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dades compartidas\Costos y Presupuestos\COSTOS  CO\COSTOS\CIERRES DE COSTEO\2022\Cierre 08-2022\Info campo\Campo\"/>
    </mc:Choice>
  </mc:AlternateContent>
  <xr:revisionPtr revIDLastSave="0" documentId="13_ncr:1_{180CEACB-70BA-48DB-A88D-459B5C026774}" xr6:coauthVersionLast="47" xr6:coauthVersionMax="47" xr10:uidLastSave="{00000000-0000-0000-0000-000000000000}"/>
  <bookViews>
    <workbookView xWindow="-108" yWindow="-108" windowWidth="23256" windowHeight="12576" firstSheet="4" activeTab="4" xr2:uid="{1C8F98F5-6EFD-4AF9-A70A-D205521B00CF}"/>
  </bookViews>
  <sheets>
    <sheet name="Hoja2" sheetId="7" state="hidden" r:id="rId1"/>
    <sheet name="Hoja3" sheetId="8" state="hidden" r:id="rId2"/>
    <sheet name="Hoja5" sheetId="10" state="hidden" r:id="rId3"/>
    <sheet name="Hoja6" sheetId="11" state="hidden" r:id="rId4"/>
    <sheet name="AGV " sheetId="4" r:id="rId5"/>
    <sheet name="A9" sheetId="13" r:id="rId6"/>
    <sheet name="Hoja4" sheetId="9" state="hidden" r:id="rId7"/>
    <sheet name="Hoja1" sheetId="6" state="hidden" r:id="rId8"/>
    <sheet name="BD" sheetId="5" state="hidden" r:id="rId9"/>
  </sheets>
  <externalReferences>
    <externalReference r:id="rId10"/>
    <externalReference r:id="rId11"/>
  </externalReferences>
  <definedNames>
    <definedName name="_xlnm._FilterDatabase" localSheetId="4" hidden="1">'AGV '!$A$1:$X$172</definedName>
    <definedName name="_xlnm._FilterDatabase" localSheetId="8" hidden="1">BD!$A$1:$B$150</definedName>
    <definedName name="antiguos">[1]Hoja2!$A$1:$B$80</definedName>
    <definedName name="bd">BD!$A$1:$B$81</definedName>
    <definedName name="bde" localSheetId="5">[2]BD!$A$1:$B$150</definedName>
    <definedName name="bde">BD!$A$1:$B$150</definedName>
  </definedNames>
  <calcPr calcId="191029"/>
  <pivotCaches>
    <pivotCache cacheId="2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3" l="1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I106" i="4" l="1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05" i="4"/>
  <c r="G114" i="4"/>
  <c r="G89" i="13"/>
  <c r="F89" i="13"/>
  <c r="G88" i="13"/>
  <c r="F88" i="13"/>
  <c r="G87" i="13"/>
  <c r="F87" i="13"/>
  <c r="G86" i="13"/>
  <c r="F86" i="13"/>
  <c r="G85" i="13"/>
  <c r="F85" i="13"/>
  <c r="G84" i="13"/>
  <c r="F84" i="13"/>
  <c r="G83" i="13"/>
  <c r="F83" i="13"/>
  <c r="G82" i="13"/>
  <c r="F82" i="13"/>
  <c r="G81" i="13"/>
  <c r="F81" i="13"/>
  <c r="G80" i="13"/>
  <c r="F80" i="13"/>
  <c r="G79" i="13"/>
  <c r="F79" i="13"/>
  <c r="G78" i="13"/>
  <c r="F78" i="13"/>
  <c r="G77" i="13"/>
  <c r="F77" i="13"/>
  <c r="G76" i="13"/>
  <c r="F76" i="13"/>
  <c r="G75" i="13"/>
  <c r="F75" i="13"/>
  <c r="G74" i="13"/>
  <c r="F74" i="13"/>
  <c r="G73" i="13"/>
  <c r="F73" i="13"/>
  <c r="G72" i="13"/>
  <c r="F72" i="13"/>
  <c r="G71" i="13"/>
  <c r="F71" i="13"/>
  <c r="G70" i="13"/>
  <c r="F70" i="13"/>
  <c r="G69" i="13"/>
  <c r="F69" i="13"/>
  <c r="G68" i="13"/>
  <c r="F68" i="13"/>
  <c r="G67" i="13"/>
  <c r="F67" i="13"/>
  <c r="G66" i="13"/>
  <c r="F66" i="13"/>
  <c r="G65" i="13"/>
  <c r="F65" i="13"/>
  <c r="G64" i="13"/>
  <c r="F64" i="13"/>
  <c r="O63" i="13"/>
  <c r="G63" i="13"/>
  <c r="F63" i="13"/>
  <c r="O62" i="13"/>
  <c r="G62" i="13"/>
  <c r="F62" i="13"/>
  <c r="O61" i="13"/>
  <c r="G61" i="13"/>
  <c r="F61" i="13"/>
  <c r="O60" i="13"/>
  <c r="G60" i="13"/>
  <c r="F60" i="13"/>
  <c r="O59" i="13"/>
  <c r="G59" i="13"/>
  <c r="F59" i="13"/>
  <c r="O58" i="13"/>
  <c r="G58" i="13"/>
  <c r="F58" i="13"/>
  <c r="O57" i="13"/>
  <c r="G57" i="13"/>
  <c r="F57" i="13"/>
  <c r="O56" i="13"/>
  <c r="G56" i="13"/>
  <c r="F56" i="13"/>
  <c r="O55" i="13"/>
  <c r="F55" i="13"/>
  <c r="S53" i="13"/>
  <c r="O53" i="13"/>
  <c r="G53" i="13"/>
  <c r="F53" i="13"/>
  <c r="S52" i="13"/>
  <c r="O52" i="13"/>
  <c r="S51" i="13"/>
  <c r="O51" i="13"/>
  <c r="G51" i="13"/>
  <c r="F51" i="13"/>
  <c r="S50" i="13"/>
  <c r="O50" i="13"/>
  <c r="G50" i="13"/>
  <c r="F50" i="13"/>
  <c r="O49" i="13"/>
  <c r="F49" i="13"/>
  <c r="S48" i="13"/>
  <c r="O48" i="13"/>
  <c r="G48" i="13"/>
  <c r="F48" i="13"/>
  <c r="O47" i="13"/>
  <c r="F47" i="13"/>
  <c r="S46" i="13"/>
  <c r="O46" i="13"/>
  <c r="G46" i="13"/>
  <c r="F46" i="13"/>
  <c r="S45" i="13"/>
  <c r="O45" i="13"/>
  <c r="G45" i="13"/>
  <c r="F45" i="13"/>
  <c r="S44" i="13"/>
  <c r="O44" i="13"/>
  <c r="G44" i="13"/>
  <c r="F44" i="13"/>
  <c r="S43" i="13"/>
  <c r="O43" i="13"/>
  <c r="G43" i="13"/>
  <c r="F43" i="13"/>
  <c r="S42" i="13"/>
  <c r="O42" i="13"/>
  <c r="G42" i="13"/>
  <c r="F42" i="13"/>
  <c r="S41" i="13"/>
  <c r="O41" i="13"/>
  <c r="G41" i="13"/>
  <c r="F41" i="13"/>
  <c r="S40" i="13"/>
  <c r="O40" i="13"/>
  <c r="G40" i="13"/>
  <c r="F40" i="13"/>
  <c r="S39" i="13"/>
  <c r="O39" i="13"/>
  <c r="G39" i="13"/>
  <c r="F39" i="13"/>
  <c r="S38" i="13"/>
  <c r="O38" i="13"/>
  <c r="G38" i="13"/>
  <c r="F38" i="13"/>
  <c r="S37" i="13"/>
  <c r="O37" i="13"/>
  <c r="G37" i="13"/>
  <c r="F37" i="13"/>
  <c r="S36" i="13"/>
  <c r="O36" i="13"/>
  <c r="G36" i="13"/>
  <c r="F36" i="13"/>
  <c r="S35" i="13"/>
  <c r="O35" i="13"/>
  <c r="G35" i="13"/>
  <c r="F35" i="13"/>
  <c r="S34" i="13"/>
  <c r="O34" i="13"/>
  <c r="G34" i="13"/>
  <c r="F34" i="13"/>
  <c r="S33" i="13"/>
  <c r="O33" i="13"/>
  <c r="G33" i="13"/>
  <c r="F33" i="13"/>
  <c r="S32" i="13"/>
  <c r="O32" i="13"/>
  <c r="G32" i="13"/>
  <c r="F32" i="13"/>
  <c r="S31" i="13"/>
  <c r="O31" i="13"/>
  <c r="G31" i="13"/>
  <c r="F31" i="13"/>
  <c r="G30" i="13"/>
  <c r="G29" i="13"/>
  <c r="S28" i="13"/>
  <c r="S27" i="13"/>
  <c r="G27" i="13"/>
  <c r="G26" i="13"/>
  <c r="S25" i="13"/>
  <c r="G25" i="13"/>
  <c r="S24" i="13"/>
  <c r="G24" i="13"/>
  <c r="S23" i="13"/>
  <c r="G23" i="13"/>
  <c r="S22" i="13"/>
  <c r="G22" i="13"/>
  <c r="S21" i="13"/>
  <c r="G21" i="13"/>
  <c r="S20" i="13"/>
  <c r="G20" i="13"/>
  <c r="S19" i="13"/>
  <c r="O19" i="13"/>
  <c r="G19" i="13"/>
  <c r="S18" i="13"/>
  <c r="G18" i="13"/>
  <c r="S17" i="13"/>
  <c r="O17" i="13"/>
  <c r="G17" i="13"/>
  <c r="S16" i="13"/>
  <c r="G16" i="13"/>
  <c r="S15" i="13"/>
  <c r="G15" i="13"/>
  <c r="S14" i="13"/>
  <c r="G14" i="13"/>
  <c r="S13" i="13"/>
  <c r="G13" i="13"/>
  <c r="S12" i="13"/>
  <c r="G12" i="13"/>
  <c r="S11" i="13"/>
  <c r="G11" i="13"/>
  <c r="S10" i="13"/>
  <c r="G10" i="13"/>
  <c r="S9" i="13"/>
  <c r="G9" i="13"/>
  <c r="S8" i="13"/>
  <c r="G8" i="13"/>
  <c r="S7" i="13"/>
  <c r="G7" i="13"/>
  <c r="S6" i="13"/>
  <c r="G6" i="13"/>
  <c r="S5" i="13"/>
  <c r="G5" i="13"/>
  <c r="S4" i="13"/>
  <c r="G4" i="13"/>
  <c r="S3" i="13"/>
  <c r="G3" i="13"/>
  <c r="S2" i="13"/>
  <c r="G2" i="13"/>
  <c r="B114" i="4" l="1"/>
  <c r="F3" i="9"/>
  <c r="F4" i="9"/>
  <c r="F5" i="9"/>
  <c r="F2" i="9"/>
  <c r="G3" i="9"/>
  <c r="G4" i="9"/>
  <c r="G5" i="9"/>
  <c r="G2" i="9"/>
  <c r="T103" i="4" l="1"/>
  <c r="T40" i="4" l="1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88" i="8"/>
  <c r="M89" i="8"/>
  <c r="M90" i="8"/>
  <c r="M91" i="8"/>
  <c r="M92" i="8"/>
  <c r="M93" i="8"/>
  <c r="M94" i="8"/>
  <c r="M95" i="8"/>
  <c r="M96" i="8"/>
  <c r="M97" i="8"/>
  <c r="M98" i="8"/>
  <c r="M99" i="8"/>
  <c r="M87" i="8"/>
  <c r="M77" i="8"/>
  <c r="M78" i="8"/>
  <c r="M79" i="8"/>
  <c r="M80" i="8"/>
  <c r="M81" i="8"/>
  <c r="M82" i="8"/>
  <c r="M83" i="8"/>
  <c r="M84" i="8"/>
  <c r="M85" i="8"/>
  <c r="M86" i="8"/>
  <c r="M56" i="8" l="1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55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28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4" i="8"/>
  <c r="M134" i="7" l="1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31" i="7"/>
  <c r="M132" i="7"/>
  <c r="M133" i="7"/>
  <c r="M122" i="7"/>
  <c r="M123" i="7"/>
  <c r="M124" i="7"/>
  <c r="M125" i="7"/>
  <c r="M126" i="7"/>
  <c r="M127" i="7"/>
  <c r="M128" i="7"/>
  <c r="M129" i="7"/>
  <c r="M130" i="7"/>
  <c r="M104" i="7" l="1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03" i="7"/>
  <c r="M101" i="7"/>
  <c r="M102" i="7"/>
  <c r="M100" i="7"/>
  <c r="M99" i="7"/>
  <c r="M89" i="7"/>
  <c r="M90" i="7"/>
  <c r="M91" i="7"/>
  <c r="M92" i="7"/>
  <c r="M93" i="7"/>
  <c r="M94" i="7"/>
  <c r="M95" i="7"/>
  <c r="M96" i="7"/>
  <c r="M97" i="7"/>
  <c r="M98" i="7"/>
  <c r="M88" i="7"/>
  <c r="M87" i="7"/>
  <c r="N87" i="7" s="1"/>
  <c r="F81" i="7"/>
  <c r="F8" i="7" l="1"/>
  <c r="N8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H6" i="6"/>
  <c r="G6" i="6"/>
  <c r="G5" i="6"/>
  <c r="E3" i="6"/>
  <c r="D3" i="6"/>
  <c r="T27" i="4" l="1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8" i="4"/>
  <c r="T19" i="4"/>
  <c r="T20" i="4"/>
  <c r="T21" i="4"/>
  <c r="T22" i="4"/>
  <c r="T23" i="4"/>
  <c r="T24" i="4"/>
  <c r="T25" i="4"/>
  <c r="T26" i="4"/>
  <c r="T28" i="4"/>
  <c r="T29" i="4"/>
  <c r="T30" i="4"/>
  <c r="T31" i="4"/>
  <c r="T32" i="4"/>
  <c r="T33" i="4"/>
  <c r="T34" i="4"/>
  <c r="T35" i="4"/>
  <c r="T38" i="4"/>
  <c r="T39" i="4"/>
  <c r="T41" i="4"/>
  <c r="T42" i="4"/>
  <c r="T43" i="4"/>
  <c r="T44" i="4"/>
  <c r="T47" i="4"/>
  <c r="T48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8" i="4"/>
  <c r="T99" i="4"/>
  <c r="T100" i="4"/>
  <c r="T101" i="4"/>
  <c r="T102" i="4"/>
  <c r="T126" i="4"/>
  <c r="T128" i="4"/>
  <c r="T131" i="4"/>
  <c r="T132" i="4"/>
  <c r="T133" i="4"/>
  <c r="T134" i="4"/>
  <c r="T135" i="4"/>
  <c r="T136" i="4"/>
  <c r="T137" i="4"/>
  <c r="T138" i="4"/>
  <c r="T141" i="4"/>
  <c r="T143" i="4"/>
  <c r="T145" i="4"/>
  <c r="T147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71" i="4"/>
  <c r="T172" i="4"/>
  <c r="T3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tc={DBF11664-562F-4529-B545-BA8C78872F5D}</author>
    <author>tc={57810BEA-4001-477D-A500-9BE6E6832994}</author>
    <author>tc={5DBB2879-66DF-45BE-8F67-2670CCD73D5E}</author>
    <author>tc={D9DBF5C0-9D84-4C41-B915-BB9A1C8BE420}</author>
  </authors>
  <commentList>
    <comment ref="B43" authorId="0" shapeId="0" xr:uid="{DBF11664-562F-4529-B545-BA8C78872F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Diminución de Ha por construcción de área destinada a maquinaria.</t>
      </text>
    </comment>
    <comment ref="G43" authorId="1" shapeId="0" xr:uid="{57810BEA-4001-477D-A500-9BE6E683299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Diminución de Ha por construcción de área destinada a maquinaria.</t>
      </text>
    </comment>
    <comment ref="L50" authorId="2" shapeId="0" xr:uid="{5DBB2879-66DF-45BE-8F67-2670CCD73D5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confirmr incio de 0.27 Ha</t>
      </text>
    </comment>
    <comment ref="V114" authorId="3" shapeId="0" xr:uid="{D9DBF5C0-9D84-4C41-B915-BB9A1C8BE4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0.15 Ha pasaron a almacén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tc={82F5886F-5862-44BF-88F0-73BE6ED081A1}</author>
    <author>tc={69401276-AC3C-4F53-9355-10CD8E7181B6}</author>
    <author>tc={DB3A62A0-92C2-48B3-87F0-962CB360568E}</author>
    <author>tc={2D22B95C-08E0-4564-B546-C163DD5AB218}</author>
    <author>tc={B451813C-F3BD-4468-B9A0-35A91228A1BD}</author>
    <author>tc={A96B8D6A-8E63-46A7-A808-296FA745781A}</author>
    <author>tc={C2B6B7DB-FA9E-49F3-95CC-62518C5EE5E8}</author>
    <author>tc={18146412-4562-4C58-A25D-7ACCDC0F34FD}</author>
    <author>tc={A4CB6EDC-9184-4DFD-AB44-5DB100CCD80B}</author>
    <author>tc={28DD10CB-01F5-419A-BF7A-381C4F4325B9}</author>
    <author>tc={1BC02D8E-723B-41E0-94B1-33A49B70074D}</author>
    <author>tc={3380831F-EAB4-4636-8353-7B2180159E74}</author>
    <author>tc={33A5FED3-70FA-45FA-9D63-E550F9DE3D25}</author>
    <author>tc={82EE0718-CEF2-4DEF-AD75-6A5A465061CC}</author>
    <author>tc={0541B7FB-80CE-4C6F-89C5-5AE5D9FF0790}</author>
    <author>tc={E891BFCC-CA67-42CC-85BD-7F1FB7E91E5B}</author>
    <author>tc={07BED050-9012-4043-AA21-A4CB66784D6C}</author>
    <author>tc={75CF5C4D-D2EC-4D26-AB48-67DEFE2A85BB}</author>
    <author>tc={CCF9BE0B-CF07-4F19-8628-624E0C13A72E}</author>
    <author>tc={6214A833-E6FC-4738-944E-E5ED85E6EB1D}</author>
    <author>tc={C4041AD8-8991-4157-8988-EE9B78480776}</author>
    <author>tc={131D71D3-79CE-45DD-8E11-CD79DC66BFCF}</author>
    <author>tc={D30330C0-2CE8-4585-8458-345F33B2C91B}</author>
    <author>tc={DC862496-E41F-4FE5-B140-FA161A5C1697}</author>
    <author>tc={A06F382E-6C70-41A8-B4F9-E732EA403C09}</author>
    <author>tc={F28DC154-4815-4416-B524-E4CA0FE98992}</author>
    <author>tc={60182ED2-2C72-4FC4-97CA-3E3B3BEA211C}</author>
    <author>tc={10ED13D0-D827-465F-A582-584B7AE8E569}</author>
    <author>tc={BBE9E1B3-6185-455F-9CD7-BBA82C030C92}</author>
    <author>tc={F455C2AC-626A-4564-BF9D-7BB219611A02}</author>
    <author>tc={8FFB8DD0-BBAB-45DC-8FE5-3DAAEA070B28}</author>
    <author>tc={D6F2C8E1-D832-45C4-8C0A-91BF87C3EC56}</author>
    <author>tc={D169660A-2911-42DF-AD04-C606BC55E92D}</author>
    <author>tc={31F7044D-B90F-4F3A-B57E-704CE7A662A6}</author>
    <author>tc={E2057243-35D6-4B33-AD89-31E7BADE6993}</author>
    <author>tc={18367C45-9068-4CEA-9DB6-09FF16FDC1BA}</author>
    <author>tc={CB6AAA43-A789-4430-8B67-CE0772712785}</author>
    <author>tc={4102CAB9-4884-436B-83E5-3C96B60AD6AD}</author>
    <author>tc={60CD3889-0E69-4A0E-8A44-DB1B54832D93}</author>
    <author>tc={0465CF93-DB2B-454B-A5D9-BB0AFBE08000}</author>
    <author>tc={EE548352-8C22-4AB8-818F-E216EAA1BC27}</author>
    <author>tc={98F48D3B-087A-49C6-A178-758788EC9089}</author>
    <author>tc={99307A8A-C1C7-4DF3-BF2B-F287F71B7DA4}</author>
    <author>tc={D3BD60F2-1351-49E5-B3D1-9F4E8F887351}</author>
    <author>tc={37E9DFE4-A846-45E9-9EBE-2714E6951F61}</author>
    <author>tc={9251DDB6-252D-4513-B9EA-E99AFDE22588}</author>
    <author>tc={8E38EF26-0841-457E-9168-C908311E8C41}</author>
    <author>tc={3325C800-B4D6-4C39-A815-2F53FF33D835}</author>
    <author>tc={F8D51DBF-17BE-49CC-BA46-FCCD659ADD63}</author>
  </authors>
  <commentList>
    <comment ref="X45" authorId="0" shapeId="0" xr:uid="{82F5886F-5862-44BF-88F0-73BE6ED081A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campo tenia 10.56 pero 0.02 sera utilizado para construcción de acopios</t>
      </text>
    </comment>
    <comment ref="C47" authorId="1" shapeId="0" xr:uid="{69401276-AC3C-4F53-9355-10CD8E7181B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0.04 se utilizara para comedores</t>
      </text>
    </comment>
    <comment ref="I47" authorId="2" shapeId="0" xr:uid="{DB3A62A0-92C2-48B3-87F0-962CB36056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0.04 se utilizara para comedores</t>
      </text>
    </comment>
    <comment ref="C49" authorId="3" shapeId="0" xr:uid="{2D22B95C-08E0-4564-B546-C163DD5AB2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3.76 pero 
0.04 se utilizara para comedores</t>
      </text>
    </comment>
    <comment ref="I49" authorId="4" shapeId="0" xr:uid="{B451813C-F3BD-4468-B9A0-35A91228A1B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3.76 pero 
0.04 se utilizara para comedores</t>
      </text>
    </comment>
    <comment ref="C57" authorId="5" shapeId="0" xr:uid="{A96B8D6A-8E63-46A7-A808-296FA74578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disminuyo 0.12 Ha</t>
      </text>
    </comment>
    <comment ref="I57" authorId="6" shapeId="0" xr:uid="{C2B6B7DB-FA9E-49F3-95CC-62518C5EE5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disminuyo 0.12 Ha</t>
      </text>
    </comment>
    <comment ref="C58" authorId="7" shapeId="0" xr:uid="{18146412-4562-4C58-A25D-7ACCDC0F34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disminuyo 0.02 Ha</t>
      </text>
    </comment>
    <comment ref="I58" authorId="8" shapeId="0" xr:uid="{A4CB6EDC-9184-4DFD-AB44-5DB100CCD8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disminuyo 0.02 Ha</t>
      </text>
    </comment>
    <comment ref="C59" authorId="9" shapeId="0" xr:uid="{28DD10CB-01F5-419A-BF7A-381C4F4325B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disminuyo 0.04 Ha</t>
      </text>
    </comment>
    <comment ref="I59" authorId="10" shapeId="0" xr:uid="{1BC02D8E-723B-41E0-94B1-33A49B70074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disminuyo 0.04 Ha</t>
      </text>
    </comment>
    <comment ref="C60" authorId="11" shapeId="0" xr:uid="{3380831F-EAB4-4636-8353-7B2180159E7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9.24 Ha pero se redujo por construcción de acopios y comedores</t>
      </text>
    </comment>
    <comment ref="I60" authorId="12" shapeId="0" xr:uid="{33A5FED3-70FA-45FA-9D63-E550F9DE3D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9.24 Ha pero se redujo por construcción de acopios y comedores</t>
      </text>
    </comment>
    <comment ref="C61" authorId="13" shapeId="0" xr:uid="{82EE0718-CEF2-4DEF-AD75-6A5A465061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disminuyo 0.12 Ha</t>
      </text>
    </comment>
    <comment ref="I61" authorId="14" shapeId="0" xr:uid="{0541B7FB-80CE-4C6F-89C5-5AE5D9FF07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disminuyo 0.12 Ha</t>
      </text>
    </comment>
    <comment ref="C62" authorId="15" shapeId="0" xr:uid="{E891BFCC-CA67-42CC-85BD-7F1FB7E91E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reducio en 0.02 por construcción de acopio</t>
      </text>
    </comment>
    <comment ref="I62" authorId="16" shapeId="0" xr:uid="{07BED050-9012-4043-AA21-A4CB66784D6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reducio en 0.02 por construcción de acopio</t>
      </text>
    </comment>
    <comment ref="C63" authorId="17" shapeId="0" xr:uid="{75CF5C4D-D2EC-4D26-AB48-67DEFE2A85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reducio en 0.04 por construcción de acopio</t>
      </text>
    </comment>
    <comment ref="I63" authorId="18" shapeId="0" xr:uid="{CCF9BE0B-CF07-4F19-8628-624E0C13A72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reducio en 0.04 por construcción de acopio</t>
      </text>
    </comment>
    <comment ref="C64" authorId="19" shapeId="0" xr:uid="{6214A833-E6FC-4738-944E-E5ED85E6EB1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Paso de 11.89 Ha  a 11.76 Ha debido a que 0.13Ha se utilizo para construcción de comedores</t>
      </text>
    </comment>
    <comment ref="I64" authorId="20" shapeId="0" xr:uid="{C4041AD8-8991-4157-8988-EE9B7848077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Paso de 11.89 Ha  a 11.76 Ha debido a que 0.13Ha se utilizo para construcción de comedores</t>
      </text>
    </comment>
    <comment ref="C65" authorId="21" shapeId="0" xr:uid="{131D71D3-79CE-45DD-8E11-CD79DC66BFC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Paso de 11.81 Ha  a 11.65 Ha debido a que 0.16 Ha se utilizo para construcción de comedores.</t>
      </text>
    </comment>
    <comment ref="I65" authorId="22" shapeId="0" xr:uid="{D30330C0-2CE8-4585-8458-345F33B2C91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Paso de 11.81 Ha  a 11.65 Ha debido a que 0.16 Ha se utilizo para construcción de comedores.</t>
      </text>
    </comment>
    <comment ref="C66" authorId="23" shapeId="0" xr:uid="{DC862496-E41F-4FE5-B140-FA161A5C16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11.89  pero se reducio porque 003 esta destinado a construcción de acopio</t>
      </text>
    </comment>
    <comment ref="I66" authorId="24" shapeId="0" xr:uid="{A06F382E-6C70-41A8-B4F9-E732EA403C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11.89  pero se reducio porque 003 esta destinado a construcción de acopio</t>
      </text>
    </comment>
    <comment ref="C67" authorId="25" shapeId="0" xr:uid="{F28DC154-4815-4416-B524-E4CA0FE9899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11.81  pero se reducio porque 0.06 esta destinado a construcción de acopio y comedores</t>
      </text>
    </comment>
    <comment ref="I67" authorId="26" shapeId="0" xr:uid="{60182ED2-2C72-4FC4-97CA-3E3B3BEA21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11.81  pero se reducio porque 0.06 esta destinado a construcción de acopio y comedores</t>
      </text>
    </comment>
    <comment ref="C68" authorId="27" shapeId="0" xr:uid="{10ED13D0-D827-465F-A582-584B7AE8E5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11.81  pero se reducio porque 0.16 esta destinado a construcción de acopio y comedores</t>
      </text>
    </comment>
    <comment ref="I68" authorId="28" shapeId="0" xr:uid="{BBE9E1B3-6185-455F-9CD7-BBA82C030C9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11.81  pero se reducio porque 0.16 esta destinado a construcción de acopio y comedores</t>
      </text>
    </comment>
    <comment ref="C69" authorId="29" shapeId="0" xr:uid="{F455C2AC-626A-4564-BF9D-7BB219611A0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11.78  pero se reducio porque 0.16 esta destinado a construcción de acopio y comedores</t>
      </text>
    </comment>
    <comment ref="I69" authorId="30" shapeId="0" xr:uid="{8FFB8DD0-BBAB-45DC-8FE5-3DAAEA070B2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11.78  pero se reducio porque 0.16 esta destinado a construcción de acopio y comedores</t>
      </text>
    </comment>
    <comment ref="C70" authorId="31" shapeId="0" xr:uid="{D6F2C8E1-D832-45C4-8C0A-91BF87C3EC5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11.78  pero se reducio porque 0.06 esta destinado a construcción de acopio y comedores</t>
      </text>
    </comment>
    <comment ref="I70" authorId="32" shapeId="0" xr:uid="{D169660A-2911-42DF-AD04-C606BC55E92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11.78  pero se reducio porque 0.06 esta destinado a construcción de acopio y comedores</t>
      </text>
    </comment>
    <comment ref="C71" authorId="33" shapeId="0" xr:uid="{31F7044D-B90F-4F3A-B57E-704CE7A662A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11.81  pero se reducio porque 0.16 esta destinado a construcción de acopio y comedores</t>
      </text>
    </comment>
    <comment ref="I71" authorId="34" shapeId="0" xr:uid="{E2057243-35D6-4B33-AD89-31E7BADE69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11.81  pero se reducio porque 0.16 esta destinado a construcción de acopio y comedores</t>
      </text>
    </comment>
    <comment ref="C72" authorId="35" shapeId="0" xr:uid="{18367C45-9068-4CEA-9DB6-09FF16FDC1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11.78  pero se reducio porque 0.13 esta destinado a construcción de acopio y comedores</t>
      </text>
    </comment>
    <comment ref="I72" authorId="36" shapeId="0" xr:uid="{CB6AAA43-A789-4430-8B67-CE077271278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11.78  pero se reducio porque 0.13 esta destinado a construcción de acopio y comedores</t>
      </text>
    </comment>
    <comment ref="C73" authorId="37" shapeId="0" xr:uid="{4102CAB9-4884-436B-83E5-3C96B60AD6A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11.8 pero se reducio porque 0.03 esta destinado a construcción de acopio y comedores</t>
      </text>
    </comment>
    <comment ref="I73" authorId="38" shapeId="0" xr:uid="{60CD3889-0E69-4A0E-8A44-DB1B54832D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11.8 pero se reducio porque 0.03 esta destinado a construcción de acopio y comedores</t>
      </text>
    </comment>
    <comment ref="C74" authorId="39" shapeId="0" xr:uid="{0465CF93-DB2B-454B-A5D9-BB0AFBE08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8.85 pero se reducio porque 0.11 
esta destinado a construcción de acopio y comedores</t>
      </text>
    </comment>
    <comment ref="I74" authorId="40" shapeId="0" xr:uid="{EE548352-8C22-4AB8-818F-E216EAA1BC2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8.85 pero se reducio porque 0.11 
esta destinado a construcción de acopio y comedores</t>
      </text>
    </comment>
    <comment ref="C84" authorId="41" shapeId="0" xr:uid="{98F48D3B-087A-49C6-A178-758788EC90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area inicial era 9.73 pero se va reducir por construcción de FIPE</t>
      </text>
    </comment>
    <comment ref="I84" authorId="42" shapeId="0" xr:uid="{99307A8A-C1C7-4DF3-BF2B-F287F71B7D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area inicial era 9.73 pero se va reducir por construcción de FIPE</t>
      </text>
    </comment>
    <comment ref="C86" authorId="43" shapeId="0" xr:uid="{D3BD60F2-1351-49E5-B3D1-9F4E8F88735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11.46 Ha pero se reducio porque 0.16 Ha esta destinado a construcción de acopio y comedores.</t>
      </text>
    </comment>
    <comment ref="I86" authorId="44" shapeId="0" xr:uid="{37E9DFE4-A846-45E9-9EBE-2714E6951F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11.46 Ha pero se reducio porque 0.16 Ha esta destinado a construcción de acopio y comedores.</t>
      </text>
    </comment>
    <comment ref="C87" authorId="45" shapeId="0" xr:uid="{9251DDB6-252D-4513-B9EA-E99AFDE2258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8.85 Ha pero se reducio porque 0.11 Ha esta destinado a construcción de acopio y comedores.</t>
      </text>
    </comment>
    <comment ref="I87" authorId="46" shapeId="0" xr:uid="{8E38EF26-0841-457E-9168-C908311E8C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8.85 Ha pero se reducio porque 0.11 Ha esta destinado a construcción de acopio y comedores.</t>
      </text>
    </comment>
    <comment ref="C88" authorId="47" shapeId="0" xr:uid="{3325C800-B4D6-4C39-A815-2F53FF33D83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10.32 Ha pero se reducio porque 0.05 Ha esta destinado a construcción de acopio y comedores.</t>
      </text>
    </comment>
    <comment ref="I88" authorId="48" shapeId="0" xr:uid="{F8D51DBF-17BE-49CC-BA46-FCCD659AD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tenia 10.32 Ha pero se reducio porque 0.05 Ha esta destinado a construcción de acopio y comedores.</t>
      </text>
    </comment>
  </commentList>
</comments>
</file>

<file path=xl/sharedStrings.xml><?xml version="1.0" encoding="utf-8"?>
<sst xmlns="http://schemas.openxmlformats.org/spreadsheetml/2006/main" count="4548" uniqueCount="1155">
  <si>
    <t xml:space="preserve">Descripcion                                                                                                                                                                                             </t>
  </si>
  <si>
    <t>CULTIVO</t>
  </si>
  <si>
    <t>ETAPA</t>
  </si>
  <si>
    <t>CAMPO</t>
  </si>
  <si>
    <t>TURNO</t>
  </si>
  <si>
    <t>VARIEDAD</t>
  </si>
  <si>
    <t xml:space="preserve">OLMOS C6 SUR ETAPA IV C 1 TURNO I                                                                                                                                                                       </t>
  </si>
  <si>
    <t>ETAPA IV</t>
  </si>
  <si>
    <t>CAMPO 1</t>
  </si>
  <si>
    <t>TURNO I</t>
  </si>
  <si>
    <t>ATLAS</t>
  </si>
  <si>
    <t xml:space="preserve">OLMOS C6 SUR ETAPA IV C 1 TURNO II                                                                                                                                                                      </t>
  </si>
  <si>
    <t>TURNO II</t>
  </si>
  <si>
    <t xml:space="preserve">OLMOS C6 SUR ETAPA IV C 1 TURNO III                                                                                                                                                                     </t>
  </si>
  <si>
    <t>TURNO III</t>
  </si>
  <si>
    <t xml:space="preserve">OLMOS C6 SUR ETAPA IV C 1 TURNO IV                                                                                                                                                                      </t>
  </si>
  <si>
    <t>TURNO IV</t>
  </si>
  <si>
    <t xml:space="preserve">OLMOS C6 SUR ETAPA IV C 2 TURNO I                                                                                                                                                                       </t>
  </si>
  <si>
    <t>CAMPO 2</t>
  </si>
  <si>
    <t>SEKOYA BEAUTY</t>
  </si>
  <si>
    <t xml:space="preserve">OLMOS C6 SUR ETAPA IV C 2 TURNO II                                                                                                                                                                      </t>
  </si>
  <si>
    <t xml:space="preserve">OLMOS C6 SUR ETAPA IV C 2 TURNO III                                                                                                                                                                     </t>
  </si>
  <si>
    <t xml:space="preserve">OLMOS C6 SUR ETAPA IV C 2 TURNO IV                                                                                                                                                                      </t>
  </si>
  <si>
    <t xml:space="preserve">OLMOS C6 SUR ETAPA IV C 3 TURNO I                                                                                                                                                                       </t>
  </si>
  <si>
    <t>CAMPO 3</t>
  </si>
  <si>
    <t>JUPITER</t>
  </si>
  <si>
    <t xml:space="preserve">OLMOS C6 SUR ETAPA IV C 3 TURNO II                                                                                                                                                                      </t>
  </si>
  <si>
    <t xml:space="preserve">OLMOS C6 SUR ETAPA IV C 3 TURNO IV                                                                                                                                                                      </t>
  </si>
  <si>
    <t xml:space="preserve">OLMOS C6 SUR ETAPA IV C 4 TURNO I                                                                                                                                                                       </t>
  </si>
  <si>
    <t>CAMPO 4</t>
  </si>
  <si>
    <t xml:space="preserve">OLMOS C6 SUR ETAPA IV C 4 TURNO II                                                                                                                                                                      </t>
  </si>
  <si>
    <t xml:space="preserve">OLMOS C6 SUR ETAPA IV C 4 TURNO III                                                                                                                                                                     </t>
  </si>
  <si>
    <t xml:space="preserve">OLMOS C6 SUR ETAPA IV C4 TURNO IV                                                                                                                                                                       </t>
  </si>
  <si>
    <t xml:space="preserve">OLMOS C6 SUR ETAPA IV C 5 TURNO I                                                                                                                                                                       </t>
  </si>
  <si>
    <t>CAMPO 5</t>
  </si>
  <si>
    <t>SEKOYA POP</t>
  </si>
  <si>
    <t xml:space="preserve">OLMOS C6 SUR ETAPA IV C 5 TURNO II                                                                                                                                                                      </t>
  </si>
  <si>
    <t xml:space="preserve">OLMOS C6 SUR ETAPA IV C 5 TURNO III                                                                                                                                                                     </t>
  </si>
  <si>
    <t>BIANCA</t>
  </si>
  <si>
    <t xml:space="preserve">OLMOS C5 ETAPA 1 CAMPO 1 TURNO I                                                                                                                                                                        </t>
  </si>
  <si>
    <t>ETAPA I</t>
  </si>
  <si>
    <t>UC-115</t>
  </si>
  <si>
    <t xml:space="preserve">OLMOS C5 ETAPA 1 CAMPO 1 TURNO II                                                                                                                                                                       </t>
  </si>
  <si>
    <t xml:space="preserve">OLMOS C5 ETAPA 1 CAMPO 1 TURNO III-A                                                                                                                                                                    </t>
  </si>
  <si>
    <t xml:space="preserve">OLMOS C5 ETAPA 1 CAMPO 1 TURNO IV                                                                                                                                                                       </t>
  </si>
  <si>
    <t xml:space="preserve">OLMOS C5 ETAPA 1 CAMPO 2 TURNO I                                                                                                                                                                        </t>
  </si>
  <si>
    <t>JACK'S SALUTE</t>
  </si>
  <si>
    <t xml:space="preserve">OLMOS C5 ETAPA 1 CAMPO 2 TURNO II - B                                                                                                                                                                   </t>
  </si>
  <si>
    <t xml:space="preserve">SWETT GLOBE </t>
  </si>
  <si>
    <t xml:space="preserve">OLMOS C5 ETAPA 1 CAMPO 2 TURNO III - B                                                                                                                                                                  </t>
  </si>
  <si>
    <t xml:space="preserve">OLMOS C5 ETAPA 1 CAMPO 2 TURNO IV                                                                                                                                                                       </t>
  </si>
  <si>
    <t xml:space="preserve">OLMOS C5 ETAPA 1 CAMPO 3 TURNO I                                                                                                                                                                        </t>
  </si>
  <si>
    <t>BILOXI</t>
  </si>
  <si>
    <t xml:space="preserve">OLMOS C5 ETAPA 1 CAMPO 3 TURNO II                                                                                                                                                                       </t>
  </si>
  <si>
    <t xml:space="preserve">OLMOS C5 ETAPA 1 CAMPO 3 TURNO III                                                                                                                                                                      </t>
  </si>
  <si>
    <t xml:space="preserve">OLMOS C5 ETAPA 1 CAMPO 3 TURNO IV                                                                                                                                                                       </t>
  </si>
  <si>
    <t xml:space="preserve">OLMOS C5 ETAPA 1 CAMPO 3 TURNO V                                                                                                                                                                        </t>
  </si>
  <si>
    <t>TURNO V</t>
  </si>
  <si>
    <t xml:space="preserve">OLMOS C5 ETAPA 1 CAMPO 3 TURNO V - B                                                                                                                                                                    </t>
  </si>
  <si>
    <t>TURNO V-B</t>
  </si>
  <si>
    <t>VENTURA</t>
  </si>
  <si>
    <t xml:space="preserve">OLMOS C5 ETAPA 1 CAMPO 4 TURNO I                                                                                                                                                                        </t>
  </si>
  <si>
    <t>EMERALD</t>
  </si>
  <si>
    <t xml:space="preserve">OLMOS C5 ETAPA 1 CAMPO 4 TURNO II                                                                                                                                                                       </t>
  </si>
  <si>
    <t xml:space="preserve">OLMOS C5 ETAPA 1 CAMPO 4 TURNO III                                                                                                                                                                      </t>
  </si>
  <si>
    <t xml:space="preserve">OLMOS C5 ETAPA 1 CAMPO 4 TURNO IV                                                                                                                                                                       </t>
  </si>
  <si>
    <t xml:space="preserve">OLMOS C5 ETAPA 1 CAMPO 4 TURNO V                                                                                                                                                                        </t>
  </si>
  <si>
    <t xml:space="preserve">OLMOS C5 ETAPA 1 CAMPO 5 TURNO I                                                                                                                                                                        </t>
  </si>
  <si>
    <t xml:space="preserve">OLMOS C5 ETAPA 1 CAMPO 5 TURNO II                                                                                                                                                                       </t>
  </si>
  <si>
    <t xml:space="preserve">OLMOS C5 ETAPA 1 CAMPO 5 TURNO III                                                                                                                                                                      </t>
  </si>
  <si>
    <t xml:space="preserve">OLMOS C5 ETAPA 1 CAMPO 5 TURNO IV                                                                                                                                                                       </t>
  </si>
  <si>
    <t xml:space="preserve">OLMOS C5 ETAPA 1 CAMPO 6 TURNO I                                                                                                                                                                        </t>
  </si>
  <si>
    <t>CAMPO 6</t>
  </si>
  <si>
    <t>HASS</t>
  </si>
  <si>
    <t xml:space="preserve">OLMOS C5 ETAPA 1 CAMPO 6 TURNO II                                                                                                                                                                       </t>
  </si>
  <si>
    <t xml:space="preserve">OLMOS C5 ETAPA 1 CAMPO 6 TURNO III                                                                                                                                                                      </t>
  </si>
  <si>
    <t xml:space="preserve">OLMOS C5 ETAPA 1 CAMPO 7 TURNO I                                                                                                                                                                        </t>
  </si>
  <si>
    <t>CAMPO 7</t>
  </si>
  <si>
    <t xml:space="preserve">OLMOS C5 ETAPA 1 CAMPO 7 TURNO II                                                                                                                                                                       </t>
  </si>
  <si>
    <t xml:space="preserve">OLMOS C5 ETAPA 1 CAMPO 7 TURNO III                                                                                                                                                                      </t>
  </si>
  <si>
    <t xml:space="preserve">OLMOS C5 ETAPA 1 CAMPO 7 TURNO IV                                                                                                                                                                       </t>
  </si>
  <si>
    <t xml:space="preserve">OLMOS C5 ETAPA 2 CAMPO 1 TURNO I                                                                                                                                                                        </t>
  </si>
  <si>
    <t>ETAPA II</t>
  </si>
  <si>
    <t>MÁGICA</t>
  </si>
  <si>
    <t xml:space="preserve">OLMOS C5 ETAPA 2 CAMPO 1 TURNO II                                                                                                                                                                       </t>
  </si>
  <si>
    <t>TURNO III - A</t>
  </si>
  <si>
    <t xml:space="preserve">OLMOS C5 ETAPA 2 CAMPO 1 TURNO III-B                                                                                                                                                                    </t>
  </si>
  <si>
    <t>TURNO III - B</t>
  </si>
  <si>
    <t>BELLA</t>
  </si>
  <si>
    <t xml:space="preserve">OLMOS C5 ETAPA 2 CAMPO 1 TURNO IV                                                                                                                                                                       </t>
  </si>
  <si>
    <t xml:space="preserve">OLMOS C5 ETAPA 2 CAMPO 2 TURNO I-A                                                                                                                                                                      </t>
  </si>
  <si>
    <t>TURNO I - A</t>
  </si>
  <si>
    <t xml:space="preserve">OLMOS C5 ETAPA 2 CAMPO 2 TURNO I-B                                                                                                                                                                      </t>
  </si>
  <si>
    <t>TURNO I - B</t>
  </si>
  <si>
    <t>BONITA</t>
  </si>
  <si>
    <t xml:space="preserve">OLMOS C5 ETAPA 2 CAMPO 2 TURNO II                                                                                                                                                                       </t>
  </si>
  <si>
    <t xml:space="preserve">OLMOS C5 ETAPA 2 CAMPO 2 TURNO III                                                                                                                                                                      </t>
  </si>
  <si>
    <t>JULIETA</t>
  </si>
  <si>
    <t xml:space="preserve">OLMOS C5 ETAPA 2 CAMPO 2 TURNO III-B                                                                                                                                                                    </t>
  </si>
  <si>
    <t>MAGNIFICA</t>
  </si>
  <si>
    <t xml:space="preserve">OLMOS C5 ETAPA 2 CAMPO 2 TURNO IV                                                                                                                                                                       </t>
  </si>
  <si>
    <t>TURNO IV - A</t>
  </si>
  <si>
    <t xml:space="preserve">OLMOS C5 ETAPA 2 CAMPO 2 TURNO IV-B                                                                                                                                                                     </t>
  </si>
  <si>
    <t>TURNO IV -B</t>
  </si>
  <si>
    <t>ZILA</t>
  </si>
  <si>
    <t xml:space="preserve">OLMOS C5 ETAPA 2 CAMPO 3 TURNO I                                                                                                                                                                        </t>
  </si>
  <si>
    <t xml:space="preserve">OLMOS C5 ETAPA 2 CAMPO 3 TURNO II                                                                                                                                                                       </t>
  </si>
  <si>
    <t xml:space="preserve">OLMOS C5 ETAPA 2 CAMPO 3 TURNO III                                                                                                                                                                      </t>
  </si>
  <si>
    <t xml:space="preserve">OLMOS C5 ETAPA 2 CAMPO 3 TURNO IV                                                                                                                                                                       </t>
  </si>
  <si>
    <t xml:space="preserve">OLMOS C5 ETAPA 2 CAMPO 4 TURNO I                                                                                                                                                                        </t>
  </si>
  <si>
    <t xml:space="preserve">OLMOS C5 ETAPA 2 CAMPO 4 TURNO IV                                                                                                                                                                       </t>
  </si>
  <si>
    <t xml:space="preserve">SUGAR CRISP </t>
  </si>
  <si>
    <t xml:space="preserve">OLMOS C5 ETAPA 2 CAMPO 5 TURNO I                                                                                                                                                                        </t>
  </si>
  <si>
    <t xml:space="preserve">OLMOS C5 ETAPA 2 CAMPO 5 TURNO II                                                                                                                                                                       </t>
  </si>
  <si>
    <t xml:space="preserve">OLMOS C5 ETAPA 2 CAMPO 5 TURNO III                                                                                                                                                                      </t>
  </si>
  <si>
    <t xml:space="preserve">OLMOS C5 ETAPA 2 CAMPO 5 TURNO IV                                                                                                                                                                       </t>
  </si>
  <si>
    <t xml:space="preserve">OLMOS C5 ETAPA 2 CAMPO 6 TURNO I                                                                                                                                                                        </t>
  </si>
  <si>
    <t xml:space="preserve">SWETT SAPPHIRE </t>
  </si>
  <si>
    <t xml:space="preserve">OLMOS C5 ETAPA 2 CAMPO 6 TURNO II                                                                                                                                                                       </t>
  </si>
  <si>
    <t xml:space="preserve">OLMOS C5 ETAPA 2 CAMPO 6 TURNO III                                                                                                                                                                      </t>
  </si>
  <si>
    <t xml:space="preserve">OLMOS C5 ETAPA 2 CAMPO 6 TURNO IV                                                                                                                                                                       </t>
  </si>
  <si>
    <t xml:space="preserve">OLMOS C5 ETAPA 3 CAMPO 1 TURNO I                                                                                                                                                                        </t>
  </si>
  <si>
    <t>ETAPA III</t>
  </si>
  <si>
    <t xml:space="preserve">OLMOS C5 ETAPA 3 CAMPO 1 TURNO II                                                                                                                                                                       </t>
  </si>
  <si>
    <t xml:space="preserve">OLMOS C5 ETAPA 3 CAMPO 1 TURNO III                                                                                                                                                                      </t>
  </si>
  <si>
    <t xml:space="preserve">OLMOS C5 ETAPA 3 CAMPO 1 TURNO IV                                                                                                                                                                       </t>
  </si>
  <si>
    <t xml:space="preserve">OLMOS C5 ETAPA 3 CAMPO2 TURNO I                                                                                                                                                                         </t>
  </si>
  <si>
    <t xml:space="preserve">OLMOS C5 ETAPA 3 CAMPO 2 TURNO II                                                                                                                                                                       </t>
  </si>
  <si>
    <t xml:space="preserve">OLMOS C5 ETAPA 3 CAMPO 2 TURNO III                                                                                                                                                                      </t>
  </si>
  <si>
    <t xml:space="preserve">OLMOS C5 ETAPA 3 CAMPO 2 TURNO IV                                                                                                                                                                       </t>
  </si>
  <si>
    <t xml:space="preserve">OLMOS C5 ETAPA 3 CAMPO 3 TURNO I                                                                                                                                                                        </t>
  </si>
  <si>
    <t xml:space="preserve">OLMOS C5 ETAPA 3 CAMPO 3 TURNO II                                                                                                                                                                       </t>
  </si>
  <si>
    <t xml:space="preserve">OLMOS C5 ETAPA 3 CAMPO 3 TURNO III                                                                                                                                                                      </t>
  </si>
  <si>
    <t xml:space="preserve">OLMOS C5 ETAPA 3 CAMPO 3 TURNO IV                                                                                                                                                                       </t>
  </si>
  <si>
    <t xml:space="preserve">OLMOS C5 ETAPA 3 CAMPO 4 TURNO I                                                                                                                                                                        </t>
  </si>
  <si>
    <t xml:space="preserve">OLMOS C5 ETAPA 3 CAMPO 4 TURNO II                                                                                                                                                                       </t>
  </si>
  <si>
    <t xml:space="preserve">OLMOS C5 ETAPA 3 CAMPO 4 TURNO III                                                                                                                                                                      </t>
  </si>
  <si>
    <t xml:space="preserve">OLMOS C5 ETAPA 3 CAMPO 4 TURNO IV                                                                                                                                                                       </t>
  </si>
  <si>
    <t xml:space="preserve">OLMOS C5 ETAPA 3 CAMPO 5 TURNO I                                                                                                                                                                        </t>
  </si>
  <si>
    <t xml:space="preserve">OLMOS C5 ETAPA 3 CAMPO 5 TURNO II                                                                                                                                                                       </t>
  </si>
  <si>
    <t xml:space="preserve">OLMOS C5 ETAPA 3 CAMPO 5 TURNO III                                                                                                                                                                      </t>
  </si>
  <si>
    <t xml:space="preserve">OLMOS C5 ETAPA 3 CAMPO 5 TURNO IV                                                                                                                                                                       </t>
  </si>
  <si>
    <t xml:space="preserve">OLMOS C5 ETAPA 3 CAMPO 6 TURNO I                                                                                                                                                                        </t>
  </si>
  <si>
    <t xml:space="preserve">TURNO I </t>
  </si>
  <si>
    <t xml:space="preserve">OLMOS C5 ETAPA 3 CAMPO 6 TURNO IB                                                                                                                                                                       </t>
  </si>
  <si>
    <t xml:space="preserve">OLMOS C5 ETAPA 3 CAMPO 6 TURNO II A                                                                                                                                                                     </t>
  </si>
  <si>
    <t>TURNO II - A</t>
  </si>
  <si>
    <t xml:space="preserve">OLMOS C5 ETAPA 3 CAMPO 6 TURNO IIB                                                                                                                                                                      </t>
  </si>
  <si>
    <t>TURNO II - B</t>
  </si>
  <si>
    <t xml:space="preserve">OLMOS C5 ETAPA 3 CAMPO 6 TURNO III                                                                                                                                                                      </t>
  </si>
  <si>
    <t xml:space="preserve">TURNO III </t>
  </si>
  <si>
    <t xml:space="preserve">OLMOS C5 ETAPA 3 CAMPO 6 TURNO III B                                                                                                                                                                    </t>
  </si>
  <si>
    <t xml:space="preserve">OLMOS C5 ETAPA 3 CAMPO 6 TURNO IV                                                                                                                                                                       </t>
  </si>
  <si>
    <t xml:space="preserve">OLMOS C5 ETAPA 3 CAMPO 6 TURNO IVB                                                                                                                                                                      </t>
  </si>
  <si>
    <t>TURNO IV - B</t>
  </si>
  <si>
    <t xml:space="preserve">OLMOS C6 SUR ETAPA V C 1 TURNO I                                                                                                                                                                        </t>
  </si>
  <si>
    <t>ETAPA V</t>
  </si>
  <si>
    <t>ARANA</t>
  </si>
  <si>
    <t xml:space="preserve">OLMOS C6 SUR ETAPA V C 1 TURNO II                                                                                                                                                                       </t>
  </si>
  <si>
    <t>STELLA BLUE</t>
  </si>
  <si>
    <t xml:space="preserve">OLMOS C6 SUR ETAPA V C 1 TURNO III - A                                                                                                                                                                  </t>
  </si>
  <si>
    <t>KIRRA</t>
  </si>
  <si>
    <t xml:space="preserve">OLMOS C6 SUR ETAPA V C 1 TURNO III - B                                                                                                                                                                </t>
  </si>
  <si>
    <t xml:space="preserve">OLMOS C6 SUR ETAPA V C 1 TURNO IV                                                                                                                                                                       </t>
  </si>
  <si>
    <t xml:space="preserve">OLMOS C6 SUR ETAPA V C 1 TURNO IV - B                                                                                                                                                                   </t>
  </si>
  <si>
    <t xml:space="preserve">OLMOS C6 SUR ETAPA V CAMPO 2 TURNO I                                                                                                                                                                    </t>
  </si>
  <si>
    <t xml:space="preserve">OLMOS C6 SUR ETAPA V CAMPO 2 TURNO II                                                                                                                                                                   </t>
  </si>
  <si>
    <t xml:space="preserve">OLMOS C6 SUR ETAPA V CAMPO 2 TURNO III                                                                                                                                                                  </t>
  </si>
  <si>
    <t xml:space="preserve">OLMOS C6 SUR ETAPA V CAMPO 2 TURNO IV                                                                                                                                                                   </t>
  </si>
  <si>
    <t xml:space="preserve">OLMOS C6 SUR ETAPA V CAMPO 2 TURNO V                                                                                                                                                                    </t>
  </si>
  <si>
    <t xml:space="preserve">OLMOS C6 SUR ETAPA V CAMPO 2 TURNO VI                                                                                                                                                                   </t>
  </si>
  <si>
    <t>TURNO VI</t>
  </si>
  <si>
    <t xml:space="preserve">OLMOS C6 SUR ETAPA V CAMPO 2 TURNO VII                                                                                                                                                                  </t>
  </si>
  <si>
    <t>TURNO VII</t>
  </si>
  <si>
    <t>TURNO VIII</t>
  </si>
  <si>
    <t xml:space="preserve">OLMOS C6 SUR ETAPA V C 3 TURNO I                                                                                                                                                                        </t>
  </si>
  <si>
    <t xml:space="preserve">OLMOS C6 SUR ETAPA V C 3 TURNO II                                                                                                                                                                       </t>
  </si>
  <si>
    <t xml:space="preserve">OLMOS C6 SUR ETAPA V C 3 TURNO II-B                                                                                                                                                                     </t>
  </si>
  <si>
    <t>TURNO II-B</t>
  </si>
  <si>
    <t>TERRAPIN</t>
  </si>
  <si>
    <t xml:space="preserve">OLMOS C6 SUR ETAPA V C 3 TURNO III - A                                                                                                                                                                  </t>
  </si>
  <si>
    <t xml:space="preserve">OLMOS C6 SUR ETAPA V C 3 TURNO III - B                                                                                                                                                                  </t>
  </si>
  <si>
    <t xml:space="preserve">OLMOS C6 SUR ETAPA V C 3 TURNO III - C                                                                                                                                                                  </t>
  </si>
  <si>
    <t>TURNO III - C</t>
  </si>
  <si>
    <t xml:space="preserve">OLMOS C6 SUR ETAPA V C 3 TURNO IV - A                                                                                                                                                                   </t>
  </si>
  <si>
    <t xml:space="preserve">OLMOS C6 SUR ETAPA V C 3 TURNO IV - B                                                                                                                                                                   </t>
  </si>
  <si>
    <t xml:space="preserve">OLMOS C6 SUR ETAPA V C4 TURNO I                                                                                                                                                                         </t>
  </si>
  <si>
    <t xml:space="preserve">OLMOS C6 SUR ETAPA V C4 TURNO II                                                                                                                                                                        </t>
  </si>
  <si>
    <t xml:space="preserve">OLMOS C6 SUR ETAPA V C4 TURNO III                                                                                                                                                                       </t>
  </si>
  <si>
    <t xml:space="preserve">OLMOS C6 SUR ETAPA V C4 TURNO IV                                                                                                                                                                        </t>
  </si>
  <si>
    <t xml:space="preserve">OLMOS C6 SUR ETAPA V C4 TURNO V                                                                                                                                                                         </t>
  </si>
  <si>
    <t xml:space="preserve">OLMOS C6 SUR ETAPA V C4 TURNO VI                                                                                                                                                                        </t>
  </si>
  <si>
    <t xml:space="preserve">OLMOS C6 SUR ETAPA V C4 TURNO VII                                                                                                                                                                       </t>
  </si>
  <si>
    <t xml:space="preserve">OLMOS C6 SUR ETAPA V C5 TURNO I                                                                                                                                                                         </t>
  </si>
  <si>
    <t xml:space="preserve">OLMOS C6 SUR ETAPA V C5 TURNO II                                                                                                                                                                        </t>
  </si>
  <si>
    <t xml:space="preserve">OLMOS C6 SUR ETAPA V C5 TURNO III                                                                                                                                                                       </t>
  </si>
  <si>
    <t>Estado</t>
  </si>
  <si>
    <t>ARÁNDANO</t>
  </si>
  <si>
    <t>ESPÁRRAGO</t>
  </si>
  <si>
    <t>UVA</t>
  </si>
  <si>
    <t>PALTO</t>
  </si>
  <si>
    <t>BILOXI ORGANICO</t>
  </si>
  <si>
    <t xml:space="preserve">OLMOS C5 ETAPA 2 CAMPO 1 TURNO IIB                                                                                                                                                                      </t>
  </si>
  <si>
    <t xml:space="preserve">OLMOS C5 ETAPA 2 CAMPO 2 TURNO IIIC                                                                                                                                                                     </t>
  </si>
  <si>
    <t xml:space="preserve">OLMOS C5 ETAPA 2 CAMPO 2 TURNO IV-C                                                                                                                                                                     </t>
  </si>
  <si>
    <t xml:space="preserve">OLMOS C6 SUR ETAPA V CAMPO 2 TURNO IV-B                                                                                                                                                                 </t>
  </si>
  <si>
    <t xml:space="preserve">OLMOS C6 SUR ETAPA V CAMPO 2 TURNO IV-C                                                                                                                                                                 </t>
  </si>
  <si>
    <t xml:space="preserve">OLMOS C6 SUR ETAPA V CAMPO 2 TURNO VII-B                                                                                                                                                                </t>
  </si>
  <si>
    <t>TURNO IIB</t>
  </si>
  <si>
    <t>TURNO IIIC</t>
  </si>
  <si>
    <t>TURNO IV-C</t>
  </si>
  <si>
    <t>TURNO IV-B</t>
  </si>
  <si>
    <t>TURNO VII-B</t>
  </si>
  <si>
    <t>CeCo</t>
  </si>
  <si>
    <t xml:space="preserve">Fecha de Inicio </t>
  </si>
  <si>
    <t>Orden de Inversión 70</t>
  </si>
  <si>
    <t>Fecha de Inicio</t>
  </si>
  <si>
    <t xml:space="preserve"> Fecha de Inicio </t>
  </si>
  <si>
    <t xml:space="preserve"> Fecha de Cierre</t>
  </si>
  <si>
    <t>Orden de Inversión 30</t>
  </si>
  <si>
    <t>ACE2526EAA</t>
  </si>
  <si>
    <t>ACE2526EAD</t>
  </si>
  <si>
    <t>ACE2526EAH</t>
  </si>
  <si>
    <t>ACE2526EAK</t>
  </si>
  <si>
    <t>ACE2326EBA</t>
  </si>
  <si>
    <t>ACE2326FDA</t>
  </si>
  <si>
    <t>ACE2326FDD</t>
  </si>
  <si>
    <t>ACE2326FDG</t>
  </si>
  <si>
    <t>ACE2326FDK</t>
  </si>
  <si>
    <t>ACE2326FFA</t>
  </si>
  <si>
    <t>ACE2326FFD</t>
  </si>
  <si>
    <t>ACE2326FFG</t>
  </si>
  <si>
    <t>ACE2326FFK</t>
  </si>
  <si>
    <t>ACE2626EFD</t>
  </si>
  <si>
    <t>ACE2626EFG</t>
  </si>
  <si>
    <t>ACE2426ECA</t>
  </si>
  <si>
    <t>ACE2426ECD</t>
  </si>
  <si>
    <t>ACE2426ECG</t>
  </si>
  <si>
    <t>ACE2426ECK</t>
  </si>
  <si>
    <t>ACE2426ECO</t>
  </si>
  <si>
    <t>ACE2426ECP</t>
  </si>
  <si>
    <t>ACE2426EDA</t>
  </si>
  <si>
    <t>ACE2426EDD</t>
  </si>
  <si>
    <t>ACE2426EDG</t>
  </si>
  <si>
    <t>ACE2426EDK</t>
  </si>
  <si>
    <t>ACE2426EDO</t>
  </si>
  <si>
    <t>ACE2426EEA</t>
  </si>
  <si>
    <t>ACE2426EED</t>
  </si>
  <si>
    <t>ACE2426EEG</t>
  </si>
  <si>
    <t>ACE2426EEK</t>
  </si>
  <si>
    <t>ACE2426EGA</t>
  </si>
  <si>
    <t>ACE2426EGD</t>
  </si>
  <si>
    <t>ACE2426EGG</t>
  </si>
  <si>
    <t>ACE2426EGK</t>
  </si>
  <si>
    <t>ACE2426FAA</t>
  </si>
  <si>
    <t>ACE2426FAD</t>
  </si>
  <si>
    <t>ACE2426FAH</t>
  </si>
  <si>
    <t>ACE2426FAI</t>
  </si>
  <si>
    <t>ACE2426FAK</t>
  </si>
  <si>
    <t>ACE2426FBB</t>
  </si>
  <si>
    <t>ACE2426FBC</t>
  </si>
  <si>
    <t>ACE2426FBD</t>
  </si>
  <si>
    <t>ACE2426FBG</t>
  </si>
  <si>
    <t>ACE2426FBI</t>
  </si>
  <si>
    <t>ACE2426FBK</t>
  </si>
  <si>
    <t>ACE2426FBM</t>
  </si>
  <si>
    <t>ACE2426FCA</t>
  </si>
  <si>
    <t>ACE2426FCD</t>
  </si>
  <si>
    <t>ACE2426FCG</t>
  </si>
  <si>
    <t>ACE2426FCK</t>
  </si>
  <si>
    <t>ACE2426FEA</t>
  </si>
  <si>
    <t>ACE2426FED</t>
  </si>
  <si>
    <t>ACE2426FEG</t>
  </si>
  <si>
    <t>ACE2426FEK</t>
  </si>
  <si>
    <t>ACE2426FBJ</t>
  </si>
  <si>
    <t>ACE2426FBN</t>
  </si>
  <si>
    <t>ACE2426GAA</t>
  </si>
  <si>
    <t>ACE2426GAD</t>
  </si>
  <si>
    <t>ACE2426GAG</t>
  </si>
  <si>
    <t>ACE2426GAK</t>
  </si>
  <si>
    <t>ACE2426GBA</t>
  </si>
  <si>
    <t>ACE2426GBD</t>
  </si>
  <si>
    <t>ACE2426GBG</t>
  </si>
  <si>
    <t>ACE2426GBK</t>
  </si>
  <si>
    <t>ACE2426GCA</t>
  </si>
  <si>
    <t>ACE2426GCD</t>
  </si>
  <si>
    <t>ACE2426GCG</t>
  </si>
  <si>
    <t>ACE2426GCK</t>
  </si>
  <si>
    <t>ACE2426GEA</t>
  </si>
  <si>
    <t>ACE2426GED</t>
  </si>
  <si>
    <t>ACE2426GEG</t>
  </si>
  <si>
    <t>ACE2426GEK</t>
  </si>
  <si>
    <t>ACE2426GFA</t>
  </si>
  <si>
    <t>ACE2426GFC</t>
  </si>
  <si>
    <t>ACE2426GFD</t>
  </si>
  <si>
    <t>ACE2426GFF</t>
  </si>
  <si>
    <t>ACE2426GFG</t>
  </si>
  <si>
    <t>ACE2426GFI</t>
  </si>
  <si>
    <t>ACE2426GFK</t>
  </si>
  <si>
    <t>ACE2426GFM</t>
  </si>
  <si>
    <t xml:space="preserve">OLMOS C6 SUR ETAPA IV C 3 TURNO III A                                                                                                                                                               </t>
  </si>
  <si>
    <t xml:space="preserve">OLMOS C6 SUR ETAPA IV C 3 TURNO III B                                                                                                                                                                     </t>
  </si>
  <si>
    <t xml:space="preserve">OLMOS C6 SUR ETAPA IV C 3 TURNO III C                                                                                                                                                                   </t>
  </si>
  <si>
    <t>MALIBU</t>
  </si>
  <si>
    <t>MADEIRA</t>
  </si>
  <si>
    <t>MASIRAH</t>
  </si>
  <si>
    <t>TURNO III A</t>
  </si>
  <si>
    <t>TURNO III B</t>
  </si>
  <si>
    <t>TURNO III C</t>
  </si>
  <si>
    <t>ACE2427IBA</t>
  </si>
  <si>
    <t>ACE2427IBD</t>
  </si>
  <si>
    <t>ACE2427IBG</t>
  </si>
  <si>
    <t>ACE2427IBK</t>
  </si>
  <si>
    <t>ACE2427IBO</t>
  </si>
  <si>
    <t>ACE2427IBQ</t>
  </si>
  <si>
    <t>ACE2427IBR</t>
  </si>
  <si>
    <t>CON COSECHA</t>
  </si>
  <si>
    <t>ACE2326EBK</t>
  </si>
  <si>
    <t>300000000016</t>
  </si>
  <si>
    <t>300000000017</t>
  </si>
  <si>
    <t>300000000019</t>
  </si>
  <si>
    <t>300000000018</t>
  </si>
  <si>
    <t>ACE2427ICJ</t>
  </si>
  <si>
    <t>ACE2427ICM</t>
  </si>
  <si>
    <t>ACE2427ICD</t>
  </si>
  <si>
    <t>ACE2427ICI</t>
  </si>
  <si>
    <t>ACE2427IEA</t>
  </si>
  <si>
    <t>ACE2427IED</t>
  </si>
  <si>
    <t>ACE2427IEG</t>
  </si>
  <si>
    <t>ACE2427ICH</t>
  </si>
  <si>
    <t>ACE2427ICL</t>
  </si>
  <si>
    <t>ACE2427ICF</t>
  </si>
  <si>
    <t>ACE2427ICA</t>
  </si>
  <si>
    <t>ACE2426FAF</t>
  </si>
  <si>
    <t>ACE2427IAA</t>
  </si>
  <si>
    <t>ACE2427IAD</t>
  </si>
  <si>
    <t>ACE2427IAH</t>
  </si>
  <si>
    <t>ACE2427IAI</t>
  </si>
  <si>
    <t>ACE2427IAK</t>
  </si>
  <si>
    <t>ACE2427IAM</t>
  </si>
  <si>
    <t>ACE2427IDA</t>
  </si>
  <si>
    <t>ACE2427IBM</t>
  </si>
  <si>
    <t>ACE2427IBT</t>
  </si>
  <si>
    <t>ACE2427IDD</t>
  </si>
  <si>
    <t>ACE2427IDQ</t>
  </si>
  <si>
    <t>ACE2427IDK</t>
  </si>
  <si>
    <t>ACE2427IDG</t>
  </si>
  <si>
    <t>ACE2427IDR</t>
  </si>
  <si>
    <t>ACE2427IBS</t>
  </si>
  <si>
    <t xml:space="preserve">OLMOS C5 ETAPA 3 CAMPO 2 TURNO IIB                                                                                                                                                                     </t>
  </si>
  <si>
    <t>ACE2426GBF</t>
  </si>
  <si>
    <t>ACE2427IBN</t>
  </si>
  <si>
    <t>ACE2427HBG</t>
  </si>
  <si>
    <t>ACE2427HBK</t>
  </si>
  <si>
    <t>ACE2427HCA</t>
  </si>
  <si>
    <t>ACE2427HCD</t>
  </si>
  <si>
    <t>ACE2427HAG</t>
  </si>
  <si>
    <t>ACE2427HAK</t>
  </si>
  <si>
    <t>ACE2427HAA</t>
  </si>
  <si>
    <t>ACE2427HAD</t>
  </si>
  <si>
    <t>ACE2427HEA</t>
  </si>
  <si>
    <t>ACE2427HED</t>
  </si>
  <si>
    <t>ACE2427HEG</t>
  </si>
  <si>
    <t>ACE2427HCG</t>
  </si>
  <si>
    <t>TURNO IIIB</t>
  </si>
  <si>
    <t>ACE2326EBI</t>
  </si>
  <si>
    <t>ACE2427HCJ</t>
  </si>
  <si>
    <t>ACE2326EBF</t>
  </si>
  <si>
    <t>ACE2427HCI</t>
  </si>
  <si>
    <t>ACE2427HBA</t>
  </si>
  <si>
    <t>ACE2427HBD</t>
  </si>
  <si>
    <t>ACE2427HCK</t>
  </si>
  <si>
    <t>ACE2427HDA</t>
  </si>
  <si>
    <t>ACE2427HDD</t>
  </si>
  <si>
    <t>ACE2427HDG</t>
  </si>
  <si>
    <t>ACE2427HDK</t>
  </si>
  <si>
    <t xml:space="preserve">BILOXI </t>
  </si>
  <si>
    <t xml:space="preserve">OLMOS C5 ETAPA 3 CAMPO 6 TURNO IC                                                                                                                                                                </t>
  </si>
  <si>
    <t xml:space="preserve">OLMOS C5 ETAPA 3 CAMPO 6 TURNO ID                                                                                                                                                                     </t>
  </si>
  <si>
    <t xml:space="preserve">OLMOS C5 ETAPA 3 CAMPO 6 TURNO IE                                                                                                                                                              </t>
  </si>
  <si>
    <t>TURNO I - C</t>
  </si>
  <si>
    <t>TURNO I - D</t>
  </si>
  <si>
    <t>TURNO I - E</t>
  </si>
  <si>
    <t>ROSITA</t>
  </si>
  <si>
    <t>REGINA</t>
  </si>
  <si>
    <t>ACE2426IFW</t>
  </si>
  <si>
    <t>ACE2327IDO</t>
  </si>
  <si>
    <t>ACE2626GDA</t>
  </si>
  <si>
    <t>ACE2626GDD</t>
  </si>
  <si>
    <t>ACE2626GDG</t>
  </si>
  <si>
    <t>ACE2626GDK</t>
  </si>
  <si>
    <t>C501101A00</t>
  </si>
  <si>
    <t>C501102A00</t>
  </si>
  <si>
    <t>C501103A00</t>
  </si>
  <si>
    <t>C501104A00</t>
  </si>
  <si>
    <t>C501201A00</t>
  </si>
  <si>
    <t>C501202B00</t>
  </si>
  <si>
    <t>C501203B00</t>
  </si>
  <si>
    <t>C501204A00</t>
  </si>
  <si>
    <t>C501301A00</t>
  </si>
  <si>
    <t>C501302A00</t>
  </si>
  <si>
    <t>C501303A00</t>
  </si>
  <si>
    <t>C501304A00</t>
  </si>
  <si>
    <t>C501305A00</t>
  </si>
  <si>
    <t>C501305B00</t>
  </si>
  <si>
    <t>C501401A00</t>
  </si>
  <si>
    <t>C501402A00</t>
  </si>
  <si>
    <t>C501403A00</t>
  </si>
  <si>
    <t>C501404A00</t>
  </si>
  <si>
    <t>C501405A00</t>
  </si>
  <si>
    <t>C501501A00</t>
  </si>
  <si>
    <t>C501502A00</t>
  </si>
  <si>
    <t>C501503A00</t>
  </si>
  <si>
    <t>C501504A00</t>
  </si>
  <si>
    <t>C501601A00</t>
  </si>
  <si>
    <t>C501602A00</t>
  </si>
  <si>
    <t>C501603A00</t>
  </si>
  <si>
    <t>C501701A00</t>
  </si>
  <si>
    <t>C501702A00</t>
  </si>
  <si>
    <t>C501703A00</t>
  </si>
  <si>
    <t>C501704A00</t>
  </si>
  <si>
    <t>C502101A00</t>
  </si>
  <si>
    <t>C502102A00</t>
  </si>
  <si>
    <t>C502102B00</t>
  </si>
  <si>
    <t>C502103A00</t>
  </si>
  <si>
    <t>C502103B00</t>
  </si>
  <si>
    <t>C502104A00</t>
  </si>
  <si>
    <t>C502201A00</t>
  </si>
  <si>
    <t>C502201B00</t>
  </si>
  <si>
    <t>C502202A00</t>
  </si>
  <si>
    <t>C502203A00</t>
  </si>
  <si>
    <t>C502203B00</t>
  </si>
  <si>
    <t>C502203C00</t>
  </si>
  <si>
    <t>C502204A00</t>
  </si>
  <si>
    <t>C502204B00</t>
  </si>
  <si>
    <t>C502204C00</t>
  </si>
  <si>
    <t>C502301A00</t>
  </si>
  <si>
    <t>C502302A00</t>
  </si>
  <si>
    <t>C502303A00</t>
  </si>
  <si>
    <t>C502304A00</t>
  </si>
  <si>
    <t>C502401A00</t>
  </si>
  <si>
    <t>C502402A00</t>
  </si>
  <si>
    <t>C502403A00</t>
  </si>
  <si>
    <t>C502404A00</t>
  </si>
  <si>
    <t>C502501A00</t>
  </si>
  <si>
    <t>C502502A00</t>
  </si>
  <si>
    <t>C502503A00</t>
  </si>
  <si>
    <t>C502504A00</t>
  </si>
  <si>
    <t>C502601A00</t>
  </si>
  <si>
    <t>C502602A00</t>
  </si>
  <si>
    <t>C502603A00</t>
  </si>
  <si>
    <t>C502604A00</t>
  </si>
  <si>
    <t>C503101A00</t>
  </si>
  <si>
    <t>C503102A00</t>
  </si>
  <si>
    <t>C503103A00</t>
  </si>
  <si>
    <t>C503104A00</t>
  </si>
  <si>
    <t>C503201A00</t>
  </si>
  <si>
    <t>C503202A00</t>
  </si>
  <si>
    <t>C503202B00</t>
  </si>
  <si>
    <t>C503203A00</t>
  </si>
  <si>
    <t>C503204A00</t>
  </si>
  <si>
    <t>C503301A00</t>
  </si>
  <si>
    <t>C503302A00</t>
  </si>
  <si>
    <t>C503303A00</t>
  </si>
  <si>
    <t>C503304A00</t>
  </si>
  <si>
    <t>C503401A00</t>
  </si>
  <si>
    <t>C503402A00</t>
  </si>
  <si>
    <t>C503403A00</t>
  </si>
  <si>
    <t>C503404A00</t>
  </si>
  <si>
    <t>C503501A00</t>
  </si>
  <si>
    <t>C503502A00</t>
  </si>
  <si>
    <t>C503502B00</t>
  </si>
  <si>
    <t>C503503A00</t>
  </si>
  <si>
    <t>C503504A00</t>
  </si>
  <si>
    <t>C503601A00</t>
  </si>
  <si>
    <t>C503601B00</t>
  </si>
  <si>
    <t>C503601C00</t>
  </si>
  <si>
    <t>C503601D00</t>
  </si>
  <si>
    <t>C503602A00</t>
  </si>
  <si>
    <t>C503602B00</t>
  </si>
  <si>
    <t>C503603A00</t>
  </si>
  <si>
    <t>C503603B00</t>
  </si>
  <si>
    <t>C503604A00</t>
  </si>
  <si>
    <t>C503604B00</t>
  </si>
  <si>
    <t>C604101A00</t>
  </si>
  <si>
    <t>C604102A00</t>
  </si>
  <si>
    <t>C604103A00</t>
  </si>
  <si>
    <t>C604104A00</t>
  </si>
  <si>
    <t>C604201A00</t>
  </si>
  <si>
    <t>C604202A00</t>
  </si>
  <si>
    <t>C604203A00</t>
  </si>
  <si>
    <t>C604204A00</t>
  </si>
  <si>
    <t>C604301A00</t>
  </si>
  <si>
    <t>C604302A00</t>
  </si>
  <si>
    <t>C604303A00</t>
  </si>
  <si>
    <t>C604303B00</t>
  </si>
  <si>
    <t>C604303C00</t>
  </si>
  <si>
    <t>C604304A00</t>
  </si>
  <si>
    <t>C604401A00</t>
  </si>
  <si>
    <t>C604402A00</t>
  </si>
  <si>
    <t>C604403A00</t>
  </si>
  <si>
    <t>C604404A00</t>
  </si>
  <si>
    <t>C604501A00</t>
  </si>
  <si>
    <t>C604502A00</t>
  </si>
  <si>
    <t>C604503A00</t>
  </si>
  <si>
    <t>C605101A00</t>
  </si>
  <si>
    <t>C605102A00</t>
  </si>
  <si>
    <t>C605103A00</t>
  </si>
  <si>
    <t>C605103B00</t>
  </si>
  <si>
    <t>C605104A00</t>
  </si>
  <si>
    <t>C605104B00</t>
  </si>
  <si>
    <t>C605201A00</t>
  </si>
  <si>
    <t>C605202A00</t>
  </si>
  <si>
    <t>C605203A00</t>
  </si>
  <si>
    <t>C605204A00</t>
  </si>
  <si>
    <t>C605204B00</t>
  </si>
  <si>
    <t>C605204C00</t>
  </si>
  <si>
    <t>C605205A00</t>
  </si>
  <si>
    <t>C605206A00</t>
  </si>
  <si>
    <t>C605207A00</t>
  </si>
  <si>
    <t>C605207B00</t>
  </si>
  <si>
    <t>C605208A00</t>
  </si>
  <si>
    <t>C605301A00</t>
  </si>
  <si>
    <t>C605302A00</t>
  </si>
  <si>
    <t>C605302B00</t>
  </si>
  <si>
    <t>C605303A00</t>
  </si>
  <si>
    <t>C605303B00</t>
  </si>
  <si>
    <t>C605303C00</t>
  </si>
  <si>
    <t>C605304A00</t>
  </si>
  <si>
    <t>C605304B00</t>
  </si>
  <si>
    <t>C605401A00</t>
  </si>
  <si>
    <t>C605402A00</t>
  </si>
  <si>
    <t>C605403A00</t>
  </si>
  <si>
    <t>C605404A00</t>
  </si>
  <si>
    <t>C605405A00</t>
  </si>
  <si>
    <t>C605406A00</t>
  </si>
  <si>
    <t>C605407A00</t>
  </si>
  <si>
    <t>C605501A00</t>
  </si>
  <si>
    <t>C605502A00</t>
  </si>
  <si>
    <t>C605503A00</t>
  </si>
  <si>
    <t>ACE2626EFA</t>
  </si>
  <si>
    <t>ACE2426HFV</t>
  </si>
  <si>
    <t>cecos</t>
  </si>
  <si>
    <t>nuevo</t>
  </si>
  <si>
    <t>CECO N</t>
  </si>
  <si>
    <t>Orden de Inversión N</t>
  </si>
  <si>
    <t>TURNO V-C</t>
  </si>
  <si>
    <t xml:space="preserve">OLMOS C5 ETAPA 1 CAMPO 3 TURNO V - C                                                                                                                                                             </t>
  </si>
  <si>
    <t>TURNO VIIIB</t>
  </si>
  <si>
    <t>TURNO VIIIC</t>
  </si>
  <si>
    <t>C605208B00</t>
  </si>
  <si>
    <t>C605208C00</t>
  </si>
  <si>
    <t>Total general</t>
  </si>
  <si>
    <t>Total CAMPO 1</t>
  </si>
  <si>
    <t>Total CAMPO 2</t>
  </si>
  <si>
    <t>Total CAMPO 3</t>
  </si>
  <si>
    <t>Total CAMPO 4</t>
  </si>
  <si>
    <t>Total CAMPO 5</t>
  </si>
  <si>
    <t>Total CAMPO 6</t>
  </si>
  <si>
    <t>Total CAMPO 7</t>
  </si>
  <si>
    <t xml:space="preserve">Suma de Area             </t>
  </si>
  <si>
    <t>ESTADO</t>
  </si>
  <si>
    <t>Suma de AREA</t>
  </si>
  <si>
    <t>STAGE I</t>
  </si>
  <si>
    <t>TURNO 1</t>
  </si>
  <si>
    <t>CURRENT PLANTATION PLAN</t>
  </si>
  <si>
    <t>TURNO 2</t>
  </si>
  <si>
    <t>TURNO 3</t>
  </si>
  <si>
    <t>TURNO 4</t>
  </si>
  <si>
    <t>TURNO 5</t>
  </si>
  <si>
    <t>STAGE II</t>
  </si>
  <si>
    <t>TURNO 2B</t>
  </si>
  <si>
    <t>TURNO 3A</t>
  </si>
  <si>
    <t>TURNO 3B</t>
  </si>
  <si>
    <t>TURNO 1A</t>
  </si>
  <si>
    <t>TURNO 1B</t>
  </si>
  <si>
    <t>TURNO 3C</t>
  </si>
  <si>
    <t>TURNO 4A</t>
  </si>
  <si>
    <t>TURNO 4B</t>
  </si>
  <si>
    <t>TURNO 4C</t>
  </si>
  <si>
    <t>STAGE III</t>
  </si>
  <si>
    <t>BEAUTY</t>
  </si>
  <si>
    <t>POP</t>
  </si>
  <si>
    <t>TURNO 2A</t>
  </si>
  <si>
    <t>STAGE IV</t>
  </si>
  <si>
    <t>PLANTATION PLAN</t>
  </si>
  <si>
    <t>STAGE V</t>
  </si>
  <si>
    <t>TURNO 6</t>
  </si>
  <si>
    <t>TURNO 7</t>
  </si>
  <si>
    <t>TURNO 7B</t>
  </si>
  <si>
    <t>PLANO RIEGO</t>
  </si>
  <si>
    <t>IMPUTACIONES</t>
  </si>
  <si>
    <t>OK</t>
  </si>
  <si>
    <t>CORREGIR CONTROL DE IMPUTACIONES</t>
  </si>
  <si>
    <t>TURNO 1C</t>
  </si>
  <si>
    <t>TURNO 1D</t>
  </si>
  <si>
    <t>TURNO 1E</t>
  </si>
  <si>
    <t>VALIDAD QUE EN OBSERVACION ESTE PENDIENTE 0.15HA</t>
  </si>
  <si>
    <t>TURNO 8A</t>
  </si>
  <si>
    <t>TURNO 8B</t>
  </si>
  <si>
    <t>TURNO 8C</t>
  </si>
  <si>
    <t>VER CON DEIWIS QUE EL TURNO 8 DEBE SUMAR 3.91</t>
  </si>
  <si>
    <t>VER CON DEIWIS QUE EL TURNO 5 DEBE SUMAR LO MARCADO EN AMARILLO</t>
  </si>
  <si>
    <t xml:space="preserve">OLMOS C6 SUR ETAPA V CAMPO 2 TURNO VIIIA                                                                                                                                                               </t>
  </si>
  <si>
    <t xml:space="preserve">OLMOS C6 SUR ETAPA V CAMPO 2 TURNO VIIIB                                                                                                                                                            </t>
  </si>
  <si>
    <t xml:space="preserve">OLMOS C6 SUR ETAPA V CAMPO 2 TURNO VIIIC                                                                                                                                                              </t>
  </si>
  <si>
    <t>TURNO 5B</t>
  </si>
  <si>
    <t>TURNO 5C</t>
  </si>
  <si>
    <t>Total STAGE IV</t>
  </si>
  <si>
    <t>Total STAGE V</t>
  </si>
  <si>
    <t xml:space="preserve">OLMOS C5 ETAPA 2 CAMPO 1 TURNO III-A                                                                                                                                                           </t>
  </si>
  <si>
    <t xml:space="preserve">OLMOS C5 ETAPA 2 CAMPO 2 TURNO IV-D                                                                                                                                                   </t>
  </si>
  <si>
    <t>TURNO IV-D</t>
  </si>
  <si>
    <t>C502204D00</t>
  </si>
  <si>
    <t>7C502204DINV</t>
  </si>
  <si>
    <t>3C502204DOC0</t>
  </si>
  <si>
    <t xml:space="preserve">ACE2426FAH </t>
  </si>
  <si>
    <t>C503601E00</t>
  </si>
  <si>
    <t>ARANA ORGANICA</t>
  </si>
  <si>
    <t>STELLA BLUE ORGANICA</t>
  </si>
  <si>
    <t>KIRRA ORGANICA</t>
  </si>
  <si>
    <t>ATLAS ORGANICA</t>
  </si>
  <si>
    <t xml:space="preserve">OLMOS C5 ETAPA 2 CAMPO 2 TURNO IV-E                                                                                                                                                 </t>
  </si>
  <si>
    <t>TURNO IV-E</t>
  </si>
  <si>
    <t xml:space="preserve">OLMOS C5 ETAPA 3 CAMPO 6 TURNO IF                                                                                                                                                      </t>
  </si>
  <si>
    <t>TURNO I - F</t>
  </si>
  <si>
    <t xml:space="preserve">OLMOS C5 ETAPA 3 CAMPO 6 TURNO IVC                                                                                                                                                                     </t>
  </si>
  <si>
    <t>TURNO IV - C</t>
  </si>
  <si>
    <t xml:space="preserve">OLMOS C6 SUR ETAPA V CAMPO 2 TURNO VB                                                                                                                                                                 </t>
  </si>
  <si>
    <t>TURNO VB</t>
  </si>
  <si>
    <t xml:space="preserve">OLMOS C5 ETAPA 2 CAMPO 2 TURNO IIID                                                                                                                                                                </t>
  </si>
  <si>
    <t>TURNO IIID</t>
  </si>
  <si>
    <t>7C502203DINV</t>
  </si>
  <si>
    <t>7C502204EINV</t>
  </si>
  <si>
    <t>7C503601FINV</t>
  </si>
  <si>
    <t>7C503604CINV</t>
  </si>
  <si>
    <t>7C605205BINV</t>
  </si>
  <si>
    <t>C501305C00</t>
  </si>
  <si>
    <t>SE DIERON DE BAJA</t>
  </si>
  <si>
    <t>3C502204EOC0</t>
  </si>
  <si>
    <t>3C503601FOC0</t>
  </si>
  <si>
    <t>3C605205BOC0</t>
  </si>
  <si>
    <t xml:space="preserve">Fin de siembra </t>
  </si>
  <si>
    <t>(en blanco)</t>
  </si>
  <si>
    <t>LAS 17.94 EN EL CAMPO 1  3 DE C6</t>
  </si>
  <si>
    <t xml:space="preserve">OLMOS C5 ETAPA 3 CAMPO 6 TURNO IG                                                                                                                                                </t>
  </si>
  <si>
    <t>TURNO I - G</t>
  </si>
  <si>
    <t>MAGNUS</t>
  </si>
  <si>
    <t>7C503601GINV</t>
  </si>
  <si>
    <t>3C503601GOC0</t>
  </si>
  <si>
    <t xml:space="preserve">SWEET GLOBE </t>
  </si>
  <si>
    <t>3C502203DOC0</t>
  </si>
  <si>
    <t>Orden de Inversión  N</t>
  </si>
  <si>
    <t>ACTIVO</t>
  </si>
  <si>
    <t>ESTADO DE COSECHA</t>
  </si>
  <si>
    <t>CERRADO</t>
  </si>
  <si>
    <t>FECHA DE CIERRE</t>
  </si>
  <si>
    <t>3C503604COC0</t>
  </si>
  <si>
    <t xml:space="preserve">OLMOS C6 SUR ETAPA V C 1 TURNO IB                                                                                                                                                          </t>
  </si>
  <si>
    <t>7C605101BINV</t>
  </si>
  <si>
    <t>7C605102BINV</t>
  </si>
  <si>
    <t>27/01/222</t>
  </si>
  <si>
    <t xml:space="preserve">OLMOS C6 SUR ETAPA V C 1 TURNO II -B                                                                                                                                                                      </t>
  </si>
  <si>
    <t xml:space="preserve">OLMOS C6 SUR ETAPA V C 1 TURNO II -C                                                                                                                                                                  </t>
  </si>
  <si>
    <t>TURNO II - C</t>
  </si>
  <si>
    <t>7C605102CINV</t>
  </si>
  <si>
    <t xml:space="preserve">OLMOS C5 ETAPA 2 CAMPO 2 TURNO IV-F                                                                                                                                            </t>
  </si>
  <si>
    <t xml:space="preserve">OLMOS C5 ETAPA 2 CAMPO 2 TURNO IV-G                                                                                                                                          </t>
  </si>
  <si>
    <t xml:space="preserve">OLMOS C5 ETAPA 2 CAMPO 2 TURNO IV-H                                                                                                                                             </t>
  </si>
  <si>
    <t>TURNO IV-F</t>
  </si>
  <si>
    <t>TURNO IV-G</t>
  </si>
  <si>
    <t>TURNO IV-H</t>
  </si>
  <si>
    <t>FCM15-005</t>
  </si>
  <si>
    <t>FCM17-132</t>
  </si>
  <si>
    <t>FCM15-003</t>
  </si>
  <si>
    <t>7C502204FINV</t>
  </si>
  <si>
    <t>7C502204GINV</t>
  </si>
  <si>
    <t>7C502204HINV</t>
  </si>
  <si>
    <t xml:space="preserve">OLMOS C6 SUR ETAPA V CAMPO 2 TURNO VIB                                                                                                                                                                   </t>
  </si>
  <si>
    <t>MANILA</t>
  </si>
  <si>
    <t>TURNO VIB</t>
  </si>
  <si>
    <t>7C605206BINV</t>
  </si>
  <si>
    <t>3C605102BOC0</t>
  </si>
  <si>
    <t>Sembrado</t>
  </si>
  <si>
    <t>3C605102COC0</t>
  </si>
  <si>
    <t>3C605101BOC0</t>
  </si>
  <si>
    <t xml:space="preserve">OLMOS C5 ETAPA 1 CAMPO 3 TURNO V - D                                                                                                                                                                   </t>
  </si>
  <si>
    <t>7C501305DINV</t>
  </si>
  <si>
    <t>DEFINIR VARIEDAD</t>
  </si>
  <si>
    <t>TURNO V-D</t>
  </si>
  <si>
    <t>31/03/2022</t>
  </si>
  <si>
    <t>Área Libre</t>
  </si>
  <si>
    <t>3C605206BOC0</t>
  </si>
  <si>
    <t>01/04/2022</t>
  </si>
  <si>
    <t xml:space="preserve">SWEET SAPPHIRE </t>
  </si>
  <si>
    <t>SWEET GLOBE ORGANICA</t>
  </si>
  <si>
    <t>17/05/2022</t>
  </si>
  <si>
    <t>18/05/2022</t>
  </si>
  <si>
    <t>3C502204FOC0</t>
  </si>
  <si>
    <t>3C502204GOC0</t>
  </si>
  <si>
    <t>3C502204HOC0</t>
  </si>
  <si>
    <t>C503601G00</t>
  </si>
  <si>
    <t>29/05/2022</t>
  </si>
  <si>
    <t>01/06/2022</t>
  </si>
  <si>
    <t>C502203D00</t>
  </si>
  <si>
    <t>C502204E00</t>
  </si>
  <si>
    <t>07/06/2022</t>
  </si>
  <si>
    <t>Inicio de labores</t>
  </si>
  <si>
    <t>C503601F00</t>
  </si>
  <si>
    <t>C503604C00</t>
  </si>
  <si>
    <t>C605205B00</t>
  </si>
  <si>
    <t>RAYMI ORGANICA</t>
  </si>
  <si>
    <t xml:space="preserve">OLMOS C5 ETAPA 2 CAMPO 6 TURNO III - B                                                                                                                                                             </t>
  </si>
  <si>
    <t>7C502603BINV</t>
  </si>
  <si>
    <t>PREPARACIÓN DE TERRENO</t>
  </si>
  <si>
    <t>Orden de eliminación</t>
  </si>
  <si>
    <t>Fecha</t>
  </si>
  <si>
    <t>Proceso de eliminación</t>
  </si>
  <si>
    <t xml:space="preserve">Área             </t>
  </si>
  <si>
    <t xml:space="preserve">OLMOS C6 SUR ETAPA V C5 TURNO I-B                                                                                                                                                    </t>
  </si>
  <si>
    <t xml:space="preserve">OLMOS C6 SUR ETAPA V C5 TURNO I-C                                                                                                                                    </t>
  </si>
  <si>
    <t xml:space="preserve">OLMOS C6 SUR ETAPA V C5 TURNO I-D                                                                                                                                                                         </t>
  </si>
  <si>
    <t xml:space="preserve">OLMOS C6 SUR ETAPA V C5 TURNO I-E                                                                                                                                                                         </t>
  </si>
  <si>
    <t xml:space="preserve">OLMOS C6 SUR ETAPA V C5 TURNO I-F                                                                                                                                                                         </t>
  </si>
  <si>
    <t>BOBOLINK</t>
  </si>
  <si>
    <t>COLOSSUS</t>
  </si>
  <si>
    <t>PATRECIA</t>
  </si>
  <si>
    <t>WAYNE</t>
  </si>
  <si>
    <t>7C605501BINV</t>
  </si>
  <si>
    <t>7C605501CINV</t>
  </si>
  <si>
    <t>7C605501DINV</t>
  </si>
  <si>
    <t>7C605501EINV</t>
  </si>
  <si>
    <t>7C605501FINV</t>
  </si>
  <si>
    <t>Sembrado 0.6092 Ha Pendiente 2.3908 Ha</t>
  </si>
  <si>
    <t>Pendiente de creación</t>
  </si>
  <si>
    <t>Idconsumidor Nisira</t>
  </si>
  <si>
    <t xml:space="preserve">Area             </t>
  </si>
  <si>
    <t>NRO CAMPAÑA</t>
  </si>
  <si>
    <t>Orden de Inversión 70 N</t>
  </si>
  <si>
    <t>Fecha de Cierre</t>
  </si>
  <si>
    <t>Orden de Inversión nueva</t>
  </si>
  <si>
    <t>029101</t>
  </si>
  <si>
    <t xml:space="preserve">OLMOS A9 ETAPA 6 CAMPO 1 TURNO I   </t>
  </si>
  <si>
    <t>ETAPA VI</t>
  </si>
  <si>
    <t>700000000051</t>
  </si>
  <si>
    <t>A906101A00</t>
  </si>
  <si>
    <t>COSECHA</t>
  </si>
  <si>
    <t>029102</t>
  </si>
  <si>
    <t>OLMOS A9 ETAPA 6 CAMPO 1 TURNO II</t>
  </si>
  <si>
    <t>700000000052</t>
  </si>
  <si>
    <t>A906102A00</t>
  </si>
  <si>
    <t>029103</t>
  </si>
  <si>
    <t>OLMOS A9 ETAPA 6 CAMPO 1 TURNO III</t>
  </si>
  <si>
    <t>700000000053</t>
  </si>
  <si>
    <t>A906103A00</t>
  </si>
  <si>
    <t>029104</t>
  </si>
  <si>
    <t>OLMOS A9 ETAPA 6 CAMPO 1 TURNO IV</t>
  </si>
  <si>
    <t>700000000054</t>
  </si>
  <si>
    <t>A906104A00</t>
  </si>
  <si>
    <t>029105</t>
  </si>
  <si>
    <t>OLMOS A9 ETAPA 6 CAMPO 1 TURNO V</t>
  </si>
  <si>
    <t>700000000055</t>
  </si>
  <si>
    <t>A906105A00</t>
  </si>
  <si>
    <t>029201</t>
  </si>
  <si>
    <t xml:space="preserve">OLMOS A9 ETAPA 6 CAMPO 2 TURNO I   </t>
  </si>
  <si>
    <t>700000000056</t>
  </si>
  <si>
    <t>A906201A00</t>
  </si>
  <si>
    <t>029202</t>
  </si>
  <si>
    <t>OLMOS A9 ETAPA 6 CAMPO 2 TURNO II</t>
  </si>
  <si>
    <t>700000000057</t>
  </si>
  <si>
    <t>A906202A00</t>
  </si>
  <si>
    <t>029203</t>
  </si>
  <si>
    <t>OLMOS A9 ETAPA 6 CAMPO 2 TURNO III</t>
  </si>
  <si>
    <t>700000000058</t>
  </si>
  <si>
    <t>A906203A00</t>
  </si>
  <si>
    <t>029204</t>
  </si>
  <si>
    <t>OLMOS A9 ETAPA 6 CAMPO 2 TURNO IV</t>
  </si>
  <si>
    <t>700000000059</t>
  </si>
  <si>
    <t>A906204A00</t>
  </si>
  <si>
    <t>029205</t>
  </si>
  <si>
    <t>OLMOS A9 ETAPA 6 CAMPO 2 TURNO V</t>
  </si>
  <si>
    <t>700000000060</t>
  </si>
  <si>
    <t>A906205A00</t>
  </si>
  <si>
    <t>029301</t>
  </si>
  <si>
    <t xml:space="preserve">OLMOS A9 ETAPA 6 CAMPO 3 TURNO I   </t>
  </si>
  <si>
    <t>700000000061</t>
  </si>
  <si>
    <t>A906301A00</t>
  </si>
  <si>
    <t>029302</t>
  </si>
  <si>
    <t>OLMOS A9 ETAPA 6 CAMPO 3 TURNO II</t>
  </si>
  <si>
    <t>700000000062</t>
  </si>
  <si>
    <t>A906302A00</t>
  </si>
  <si>
    <t>029303</t>
  </si>
  <si>
    <t>OLMOS A9 ETAPA 6 CAMPO 3 TURNO III</t>
  </si>
  <si>
    <t>A906303A00</t>
  </si>
  <si>
    <t>029304</t>
  </si>
  <si>
    <t>OLMOS A9 ETAPA 6 CAMPO 3 TURNO IV</t>
  </si>
  <si>
    <t>A906304A00</t>
  </si>
  <si>
    <t>029401</t>
  </si>
  <si>
    <t xml:space="preserve">OLMOS A9 ETAPA 6 CAMPO 4 TURNO I   </t>
  </si>
  <si>
    <t>A906401A00</t>
  </si>
  <si>
    <t>029402</t>
  </si>
  <si>
    <t>OLMOS A9 ETAPA 6 CAMPO 4 TURNO II</t>
  </si>
  <si>
    <t>A906402A00</t>
  </si>
  <si>
    <t>029403</t>
  </si>
  <si>
    <t>OLMOS A9 ETAPA 6 CAMPO 4 TURNO III</t>
  </si>
  <si>
    <t>A906403A00</t>
  </si>
  <si>
    <t>029404</t>
  </si>
  <si>
    <t>OLMOS A9 ETAPA 6 CAMPO 4 TURNO IV</t>
  </si>
  <si>
    <t>A906404A00</t>
  </si>
  <si>
    <t>029501</t>
  </si>
  <si>
    <t xml:space="preserve">OLMOS A9 ETAPA 6 CAMPO 5 TURNO I   </t>
  </si>
  <si>
    <t>09/08/2021</t>
  </si>
  <si>
    <t>A906501A00</t>
  </si>
  <si>
    <t>10/08/2021</t>
  </si>
  <si>
    <t>029502</t>
  </si>
  <si>
    <t>OLMOS A9 ETAPA 6 CAMPO 5 TURNO II</t>
  </si>
  <si>
    <t>A906502A00</t>
  </si>
  <si>
    <t>029503</t>
  </si>
  <si>
    <t>OLMOS A9 ETAPA 6 CAMPO 5 TURNO III</t>
  </si>
  <si>
    <t>A906503A00</t>
  </si>
  <si>
    <t>029504</t>
  </si>
  <si>
    <t>OLMOS A9 ETAPA 6 CAMPO 5 TURNO IV</t>
  </si>
  <si>
    <t>06/02/2021</t>
  </si>
  <si>
    <t>4/02/2021</t>
  </si>
  <si>
    <t>A906504A00</t>
  </si>
  <si>
    <t>029601</t>
  </si>
  <si>
    <t xml:space="preserve">OLMOS A9 ETAPA 6 CAMPO 6 TURNO I   </t>
  </si>
  <si>
    <t>02/03/2021</t>
  </si>
  <si>
    <t>03/03/2021</t>
  </si>
  <si>
    <t>A906601A00</t>
  </si>
  <si>
    <t>12/08/2021</t>
  </si>
  <si>
    <t>029602</t>
  </si>
  <si>
    <t xml:space="preserve">OLMOS A9 ETAPA 6 CAMPO 6 TURNO II </t>
  </si>
  <si>
    <t>25/02/2021</t>
  </si>
  <si>
    <t>01/03/2021</t>
  </si>
  <si>
    <t>13/08/2021</t>
  </si>
  <si>
    <t>A906602A00</t>
  </si>
  <si>
    <t>14/08/2021</t>
  </si>
  <si>
    <t>OLMOS A9 ETAPA 6 CAMPO 6 TURNO IIB</t>
  </si>
  <si>
    <t>7A906602BINV</t>
  </si>
  <si>
    <t>3A906602BOC0</t>
  </si>
  <si>
    <t>SEMBRADO</t>
  </si>
  <si>
    <t>029603</t>
  </si>
  <si>
    <t>OLMOS A9 ETAPA 6 CAMPO 6 TURNO III</t>
  </si>
  <si>
    <t>22/02/2021</t>
  </si>
  <si>
    <t>24/02/2021</t>
  </si>
  <si>
    <t>23/02/2021</t>
  </si>
  <si>
    <t>A906603A00</t>
  </si>
  <si>
    <t>18/08/2021</t>
  </si>
  <si>
    <t>029604</t>
  </si>
  <si>
    <t>OLMOS A9 ETAPA 6 CAMPO 6 TURNO IV</t>
  </si>
  <si>
    <t>27/02/2021</t>
  </si>
  <si>
    <t>A906604A00</t>
  </si>
  <si>
    <t>SE DIO DE BAJA 09.05</t>
  </si>
  <si>
    <t>029604B</t>
  </si>
  <si>
    <t>OLMOS A9 ETAPA 6 CAMPO 6 TURNO IVB</t>
  </si>
  <si>
    <t>3A906604BOC0</t>
  </si>
  <si>
    <t>28/02/2021</t>
  </si>
  <si>
    <t>A906604B00</t>
  </si>
  <si>
    <t>029604C</t>
  </si>
  <si>
    <t>OLMOS A9 ETAPA 6 CAMPO 6 TURNO IVC</t>
  </si>
  <si>
    <t>7A906604CINV</t>
  </si>
  <si>
    <t>3A906604COC0</t>
  </si>
  <si>
    <t>030101</t>
  </si>
  <si>
    <t xml:space="preserve">OLMOS A9 ETAPA 7 CAMPO 1 TURNO I   </t>
  </si>
  <si>
    <t>ETAPA VII</t>
  </si>
  <si>
    <t xml:space="preserve">SEKOYA BEAUTY </t>
  </si>
  <si>
    <t>08/01/2021</t>
  </si>
  <si>
    <t>10/03/2021</t>
  </si>
  <si>
    <t>A907101A00</t>
  </si>
  <si>
    <t>25/08/2021</t>
  </si>
  <si>
    <t>030102</t>
  </si>
  <si>
    <t>OLMOS A9 ETAPA 7 CAMPO 1 TURNO II</t>
  </si>
  <si>
    <t>11/01/2021</t>
  </si>
  <si>
    <t>12/03/2021</t>
  </si>
  <si>
    <t>A907102A00</t>
  </si>
  <si>
    <t>030103</t>
  </si>
  <si>
    <t>OLMOS A9 ETAPA 7 CAMPO 1 TURNO III</t>
  </si>
  <si>
    <t>13/01/2021</t>
  </si>
  <si>
    <t>A907103A00</t>
  </si>
  <si>
    <t>26/08/2021</t>
  </si>
  <si>
    <t>030104</t>
  </si>
  <si>
    <t>OLMOS A9 ETAPA 7 CAMPO 1 TURNO IV</t>
  </si>
  <si>
    <t>A907104A00</t>
  </si>
  <si>
    <t>030201</t>
  </si>
  <si>
    <t xml:space="preserve">OLMOS A9 ETAPA 7 CAMPO 2 TURNO I   </t>
  </si>
  <si>
    <t>A907201A00</t>
  </si>
  <si>
    <t>030202</t>
  </si>
  <si>
    <t>OLMOS A9 ETAPA 7 CAMPO 2 TURNO II</t>
  </si>
  <si>
    <t xml:space="preserve">SEKOYA POP </t>
  </si>
  <si>
    <t>A907202A00</t>
  </si>
  <si>
    <t>030203</t>
  </si>
  <si>
    <t>OLMOS A9 ETAPA 7 CAMPO 2 TURNO III</t>
  </si>
  <si>
    <t>A907203A00</t>
  </si>
  <si>
    <t>030204</t>
  </si>
  <si>
    <t>OLMOS A9 ETAPA 7 CAMPO 2 TURNO IV</t>
  </si>
  <si>
    <t>A907204A00</t>
  </si>
  <si>
    <t>030301</t>
  </si>
  <si>
    <t xml:space="preserve">OLMOS A9 ETAPA 7 CAMPO 3 TURNO I   </t>
  </si>
  <si>
    <t>A907301A00</t>
  </si>
  <si>
    <t>30/09/2021</t>
  </si>
  <si>
    <t>030302</t>
  </si>
  <si>
    <t>OLMOS A9 ETAPA 7 CAMPO 3 TURNO II</t>
  </si>
  <si>
    <t>26/03/2021</t>
  </si>
  <si>
    <t>A907302A00</t>
  </si>
  <si>
    <t>030303</t>
  </si>
  <si>
    <t>OLMOS A9 ETAPA 7 CAMPO 3 TURNO III</t>
  </si>
  <si>
    <t>27/01/2021</t>
  </si>
  <si>
    <t>27/03/2021</t>
  </si>
  <si>
    <t>A907303A00</t>
  </si>
  <si>
    <t>01/10/2021</t>
  </si>
  <si>
    <t>030304</t>
  </si>
  <si>
    <t>OLMOS A9 ETAPA 7 CAMPO 3 TURNO IV</t>
  </si>
  <si>
    <t>28/03/2021</t>
  </si>
  <si>
    <t>A907304A00</t>
  </si>
  <si>
    <t>030401</t>
  </si>
  <si>
    <t xml:space="preserve">OLMOS A9 ETAPA 7 CAMPO 4 TURNO I   </t>
  </si>
  <si>
    <t>A907401A00</t>
  </si>
  <si>
    <t>27/08/2021</t>
  </si>
  <si>
    <t>030402</t>
  </si>
  <si>
    <t>OLMOS A9 ETAPA 7 CAMPO 4 TURNO II</t>
  </si>
  <si>
    <t>29/03/2021</t>
  </si>
  <si>
    <t>21/06/2021</t>
  </si>
  <si>
    <t>A907402A00</t>
  </si>
  <si>
    <t>030403</t>
  </si>
  <si>
    <t>OLMOS A9 ETAPA 7 CAMPO 4 TURNO III</t>
  </si>
  <si>
    <t>29/05/2021</t>
  </si>
  <si>
    <t>15/12/2021</t>
  </si>
  <si>
    <t>A907403A00</t>
  </si>
  <si>
    <t>030404</t>
  </si>
  <si>
    <t>OLMOS A9 ETAPA 7 CAMPO 4 TURNO IV</t>
  </si>
  <si>
    <t>16/02/2022</t>
  </si>
  <si>
    <t>A907404A00</t>
  </si>
  <si>
    <t>OLMOS A9 ETAPA 7 CAMPO 4 TURNO IVB</t>
  </si>
  <si>
    <t>3A907404BOC0</t>
  </si>
  <si>
    <t>A907404B00</t>
  </si>
  <si>
    <t>15/08/2022</t>
  </si>
  <si>
    <t>030405</t>
  </si>
  <si>
    <t>OLMOS A9 ETAPA 7 CAMPO 4 TURNO V</t>
  </si>
  <si>
    <t>17/02/2022</t>
  </si>
  <si>
    <t>A907405A00</t>
  </si>
  <si>
    <t>07/07/2022</t>
  </si>
  <si>
    <t>OLMOS A9 ETAPA 7 CAMPO 4 TURNO VB</t>
  </si>
  <si>
    <t>3A907405BOC0</t>
  </si>
  <si>
    <t>A907405B00</t>
  </si>
  <si>
    <t>030501</t>
  </si>
  <si>
    <t xml:space="preserve">OLMOS A9 ETAPA 7 CAMPO 5 TURNO I   </t>
  </si>
  <si>
    <t>18/01/2021</t>
  </si>
  <si>
    <t>31/03/2021</t>
  </si>
  <si>
    <t>A907501A00</t>
  </si>
  <si>
    <t>030502</t>
  </si>
  <si>
    <t>OLMOS A9 ETAPA 7 CAMPO 5 TURNO II</t>
  </si>
  <si>
    <t>29/01/2021</t>
  </si>
  <si>
    <t>A907502A00</t>
  </si>
  <si>
    <t>030502B</t>
  </si>
  <si>
    <t>OLMOS A9 ETAPA 7 CAMPO 5 TURNO IIB</t>
  </si>
  <si>
    <t xml:space="preserve">BIANCA </t>
  </si>
  <si>
    <t>22/06/2022</t>
  </si>
  <si>
    <t>A907502B00</t>
  </si>
  <si>
    <t>030503</t>
  </si>
  <si>
    <t>OLMOS A9 ETAPA 7 CAMPO 5 TURNO III</t>
  </si>
  <si>
    <t>20/01/2021</t>
  </si>
  <si>
    <t>A907503A00</t>
  </si>
  <si>
    <t>030504A</t>
  </si>
  <si>
    <t>OLMOS A9 ETAPA 7 CAMPO 5 TURNO IV</t>
  </si>
  <si>
    <t>7A907504AINV</t>
  </si>
  <si>
    <t>20/10/2021</t>
  </si>
  <si>
    <t>3A907504AOC0</t>
  </si>
  <si>
    <t>A907504A00</t>
  </si>
  <si>
    <t>030504B</t>
  </si>
  <si>
    <t>OLMOS A9 ETAPA 7 CAMPO 5 TURNO IVB</t>
  </si>
  <si>
    <t>22/01/2021</t>
  </si>
  <si>
    <t>3A907504BOC0</t>
  </si>
  <si>
    <t>A907504B00</t>
  </si>
  <si>
    <t>030601</t>
  </si>
  <si>
    <t xml:space="preserve">OLMOS A9 ETAPA 7 CAMPO 6 TURNO I   </t>
  </si>
  <si>
    <t>3A907601AOC0</t>
  </si>
  <si>
    <t>A907601A00</t>
  </si>
  <si>
    <t>030602</t>
  </si>
  <si>
    <t>OLMOS A9 ETAPA 7 CAMPO 6 TURNO II</t>
  </si>
  <si>
    <t>3A907602AOC0</t>
  </si>
  <si>
    <t>A907602A00</t>
  </si>
  <si>
    <t>030603</t>
  </si>
  <si>
    <t>OLMOS A9 ETAPA 7 CAMPO 6 TURNO III</t>
  </si>
  <si>
    <t>3A907603AOC0</t>
  </si>
  <si>
    <t>A907603A00</t>
  </si>
  <si>
    <t>030604</t>
  </si>
  <si>
    <t>OLMOS A9 ETAPA 7 CAMPO 6 TURNO IV</t>
  </si>
  <si>
    <t>3A907604AOC0</t>
  </si>
  <si>
    <t>A907604A00</t>
  </si>
  <si>
    <t>030701</t>
  </si>
  <si>
    <t xml:space="preserve">OLMOS A9 ETAPA 7 CAMPO 7 TURNO I   </t>
  </si>
  <si>
    <t>29/01/2022</t>
  </si>
  <si>
    <t>3A907701AOC0</t>
  </si>
  <si>
    <t>A907701A00</t>
  </si>
  <si>
    <t>01/08/2022</t>
  </si>
  <si>
    <t>030702</t>
  </si>
  <si>
    <t>OLMOS A9 ETAPA 7 CAMPO 7 TURNO II</t>
  </si>
  <si>
    <t>01/02/2022</t>
  </si>
  <si>
    <t>3A907702AOC0</t>
  </si>
  <si>
    <t>A907702A00</t>
  </si>
  <si>
    <t>02/08/2022</t>
  </si>
  <si>
    <t>030703</t>
  </si>
  <si>
    <t>OLMOS A9 ETAPA 7 CAMPO 7 TURNO III</t>
  </si>
  <si>
    <t>03/02/2022</t>
  </si>
  <si>
    <t>3A907703AOC0</t>
  </si>
  <si>
    <t>A907703A00</t>
  </si>
  <si>
    <t>22/08/2022</t>
  </si>
  <si>
    <t>030704</t>
  </si>
  <si>
    <t>OLMOS A9 ETAPA 7 CAMPO 7 TURNO IV</t>
  </si>
  <si>
    <t>12/02/2022</t>
  </si>
  <si>
    <t>3A907704AOC0</t>
  </si>
  <si>
    <t>A907704A00</t>
  </si>
  <si>
    <t>040101(INV)</t>
  </si>
  <si>
    <t>OLMOS A9 ETAPA 8 CAMPO 1 TURNO 1</t>
  </si>
  <si>
    <t>ETAPA VIII</t>
  </si>
  <si>
    <t>7A908101AINV</t>
  </si>
  <si>
    <t>28/12/2021</t>
  </si>
  <si>
    <t>04/03/2022</t>
  </si>
  <si>
    <t>3A908101AOC0</t>
  </si>
  <si>
    <t>05/03/2022</t>
  </si>
  <si>
    <t>040102(INV)</t>
  </si>
  <si>
    <t>OLMOS A9 ETAPA 8 CAMPO 1 TURNO 2</t>
  </si>
  <si>
    <t>7A908102AINV</t>
  </si>
  <si>
    <t>23/12/2021</t>
  </si>
  <si>
    <t>07/03/2022</t>
  </si>
  <si>
    <t>3A908102AOC0</t>
  </si>
  <si>
    <t>06/03/2022</t>
  </si>
  <si>
    <t>040103(INV)</t>
  </si>
  <si>
    <t>OLMOS A9 ETAPA 8 CAMPO 1 TURNO 3</t>
  </si>
  <si>
    <t>7A908103AINV</t>
  </si>
  <si>
    <t>20/12/2021</t>
  </si>
  <si>
    <t>10/03/2022</t>
  </si>
  <si>
    <t>3A908103AOC0</t>
  </si>
  <si>
    <t>040104(INV)</t>
  </si>
  <si>
    <t>OLMOS A9 ETAPA 8 CAMPO 1 TURNO 4</t>
  </si>
  <si>
    <t>7A908104AINV</t>
  </si>
  <si>
    <t>12/03/2022</t>
  </si>
  <si>
    <t>3A908104AOC0</t>
  </si>
  <si>
    <t>13/03/2022</t>
  </si>
  <si>
    <t>040201(INV) </t>
  </si>
  <si>
    <t>OLMOS A9 ETAPA 8 CAMPO 2 TURNO 1</t>
  </si>
  <si>
    <t>7A908201AINV</t>
  </si>
  <si>
    <t>12/12/2021</t>
  </si>
  <si>
    <t>16/03/2022</t>
  </si>
  <si>
    <t>3A908201AOC0</t>
  </si>
  <si>
    <t>15/03/2022</t>
  </si>
  <si>
    <t>040202(INV) </t>
  </si>
  <si>
    <t>OLMOS A9 ETAPA 8 CAMPO 2 TURNO 2</t>
  </si>
  <si>
    <t>7A908202AINV</t>
  </si>
  <si>
    <t>18/03/2022</t>
  </si>
  <si>
    <t>3A908202AOC0</t>
  </si>
  <si>
    <t>17/03/2022</t>
  </si>
  <si>
    <t>040203(INV) </t>
  </si>
  <si>
    <t>OLMOS A9 ETAPA 8 CAMPO 2 TURNO 3</t>
  </si>
  <si>
    <t>7A908203AINV</t>
  </si>
  <si>
    <t>19/12/2021</t>
  </si>
  <si>
    <t>31/05/2022</t>
  </si>
  <si>
    <t>3A908203AOC0</t>
  </si>
  <si>
    <t>19/03/2022</t>
  </si>
  <si>
    <t>040204(INV) </t>
  </si>
  <si>
    <t>OLMOS A9 ETAPA 8 CAMPO 2 TURNO 4</t>
  </si>
  <si>
    <t>7A908204AINV</t>
  </si>
  <si>
    <t>25/03/2022</t>
  </si>
  <si>
    <t>3A908204AOC0</t>
  </si>
  <si>
    <t>24/03/2022</t>
  </si>
  <si>
    <t>040301(INV) </t>
  </si>
  <si>
    <t>OLMOS A9 ETAPA 8 CAMPO 3 TURNO 1</t>
  </si>
  <si>
    <t>7A908301AINV</t>
  </si>
  <si>
    <t>30/12/2021</t>
  </si>
  <si>
    <t>28/04/2022</t>
  </si>
  <si>
    <t>3A908301AOC0</t>
  </si>
  <si>
    <t>040302(INV) </t>
  </si>
  <si>
    <t>OLMOS A9 ETAPA 8 CAMPO 3 TURNO 2</t>
  </si>
  <si>
    <t>7A908302AINV</t>
  </si>
  <si>
    <t>27/04/2022</t>
  </si>
  <si>
    <t>3A908302AOC0</t>
  </si>
  <si>
    <t>23/04/2022</t>
  </si>
  <si>
    <t>040303(INV) </t>
  </si>
  <si>
    <t>OLMOS A9 ETAPA 8 CAMPO 3 TURNO 3</t>
  </si>
  <si>
    <t>7A908303AINV</t>
  </si>
  <si>
    <t>08/01/2022</t>
  </si>
  <si>
    <t>04/07/2022</t>
  </si>
  <si>
    <t>3A908303AOC0</t>
  </si>
  <si>
    <t>14/04/2022</t>
  </si>
  <si>
    <t>040304(INV) </t>
  </si>
  <si>
    <t>OLMOS A9 ETAPA 8 CAMPO 3 TURNO 4</t>
  </si>
  <si>
    <t>7A908304AINV</t>
  </si>
  <si>
    <t>17/01/2022</t>
  </si>
  <si>
    <t>PREPARACION DE TERRENO</t>
  </si>
  <si>
    <t>040305(INV) </t>
  </si>
  <si>
    <t>OLMOS A9 ETAPA 8 CAMPO 3 TURNO 5</t>
  </si>
  <si>
    <t>7A908305AINV</t>
  </si>
  <si>
    <t>3A908305AOC0</t>
  </si>
  <si>
    <t>14/06/2022</t>
  </si>
  <si>
    <t>Sembrado 8.75 Ha pendiente 1.38 Ha</t>
  </si>
  <si>
    <t>040401(INV)</t>
  </si>
  <si>
    <t>OLMOS A9 ETAPA 8 CAMPO 4 TURNO 1</t>
  </si>
  <si>
    <t>7A908401AINV</t>
  </si>
  <si>
    <t>040402(INV)</t>
  </si>
  <si>
    <t>OLMOS A9 ETAPA 8 CAMPO 4 TURNO 2</t>
  </si>
  <si>
    <t>7A908402AINV</t>
  </si>
  <si>
    <t>11/02/2022</t>
  </si>
  <si>
    <t>040403(INV)</t>
  </si>
  <si>
    <t>OLMOS A9 ETAPA 8 CAMPO 4 TURNO 3</t>
  </si>
  <si>
    <t>7A908403AINV</t>
  </si>
  <si>
    <t>09/02/2022</t>
  </si>
  <si>
    <t>040404(INV)</t>
  </si>
  <si>
    <t>OLMOS A9 ETAPA 8 CAMPO 4 TURNO 4</t>
  </si>
  <si>
    <t>7A908404AINV</t>
  </si>
  <si>
    <t>040405(INV)</t>
  </si>
  <si>
    <t>OLMOS A9 ETAPA 8 CAMPO 4 TURNO 5</t>
  </si>
  <si>
    <t>7A908405AINV</t>
  </si>
  <si>
    <t>040501(INV)</t>
  </si>
  <si>
    <t>OLMOS A9 ETAPA 8 CAMPO 5 TURNO 1</t>
  </si>
  <si>
    <t>7A908501AINV</t>
  </si>
  <si>
    <t>040502(INV)</t>
  </si>
  <si>
    <t>OLMOS A9 ETAPA 8 CAMPO 5 TURNO 2</t>
  </si>
  <si>
    <t>7A908502AINV</t>
  </si>
  <si>
    <t>040503(INV)</t>
  </si>
  <si>
    <t>OLMOS A9 ETAPA 8 CAMPO 5 TURNO 3</t>
  </si>
  <si>
    <t>7A908503AINV</t>
  </si>
  <si>
    <t>040504(INV)</t>
  </si>
  <si>
    <t>OLMOS A9 ETAPA 8 CAMPO 5 TURNO 4</t>
  </si>
  <si>
    <t>7A908504AINV</t>
  </si>
  <si>
    <t>040601(INV)</t>
  </si>
  <si>
    <t>OLMOS A9 ETAPA 8 CAMPO 6 TURNO 1</t>
  </si>
  <si>
    <t>7A908601AINV</t>
  </si>
  <si>
    <t>03/03/2022</t>
  </si>
  <si>
    <t>11/07/2022</t>
  </si>
  <si>
    <t>3A908601AOC0</t>
  </si>
  <si>
    <t>26/06/2022</t>
  </si>
  <si>
    <t>040602(INV)</t>
  </si>
  <si>
    <t>OLMOS A9 ETAPA 8 CAMPO 6 TURNO 2</t>
  </si>
  <si>
    <t>7A908602AINV</t>
  </si>
  <si>
    <t>3A908602AOC0</t>
  </si>
  <si>
    <t>08/06/2022</t>
  </si>
  <si>
    <t>040603(INV)</t>
  </si>
  <si>
    <t>OLMOS A9 ETAPA 8 CAMPO 6 TURNO 3</t>
  </si>
  <si>
    <t>7A908603AINV</t>
  </si>
  <si>
    <t>02/03/2022</t>
  </si>
  <si>
    <t>12/07/2022</t>
  </si>
  <si>
    <t>3A908603AOC0</t>
  </si>
  <si>
    <t>11/05/2022</t>
  </si>
  <si>
    <t>040604(INV)</t>
  </si>
  <si>
    <t>OLMOS A9 ETAPA 8 CAMPO 6 TURNO 4</t>
  </si>
  <si>
    <t>7A908604AINV</t>
  </si>
  <si>
    <t>3A908604AOC0</t>
  </si>
  <si>
    <t>03/06/2022</t>
  </si>
  <si>
    <t>Sembrado 7.16  Ha Pendiente 4.46 Ha</t>
  </si>
  <si>
    <t>Columna1</t>
  </si>
  <si>
    <t>Columna2</t>
  </si>
  <si>
    <t>Columna3</t>
  </si>
  <si>
    <t>Area            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</si>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</sst>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 * #,##0.00_ ;_ * \-#,##0.00_ ;_ * &quot;-&quot;??_ ;_ @_ "/>
    <numFmt numFmtId="165" formatCode="_-* #,##0_-;\-* #,##0_-;_-* &quot;-&quot;??_-;_-@_-"/>
    <numFmt numFmtId="166" formatCode="#,##0.0000"/>
    <numFmt numFmtId="167" formatCode="#,##0.000000"/>
    <numFmt numFmtId="168" formatCode="0.00000000000000000"/>
    <numFmt numFmtId="169" formatCode="0.00000"/>
    <numFmt numFmtId="170" formatCode="#,##0.00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3999755851924192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79998168889431442"/>
      </top>
      <bottom style="thin">
        <color theme="6"/>
      </bottom>
      <diagonal/>
    </border>
    <border>
      <left/>
      <right/>
      <top style="thin">
        <color theme="6" tint="0.39997558519241921"/>
      </top>
      <bottom style="thin">
        <color theme="6" tint="0.79998168889431442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 style="thin">
        <color theme="0" tint="-0.14999847407452621"/>
      </top>
      <bottom/>
      <diagonal/>
    </border>
  </borders>
  <cellStyleXfs count="14">
    <xf numFmtId="0" fontId="0" fillId="0" borderId="0"/>
    <xf numFmtId="43" fontId="3" fillId="0" borderId="0" applyFont="0" applyFill="0" applyBorder="0" applyAlignment="0" applyProtection="0"/>
    <xf numFmtId="0" fontId="5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7">
    <xf numFmtId="0" fontId="0" fillId="0" borderId="0" xfId="0"/>
    <xf numFmtId="49" fontId="0" fillId="0" borderId="0" xfId="0" applyNumberFormat="1"/>
    <xf numFmtId="4" fontId="0" fillId="0" borderId="0" xfId="0" applyNumberFormat="1"/>
    <xf numFmtId="165" fontId="0" fillId="0" borderId="0" xfId="1" applyNumberFormat="1" applyFont="1"/>
    <xf numFmtId="14" fontId="0" fillId="0" borderId="0" xfId="1" applyNumberFormat="1" applyFont="1"/>
    <xf numFmtId="2" fontId="0" fillId="0" borderId="0" xfId="0" applyNumberFormat="1"/>
    <xf numFmtId="49" fontId="0" fillId="4" borderId="0" xfId="0" applyNumberFormat="1" applyFill="1"/>
    <xf numFmtId="0" fontId="6" fillId="0" borderId="0" xfId="0" applyFont="1"/>
    <xf numFmtId="0" fontId="6" fillId="5" borderId="0" xfId="0" applyFont="1" applyFill="1"/>
    <xf numFmtId="166" fontId="0" fillId="0" borderId="0" xfId="0" applyNumberFormat="1"/>
    <xf numFmtId="9" fontId="0" fillId="0" borderId="0" xfId="4" applyFont="1"/>
    <xf numFmtId="0" fontId="0" fillId="0" borderId="0" xfId="0" pivotButton="1"/>
    <xf numFmtId="0" fontId="7" fillId="7" borderId="1" xfId="0" applyFont="1" applyFill="1" applyBorder="1"/>
    <xf numFmtId="0" fontId="7" fillId="8" borderId="2" xfId="0" applyFont="1" applyFill="1" applyBorder="1"/>
    <xf numFmtId="0" fontId="0" fillId="9" borderId="3" xfId="0" applyFill="1" applyBorder="1"/>
    <xf numFmtId="0" fontId="0" fillId="0" borderId="3" xfId="0" applyBorder="1"/>
    <xf numFmtId="0" fontId="7" fillId="8" borderId="4" xfId="0" applyFont="1" applyFill="1" applyBorder="1"/>
    <xf numFmtId="0" fontId="0" fillId="9" borderId="5" xfId="0" applyFill="1" applyBorder="1"/>
    <xf numFmtId="0" fontId="8" fillId="6" borderId="3" xfId="0" applyFont="1" applyFill="1" applyBorder="1"/>
    <xf numFmtId="0" fontId="7" fillId="8" borderId="6" xfId="0" applyFont="1" applyFill="1" applyBorder="1"/>
    <xf numFmtId="0" fontId="0" fillId="10" borderId="0" xfId="0" applyFill="1"/>
    <xf numFmtId="168" fontId="0" fillId="0" borderId="3" xfId="0" applyNumberFormat="1" applyBorder="1"/>
    <xf numFmtId="168" fontId="8" fillId="6" borderId="3" xfId="0" applyNumberFormat="1" applyFont="1" applyFill="1" applyBorder="1"/>
    <xf numFmtId="0" fontId="9" fillId="8" borderId="3" xfId="0" applyFont="1" applyFill="1" applyBorder="1"/>
    <xf numFmtId="169" fontId="0" fillId="0" borderId="3" xfId="0" applyNumberFormat="1" applyBorder="1"/>
    <xf numFmtId="168" fontId="0" fillId="0" borderId="0" xfId="0" applyNumberFormat="1"/>
    <xf numFmtId="167" fontId="0" fillId="0" borderId="0" xfId="0" applyNumberFormat="1"/>
    <xf numFmtId="170" fontId="0" fillId="0" borderId="0" xfId="0" applyNumberFormat="1"/>
    <xf numFmtId="49" fontId="0" fillId="2" borderId="0" xfId="0" applyNumberFormat="1" applyFill="1"/>
    <xf numFmtId="49" fontId="0" fillId="2" borderId="7" xfId="0" applyNumberFormat="1" applyFill="1" applyBorder="1"/>
    <xf numFmtId="4" fontId="1" fillId="6" borderId="0" xfId="0" applyNumberFormat="1" applyFont="1" applyFill="1"/>
    <xf numFmtId="4" fontId="1" fillId="0" borderId="0" xfId="0" applyNumberFormat="1" applyFont="1"/>
    <xf numFmtId="170" fontId="0" fillId="6" borderId="0" xfId="0" applyNumberFormat="1" applyFill="1"/>
    <xf numFmtId="4" fontId="0" fillId="6" borderId="7" xfId="0" applyNumberFormat="1" applyFill="1" applyBorder="1"/>
    <xf numFmtId="14" fontId="0" fillId="0" borderId="0" xfId="0" applyNumberFormat="1"/>
    <xf numFmtId="49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left"/>
    </xf>
    <xf numFmtId="14" fontId="4" fillId="3" borderId="0" xfId="0" applyNumberFormat="1" applyFont="1" applyFill="1" applyAlignment="1">
      <alignment horizontal="right"/>
    </xf>
    <xf numFmtId="14" fontId="0" fillId="0" borderId="0" xfId="1" applyNumberFormat="1" applyFont="1" applyAlignment="1">
      <alignment horizontal="right"/>
    </xf>
    <xf numFmtId="1" fontId="0" fillId="3" borderId="0" xfId="1" applyNumberFormat="1" applyFont="1" applyFill="1" applyAlignment="1">
      <alignment horizontal="right"/>
    </xf>
    <xf numFmtId="170" fontId="1" fillId="0" borderId="0" xfId="0" applyNumberFormat="1" applyFont="1" applyAlignment="1">
      <alignment horizontal="left"/>
    </xf>
    <xf numFmtId="49" fontId="10" fillId="2" borderId="0" xfId="0" applyNumberFormat="1" applyFont="1" applyFill="1" applyAlignment="1">
      <alignment horizontal="right"/>
    </xf>
    <xf numFmtId="49" fontId="10" fillId="3" borderId="0" xfId="0" applyNumberFormat="1" applyFont="1" applyFill="1" applyAlignment="1">
      <alignment horizontal="right"/>
    </xf>
    <xf numFmtId="49" fontId="10" fillId="4" borderId="0" xfId="0" applyNumberFormat="1" applyFont="1" applyFill="1" applyAlignment="1">
      <alignment horizontal="right"/>
    </xf>
    <xf numFmtId="2" fontId="10" fillId="4" borderId="0" xfId="0" applyNumberFormat="1" applyFont="1" applyFill="1" applyAlignment="1">
      <alignment horizontal="right"/>
    </xf>
    <xf numFmtId="14" fontId="10" fillId="0" borderId="0" xfId="1" applyNumberFormat="1" applyFont="1" applyAlignment="1">
      <alignment horizontal="right"/>
    </xf>
    <xf numFmtId="14" fontId="10" fillId="0" borderId="0" xfId="1" applyNumberFormat="1" applyFont="1"/>
    <xf numFmtId="0" fontId="10" fillId="0" borderId="0" xfId="0" applyFont="1"/>
    <xf numFmtId="14" fontId="10" fillId="2" borderId="0" xfId="0" applyNumberFormat="1" applyFont="1" applyFill="1" applyAlignment="1">
      <alignment horizontal="right"/>
    </xf>
    <xf numFmtId="14" fontId="10" fillId="3" borderId="0" xfId="0" applyNumberFormat="1" applyFont="1" applyFill="1" applyAlignment="1">
      <alignment horizontal="right"/>
    </xf>
    <xf numFmtId="14" fontId="10" fillId="4" borderId="0" xfId="0" applyNumberFormat="1" applyFont="1" applyFill="1" applyAlignment="1">
      <alignment horizontal="right"/>
    </xf>
    <xf numFmtId="49" fontId="10" fillId="0" borderId="0" xfId="1" applyNumberFormat="1" applyFont="1"/>
    <xf numFmtId="49" fontId="11" fillId="0" borderId="0" xfId="0" applyNumberFormat="1" applyFont="1" applyAlignment="1">
      <alignment horizontal="right"/>
    </xf>
    <xf numFmtId="14" fontId="4" fillId="0" borderId="0" xfId="0" applyNumberFormat="1" applyFont="1"/>
    <xf numFmtId="1" fontId="11" fillId="0" borderId="0" xfId="0" applyNumberFormat="1" applyFont="1" applyAlignment="1">
      <alignment horizontal="right" vertical="center"/>
    </xf>
    <xf numFmtId="49" fontId="10" fillId="0" borderId="0" xfId="0" applyNumberFormat="1" applyFont="1"/>
    <xf numFmtId="1" fontId="12" fillId="0" borderId="0" xfId="0" applyNumberFormat="1" applyFont="1" applyAlignment="1">
      <alignment horizontal="right" vertical="center"/>
    </xf>
    <xf numFmtId="1" fontId="10" fillId="0" borderId="0" xfId="0" applyNumberFormat="1" applyFont="1"/>
    <xf numFmtId="49" fontId="10" fillId="0" borderId="0" xfId="0" applyNumberFormat="1" applyFont="1" applyAlignment="1">
      <alignment horizontal="right"/>
    </xf>
    <xf numFmtId="0" fontId="14" fillId="0" borderId="0" xfId="0" applyFont="1"/>
    <xf numFmtId="14" fontId="10" fillId="0" borderId="0" xfId="0" applyNumberFormat="1" applyFont="1"/>
    <xf numFmtId="4" fontId="10" fillId="0" borderId="0" xfId="0" applyNumberFormat="1" applyFont="1"/>
    <xf numFmtId="49" fontId="0" fillId="6" borderId="0" xfId="0" applyNumberFormat="1" applyFill="1" applyAlignment="1">
      <alignment horizontal="right"/>
    </xf>
    <xf numFmtId="2" fontId="10" fillId="0" borderId="0" xfId="0" applyNumberFormat="1" applyFont="1"/>
    <xf numFmtId="49" fontId="11" fillId="0" borderId="0" xfId="0" applyNumberFormat="1" applyFont="1"/>
    <xf numFmtId="2" fontId="11" fillId="0" borderId="0" xfId="0" applyNumberFormat="1" applyFont="1" applyAlignment="1">
      <alignment horizontal="right" vertical="center"/>
    </xf>
    <xf numFmtId="49" fontId="10" fillId="0" borderId="8" xfId="0" applyNumberFormat="1" applyFont="1" applyBorder="1"/>
    <xf numFmtId="4" fontId="10" fillId="0" borderId="8" xfId="0" applyNumberFormat="1" applyFont="1" applyBorder="1"/>
    <xf numFmtId="4" fontId="10" fillId="2" borderId="8" xfId="0" applyNumberFormat="1" applyFont="1" applyFill="1" applyBorder="1"/>
    <xf numFmtId="49" fontId="10" fillId="2" borderId="8" xfId="0" applyNumberFormat="1" applyFont="1" applyFill="1" applyBorder="1" applyAlignment="1">
      <alignment horizontal="right"/>
    </xf>
    <xf numFmtId="4" fontId="10" fillId="3" borderId="8" xfId="0" applyNumberFormat="1" applyFont="1" applyFill="1" applyBorder="1"/>
    <xf numFmtId="4" fontId="10" fillId="4" borderId="8" xfId="0" applyNumberFormat="1" applyFont="1" applyFill="1" applyBorder="1"/>
    <xf numFmtId="4" fontId="10" fillId="11" borderId="8" xfId="0" applyNumberFormat="1" applyFont="1" applyFill="1" applyBorder="1"/>
    <xf numFmtId="14" fontId="10" fillId="2" borderId="8" xfId="0" applyNumberFormat="1" applyFont="1" applyFill="1" applyBorder="1" applyAlignment="1">
      <alignment horizontal="right"/>
    </xf>
    <xf numFmtId="14" fontId="0" fillId="3" borderId="8" xfId="0" applyNumberFormat="1" applyFont="1" applyFill="1" applyBorder="1" applyAlignment="1">
      <alignment horizontal="right"/>
    </xf>
    <xf numFmtId="49" fontId="0" fillId="4" borderId="8" xfId="0" applyNumberFormat="1" applyFont="1" applyFill="1" applyBorder="1" applyAlignment="1">
      <alignment horizontal="right"/>
    </xf>
    <xf numFmtId="2" fontId="0" fillId="4" borderId="8" xfId="0" applyNumberFormat="1" applyFont="1" applyFill="1" applyBorder="1" applyAlignment="1">
      <alignment horizontal="right"/>
    </xf>
    <xf numFmtId="14" fontId="0" fillId="4" borderId="8" xfId="0" applyNumberFormat="1" applyFont="1" applyFill="1" applyBorder="1" applyAlignment="1">
      <alignment horizontal="right"/>
    </xf>
    <xf numFmtId="49" fontId="0" fillId="0" borderId="0" xfId="0" applyNumberFormat="1" applyFont="1" applyAlignment="1">
      <alignment horizontal="left"/>
    </xf>
    <xf numFmtId="4" fontId="0" fillId="0" borderId="0" xfId="0" applyNumberFormat="1" applyFont="1" applyAlignment="1">
      <alignment horizontal="left"/>
    </xf>
    <xf numFmtId="1" fontId="0" fillId="2" borderId="0" xfId="0" applyNumberFormat="1" applyFont="1" applyFill="1" applyAlignment="1">
      <alignment horizontal="right"/>
    </xf>
    <xf numFmtId="1" fontId="0" fillId="3" borderId="0" xfId="0" applyNumberFormat="1" applyFont="1" applyFill="1" applyAlignment="1">
      <alignment horizontal="right"/>
    </xf>
    <xf numFmtId="14" fontId="0" fillId="3" borderId="0" xfId="0" applyNumberFormat="1" applyFont="1" applyFill="1" applyAlignment="1">
      <alignment horizontal="right"/>
    </xf>
    <xf numFmtId="49" fontId="0" fillId="4" borderId="0" xfId="0" applyNumberFormat="1" applyFont="1" applyFill="1" applyAlignment="1">
      <alignment horizontal="right"/>
    </xf>
    <xf numFmtId="2" fontId="0" fillId="4" borderId="0" xfId="0" applyNumberFormat="1" applyFont="1" applyFill="1" applyAlignment="1">
      <alignment horizontal="right"/>
    </xf>
    <xf numFmtId="14" fontId="0" fillId="4" borderId="0" xfId="0" applyNumberFormat="1" applyFont="1" applyFill="1" applyAlignment="1">
      <alignment horizontal="right"/>
    </xf>
    <xf numFmtId="49" fontId="0" fillId="6" borderId="0" xfId="0" applyNumberFormat="1" applyFont="1" applyFill="1" applyAlignment="1">
      <alignment horizontal="left"/>
    </xf>
    <xf numFmtId="4" fontId="0" fillId="6" borderId="0" xfId="0" applyNumberFormat="1" applyFont="1" applyFill="1" applyAlignment="1">
      <alignment horizontal="left"/>
    </xf>
    <xf numFmtId="14" fontId="0" fillId="6" borderId="0" xfId="1" applyNumberFormat="1" applyFont="1" applyFill="1" applyAlignment="1">
      <alignment horizontal="right"/>
    </xf>
    <xf numFmtId="14" fontId="0" fillId="6" borderId="0" xfId="1" applyNumberFormat="1" applyFont="1" applyFill="1"/>
    <xf numFmtId="165" fontId="0" fillId="6" borderId="0" xfId="1" applyNumberFormat="1" applyFont="1" applyFill="1"/>
    <xf numFmtId="49" fontId="0" fillId="3" borderId="0" xfId="0" applyNumberFormat="1" applyFont="1" applyFill="1" applyAlignment="1">
      <alignment horizontal="right"/>
    </xf>
    <xf numFmtId="2" fontId="0" fillId="6" borderId="0" xfId="1" applyNumberFormat="1" applyFont="1" applyFill="1"/>
    <xf numFmtId="49" fontId="0" fillId="2" borderId="10" xfId="0" applyNumberFormat="1" applyFont="1" applyFill="1" applyBorder="1" applyAlignment="1">
      <alignment horizontal="right"/>
    </xf>
    <xf numFmtId="49" fontId="0" fillId="2" borderId="0" xfId="0" applyNumberFormat="1" applyFont="1" applyFill="1" applyAlignment="1">
      <alignment horizontal="right"/>
    </xf>
    <xf numFmtId="2" fontId="0" fillId="2" borderId="0" xfId="0" applyNumberFormat="1" applyFont="1" applyFill="1" applyAlignment="1">
      <alignment horizontal="right"/>
    </xf>
    <xf numFmtId="2" fontId="0" fillId="3" borderId="0" xfId="0" applyNumberFormat="1" applyFont="1" applyFill="1" applyAlignment="1">
      <alignment horizontal="right"/>
    </xf>
    <xf numFmtId="2" fontId="0" fillId="10" borderId="0" xfId="0" applyNumberFormat="1" applyFont="1" applyFill="1" applyAlignment="1">
      <alignment horizontal="right"/>
    </xf>
    <xf numFmtId="14" fontId="0" fillId="2" borderId="0" xfId="0" applyNumberFormat="1" applyFont="1" applyFill="1" applyAlignment="1">
      <alignment horizontal="right"/>
    </xf>
    <xf numFmtId="0" fontId="0" fillId="0" borderId="0" xfId="0" applyFont="1"/>
    <xf numFmtId="166" fontId="0" fillId="0" borderId="0" xfId="0" applyNumberFormat="1" applyFont="1" applyAlignment="1">
      <alignment horizontal="left"/>
    </xf>
    <xf numFmtId="166" fontId="0" fillId="6" borderId="0" xfId="0" applyNumberFormat="1" applyFont="1" applyFill="1" applyAlignment="1">
      <alignment horizontal="left"/>
    </xf>
    <xf numFmtId="170" fontId="0" fillId="6" borderId="0" xfId="0" applyNumberFormat="1" applyFont="1" applyFill="1" applyAlignment="1">
      <alignment horizontal="left"/>
    </xf>
    <xf numFmtId="170" fontId="0" fillId="0" borderId="0" xfId="0" applyNumberFormat="1" applyFont="1" applyAlignment="1">
      <alignment horizontal="left"/>
    </xf>
    <xf numFmtId="49" fontId="10" fillId="6" borderId="0" xfId="0" applyNumberFormat="1" applyFont="1" applyFill="1" applyAlignment="1">
      <alignment horizontal="left"/>
    </xf>
    <xf numFmtId="170" fontId="10" fillId="6" borderId="0" xfId="0" applyNumberFormat="1" applyFont="1" applyFill="1" applyAlignment="1">
      <alignment horizontal="left"/>
    </xf>
    <xf numFmtId="14" fontId="10" fillId="6" borderId="0" xfId="1" applyNumberFormat="1" applyFont="1" applyFill="1" applyAlignment="1">
      <alignment horizontal="right"/>
    </xf>
    <xf numFmtId="49" fontId="10" fillId="6" borderId="0" xfId="1" applyNumberFormat="1" applyFont="1" applyFill="1"/>
    <xf numFmtId="14" fontId="10" fillId="6" borderId="0" xfId="1" applyNumberFormat="1" applyFont="1" applyFill="1"/>
    <xf numFmtId="49" fontId="1" fillId="6" borderId="0" xfId="0" applyNumberFormat="1" applyFont="1" applyFill="1" applyAlignment="1">
      <alignment horizontal="left"/>
    </xf>
    <xf numFmtId="170" fontId="1" fillId="6" borderId="0" xfId="0" applyNumberFormat="1" applyFont="1" applyFill="1" applyAlignment="1">
      <alignment horizontal="left"/>
    </xf>
    <xf numFmtId="167" fontId="0" fillId="0" borderId="0" xfId="0" applyNumberFormat="1" applyFont="1" applyAlignment="1">
      <alignment horizontal="left"/>
    </xf>
    <xf numFmtId="167" fontId="0" fillId="6" borderId="0" xfId="0" applyNumberFormat="1" applyFont="1" applyFill="1" applyAlignment="1">
      <alignment horizontal="left"/>
    </xf>
    <xf numFmtId="0" fontId="0" fillId="6" borderId="0" xfId="0" applyFont="1" applyFill="1" applyAlignment="1">
      <alignment horizontal="right"/>
    </xf>
    <xf numFmtId="0" fontId="0" fillId="6" borderId="0" xfId="0" applyFont="1" applyFill="1"/>
    <xf numFmtId="4" fontId="10" fillId="6" borderId="0" xfId="0" applyNumberFormat="1" applyFont="1" applyFill="1" applyAlignment="1">
      <alignment horizontal="left"/>
    </xf>
    <xf numFmtId="4" fontId="1" fillId="6" borderId="0" xfId="0" applyNumberFormat="1" applyFont="1" applyFill="1" applyAlignment="1">
      <alignment horizontal="left"/>
    </xf>
    <xf numFmtId="49" fontId="0" fillId="10" borderId="0" xfId="0" applyNumberFormat="1" applyFont="1" applyFill="1" applyAlignment="1">
      <alignment horizontal="right"/>
    </xf>
    <xf numFmtId="0" fontId="0" fillId="0" borderId="0" xfId="0" applyFont="1" applyAlignment="1">
      <alignment horizontal="right"/>
    </xf>
    <xf numFmtId="4" fontId="0" fillId="10" borderId="0" xfId="0" applyNumberFormat="1" applyFont="1" applyFill="1" applyAlignment="1">
      <alignment horizontal="left"/>
    </xf>
    <xf numFmtId="49" fontId="0" fillId="6" borderId="7" xfId="0" applyNumberFormat="1" applyFont="1" applyFill="1" applyBorder="1" applyAlignment="1">
      <alignment horizontal="left"/>
    </xf>
    <xf numFmtId="4" fontId="0" fillId="6" borderId="7" xfId="0" applyNumberFormat="1" applyFont="1" applyFill="1" applyBorder="1" applyAlignment="1">
      <alignment horizontal="left"/>
    </xf>
    <xf numFmtId="1" fontId="0" fillId="2" borderId="7" xfId="0" applyNumberFormat="1" applyFont="1" applyFill="1" applyBorder="1" applyAlignment="1">
      <alignment horizontal="right"/>
    </xf>
    <xf numFmtId="14" fontId="0" fillId="2" borderId="7" xfId="0" applyNumberFormat="1" applyFont="1" applyFill="1" applyBorder="1" applyAlignment="1">
      <alignment horizontal="right"/>
    </xf>
    <xf numFmtId="1" fontId="0" fillId="3" borderId="7" xfId="0" applyNumberFormat="1" applyFont="1" applyFill="1" applyBorder="1" applyAlignment="1">
      <alignment horizontal="right"/>
    </xf>
    <xf numFmtId="14" fontId="0" fillId="3" borderId="7" xfId="0" applyNumberFormat="1" applyFont="1" applyFill="1" applyBorder="1" applyAlignment="1">
      <alignment horizontal="right"/>
    </xf>
    <xf numFmtId="49" fontId="0" fillId="4" borderId="7" xfId="0" applyNumberFormat="1" applyFont="1" applyFill="1" applyBorder="1" applyAlignment="1">
      <alignment horizontal="right"/>
    </xf>
    <xf numFmtId="2" fontId="0" fillId="4" borderId="7" xfId="0" applyNumberFormat="1" applyFont="1" applyFill="1" applyBorder="1" applyAlignment="1">
      <alignment horizontal="right"/>
    </xf>
    <xf numFmtId="14" fontId="0" fillId="4" borderId="7" xfId="0" applyNumberFormat="1" applyFont="1" applyFill="1" applyBorder="1" applyAlignment="1">
      <alignment horizontal="right"/>
    </xf>
    <xf numFmtId="14" fontId="0" fillId="6" borderId="7" xfId="1" applyNumberFormat="1" applyFont="1" applyFill="1" applyBorder="1" applyAlignment="1">
      <alignment horizontal="right"/>
    </xf>
    <xf numFmtId="14" fontId="0" fillId="6" borderId="7" xfId="1" applyNumberFormat="1" applyFont="1" applyFill="1" applyBorder="1"/>
    <xf numFmtId="165" fontId="0" fillId="6" borderId="7" xfId="1" applyNumberFormat="1" applyFont="1" applyFill="1" applyBorder="1"/>
    <xf numFmtId="49" fontId="0" fillId="0" borderId="8" xfId="0" applyNumberFormat="1" applyFont="1" applyBorder="1" applyAlignment="1">
      <alignment horizontal="left"/>
    </xf>
    <xf numFmtId="49" fontId="0" fillId="6" borderId="0" xfId="0" applyNumberFormat="1" applyFont="1" applyFill="1" applyBorder="1" applyAlignment="1">
      <alignment horizontal="left"/>
    </xf>
    <xf numFmtId="4" fontId="0" fillId="0" borderId="8" xfId="0" applyNumberFormat="1" applyFont="1" applyBorder="1" applyAlignment="1">
      <alignment horizontal="left"/>
    </xf>
    <xf numFmtId="4" fontId="0" fillId="6" borderId="0" xfId="0" applyNumberFormat="1" applyFont="1" applyFill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49" fontId="0" fillId="6" borderId="9" xfId="0" applyNumberFormat="1" applyFont="1" applyFill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left"/>
    </xf>
    <xf numFmtId="49" fontId="0" fillId="6" borderId="11" xfId="0" applyNumberFormat="1" applyFont="1" applyFill="1" applyBorder="1" applyAlignment="1">
      <alignment horizontal="left"/>
    </xf>
    <xf numFmtId="0" fontId="0" fillId="6" borderId="0" xfId="0" applyFont="1" applyFill="1" applyBorder="1" applyAlignment="1">
      <alignment horizontal="left" vertical="center"/>
    </xf>
    <xf numFmtId="49" fontId="0" fillId="0" borderId="9" xfId="0" applyNumberFormat="1" applyFont="1" applyBorder="1" applyAlignment="1">
      <alignment horizontal="left"/>
    </xf>
    <xf numFmtId="49" fontId="0" fillId="2" borderId="8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1" fontId="0" fillId="2" borderId="0" xfId="0" applyNumberFormat="1" applyFont="1" applyFill="1" applyBorder="1" applyAlignment="1">
      <alignment horizontal="right"/>
    </xf>
    <xf numFmtId="14" fontId="10" fillId="2" borderId="0" xfId="0" applyNumberFormat="1" applyFont="1" applyFill="1" applyBorder="1" applyAlignment="1">
      <alignment horizontal="right"/>
    </xf>
    <xf numFmtId="49" fontId="0" fillId="3" borderId="8" xfId="0" applyNumberFormat="1" applyFont="1" applyFill="1" applyBorder="1" applyAlignment="1">
      <alignment horizontal="right"/>
    </xf>
    <xf numFmtId="1" fontId="0" fillId="3" borderId="0" xfId="0" applyNumberFormat="1" applyFont="1" applyFill="1" applyBorder="1" applyAlignment="1">
      <alignment horizontal="right"/>
    </xf>
    <xf numFmtId="14" fontId="0" fillId="3" borderId="0" xfId="0" applyNumberFormat="1" applyFont="1" applyFill="1" applyBorder="1" applyAlignment="1">
      <alignment horizontal="right"/>
    </xf>
    <xf numFmtId="14" fontId="4" fillId="3" borderId="0" xfId="0" applyNumberFormat="1" applyFont="1" applyFill="1" applyBorder="1" applyAlignment="1">
      <alignment horizontal="right"/>
    </xf>
    <xf numFmtId="49" fontId="0" fillId="4" borderId="0" xfId="0" applyNumberFormat="1" applyFont="1" applyFill="1" applyBorder="1" applyAlignment="1">
      <alignment horizontal="right"/>
    </xf>
    <xf numFmtId="2" fontId="0" fillId="4" borderId="0" xfId="0" applyNumberFormat="1" applyFont="1" applyFill="1" applyBorder="1" applyAlignment="1">
      <alignment horizontal="right"/>
    </xf>
    <xf numFmtId="14" fontId="0" fillId="4" borderId="0" xfId="0" applyNumberFormat="1" applyFont="1" applyFill="1" applyBorder="1" applyAlignment="1">
      <alignment horizontal="right"/>
    </xf>
    <xf numFmtId="14" fontId="0" fillId="0" borderId="8" xfId="1" applyNumberFormat="1" applyFont="1" applyBorder="1" applyAlignment="1">
      <alignment horizontal="right"/>
    </xf>
    <xf numFmtId="14" fontId="0" fillId="6" borderId="0" xfId="1" applyNumberFormat="1" applyFont="1" applyFill="1" applyBorder="1" applyAlignment="1">
      <alignment horizontal="right"/>
    </xf>
    <xf numFmtId="14" fontId="0" fillId="0" borderId="8" xfId="1" applyNumberFormat="1" applyFont="1" applyBorder="1"/>
    <xf numFmtId="14" fontId="0" fillId="6" borderId="0" xfId="1" applyNumberFormat="1" applyFont="1" applyFill="1" applyBorder="1"/>
    <xf numFmtId="165" fontId="0" fillId="0" borderId="8" xfId="1" applyNumberFormat="1" applyFont="1" applyBorder="1"/>
    <xf numFmtId="165" fontId="0" fillId="6" borderId="0" xfId="1" applyNumberFormat="1" applyFont="1" applyFill="1" applyBorder="1"/>
    <xf numFmtId="43" fontId="10" fillId="0" borderId="8" xfId="1" applyFont="1" applyBorder="1"/>
    <xf numFmtId="43" fontId="0" fillId="6" borderId="8" xfId="1" applyFont="1" applyFill="1" applyBorder="1" applyAlignment="1">
      <alignment horizontal="left"/>
    </xf>
    <xf numFmtId="43" fontId="0" fillId="0" borderId="0" xfId="1" applyFont="1"/>
    <xf numFmtId="43" fontId="0" fillId="0" borderId="8" xfId="1" applyFont="1" applyBorder="1" applyAlignment="1">
      <alignment horizontal="left"/>
    </xf>
    <xf numFmtId="43" fontId="0" fillId="6" borderId="0" xfId="1" applyFont="1" applyFill="1" applyAlignment="1">
      <alignment horizontal="left"/>
    </xf>
    <xf numFmtId="43" fontId="0" fillId="0" borderId="0" xfId="1" applyFont="1" applyAlignment="1">
      <alignment horizontal="left"/>
    </xf>
    <xf numFmtId="43" fontId="1" fillId="0" borderId="0" xfId="1" applyFont="1" applyAlignment="1">
      <alignment horizontal="left"/>
    </xf>
    <xf numFmtId="43" fontId="10" fillId="6" borderId="0" xfId="1" applyFont="1" applyFill="1" applyAlignment="1">
      <alignment horizontal="left"/>
    </xf>
    <xf numFmtId="43" fontId="1" fillId="6" borderId="0" xfId="1" applyFont="1" applyFill="1" applyAlignment="1">
      <alignment horizontal="left"/>
    </xf>
    <xf numFmtId="43" fontId="0" fillId="6" borderId="0" xfId="1" applyFont="1" applyFill="1" applyBorder="1" applyAlignment="1">
      <alignment horizontal="left"/>
    </xf>
    <xf numFmtId="43" fontId="0" fillId="10" borderId="0" xfId="1" applyFont="1" applyFill="1" applyAlignment="1">
      <alignment horizontal="left"/>
    </xf>
    <xf numFmtId="43" fontId="0" fillId="6" borderId="7" xfId="1" applyFont="1" applyFill="1" applyBorder="1" applyAlignment="1">
      <alignment horizontal="left"/>
    </xf>
    <xf numFmtId="0" fontId="0" fillId="0" borderId="7" xfId="0" applyFont="1" applyBorder="1"/>
    <xf numFmtId="49" fontId="0" fillId="6" borderId="8" xfId="0" applyNumberFormat="1" applyFont="1" applyFill="1" applyBorder="1"/>
    <xf numFmtId="4" fontId="0" fillId="6" borderId="8" xfId="0" applyNumberFormat="1" applyFont="1" applyFill="1" applyBorder="1"/>
    <xf numFmtId="0" fontId="0" fillId="6" borderId="8" xfId="0" applyFont="1" applyFill="1" applyBorder="1"/>
    <xf numFmtId="49" fontId="11" fillId="6" borderId="8" xfId="0" applyNumberFormat="1" applyFont="1" applyFill="1" applyBorder="1" applyAlignment="1">
      <alignment horizontal="right"/>
    </xf>
    <xf numFmtId="2" fontId="11" fillId="6" borderId="8" xfId="0" applyNumberFormat="1" applyFont="1" applyFill="1" applyBorder="1" applyAlignment="1">
      <alignment horizontal="right"/>
    </xf>
    <xf numFmtId="14" fontId="0" fillId="6" borderId="8" xfId="0" applyNumberFormat="1" applyFont="1" applyFill="1" applyBorder="1"/>
    <xf numFmtId="1" fontId="0" fillId="6" borderId="8" xfId="0" applyNumberFormat="1" applyFont="1" applyFill="1" applyBorder="1"/>
    <xf numFmtId="14" fontId="4" fillId="6" borderId="8" xfId="0" applyNumberFormat="1" applyFont="1" applyFill="1" applyBorder="1"/>
    <xf numFmtId="14" fontId="0" fillId="6" borderId="8" xfId="3" applyNumberFormat="1" applyFont="1" applyFill="1" applyBorder="1"/>
    <xf numFmtId="49" fontId="0" fillId="0" borderId="0" xfId="0" applyNumberFormat="1" applyFont="1"/>
    <xf numFmtId="4" fontId="0" fillId="0" borderId="0" xfId="0" applyNumberFormat="1" applyFont="1"/>
    <xf numFmtId="14" fontId="0" fillId="0" borderId="0" xfId="0" applyNumberFormat="1" applyFont="1"/>
    <xf numFmtId="1" fontId="0" fillId="0" borderId="0" xfId="0" applyNumberFormat="1" applyFont="1"/>
    <xf numFmtId="14" fontId="0" fillId="0" borderId="0" xfId="3" applyNumberFormat="1" applyFont="1"/>
    <xf numFmtId="49" fontId="0" fillId="6" borderId="0" xfId="0" applyNumberFormat="1" applyFont="1" applyFill="1"/>
    <xf numFmtId="4" fontId="0" fillId="6" borderId="0" xfId="0" applyNumberFormat="1" applyFont="1" applyFill="1"/>
    <xf numFmtId="49" fontId="11" fillId="6" borderId="0" xfId="0" applyNumberFormat="1" applyFont="1" applyFill="1" applyAlignment="1">
      <alignment horizontal="right"/>
    </xf>
    <xf numFmtId="14" fontId="0" fillId="6" borderId="0" xfId="0" applyNumberFormat="1" applyFont="1" applyFill="1"/>
    <xf numFmtId="1" fontId="0" fillId="6" borderId="0" xfId="0" applyNumberFormat="1" applyFont="1" applyFill="1"/>
    <xf numFmtId="14" fontId="4" fillId="6" borderId="0" xfId="0" applyNumberFormat="1" applyFont="1" applyFill="1"/>
    <xf numFmtId="14" fontId="0" fillId="6" borderId="0" xfId="3" applyNumberFormat="1" applyFont="1" applyFill="1"/>
    <xf numFmtId="170" fontId="0" fillId="6" borderId="0" xfId="0" applyNumberFormat="1" applyFont="1" applyFill="1"/>
    <xf numFmtId="170" fontId="0" fillId="0" borderId="0" xfId="0" applyNumberFormat="1" applyFont="1"/>
    <xf numFmtId="1" fontId="11" fillId="6" borderId="0" xfId="0" applyNumberFormat="1" applyFont="1" applyFill="1" applyAlignment="1">
      <alignment horizontal="right" vertical="center"/>
    </xf>
    <xf numFmtId="49" fontId="0" fillId="6" borderId="0" xfId="0" applyNumberFormat="1" applyFont="1" applyFill="1" applyAlignment="1">
      <alignment horizontal="right"/>
    </xf>
    <xf numFmtId="14" fontId="0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right"/>
    </xf>
    <xf numFmtId="14" fontId="0" fillId="6" borderId="0" xfId="0" applyNumberFormat="1" applyFont="1" applyFill="1" applyAlignment="1">
      <alignment horizontal="right"/>
    </xf>
    <xf numFmtId="49" fontId="10" fillId="6" borderId="0" xfId="0" applyNumberFormat="1" applyFont="1" applyFill="1"/>
    <xf numFmtId="170" fontId="10" fillId="6" borderId="0" xfId="0" applyNumberFormat="1" applyFont="1" applyFill="1"/>
    <xf numFmtId="0" fontId="10" fillId="6" borderId="0" xfId="0" applyFont="1" applyFill="1"/>
    <xf numFmtId="1" fontId="12" fillId="6" borderId="0" xfId="0" applyNumberFormat="1" applyFont="1" applyFill="1" applyAlignment="1">
      <alignment horizontal="right" vertical="center"/>
    </xf>
    <xf numFmtId="14" fontId="10" fillId="6" borderId="0" xfId="0" applyNumberFormat="1" applyFont="1" applyFill="1" applyAlignment="1">
      <alignment horizontal="right"/>
    </xf>
    <xf numFmtId="1" fontId="10" fillId="6" borderId="0" xfId="0" applyNumberFormat="1" applyFont="1" applyFill="1"/>
    <xf numFmtId="49" fontId="10" fillId="6" borderId="0" xfId="0" applyNumberFormat="1" applyFont="1" applyFill="1" applyAlignment="1">
      <alignment horizontal="right"/>
    </xf>
    <xf numFmtId="14" fontId="10" fillId="6" borderId="0" xfId="3" applyNumberFormat="1" applyFont="1" applyFill="1"/>
    <xf numFmtId="0" fontId="13" fillId="6" borderId="0" xfId="0" applyFont="1" applyFill="1" applyAlignment="1">
      <alignment horizontal="right"/>
    </xf>
    <xf numFmtId="0" fontId="14" fillId="6" borderId="0" xfId="0" applyFont="1" applyFill="1"/>
    <xf numFmtId="14" fontId="10" fillId="6" borderId="0" xfId="0" applyNumberFormat="1" applyFont="1" applyFill="1"/>
    <xf numFmtId="2" fontId="0" fillId="6" borderId="0" xfId="0" applyNumberFormat="1" applyFont="1" applyFill="1"/>
    <xf numFmtId="2" fontId="0" fillId="0" borderId="0" xfId="0" applyNumberFormat="1" applyFont="1"/>
    <xf numFmtId="14" fontId="10" fillId="0" borderId="0" xfId="3" applyNumberFormat="1" applyFont="1"/>
    <xf numFmtId="49" fontId="11" fillId="6" borderId="0" xfId="0" applyNumberFormat="1" applyFont="1" applyFill="1"/>
    <xf numFmtId="2" fontId="11" fillId="6" borderId="0" xfId="0" applyNumberFormat="1" applyFont="1" applyFill="1" applyAlignment="1">
      <alignment horizontal="right" vertical="center"/>
    </xf>
    <xf numFmtId="49" fontId="12" fillId="6" borderId="0" xfId="0" applyNumberFormat="1" applyFont="1" applyFill="1"/>
    <xf numFmtId="4" fontId="10" fillId="6" borderId="0" xfId="0" applyNumberFormat="1" applyFont="1" applyFill="1"/>
    <xf numFmtId="2" fontId="12" fillId="6" borderId="0" xfId="0" applyNumberFormat="1" applyFont="1" applyFill="1" applyAlignment="1">
      <alignment horizontal="right" vertical="center"/>
    </xf>
    <xf numFmtId="0" fontId="13" fillId="6" borderId="0" xfId="0" applyFont="1" applyFill="1"/>
    <xf numFmtId="49" fontId="0" fillId="0" borderId="7" xfId="0" applyNumberFormat="1" applyFont="1" applyBorder="1"/>
    <xf numFmtId="4" fontId="0" fillId="0" borderId="7" xfId="0" applyNumberFormat="1" applyFont="1" applyBorder="1"/>
    <xf numFmtId="49" fontId="11" fillId="0" borderId="7" xfId="0" applyNumberFormat="1" applyFont="1" applyBorder="1"/>
    <xf numFmtId="2" fontId="11" fillId="0" borderId="7" xfId="0" applyNumberFormat="1" applyFont="1" applyBorder="1" applyAlignment="1">
      <alignment horizontal="right" vertical="center"/>
    </xf>
    <xf numFmtId="1" fontId="0" fillId="0" borderId="7" xfId="0" applyNumberFormat="1" applyFont="1" applyBorder="1"/>
    <xf numFmtId="14" fontId="0" fillId="0" borderId="7" xfId="0" applyNumberFormat="1" applyFont="1" applyBorder="1"/>
    <xf numFmtId="49" fontId="10" fillId="0" borderId="0" xfId="0" applyNumberFormat="1" applyFont="1" applyBorder="1"/>
    <xf numFmtId="4" fontId="10" fillId="0" borderId="0" xfId="0" applyNumberFormat="1" applyFont="1" applyBorder="1"/>
    <xf numFmtId="4" fontId="10" fillId="2" borderId="0" xfId="0" applyNumberFormat="1" applyFont="1" applyFill="1" applyBorder="1"/>
    <xf numFmtId="4" fontId="10" fillId="3" borderId="0" xfId="0" applyNumberFormat="1" applyFont="1" applyFill="1" applyBorder="1"/>
    <xf numFmtId="4" fontId="10" fillId="4" borderId="0" xfId="0" applyNumberFormat="1" applyFont="1" applyFill="1" applyBorder="1"/>
    <xf numFmtId="43" fontId="0" fillId="0" borderId="0" xfId="1" applyFont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0" fillId="6" borderId="0" xfId="0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6" borderId="0" xfId="0" applyNumberFormat="1" applyFont="1" applyFill="1" applyAlignment="1">
      <alignment horizontal="center"/>
    </xf>
    <xf numFmtId="49" fontId="0" fillId="0" borderId="7" xfId="0" applyNumberFormat="1" applyFont="1" applyBorder="1" applyAlignment="1">
      <alignment horizontal="center"/>
    </xf>
    <xf numFmtId="4" fontId="10" fillId="0" borderId="0" xfId="0" applyNumberFormat="1" applyFont="1" applyBorder="1" applyAlignment="1">
      <alignment horizontal="center"/>
    </xf>
    <xf numFmtId="49" fontId="0" fillId="6" borderId="8" xfId="0" applyNumberFormat="1" applyFont="1" applyFill="1" applyBorder="1" applyAlignment="1">
      <alignment horizontal="center"/>
    </xf>
    <xf numFmtId="49" fontId="10" fillId="6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5" fillId="10" borderId="0" xfId="0" applyNumberFormat="1" applyFont="1" applyFill="1"/>
    <xf numFmtId="170" fontId="15" fillId="10" borderId="0" xfId="0" applyNumberFormat="1" applyFont="1" applyFill="1"/>
    <xf numFmtId="0" fontId="15" fillId="10" borderId="0" xfId="0" applyFont="1" applyFill="1"/>
    <xf numFmtId="49" fontId="15" fillId="10" borderId="0" xfId="0" applyNumberFormat="1" applyFont="1" applyFill="1" applyAlignment="1">
      <alignment horizontal="center"/>
    </xf>
    <xf numFmtId="43" fontId="15" fillId="10" borderId="0" xfId="1" applyFont="1" applyFill="1" applyAlignment="1">
      <alignment horizontal="center"/>
    </xf>
    <xf numFmtId="1" fontId="16" fillId="10" borderId="0" xfId="0" applyNumberFormat="1" applyFont="1" applyFill="1" applyAlignment="1">
      <alignment horizontal="right" vertical="center"/>
    </xf>
    <xf numFmtId="14" fontId="15" fillId="10" borderId="0" xfId="0" applyNumberFormat="1" applyFont="1" applyFill="1" applyAlignment="1">
      <alignment horizontal="right"/>
    </xf>
    <xf numFmtId="1" fontId="15" fillId="10" borderId="0" xfId="0" applyNumberFormat="1" applyFont="1" applyFill="1"/>
    <xf numFmtId="14" fontId="15" fillId="10" borderId="0" xfId="0" applyNumberFormat="1" applyFont="1" applyFill="1"/>
    <xf numFmtId="49" fontId="15" fillId="10" borderId="0" xfId="0" applyNumberFormat="1" applyFont="1" applyFill="1" applyAlignment="1">
      <alignment horizontal="right"/>
    </xf>
    <xf numFmtId="14" fontId="15" fillId="10" borderId="0" xfId="3" applyNumberFormat="1" applyFont="1" applyFill="1"/>
    <xf numFmtId="49" fontId="0" fillId="12" borderId="0" xfId="0" applyNumberFormat="1" applyFont="1" applyFill="1" applyAlignment="1">
      <alignment horizontal="left"/>
    </xf>
    <xf numFmtId="4" fontId="0" fillId="12" borderId="0" xfId="0" applyNumberFormat="1" applyFont="1" applyFill="1" applyAlignment="1">
      <alignment horizontal="left"/>
    </xf>
    <xf numFmtId="0" fontId="0" fillId="12" borderId="0" xfId="0" applyFont="1" applyFill="1" applyAlignment="1">
      <alignment horizontal="left"/>
    </xf>
    <xf numFmtId="43" fontId="0" fillId="12" borderId="0" xfId="1" applyFont="1" applyFill="1" applyAlignment="1">
      <alignment horizontal="left"/>
    </xf>
    <xf numFmtId="43" fontId="0" fillId="12" borderId="8" xfId="1" applyFont="1" applyFill="1" applyBorder="1" applyAlignment="1">
      <alignment horizontal="left"/>
    </xf>
    <xf numFmtId="1" fontId="0" fillId="10" borderId="0" xfId="0" applyNumberFormat="1" applyFont="1" applyFill="1" applyAlignment="1">
      <alignment horizontal="right"/>
    </xf>
    <xf numFmtId="14" fontId="0" fillId="10" borderId="0" xfId="0" applyNumberFormat="1" applyFont="1" applyFill="1" applyAlignment="1">
      <alignment horizontal="right"/>
    </xf>
    <xf numFmtId="14" fontId="0" fillId="12" borderId="0" xfId="1" applyNumberFormat="1" applyFont="1" applyFill="1" applyAlignment="1">
      <alignment horizontal="right"/>
    </xf>
    <xf numFmtId="49" fontId="0" fillId="10" borderId="0" xfId="0" applyNumberFormat="1" applyFont="1" applyFill="1" applyAlignment="1">
      <alignment horizontal="left"/>
    </xf>
    <xf numFmtId="14" fontId="0" fillId="10" borderId="0" xfId="1" applyNumberFormat="1" applyFont="1" applyFill="1" applyAlignment="1">
      <alignment horizontal="right"/>
    </xf>
    <xf numFmtId="165" fontId="0" fillId="12" borderId="0" xfId="1" applyNumberFormat="1" applyFont="1" applyFill="1"/>
    <xf numFmtId="165" fontId="0" fillId="10" borderId="0" xfId="1" applyNumberFormat="1" applyFont="1" applyFill="1"/>
  </cellXfs>
  <cellStyles count="14">
    <cellStyle name="Millares" xfId="1" builtinId="3"/>
    <cellStyle name="Millares 2" xfId="3" xr:uid="{5975D2C9-E9AE-482A-A27E-677768FBBC7E}"/>
    <cellStyle name="Millares 2 2" xfId="8" xr:uid="{CCEFA536-A9FC-4570-9C95-5C5E6E9243BC}"/>
    <cellStyle name="Millares 3" xfId="10" xr:uid="{5260B566-F85D-4811-A7C4-E114B0FE03B4}"/>
    <cellStyle name="Millares 4" xfId="12" xr:uid="{93553033-48C5-4F64-BC4B-9631C37A4E64}"/>
    <cellStyle name="Millares 5" xfId="5" xr:uid="{6F2D01B5-D683-4106-B956-ED11C29CA4EA}"/>
    <cellStyle name="Normal" xfId="0" builtinId="0"/>
    <cellStyle name="Normal 2" xfId="2" xr:uid="{6A103D86-D2C8-4810-AF99-4B4142C33035}"/>
    <cellStyle name="Normal 2 2" xfId="11" xr:uid="{FCC3CC6E-B32F-47BD-BAA5-610CC045D57C}"/>
    <cellStyle name="Normal 2 4" xfId="7" xr:uid="{DC97975D-A6C0-4E69-B342-E23A1973CF94}"/>
    <cellStyle name="Porcentaje" xfId="4" builtinId="5"/>
    <cellStyle name="Porcentaje 2" xfId="9" xr:uid="{40E848B4-0241-480C-9E4B-EB1481A32BB7}"/>
    <cellStyle name="Porcentaje 3" xfId="13" xr:uid="{660C1312-8A26-4768-BB2C-D696343835ED}"/>
    <cellStyle name="Porcentaje 4" xfId="6" xr:uid="{74429D70-C915-4374-82E7-2295E4AE6D7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idades%20compartidas/Planificaci&#243;n%20y%20Control%20de%20Gesti&#243;n%20Agr&#237;cola/Jakeline/CONTROL%20DE%20IMPUTACIONES/Control%20de%20imputaciones%20A9%20-%20AGOS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keline%20Huiman\Downloads\Control%20de%20imputaciones%20AGV%20-%20Marz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A9"/>
      <sheetName val="Hoja1"/>
      <sheetName val="Hoja2"/>
    </sheetNames>
    <sheetDataSet>
      <sheetData sheetId="0"/>
      <sheetData sheetId="1"/>
      <sheetData sheetId="2"/>
      <sheetData sheetId="3">
        <row r="1">
          <cell r="A1" t="str">
            <v>antiguo</v>
          </cell>
          <cell r="B1" t="str">
            <v>nuevo</v>
          </cell>
        </row>
        <row r="2">
          <cell r="A2">
            <v>300000000100</v>
          </cell>
          <cell r="B2" t="str">
            <v>3A906101AOC0</v>
          </cell>
        </row>
        <row r="3">
          <cell r="A3">
            <v>300000000101</v>
          </cell>
          <cell r="B3" t="str">
            <v>3A906102AOC0</v>
          </cell>
        </row>
        <row r="4">
          <cell r="A4">
            <v>300000000102</v>
          </cell>
          <cell r="B4" t="str">
            <v>3A906103AOC0</v>
          </cell>
        </row>
        <row r="5">
          <cell r="A5">
            <v>300000000103</v>
          </cell>
          <cell r="B5" t="str">
            <v>3A906104AOC0</v>
          </cell>
        </row>
        <row r="6">
          <cell r="A6">
            <v>300000000104</v>
          </cell>
          <cell r="B6" t="str">
            <v>3A906105AOC0</v>
          </cell>
        </row>
        <row r="7">
          <cell r="A7">
            <v>300000000105</v>
          </cell>
          <cell r="B7" t="str">
            <v>3A906201AOC0</v>
          </cell>
        </row>
        <row r="8">
          <cell r="A8">
            <v>300000000106</v>
          </cell>
          <cell r="B8" t="str">
            <v>3A906202AOC0</v>
          </cell>
        </row>
        <row r="9">
          <cell r="A9">
            <v>300000000107</v>
          </cell>
          <cell r="B9" t="str">
            <v>3A906203AOC0</v>
          </cell>
        </row>
        <row r="10">
          <cell r="A10">
            <v>300000000108</v>
          </cell>
          <cell r="B10" t="str">
            <v>3A906204AOC0</v>
          </cell>
        </row>
        <row r="11">
          <cell r="A11">
            <v>300000000109</v>
          </cell>
          <cell r="B11" t="str">
            <v>3A906205AOC0</v>
          </cell>
        </row>
        <row r="12">
          <cell r="A12">
            <v>300000000110</v>
          </cell>
          <cell r="B12" t="str">
            <v>3A906301AOC0</v>
          </cell>
        </row>
        <row r="13">
          <cell r="A13">
            <v>300000000111</v>
          </cell>
          <cell r="B13" t="str">
            <v>3A906302AOC0</v>
          </cell>
        </row>
        <row r="14">
          <cell r="A14">
            <v>300000000112</v>
          </cell>
          <cell r="B14" t="str">
            <v>3A906303AOC0</v>
          </cell>
        </row>
        <row r="15">
          <cell r="A15">
            <v>300000000113</v>
          </cell>
          <cell r="B15" t="str">
            <v>3A906304AOC0</v>
          </cell>
        </row>
        <row r="16">
          <cell r="A16">
            <v>300000000114</v>
          </cell>
          <cell r="B16" t="str">
            <v>3A906401AOC0</v>
          </cell>
        </row>
        <row r="17">
          <cell r="A17">
            <v>700000000066</v>
          </cell>
          <cell r="B17" t="str">
            <v>7A906402AINV</v>
          </cell>
        </row>
        <row r="18">
          <cell r="A18">
            <v>300000000115</v>
          </cell>
          <cell r="B18" t="str">
            <v>3A906402AOC0</v>
          </cell>
        </row>
        <row r="19">
          <cell r="A19">
            <v>300000000116</v>
          </cell>
          <cell r="B19" t="str">
            <v>3A906403AOC0</v>
          </cell>
        </row>
        <row r="20">
          <cell r="A20">
            <v>700000000068</v>
          </cell>
          <cell r="B20" t="str">
            <v>7A906404AINV</v>
          </cell>
        </row>
        <row r="21">
          <cell r="A21">
            <v>300000000117</v>
          </cell>
          <cell r="B21" t="str">
            <v>3A906404AOC0</v>
          </cell>
        </row>
        <row r="22">
          <cell r="A22">
            <v>300000000118</v>
          </cell>
          <cell r="B22" t="str">
            <v>3A906501AOC0</v>
          </cell>
        </row>
        <row r="23">
          <cell r="A23">
            <v>300000000119</v>
          </cell>
          <cell r="B23" t="str">
            <v>3A906502AOC0</v>
          </cell>
        </row>
        <row r="24">
          <cell r="A24">
            <v>300000000120</v>
          </cell>
          <cell r="B24" t="str">
            <v>3A906503AOC0</v>
          </cell>
        </row>
        <row r="25">
          <cell r="A25">
            <v>300000000121</v>
          </cell>
          <cell r="B25" t="str">
            <v>3A906504AOC0</v>
          </cell>
        </row>
        <row r="26">
          <cell r="A26">
            <v>300000000122</v>
          </cell>
          <cell r="B26" t="str">
            <v>3A906601AOC0</v>
          </cell>
        </row>
        <row r="27">
          <cell r="A27">
            <v>300000000123</v>
          </cell>
          <cell r="B27" t="str">
            <v>3A906602AOC0</v>
          </cell>
        </row>
        <row r="28">
          <cell r="A28">
            <v>300000000124</v>
          </cell>
          <cell r="B28" t="str">
            <v>3A906603AOC0</v>
          </cell>
        </row>
        <row r="29">
          <cell r="A29">
            <v>300000000125</v>
          </cell>
          <cell r="B29" t="str">
            <v>3A906604AOC0</v>
          </cell>
        </row>
        <row r="30">
          <cell r="A30">
            <v>700000000077</v>
          </cell>
          <cell r="B30" t="str">
            <v>7A907101AINV</v>
          </cell>
        </row>
        <row r="31">
          <cell r="A31">
            <v>300000000126</v>
          </cell>
          <cell r="B31" t="str">
            <v>3A907101AOC0</v>
          </cell>
        </row>
        <row r="32">
          <cell r="A32">
            <v>700000000078</v>
          </cell>
          <cell r="B32" t="str">
            <v>7A907102AINV</v>
          </cell>
        </row>
        <row r="33">
          <cell r="A33">
            <v>300000000127</v>
          </cell>
          <cell r="B33" t="str">
            <v>3A907102AOC0</v>
          </cell>
        </row>
        <row r="34">
          <cell r="A34">
            <v>700000000079</v>
          </cell>
          <cell r="B34" t="str">
            <v>7A907103AINV</v>
          </cell>
        </row>
        <row r="35">
          <cell r="A35">
            <v>300000000128</v>
          </cell>
          <cell r="B35" t="str">
            <v>3A907103AOC0</v>
          </cell>
        </row>
        <row r="36">
          <cell r="A36">
            <v>700000000080</v>
          </cell>
          <cell r="B36" t="str">
            <v>7A907104AINV</v>
          </cell>
        </row>
        <row r="37">
          <cell r="A37">
            <v>300000000129</v>
          </cell>
          <cell r="B37" t="str">
            <v>3A907104AOC0</v>
          </cell>
        </row>
        <row r="38">
          <cell r="A38">
            <v>700000000081</v>
          </cell>
          <cell r="B38" t="str">
            <v>7A907201AINV</v>
          </cell>
        </row>
        <row r="39">
          <cell r="A39">
            <v>300000000130</v>
          </cell>
          <cell r="B39" t="str">
            <v>3A907201AOC0</v>
          </cell>
        </row>
        <row r="40">
          <cell r="A40">
            <v>700000000082</v>
          </cell>
          <cell r="B40" t="str">
            <v>7A907202AINV</v>
          </cell>
        </row>
        <row r="41">
          <cell r="A41">
            <v>300000000131</v>
          </cell>
          <cell r="B41" t="str">
            <v>3A907202AOC0</v>
          </cell>
        </row>
        <row r="42">
          <cell r="A42">
            <v>700000000083</v>
          </cell>
          <cell r="B42" t="str">
            <v>7A907203AINV</v>
          </cell>
        </row>
        <row r="43">
          <cell r="A43">
            <v>300000000132</v>
          </cell>
          <cell r="B43" t="str">
            <v>3A907203AOC0</v>
          </cell>
        </row>
        <row r="44">
          <cell r="A44">
            <v>700000000084</v>
          </cell>
          <cell r="B44" t="str">
            <v>7A907204AINV</v>
          </cell>
        </row>
        <row r="45">
          <cell r="A45">
            <v>300000000133</v>
          </cell>
          <cell r="B45" t="str">
            <v>3A907204AOC0</v>
          </cell>
        </row>
        <row r="46">
          <cell r="A46">
            <v>700000000085</v>
          </cell>
          <cell r="B46" t="str">
            <v>7A907301AINV</v>
          </cell>
        </row>
        <row r="47">
          <cell r="A47">
            <v>300000000134</v>
          </cell>
          <cell r="B47" t="str">
            <v>3A907301AOC0</v>
          </cell>
        </row>
        <row r="48">
          <cell r="A48">
            <v>700000000086</v>
          </cell>
          <cell r="B48" t="str">
            <v>7A907302AINV</v>
          </cell>
        </row>
        <row r="49">
          <cell r="A49">
            <v>300000000135</v>
          </cell>
          <cell r="B49" t="str">
            <v>3A907302AOC0</v>
          </cell>
        </row>
        <row r="50">
          <cell r="A50">
            <v>700000000087</v>
          </cell>
          <cell r="B50" t="str">
            <v>7A907303AINV</v>
          </cell>
        </row>
        <row r="51">
          <cell r="A51">
            <v>300000000136</v>
          </cell>
          <cell r="B51" t="str">
            <v>3A907303AOC0</v>
          </cell>
        </row>
        <row r="52">
          <cell r="A52">
            <v>700000000088</v>
          </cell>
          <cell r="B52" t="str">
            <v>7A907304AINV</v>
          </cell>
        </row>
        <row r="53">
          <cell r="A53">
            <v>300000000137</v>
          </cell>
          <cell r="B53" t="str">
            <v>3A907304AOC0</v>
          </cell>
        </row>
        <row r="54">
          <cell r="A54">
            <v>700000000089</v>
          </cell>
          <cell r="B54" t="str">
            <v>7A907401AINV</v>
          </cell>
        </row>
        <row r="55">
          <cell r="A55">
            <v>300000000138</v>
          </cell>
          <cell r="B55" t="str">
            <v>3A907401AOC0</v>
          </cell>
        </row>
        <row r="56">
          <cell r="A56">
            <v>700000000090</v>
          </cell>
          <cell r="B56" t="str">
            <v>7A907402AINV</v>
          </cell>
        </row>
        <row r="57">
          <cell r="A57">
            <v>300000000139</v>
          </cell>
          <cell r="B57" t="str">
            <v>3A907402AOC0</v>
          </cell>
        </row>
        <row r="58">
          <cell r="A58">
            <v>700000000091</v>
          </cell>
          <cell r="B58" t="str">
            <v>7A907403AINV</v>
          </cell>
        </row>
        <row r="59">
          <cell r="A59">
            <v>300000000140</v>
          </cell>
          <cell r="B59" t="str">
            <v>3A907403AOC0</v>
          </cell>
        </row>
        <row r="60">
          <cell r="A60">
            <v>700000000092</v>
          </cell>
          <cell r="B60" t="str">
            <v>7A907404AINV</v>
          </cell>
        </row>
        <row r="61">
          <cell r="A61">
            <v>300000000141</v>
          </cell>
          <cell r="B61" t="str">
            <v>3A907404AOC0</v>
          </cell>
        </row>
        <row r="62">
          <cell r="A62">
            <v>700000000093</v>
          </cell>
          <cell r="B62" t="str">
            <v>7A907405AINV</v>
          </cell>
        </row>
        <row r="63">
          <cell r="A63">
            <v>300000000142</v>
          </cell>
          <cell r="B63" t="str">
            <v>3A907405AOC0</v>
          </cell>
        </row>
        <row r="64">
          <cell r="A64">
            <v>700000000094</v>
          </cell>
          <cell r="B64" t="str">
            <v>7A907501AINV</v>
          </cell>
        </row>
        <row r="65">
          <cell r="A65">
            <v>300000000143</v>
          </cell>
          <cell r="B65" t="str">
            <v>3A907501AOC0</v>
          </cell>
        </row>
        <row r="66">
          <cell r="A66">
            <v>700000000095</v>
          </cell>
          <cell r="B66" t="str">
            <v>7A907502AINV</v>
          </cell>
        </row>
        <row r="67">
          <cell r="A67">
            <v>300000000144</v>
          </cell>
          <cell r="B67" t="str">
            <v>3A907502AOC0</v>
          </cell>
        </row>
        <row r="68">
          <cell r="A68">
            <v>300000000145</v>
          </cell>
          <cell r="B68" t="str">
            <v>3A907502BOC0</v>
          </cell>
        </row>
        <row r="69">
          <cell r="A69">
            <v>700000000096</v>
          </cell>
          <cell r="B69" t="str">
            <v>7A907503AINV</v>
          </cell>
        </row>
        <row r="70">
          <cell r="A70">
            <v>300000000146</v>
          </cell>
          <cell r="B70" t="str">
            <v>3A907503AOC0</v>
          </cell>
        </row>
        <row r="71">
          <cell r="A71">
            <v>700000000097</v>
          </cell>
          <cell r="B71" t="str">
            <v>7A907504AINV</v>
          </cell>
        </row>
        <row r="72">
          <cell r="A72">
            <v>300000000147</v>
          </cell>
          <cell r="B72" t="str">
            <v>3A907504AOC0</v>
          </cell>
        </row>
        <row r="73">
          <cell r="A73">
            <v>700000000098</v>
          </cell>
          <cell r="B73" t="str">
            <v>7A907601AINV</v>
          </cell>
        </row>
        <row r="74">
          <cell r="A74">
            <v>700000000099</v>
          </cell>
          <cell r="B74" t="str">
            <v>7A907602AINV</v>
          </cell>
        </row>
        <row r="75">
          <cell r="A75">
            <v>700000000100</v>
          </cell>
          <cell r="B75" t="str">
            <v>7A907603AINV</v>
          </cell>
        </row>
        <row r="76">
          <cell r="A76">
            <v>700000000101</v>
          </cell>
          <cell r="B76" t="str">
            <v>7A907604AINV</v>
          </cell>
        </row>
        <row r="77">
          <cell r="A77">
            <v>700000000102</v>
          </cell>
          <cell r="B77" t="str">
            <v>7A907701AINV</v>
          </cell>
        </row>
        <row r="78">
          <cell r="A78">
            <v>700000000103</v>
          </cell>
          <cell r="B78" t="str">
            <v>7A907702AINV</v>
          </cell>
        </row>
        <row r="79">
          <cell r="A79">
            <v>700000000104</v>
          </cell>
          <cell r="B79" t="str">
            <v>7A907703AINV</v>
          </cell>
        </row>
        <row r="80">
          <cell r="A80">
            <v>700000000105</v>
          </cell>
          <cell r="B80" t="str">
            <v>7A907704AINV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3"/>
      <sheetName val="Hoja5"/>
      <sheetName val="Hoja6"/>
      <sheetName val="Imputaciones"/>
      <sheetName val="Hoja4"/>
      <sheetName val="Hoja1"/>
      <sheetName val="B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cecos</v>
          </cell>
          <cell r="B1" t="str">
            <v>nuevo</v>
          </cell>
        </row>
        <row r="2">
          <cell r="A2" t="str">
            <v>ACE2526EAA</v>
          </cell>
          <cell r="B2" t="str">
            <v>C501101A00</v>
          </cell>
        </row>
        <row r="3">
          <cell r="A3" t="str">
            <v>ACE2526EAD</v>
          </cell>
          <cell r="B3" t="str">
            <v>C501102A00</v>
          </cell>
        </row>
        <row r="4">
          <cell r="A4" t="str">
            <v>ACE2526EAH</v>
          </cell>
          <cell r="B4" t="str">
            <v>C501103A00</v>
          </cell>
        </row>
        <row r="5">
          <cell r="A5" t="str">
            <v>ACE2526EAK</v>
          </cell>
          <cell r="B5" t="str">
            <v>C501104A00</v>
          </cell>
        </row>
        <row r="6">
          <cell r="A6" t="str">
            <v>ACE2326EBA</v>
          </cell>
          <cell r="B6" t="str">
            <v>C501201A00</v>
          </cell>
        </row>
        <row r="7">
          <cell r="A7" t="str">
            <v>ACE2326EBF</v>
          </cell>
          <cell r="B7" t="str">
            <v>C501202B00</v>
          </cell>
        </row>
        <row r="8">
          <cell r="A8" t="str">
            <v>ACE2326EBI</v>
          </cell>
          <cell r="B8" t="str">
            <v>C501203B00</v>
          </cell>
        </row>
        <row r="9">
          <cell r="A9" t="str">
            <v>ACE2326EBK</v>
          </cell>
          <cell r="B9" t="str">
            <v>C501204A00</v>
          </cell>
        </row>
        <row r="10">
          <cell r="A10" t="str">
            <v>ACE2426ECA</v>
          </cell>
          <cell r="B10" t="str">
            <v>C501301A00</v>
          </cell>
        </row>
        <row r="11">
          <cell r="A11" t="str">
            <v>ACE2426ECD</v>
          </cell>
          <cell r="B11" t="str">
            <v>C501302A00</v>
          </cell>
        </row>
        <row r="12">
          <cell r="A12" t="str">
            <v>ACE2426ECG</v>
          </cell>
          <cell r="B12" t="str">
            <v>C501303A00</v>
          </cell>
        </row>
        <row r="13">
          <cell r="A13" t="str">
            <v>ACE2426ECK</v>
          </cell>
          <cell r="B13" t="str">
            <v>C501304A00</v>
          </cell>
        </row>
        <row r="14">
          <cell r="A14" t="str">
            <v>ACE2426ECO</v>
          </cell>
          <cell r="B14" t="str">
            <v>C501305A00</v>
          </cell>
        </row>
        <row r="15">
          <cell r="A15" t="str">
            <v>ACE2426ECP</v>
          </cell>
          <cell r="B15" t="str">
            <v>C501305B00</v>
          </cell>
        </row>
        <row r="16">
          <cell r="A16" t="str">
            <v>ACE2426EDA</v>
          </cell>
          <cell r="B16" t="str">
            <v>C501401A00</v>
          </cell>
        </row>
        <row r="17">
          <cell r="A17" t="str">
            <v>ACE2426EDD</v>
          </cell>
          <cell r="B17" t="str">
            <v>C501402A00</v>
          </cell>
        </row>
        <row r="18">
          <cell r="A18" t="str">
            <v>ACE2426EDG</v>
          </cell>
          <cell r="B18" t="str">
            <v>C501403A00</v>
          </cell>
        </row>
        <row r="19">
          <cell r="A19" t="str">
            <v>ACE2426EDK</v>
          </cell>
          <cell r="B19" t="str">
            <v>C501404A00</v>
          </cell>
        </row>
        <row r="20">
          <cell r="A20" t="str">
            <v>ACE2426EDO</v>
          </cell>
          <cell r="B20" t="str">
            <v>C501405A00</v>
          </cell>
        </row>
        <row r="21">
          <cell r="A21" t="str">
            <v>ACE2426EEA</v>
          </cell>
          <cell r="B21" t="str">
            <v>C501501A00</v>
          </cell>
        </row>
        <row r="22">
          <cell r="A22" t="str">
            <v>ACE2426EED</v>
          </cell>
          <cell r="B22" t="str">
            <v>C501502A00</v>
          </cell>
        </row>
        <row r="23">
          <cell r="A23" t="str">
            <v>ACE2426EEG</v>
          </cell>
          <cell r="B23" t="str">
            <v>C501503A00</v>
          </cell>
        </row>
        <row r="24">
          <cell r="A24" t="str">
            <v>ACE2426EEK</v>
          </cell>
          <cell r="B24" t="str">
            <v>C501504A00</v>
          </cell>
        </row>
        <row r="25">
          <cell r="A25" t="str">
            <v>ACE2626EFA</v>
          </cell>
          <cell r="B25" t="str">
            <v>C501601A00</v>
          </cell>
        </row>
        <row r="26">
          <cell r="A26" t="str">
            <v>ACE2626EFD</v>
          </cell>
          <cell r="B26" t="str">
            <v>C501602A00</v>
          </cell>
        </row>
        <row r="27">
          <cell r="A27" t="str">
            <v>ACE2626EFG</v>
          </cell>
          <cell r="B27" t="str">
            <v>C501603A00</v>
          </cell>
        </row>
        <row r="28">
          <cell r="A28" t="str">
            <v>ACE2426EGA</v>
          </cell>
          <cell r="B28" t="str">
            <v>C501701A00</v>
          </cell>
        </row>
        <row r="29">
          <cell r="A29" t="str">
            <v>ACE2426EGD</v>
          </cell>
          <cell r="B29" t="str">
            <v>C501702A00</v>
          </cell>
        </row>
        <row r="30">
          <cell r="A30" t="str">
            <v>ACE2426EGG</v>
          </cell>
          <cell r="B30" t="str">
            <v>C501703A00</v>
          </cell>
        </row>
        <row r="31">
          <cell r="A31" t="str">
            <v>ACE2426EGK</v>
          </cell>
          <cell r="B31" t="str">
            <v>C501704A00</v>
          </cell>
        </row>
        <row r="32">
          <cell r="A32" t="str">
            <v>ACE2426FAA</v>
          </cell>
          <cell r="B32" t="str">
            <v>C502101A00</v>
          </cell>
        </row>
        <row r="33">
          <cell r="A33" t="str">
            <v>ACE2426FAD</v>
          </cell>
          <cell r="B33" t="str">
            <v>C502102A00</v>
          </cell>
        </row>
        <row r="34">
          <cell r="A34" t="str">
            <v>ACE2426FAF</v>
          </cell>
          <cell r="B34" t="str">
            <v>C502102B00</v>
          </cell>
        </row>
        <row r="35">
          <cell r="A35" t="str">
            <v>ACE2426FAH</v>
          </cell>
          <cell r="B35" t="str">
            <v>C502103A00</v>
          </cell>
        </row>
        <row r="36">
          <cell r="A36" t="str">
            <v>ACE2426FAI</v>
          </cell>
          <cell r="B36" t="str">
            <v>C502103B00</v>
          </cell>
        </row>
        <row r="37">
          <cell r="A37" t="str">
            <v>ACE2426FAK</v>
          </cell>
          <cell r="B37" t="str">
            <v>C502104A00</v>
          </cell>
        </row>
        <row r="38">
          <cell r="A38" t="str">
            <v>ACE2426FBB</v>
          </cell>
          <cell r="B38" t="str">
            <v>C502201A00</v>
          </cell>
        </row>
        <row r="39">
          <cell r="A39" t="str">
            <v>ACE2426FBC</v>
          </cell>
          <cell r="B39" t="str">
            <v>C502201B00</v>
          </cell>
        </row>
        <row r="40">
          <cell r="A40" t="str">
            <v>ACE2426FBD</v>
          </cell>
          <cell r="B40" t="str">
            <v>C502202A00</v>
          </cell>
        </row>
        <row r="41">
          <cell r="A41" t="str">
            <v>ACE2426FBG</v>
          </cell>
          <cell r="B41" t="str">
            <v>C502203A00</v>
          </cell>
        </row>
        <row r="42">
          <cell r="A42" t="str">
            <v>ACE2426FBI</v>
          </cell>
          <cell r="B42" t="str">
            <v>C502203B00</v>
          </cell>
        </row>
        <row r="43">
          <cell r="A43" t="str">
            <v>ACE2426FBJ</v>
          </cell>
          <cell r="B43" t="str">
            <v>C502203C00</v>
          </cell>
        </row>
        <row r="44">
          <cell r="A44" t="str">
            <v>ACE2426FBK</v>
          </cell>
          <cell r="B44" t="str">
            <v>C502204A00</v>
          </cell>
        </row>
        <row r="45">
          <cell r="A45" t="str">
            <v>ACE2426FBM</v>
          </cell>
          <cell r="B45" t="str">
            <v>C502204B00</v>
          </cell>
        </row>
        <row r="46">
          <cell r="A46" t="str">
            <v>ACE2426FBN</v>
          </cell>
          <cell r="B46" t="str">
            <v>C502204C00</v>
          </cell>
        </row>
        <row r="47">
          <cell r="A47" t="str">
            <v>ACE2426FCA</v>
          </cell>
          <cell r="B47" t="str">
            <v>C502301A00</v>
          </cell>
        </row>
        <row r="48">
          <cell r="A48" t="str">
            <v>ACE2426FCD</v>
          </cell>
          <cell r="B48" t="str">
            <v>C502302A00</v>
          </cell>
        </row>
        <row r="49">
          <cell r="A49" t="str">
            <v>ACE2426FCG</v>
          </cell>
          <cell r="B49" t="str">
            <v>C502303A00</v>
          </cell>
        </row>
        <row r="50">
          <cell r="A50" t="str">
            <v>ACE2426FCK</v>
          </cell>
          <cell r="B50" t="str">
            <v>C502304A00</v>
          </cell>
        </row>
        <row r="51">
          <cell r="A51" t="str">
            <v>ACE2326FDA</v>
          </cell>
          <cell r="B51" t="str">
            <v>C502401A00</v>
          </cell>
        </row>
        <row r="52">
          <cell r="A52" t="str">
            <v>ACE2326FDD</v>
          </cell>
          <cell r="B52" t="str">
            <v>C502402A00</v>
          </cell>
        </row>
        <row r="53">
          <cell r="A53" t="str">
            <v>ACE2326FDG</v>
          </cell>
          <cell r="B53" t="str">
            <v>C502403A00</v>
          </cell>
        </row>
        <row r="54">
          <cell r="A54" t="str">
            <v>ACE2326FDK</v>
          </cell>
          <cell r="B54" t="str">
            <v>C502404A00</v>
          </cell>
        </row>
        <row r="55">
          <cell r="A55" t="str">
            <v>ACE2426FEA</v>
          </cell>
          <cell r="B55" t="str">
            <v>C502501A00</v>
          </cell>
        </row>
        <row r="56">
          <cell r="A56" t="str">
            <v>ACE2426FED</v>
          </cell>
          <cell r="B56" t="str">
            <v>C502502A00</v>
          </cell>
        </row>
        <row r="57">
          <cell r="A57" t="str">
            <v>ACE2426FEG</v>
          </cell>
          <cell r="B57" t="str">
            <v>C502503A00</v>
          </cell>
        </row>
        <row r="58">
          <cell r="A58" t="str">
            <v>ACE2426FEK</v>
          </cell>
          <cell r="B58" t="str">
            <v>C502504A00</v>
          </cell>
        </row>
        <row r="59">
          <cell r="A59" t="str">
            <v>ACE2326FFA</v>
          </cell>
          <cell r="B59" t="str">
            <v>C502601A00</v>
          </cell>
        </row>
        <row r="60">
          <cell r="A60" t="str">
            <v>ACE2326FFD</v>
          </cell>
          <cell r="B60" t="str">
            <v>C502602A00</v>
          </cell>
        </row>
        <row r="61">
          <cell r="A61" t="str">
            <v>ACE2326FFG</v>
          </cell>
          <cell r="B61" t="str">
            <v>C502603A00</v>
          </cell>
        </row>
        <row r="62">
          <cell r="A62" t="str">
            <v>ACE2326FFK</v>
          </cell>
          <cell r="B62" t="str">
            <v>C502604A00</v>
          </cell>
        </row>
        <row r="63">
          <cell r="A63" t="str">
            <v>ACE2426GAA</v>
          </cell>
          <cell r="B63" t="str">
            <v>C503101A00</v>
          </cell>
        </row>
        <row r="64">
          <cell r="A64" t="str">
            <v>ACE2426GAD</v>
          </cell>
          <cell r="B64" t="str">
            <v>C503102A00</v>
          </cell>
        </row>
        <row r="65">
          <cell r="A65" t="str">
            <v>ACE2426GAG</v>
          </cell>
          <cell r="B65" t="str">
            <v>C503103A00</v>
          </cell>
        </row>
        <row r="66">
          <cell r="A66" t="str">
            <v>ACE2426GAK</v>
          </cell>
          <cell r="B66" t="str">
            <v>C503104A00</v>
          </cell>
        </row>
        <row r="67">
          <cell r="A67" t="str">
            <v>ACE2426GBA</v>
          </cell>
          <cell r="B67" t="str">
            <v>C503201A00</v>
          </cell>
        </row>
        <row r="68">
          <cell r="A68" t="str">
            <v>ACE2426GBD</v>
          </cell>
          <cell r="B68" t="str">
            <v>C503202A00</v>
          </cell>
        </row>
        <row r="69">
          <cell r="A69" t="str">
            <v>ACE2426GBF</v>
          </cell>
          <cell r="B69" t="str">
            <v>C503202B00</v>
          </cell>
        </row>
        <row r="70">
          <cell r="A70" t="str">
            <v>ACE2426GBG</v>
          </cell>
          <cell r="B70" t="str">
            <v>C503203A00</v>
          </cell>
        </row>
        <row r="71">
          <cell r="A71" t="str">
            <v>ACE2426GBK</v>
          </cell>
          <cell r="B71" t="str">
            <v>C503204A00</v>
          </cell>
        </row>
        <row r="72">
          <cell r="A72" t="str">
            <v>ACE2426GCA</v>
          </cell>
          <cell r="B72" t="str">
            <v>C503301A00</v>
          </cell>
        </row>
        <row r="73">
          <cell r="A73" t="str">
            <v>ACE2426GCD</v>
          </cell>
          <cell r="B73" t="str">
            <v>C503302A00</v>
          </cell>
        </row>
        <row r="74">
          <cell r="A74" t="str">
            <v>ACE2426GCG</v>
          </cell>
          <cell r="B74" t="str">
            <v>C503303A00</v>
          </cell>
        </row>
        <row r="75">
          <cell r="A75" t="str">
            <v>ACE2426GCK</v>
          </cell>
          <cell r="B75" t="str">
            <v>C503304A00</v>
          </cell>
        </row>
        <row r="76">
          <cell r="A76" t="str">
            <v>ACE2626GDA</v>
          </cell>
          <cell r="B76" t="str">
            <v>C503401A00</v>
          </cell>
        </row>
        <row r="77">
          <cell r="A77" t="str">
            <v>ACE2626GDD</v>
          </cell>
          <cell r="B77" t="str">
            <v>C503402A00</v>
          </cell>
        </row>
        <row r="78">
          <cell r="A78" t="str">
            <v>ACE2626GDG</v>
          </cell>
          <cell r="B78" t="str">
            <v>C503403A00</v>
          </cell>
        </row>
        <row r="79">
          <cell r="A79" t="str">
            <v>ACE2626GDK</v>
          </cell>
          <cell r="B79" t="str">
            <v>C503404A00</v>
          </cell>
        </row>
        <row r="80">
          <cell r="A80" t="str">
            <v>ACE2426GEA</v>
          </cell>
          <cell r="B80" t="str">
            <v>C503501A00</v>
          </cell>
        </row>
        <row r="81">
          <cell r="A81" t="str">
            <v>ACE2426GED</v>
          </cell>
          <cell r="B81" t="str">
            <v>C503502A00</v>
          </cell>
        </row>
        <row r="82">
          <cell r="B82" t="str">
            <v>C503502B00</v>
          </cell>
        </row>
        <row r="83">
          <cell r="A83" t="str">
            <v>ACE2426GEG</v>
          </cell>
          <cell r="B83" t="str">
            <v>C503503A00</v>
          </cell>
        </row>
        <row r="84">
          <cell r="A84" t="str">
            <v>ACE2426GEK</v>
          </cell>
          <cell r="B84" t="str">
            <v>C503504A00</v>
          </cell>
        </row>
        <row r="85">
          <cell r="A85" t="str">
            <v>ACE2426GFA</v>
          </cell>
          <cell r="B85" t="str">
            <v>C503601A00</v>
          </cell>
        </row>
        <row r="86">
          <cell r="A86" t="str">
            <v>ACE2426GFC</v>
          </cell>
          <cell r="B86" t="str">
            <v>C503601B00</v>
          </cell>
        </row>
        <row r="87">
          <cell r="A87" t="str">
            <v>ACE2426HFV</v>
          </cell>
          <cell r="B87" t="str">
            <v>C503601C00</v>
          </cell>
        </row>
        <row r="88">
          <cell r="A88" t="str">
            <v>ACE2426IFW</v>
          </cell>
          <cell r="B88" t="str">
            <v>C503601D00</v>
          </cell>
        </row>
        <row r="89">
          <cell r="A89" t="str">
            <v>ACE2426GFD</v>
          </cell>
          <cell r="B89" t="str">
            <v>C503602A00</v>
          </cell>
        </row>
        <row r="90">
          <cell r="A90" t="str">
            <v>ACE2426GFF</v>
          </cell>
          <cell r="B90" t="str">
            <v>C503602B00</v>
          </cell>
        </row>
        <row r="91">
          <cell r="A91" t="str">
            <v>ACE2426GFG</v>
          </cell>
          <cell r="B91" t="str">
            <v>C503603A00</v>
          </cell>
        </row>
        <row r="92">
          <cell r="A92" t="str">
            <v>ACE2426GFI</v>
          </cell>
          <cell r="B92" t="str">
            <v>C503603B00</v>
          </cell>
        </row>
        <row r="93">
          <cell r="A93" t="str">
            <v>ACE2426GFK</v>
          </cell>
          <cell r="B93" t="str">
            <v>C503604A00</v>
          </cell>
        </row>
        <row r="94">
          <cell r="A94" t="str">
            <v>ACE2426GFM</v>
          </cell>
          <cell r="B94" t="str">
            <v>C503604B00</v>
          </cell>
        </row>
        <row r="95">
          <cell r="A95" t="str">
            <v>ACE2427HAA</v>
          </cell>
          <cell r="B95" t="str">
            <v>C604101A00</v>
          </cell>
        </row>
        <row r="96">
          <cell r="A96" t="str">
            <v>ACE2427HAD</v>
          </cell>
          <cell r="B96" t="str">
            <v>C604102A00</v>
          </cell>
        </row>
        <row r="97">
          <cell r="A97" t="str">
            <v>ACE2427HAG</v>
          </cell>
          <cell r="B97" t="str">
            <v>C604103A00</v>
          </cell>
        </row>
        <row r="98">
          <cell r="A98" t="str">
            <v>ACE2427HAK</v>
          </cell>
          <cell r="B98" t="str">
            <v>C604104A00</v>
          </cell>
        </row>
        <row r="99">
          <cell r="A99" t="str">
            <v>ACE2427HBA</v>
          </cell>
          <cell r="B99" t="str">
            <v>C604201A00</v>
          </cell>
        </row>
        <row r="100">
          <cell r="A100" t="str">
            <v>ACE2427HBD</v>
          </cell>
          <cell r="B100" t="str">
            <v>C604202A00</v>
          </cell>
        </row>
        <row r="101">
          <cell r="A101" t="str">
            <v>ACE2427HBG</v>
          </cell>
          <cell r="B101" t="str">
            <v>C604203A00</v>
          </cell>
        </row>
        <row r="102">
          <cell r="A102" t="str">
            <v>ACE2427HBK</v>
          </cell>
          <cell r="B102" t="str">
            <v>C604204A00</v>
          </cell>
        </row>
        <row r="103">
          <cell r="A103" t="str">
            <v>ACE2427HCA</v>
          </cell>
          <cell r="B103" t="str">
            <v>C604301A00</v>
          </cell>
        </row>
        <row r="104">
          <cell r="A104" t="str">
            <v>ACE2427HCD</v>
          </cell>
          <cell r="B104" t="str">
            <v>C604302A00</v>
          </cell>
        </row>
        <row r="105">
          <cell r="A105" t="str">
            <v>ACE2427HCG</v>
          </cell>
          <cell r="B105" t="str">
            <v>C604303A00</v>
          </cell>
        </row>
        <row r="106">
          <cell r="A106" t="str">
            <v>ACE2427HCI</v>
          </cell>
          <cell r="B106" t="str">
            <v>C604303B00</v>
          </cell>
        </row>
        <row r="107">
          <cell r="A107" t="str">
            <v>ACE2427HCJ</v>
          </cell>
          <cell r="B107" t="str">
            <v>C604303C00</v>
          </cell>
        </row>
        <row r="108">
          <cell r="A108" t="str">
            <v>ACE2427HCK</v>
          </cell>
          <cell r="B108" t="str">
            <v>C604304A00</v>
          </cell>
        </row>
        <row r="109">
          <cell r="A109" t="str">
            <v>ACE2427HDA</v>
          </cell>
          <cell r="B109" t="str">
            <v>C604401A00</v>
          </cell>
        </row>
        <row r="110">
          <cell r="A110" t="str">
            <v>ACE2427HDD</v>
          </cell>
          <cell r="B110" t="str">
            <v>C604402A00</v>
          </cell>
        </row>
        <row r="111">
          <cell r="A111" t="str">
            <v>ACE2427HDG</v>
          </cell>
          <cell r="B111" t="str">
            <v>C604403A00</v>
          </cell>
        </row>
        <row r="112">
          <cell r="A112" t="str">
            <v>ACE2427HDK</v>
          </cell>
          <cell r="B112" t="str">
            <v>C604404A00</v>
          </cell>
        </row>
        <row r="113">
          <cell r="A113" t="str">
            <v>ACE2427HEA</v>
          </cell>
          <cell r="B113" t="str">
            <v>C604501A00</v>
          </cell>
        </row>
        <row r="114">
          <cell r="A114" t="str">
            <v>ACE2427HED</v>
          </cell>
          <cell r="B114" t="str">
            <v>C604502A00</v>
          </cell>
        </row>
        <row r="115">
          <cell r="A115" t="str">
            <v>ACE2427HEG</v>
          </cell>
          <cell r="B115" t="str">
            <v>C604503A00</v>
          </cell>
        </row>
        <row r="116">
          <cell r="A116" t="str">
            <v>ACE2427IAA</v>
          </cell>
          <cell r="B116" t="str">
            <v>C605101A00</v>
          </cell>
        </row>
        <row r="117">
          <cell r="A117" t="str">
            <v>ACE2427IAD</v>
          </cell>
          <cell r="B117" t="str">
            <v>C605102A00</v>
          </cell>
        </row>
        <row r="118">
          <cell r="A118" t="str">
            <v>ACE2427IAH</v>
          </cell>
          <cell r="B118" t="str">
            <v>C605103A00</v>
          </cell>
        </row>
        <row r="119">
          <cell r="A119" t="str">
            <v>ACE2427IAI</v>
          </cell>
          <cell r="B119" t="str">
            <v>C605103B00</v>
          </cell>
        </row>
        <row r="120">
          <cell r="A120" t="str">
            <v>ACE2427IAK</v>
          </cell>
          <cell r="B120" t="str">
            <v>C605104A00</v>
          </cell>
        </row>
        <row r="121">
          <cell r="A121" t="str">
            <v>ACE2427IAM</v>
          </cell>
          <cell r="B121" t="str">
            <v>C605104B00</v>
          </cell>
        </row>
        <row r="122">
          <cell r="A122" t="str">
            <v>ACE2427IBA</v>
          </cell>
          <cell r="B122" t="str">
            <v>C605201A00</v>
          </cell>
        </row>
        <row r="123">
          <cell r="A123" t="str">
            <v>ACE2427IBD</v>
          </cell>
          <cell r="B123" t="str">
            <v>C605202A00</v>
          </cell>
        </row>
        <row r="124">
          <cell r="A124" t="str">
            <v>ACE2427IBG</v>
          </cell>
          <cell r="B124" t="str">
            <v>C605203A00</v>
          </cell>
        </row>
        <row r="125">
          <cell r="A125" t="str">
            <v>ACE2427IBK</v>
          </cell>
          <cell r="B125" t="str">
            <v>C605204A00</v>
          </cell>
        </row>
        <row r="126">
          <cell r="A126" t="str">
            <v>ACE2427IBM</v>
          </cell>
          <cell r="B126" t="str">
            <v>C605204B00</v>
          </cell>
        </row>
        <row r="127">
          <cell r="A127" t="str">
            <v>ACE2427IBN</v>
          </cell>
          <cell r="B127" t="str">
            <v>C605204C00</v>
          </cell>
        </row>
        <row r="128">
          <cell r="A128" t="str">
            <v>ACE2427IBO</v>
          </cell>
          <cell r="B128" t="str">
            <v>C605205A00</v>
          </cell>
        </row>
        <row r="129">
          <cell r="A129" t="str">
            <v>ACE2427IBQ</v>
          </cell>
          <cell r="B129" t="str">
            <v>C605206A00</v>
          </cell>
        </row>
        <row r="130">
          <cell r="A130" t="str">
            <v>ACE2427IBR</v>
          </cell>
          <cell r="B130" t="str">
            <v>C605207A00</v>
          </cell>
        </row>
        <row r="131">
          <cell r="A131" t="str">
            <v>ACE2427IBT</v>
          </cell>
          <cell r="B131" t="str">
            <v>C605207B00</v>
          </cell>
        </row>
        <row r="132">
          <cell r="A132" t="str">
            <v>ACE2427IBS</v>
          </cell>
          <cell r="B132" t="str">
            <v>C605208A00</v>
          </cell>
        </row>
        <row r="133">
          <cell r="A133" t="str">
            <v>ACE2427ICA</v>
          </cell>
          <cell r="B133" t="str">
            <v>C605301A00</v>
          </cell>
        </row>
        <row r="134">
          <cell r="A134" t="str">
            <v>ACE2427ICD</v>
          </cell>
          <cell r="B134" t="str">
            <v>C605302A00</v>
          </cell>
        </row>
        <row r="135">
          <cell r="A135" t="str">
            <v>ACE2427ICF</v>
          </cell>
          <cell r="B135" t="str">
            <v>C605302B00</v>
          </cell>
        </row>
        <row r="136">
          <cell r="A136" t="str">
            <v>ACE2427ICH</v>
          </cell>
          <cell r="B136" t="str">
            <v>C605303A00</v>
          </cell>
        </row>
        <row r="137">
          <cell r="A137" t="str">
            <v>ACE2427ICI</v>
          </cell>
          <cell r="B137" t="str">
            <v>C605303B00</v>
          </cell>
        </row>
        <row r="138">
          <cell r="A138" t="str">
            <v>ACE2427ICJ</v>
          </cell>
          <cell r="B138" t="str">
            <v>C605303C00</v>
          </cell>
        </row>
        <row r="139">
          <cell r="A139" t="str">
            <v>ACE2427ICL</v>
          </cell>
          <cell r="B139" t="str">
            <v>C605304A00</v>
          </cell>
        </row>
        <row r="140">
          <cell r="A140" t="str">
            <v>ACE2427ICM</v>
          </cell>
          <cell r="B140" t="str">
            <v>C605304B00</v>
          </cell>
        </row>
        <row r="141">
          <cell r="A141" t="str">
            <v>ACE2427IDA</v>
          </cell>
          <cell r="B141" t="str">
            <v>C605401A00</v>
          </cell>
        </row>
        <row r="142">
          <cell r="A142" t="str">
            <v>ACE2427IDD</v>
          </cell>
          <cell r="B142" t="str">
            <v>C605402A00</v>
          </cell>
        </row>
        <row r="143">
          <cell r="A143" t="str">
            <v>ACE2427IDG</v>
          </cell>
          <cell r="B143" t="str">
            <v>C605403A00</v>
          </cell>
        </row>
        <row r="144">
          <cell r="A144" t="str">
            <v>ACE2427IDK</v>
          </cell>
          <cell r="B144" t="str">
            <v>C605404A00</v>
          </cell>
        </row>
        <row r="145">
          <cell r="A145" t="str">
            <v>ACE2327IDO</v>
          </cell>
          <cell r="B145" t="str">
            <v>C605405A00</v>
          </cell>
        </row>
        <row r="146">
          <cell r="A146" t="str">
            <v>ACE2427IDQ</v>
          </cell>
          <cell r="B146" t="str">
            <v>C605406A00</v>
          </cell>
        </row>
        <row r="147">
          <cell r="A147" t="str">
            <v>ACE2427IDR</v>
          </cell>
          <cell r="B147" t="str">
            <v>C605407A00</v>
          </cell>
        </row>
        <row r="148">
          <cell r="A148" t="str">
            <v>ACE2427IEA</v>
          </cell>
          <cell r="B148" t="str">
            <v>C605501A00</v>
          </cell>
        </row>
        <row r="149">
          <cell r="A149" t="str">
            <v>ACE2427IED</v>
          </cell>
          <cell r="B149" t="str">
            <v>C605502A00</v>
          </cell>
        </row>
        <row r="150">
          <cell r="A150" t="str">
            <v>ACE2427IEG</v>
          </cell>
          <cell r="B150" t="str">
            <v>C605503A00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iana Rodas Añazco" id="{0A3AB7BA-E734-4540-A9BC-92FFE299F392}" userId="8cf3c0b10e43e5c7" providerId="Windows Live"/>
  <person displayName="Jakeline  Huiman Perez" id="{4A3E2272-AB0F-416C-B048-9B989CE2D956}" userId="S::jakeline.huiman@agrovisionperu.onmicrosoft.com::30464891-dba6-4c9f-acf2-825296e6bf32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ntrol%20de%20imputaciones%20AGV%20-%20A9%20Agosto%20202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line Huiman" refreshedDate="44351.487998495373" createdVersion="7" refreshedVersion="7" minRefreshableVersion="3" recordCount="162" xr:uid="{9C33F60A-C8FB-4B45-B76A-E82E17D29041}">
  <cacheSource type="worksheet">
    <worksheetSource ref="A1:X172" sheet="AGV " r:id="rId2"/>
  </cacheSource>
  <cacheFields count="21">
    <cacheField name="Idconsumidor Nisira" numFmtId="49">
      <sharedItems containsBlank="1"/>
    </cacheField>
    <cacheField name="Descripcion                                                                                                                                                                                             " numFmtId="49">
      <sharedItems containsBlank="1"/>
    </cacheField>
    <cacheField name="Area             " numFmtId="0">
      <sharedItems containsString="0" containsBlank="1" containsNumber="1" minValue="0.1" maxValue="14.1"/>
    </cacheField>
    <cacheField name="CULTIVO" numFmtId="0">
      <sharedItems containsBlank="1" count="5">
        <s v="ARÁNDANO"/>
        <s v="ESPÁRRAGO"/>
        <s v="UVA"/>
        <s v="PALTO"/>
        <m/>
      </sharedItems>
    </cacheField>
    <cacheField name="ETAPA" numFmtId="0">
      <sharedItems containsBlank="1" count="6">
        <s v="ETAPA IV"/>
        <s v="ETAPA I"/>
        <s v="ETAPA II"/>
        <s v="ETAPA III"/>
        <s v="ETAPA V"/>
        <m/>
      </sharedItems>
    </cacheField>
    <cacheField name="CAMPO" numFmtId="0">
      <sharedItems containsBlank="1" count="8">
        <s v="CAMPO 1"/>
        <s v="CAMPO 2"/>
        <s v="CAMPO 3"/>
        <s v="CAMPO 4"/>
        <s v="CAMPO 5"/>
        <s v="CAMPO 6"/>
        <s v="CAMPO 7"/>
        <m/>
      </sharedItems>
    </cacheField>
    <cacheField name="TURNO" numFmtId="0">
      <sharedItems containsBlank="1" count="38">
        <s v="TURNO I"/>
        <s v="TURNO II"/>
        <s v="TURNO III"/>
        <s v="TURNO IV"/>
        <s v="TURNO III A"/>
        <s v="TURNO III B"/>
        <s v="TURNO III C"/>
        <s v="TURNO IIB"/>
        <s v="TURNO IIIB"/>
        <s v="TURNO V"/>
        <s v="TURNO V-B"/>
        <s v="TURNO V-C"/>
        <s v="TURNO III - A"/>
        <s v="TURNO III - B"/>
        <s v="TURNO I - A"/>
        <s v="TURNO I - B"/>
        <s v="TURNO IIIC"/>
        <s v="TURNO IV - A"/>
        <s v="TURNO IV -B"/>
        <s v="TURNO IV-C"/>
        <s v="TURNO I "/>
        <s v="TURNO I - C"/>
        <s v="TURNO I - D"/>
        <s v="TURNO I - E"/>
        <s v="TURNO II - A"/>
        <s v="TURNO II - B"/>
        <s v="TURNO III "/>
        <s v="TURNO IV - B"/>
        <s v="TURNO VI"/>
        <s v="TURNO VII"/>
        <s v="TURNO VIII"/>
        <s v="TURNO VIIIB"/>
        <s v="TURNO VIIIC"/>
        <s v="TURNO II-B"/>
        <s v="TURNO III - C"/>
        <m/>
        <s v="TURNO IV-B"/>
        <s v="TURNO VII-B"/>
      </sharedItems>
    </cacheField>
    <cacheField name="VARIEDAD" numFmtId="0">
      <sharedItems containsBlank="1" count="32">
        <s v="ATLAS"/>
        <s v="SEKOYA BEAUTY"/>
        <s v="JUPITER"/>
        <s v="MALIBU"/>
        <s v="MADEIRA"/>
        <s v="MASIRAH"/>
        <s v="UC-115"/>
        <s v="JACK'S SALUTE"/>
        <s v="SWETT GLOBE "/>
        <s v="BILOXI"/>
        <s v="VENTURA"/>
        <s v="EMERALD"/>
        <s v="HASS"/>
        <s v="MÁGICA"/>
        <s v="BELLA"/>
        <s v="BONITA"/>
        <s v="JULIETA"/>
        <s v="MAGNIFICA"/>
        <s v="ZILA"/>
        <s v="SUGAR CRISP "/>
        <s v="SWETT SAPPHIRE "/>
        <s v="BIANCA"/>
        <s v="SEKOYA POP"/>
        <s v="ROSITA"/>
        <s v="REGINA"/>
        <s v="ARANA"/>
        <s v="STELLA BLUE"/>
        <s v="KIRRA"/>
        <s v="BILOXI ORGANICO"/>
        <s v="BILOXI "/>
        <s v="TERRAPIN"/>
        <m/>
      </sharedItems>
    </cacheField>
    <cacheField name="NRO CAMPAÑA" numFmtId="0">
      <sharedItems containsBlank="1"/>
    </cacheField>
    <cacheField name="Orden de Inversión 70" numFmtId="0">
      <sharedItems containsBlank="1" containsMixedTypes="1" containsNumber="1" containsInteger="1" minValue="700000000000" maxValue="700000000047"/>
    </cacheField>
    <cacheField name="Orden de Inversión N" numFmtId="0">
      <sharedItems containsBlank="1"/>
    </cacheField>
    <cacheField name="Fecha de Inicio " numFmtId="0">
      <sharedItems containsDate="1" containsBlank="1" containsMixedTypes="1" minDate="2020-04-18T00:00:00" maxDate="2020-08-02T00:00:00"/>
    </cacheField>
    <cacheField name="Fecha de Cierre" numFmtId="0">
      <sharedItems containsNonDate="0" containsDate="1" containsString="0" containsBlank="1" minDate="2020-01-06T00:00:00" maxDate="2020-12-29T00:00:00"/>
    </cacheField>
    <cacheField name="Orden de Inversión 30" numFmtId="0">
      <sharedItems containsBlank="1" containsMixedTypes="1" containsNumber="1" containsInteger="1" minValue="300000000001" maxValue="300000000085"/>
    </cacheField>
    <cacheField name="Orden de Inversión " numFmtId="0">
      <sharedItems containsBlank="1"/>
    </cacheField>
    <cacheField name=" Fecha de Inicio " numFmtId="0">
      <sharedItems containsNonDate="0" containsDate="1" containsString="0" containsBlank="1" minDate="2019-03-02T00:00:00" maxDate="2020-08-03T00:00:00"/>
    </cacheField>
    <cacheField name=" Fecha de Cierre" numFmtId="0">
      <sharedItems containsDate="1" containsBlank="1" containsMixedTypes="1" minDate="2020-08-21T00:00:00" maxDate="2021-03-31T00:00:00"/>
    </cacheField>
    <cacheField name="CeCo" numFmtId="0">
      <sharedItems containsBlank="1"/>
    </cacheField>
    <cacheField name="CECO N" numFmtId="0">
      <sharedItems containsBlank="1"/>
    </cacheField>
    <cacheField name="Fecha de Inicio" numFmtId="0">
      <sharedItems containsDate="1" containsBlank="1" containsMixedTypes="1" minDate="2020-03-30T00:00:00" maxDate="2021-04-01T00:00:00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s v="022101      "/>
    <s v="OLMOS C6 SUR ETAPA IV C 1 TURNO I                                                                                                                                                                       "/>
    <n v="12.2"/>
    <x v="0"/>
    <x v="0"/>
    <x v="0"/>
    <x v="0"/>
    <x v="0"/>
    <s v="1°"/>
    <n v="700000000000"/>
    <m/>
    <d v="2020-05-27T00:00:00"/>
    <d v="2020-05-28T00:00:00"/>
    <n v="300000000004"/>
    <m/>
    <d v="2020-05-29T00:00:00"/>
    <d v="2020-12-04T00:00:00"/>
    <s v="ACE2427HAA"/>
    <s v="C604101A00"/>
    <d v="2020-12-05T00:00:00"/>
    <s v="CON COSECHA"/>
  </r>
  <r>
    <s v="022102      "/>
    <s v="OLMOS C6 SUR ETAPA IV C 1 TURNO II                                                                                                                                                                      "/>
    <n v="12.2"/>
    <x v="0"/>
    <x v="0"/>
    <x v="0"/>
    <x v="1"/>
    <x v="0"/>
    <s v="1°"/>
    <n v="700000000001"/>
    <m/>
    <d v="2020-06-01T00:00:00"/>
    <d v="2020-08-04T00:00:00"/>
    <n v="300000000005"/>
    <m/>
    <d v="2020-06-05T00:00:00"/>
    <d v="2020-12-04T00:00:00"/>
    <s v="ACE2427HAD"/>
    <s v="C604102A00"/>
    <d v="2020-12-05T00:00:00"/>
    <s v="CON COSECHA"/>
  </r>
  <r>
    <s v="022103      "/>
    <s v="OLMOS C6 SUR ETAPA IV C 1 TURNO III                                                                                                                                                                     "/>
    <n v="12.2"/>
    <x v="0"/>
    <x v="0"/>
    <x v="0"/>
    <x v="2"/>
    <x v="0"/>
    <s v="1°"/>
    <n v="700000000002"/>
    <m/>
    <d v="2020-06-18T00:00:00"/>
    <d v="2020-06-23T00:00:00"/>
    <n v="300000000006"/>
    <m/>
    <d v="2020-06-24T00:00:00"/>
    <d v="2020-12-01T00:00:00"/>
    <s v="ACE2427HAG"/>
    <s v="C604103A00"/>
    <d v="2020-12-02T00:00:00"/>
    <s v="CON COSECHA"/>
  </r>
  <r>
    <s v="022104      "/>
    <s v="OLMOS C6 SUR ETAPA IV C 1 TURNO IV                                                                                                                                                                      "/>
    <n v="12.2"/>
    <x v="0"/>
    <x v="0"/>
    <x v="0"/>
    <x v="3"/>
    <x v="0"/>
    <s v="1°"/>
    <n v="700000000003"/>
    <m/>
    <d v="2020-06-10T00:00:00"/>
    <d v="2020-08-12T00:00:00"/>
    <n v="300000000007"/>
    <m/>
    <d v="2020-06-14T00:00:00"/>
    <d v="2020-12-02T00:00:00"/>
    <s v="ACE2427HAK"/>
    <s v="C604104A00"/>
    <d v="2020-12-03T00:00:00"/>
    <s v="CON COSECHA"/>
  </r>
  <r>
    <s v="022201      "/>
    <s v="OLMOS C6 SUR ETAPA IV C 2 TURNO I                                                                                                                                                                       "/>
    <n v="12.2"/>
    <x v="0"/>
    <x v="0"/>
    <x v="1"/>
    <x v="0"/>
    <x v="1"/>
    <s v="1°"/>
    <n v="700000000004"/>
    <m/>
    <d v="2020-07-31T00:00:00"/>
    <d v="2020-08-01T00:00:00"/>
    <n v="300000000008"/>
    <m/>
    <d v="2020-08-01T00:00:00"/>
    <d v="2020-12-29T00:00:00"/>
    <s v="ACE2427HBA"/>
    <s v="C604201A00"/>
    <d v="2020-12-30T00:00:00"/>
    <s v="CON COSECHA"/>
  </r>
  <r>
    <s v="022202      "/>
    <s v="OLMOS C6 SUR ETAPA IV C 2 TURNO II                                                                                                                                                                      "/>
    <n v="12.2"/>
    <x v="0"/>
    <x v="0"/>
    <x v="1"/>
    <x v="1"/>
    <x v="1"/>
    <s v="1°"/>
    <n v="700000000005"/>
    <m/>
    <d v="2020-08-01T00:00:00"/>
    <d v="2020-12-28T00:00:00"/>
    <n v="300000000009"/>
    <m/>
    <d v="2020-08-02T00:00:00"/>
    <d v="2021-01-01T00:00:00"/>
    <s v="ACE2427HBD"/>
    <s v="C604202A00"/>
    <d v="2021-01-02T00:00:00"/>
    <s v="CON COSECHA"/>
  </r>
  <r>
    <s v="022202INV  "/>
    <m/>
    <m/>
    <x v="0"/>
    <x v="0"/>
    <x v="1"/>
    <x v="1"/>
    <x v="1"/>
    <m/>
    <s v="F.C"/>
    <s v="7C604202AINV"/>
    <s v="11/03/2021"/>
    <m/>
    <m/>
    <m/>
    <m/>
    <m/>
    <m/>
    <e v="#N/A"/>
    <m/>
    <s v="RECALCE"/>
  </r>
  <r>
    <s v="022203      "/>
    <s v="OLMOS C6 SUR ETAPA IV C 2 TURNO III                                                                                                                                                                     "/>
    <n v="12.2"/>
    <x v="0"/>
    <x v="0"/>
    <x v="1"/>
    <x v="2"/>
    <x v="1"/>
    <s v="1°"/>
    <n v="700000000006"/>
    <m/>
    <d v="2020-04-29T00:00:00"/>
    <d v="2020-07-31T00:00:00"/>
    <n v="300000000010"/>
    <m/>
    <d v="2020-04-30T00:00:00"/>
    <d v="2020-10-23T00:00:00"/>
    <s v="ACE2427HBG"/>
    <s v="C604203A00"/>
    <d v="2020-10-24T00:00:00"/>
    <s v="CON COSECHA"/>
  </r>
  <r>
    <s v="022204      "/>
    <s v="OLMOS C6 SUR ETAPA IV C 2 TURNO IV                                                                                                                                                                      "/>
    <n v="12.2"/>
    <x v="0"/>
    <x v="0"/>
    <x v="1"/>
    <x v="3"/>
    <x v="1"/>
    <s v="1°"/>
    <n v="700000000016"/>
    <m/>
    <d v="2020-04-18T00:00:00"/>
    <d v="2020-04-28T00:00:00"/>
    <n v="300000000011"/>
    <m/>
    <d v="2020-04-29T00:00:00"/>
    <d v="2020-10-22T00:00:00"/>
    <s v="ACE2427HBK"/>
    <s v="C604204A00"/>
    <d v="2020-10-23T00:00:00"/>
    <s v="CON COSECHA"/>
  </r>
  <r>
    <s v="022301      "/>
    <s v="OLMOS C6 SUR ETAPA IV C 3 TURNO I                                                                                                                                                                       "/>
    <n v="12.2"/>
    <x v="0"/>
    <x v="0"/>
    <x v="2"/>
    <x v="0"/>
    <x v="2"/>
    <s v="1°"/>
    <n v="700000000017"/>
    <m/>
    <m/>
    <d v="2020-04-08T00:00:00"/>
    <n v="300000000012"/>
    <m/>
    <d v="2020-04-09T00:00:00"/>
    <s v="01/11/2020"/>
    <s v="ACE2427HCA"/>
    <s v="C604301A00"/>
    <d v="2020-11-02T00:00:00"/>
    <s v="CON COSECHA"/>
  </r>
  <r>
    <s v="022301INV"/>
    <s v="OLMOS C6 SUR ETAPA IV C 3 TURNO I                                                                                                                                                                       "/>
    <m/>
    <x v="0"/>
    <x v="0"/>
    <x v="2"/>
    <x v="0"/>
    <x v="2"/>
    <m/>
    <m/>
    <s v="7C604301AINV"/>
    <s v="07/05/2021"/>
    <m/>
    <m/>
    <m/>
    <m/>
    <m/>
    <m/>
    <m/>
    <m/>
    <s v="RECALCE"/>
  </r>
  <r>
    <s v="022302      "/>
    <s v="OLMOS C6 SUR ETAPA IV C 3 TURNO II                                                                                                                                                                      "/>
    <n v="12.2"/>
    <x v="0"/>
    <x v="0"/>
    <x v="2"/>
    <x v="1"/>
    <x v="2"/>
    <s v="1°"/>
    <n v="700000000018"/>
    <m/>
    <m/>
    <d v="2020-03-31T00:00:00"/>
    <n v="300000000013"/>
    <m/>
    <d v="2020-04-01T00:00:00"/>
    <s v="01/11/2020"/>
    <s v="ACE2427HCD"/>
    <s v="C604302A00"/>
    <d v="2020-11-02T00:00:00"/>
    <s v="Con Cosecha  0.15 Ha pendientes por sembrar"/>
  </r>
  <r>
    <s v="022302INV"/>
    <s v="OLMOS C6 SUR ETAPA IV C 3 TURNO II                                                                                                                                                                      "/>
    <m/>
    <x v="0"/>
    <x v="0"/>
    <x v="2"/>
    <x v="1"/>
    <x v="2"/>
    <m/>
    <m/>
    <s v="7C604302AINV"/>
    <s v="04/05/2021"/>
    <m/>
    <m/>
    <m/>
    <m/>
    <m/>
    <m/>
    <m/>
    <m/>
    <s v="RECALCE"/>
  </r>
  <r>
    <s v="022303-A    "/>
    <s v="OLMOS C6 SUR ETAPA IV C 3 TURNO III A                                                                                                                                                               "/>
    <n v="6.3"/>
    <x v="0"/>
    <x v="0"/>
    <x v="2"/>
    <x v="4"/>
    <x v="3"/>
    <s v="1°"/>
    <n v="700000000007"/>
    <m/>
    <m/>
    <d v="2020-06-15T00:00:00"/>
    <n v="300000000014"/>
    <m/>
    <d v="2020-06-16T00:00:00"/>
    <d v="2020-12-14T00:00:00"/>
    <s v="ACE2427HCG"/>
    <s v="C604303A00"/>
    <d v="2020-12-15T00:00:00"/>
    <s v="CON COSECHA"/>
  </r>
  <r>
    <s v="022303AINV"/>
    <s v="OLMOS C6 SUR ETAPA IV C 3 TURNO III A                                                                                                                                                               "/>
    <m/>
    <x v="0"/>
    <x v="0"/>
    <x v="2"/>
    <x v="4"/>
    <x v="3"/>
    <m/>
    <m/>
    <s v="7C604303AINV"/>
    <s v="27/04/2021"/>
    <m/>
    <m/>
    <m/>
    <m/>
    <m/>
    <m/>
    <m/>
    <m/>
    <s v="RECALCE"/>
  </r>
  <r>
    <s v="022303-B      "/>
    <s v="OLMOS C6 SUR ETAPA IV C 3 TURNO III B                                                                                                                                                                     "/>
    <n v="3.59"/>
    <x v="0"/>
    <x v="0"/>
    <x v="2"/>
    <x v="5"/>
    <x v="4"/>
    <s v="1°"/>
    <n v="700000000042"/>
    <m/>
    <m/>
    <d v="2020-06-16T00:00:00"/>
    <n v="300000000080"/>
    <m/>
    <d v="2020-06-17T00:00:00"/>
    <d v="2020-12-28T00:00:00"/>
    <s v="ACE2427HCI"/>
    <s v="C604303B00"/>
    <d v="2020-12-29T00:00:00"/>
    <s v="CON COSECHA"/>
  </r>
  <r>
    <s v="022303BINV"/>
    <s v="OLMOS C6 SUR ETAPA IV C 3 TURNO III B                                                                                                                                                                     "/>
    <m/>
    <x v="0"/>
    <x v="0"/>
    <x v="2"/>
    <x v="5"/>
    <x v="4"/>
    <m/>
    <m/>
    <s v="7C604303BINV"/>
    <s v="27/04/2021"/>
    <m/>
    <m/>
    <m/>
    <m/>
    <m/>
    <m/>
    <m/>
    <m/>
    <s v="RECALCE"/>
  </r>
  <r>
    <s v="022303-C      "/>
    <s v="OLMOS C6 SUR ETAPA IV C 3 TURNO III C                                                                                                                                                                   "/>
    <n v="2.31"/>
    <x v="0"/>
    <x v="0"/>
    <x v="2"/>
    <x v="6"/>
    <x v="5"/>
    <s v="1°"/>
    <n v="700000000043"/>
    <m/>
    <m/>
    <d v="2020-06-17T00:00:00"/>
    <n v="300000000081"/>
    <m/>
    <d v="2020-06-18T00:00:00"/>
    <d v="2020-12-26T00:00:00"/>
    <s v="ACE2427HCJ"/>
    <s v="C604303C00"/>
    <d v="2020-12-27T00:00:00"/>
    <s v="CON COSECHA"/>
  </r>
  <r>
    <s v="022304      "/>
    <s v="OLMOS C6 SUR ETAPA IV C 3 TURNO IV                                                                                                                                                                      "/>
    <n v="12.2"/>
    <x v="0"/>
    <x v="0"/>
    <x v="2"/>
    <x v="3"/>
    <x v="5"/>
    <s v="1°"/>
    <n v="700000000008"/>
    <m/>
    <d v="2020-06-25T00:00:00"/>
    <m/>
    <n v="300000000015"/>
    <m/>
    <d v="2020-06-26T00:00:00"/>
    <m/>
    <s v="ACE2427HCK"/>
    <s v="C604304A00"/>
    <d v="2021-01-18T00:00:00"/>
    <s v="12.15 HAS con cosecha  0.05 POR SEMBRAR"/>
  </r>
  <r>
    <s v="022401      "/>
    <s v="OLMOS C6 SUR ETAPA IV C 4 TURNO I                                                                                                                                                                       "/>
    <n v="12.2"/>
    <x v="0"/>
    <x v="0"/>
    <x v="3"/>
    <x v="0"/>
    <x v="0"/>
    <s v="1°"/>
    <n v="700000000009"/>
    <m/>
    <d v="2020-07-15T00:00:00"/>
    <d v="2020-08-10T00:00:00"/>
    <s v="300000000016"/>
    <m/>
    <d v="2020-07-16T00:00:00"/>
    <d v="2021-01-22T00:00:00"/>
    <s v="ACE2427HDA"/>
    <s v="C604401A00"/>
    <d v="2021-01-23T00:00:00"/>
    <s v="COSECHA"/>
  </r>
  <r>
    <s v="022402      "/>
    <s v="OLMOS C6 SUR ETAPA IV C 4 TURNO II                                                                                                                                                                      "/>
    <n v="12.2"/>
    <x v="0"/>
    <x v="0"/>
    <x v="3"/>
    <x v="1"/>
    <x v="0"/>
    <s v="1°"/>
    <n v="700000000010"/>
    <m/>
    <d v="2020-07-20T00:00:00"/>
    <d v="2020-07-22T00:00:00"/>
    <s v="300000000017"/>
    <m/>
    <d v="2020-07-21T00:00:00"/>
    <d v="2021-01-22T00:00:00"/>
    <s v="ACE2427HDD"/>
    <s v="C604402A00"/>
    <d v="2021-01-23T00:00:00"/>
    <s v="COSECHA"/>
  </r>
  <r>
    <s v="022403      "/>
    <s v="OLMOS C6 SUR ETAPA IV C 4 TURNO III                                                                                                                                                                     "/>
    <n v="12.2"/>
    <x v="0"/>
    <x v="0"/>
    <x v="3"/>
    <x v="2"/>
    <x v="0"/>
    <s v="1°"/>
    <n v="700000000011"/>
    <m/>
    <d v="2020-07-29T00:00:00"/>
    <d v="2020-07-31T00:00:00"/>
    <s v="300000000018"/>
    <m/>
    <d v="2020-07-30T00:00:00"/>
    <d v="2021-01-21T00:00:00"/>
    <s v="ACE2427HDG"/>
    <s v="C604403A00"/>
    <d v="2021-01-22T00:00:00"/>
    <s v="COSECHA"/>
  </r>
  <r>
    <s v="022404      "/>
    <s v="OLMOS C6 SUR ETAPA IV C4 TURNO IV                                                                                                                                                                       "/>
    <n v="12.2"/>
    <x v="0"/>
    <x v="0"/>
    <x v="3"/>
    <x v="3"/>
    <x v="0"/>
    <s v="1°"/>
    <n v="700000000012"/>
    <m/>
    <d v="2020-07-24T00:00:00"/>
    <d v="2020-07-27T00:00:00"/>
    <s v="300000000019"/>
    <m/>
    <d v="2020-07-25T00:00:00"/>
    <d v="2021-01-20T00:00:00"/>
    <s v="ACE2427HDK"/>
    <s v="C604404A00"/>
    <d v="2021-01-21T00:00:00"/>
    <s v="COSECHA"/>
  </r>
  <r>
    <s v="022501      "/>
    <s v="OLMOS C6 SUR ETAPA IV C 5 TURNO I                                                                                                                                                                       "/>
    <n v="9.64"/>
    <x v="0"/>
    <x v="0"/>
    <x v="4"/>
    <x v="0"/>
    <x v="0"/>
    <s v="1°"/>
    <n v="700000000013"/>
    <m/>
    <d v="2020-07-08T00:00:00"/>
    <d v="2020-07-09T00:00:00"/>
    <n v="300000000020"/>
    <m/>
    <d v="2020-07-10T00:00:00"/>
    <d v="2020-12-09T00:00:00"/>
    <s v="ACE2427HEA"/>
    <s v="C604501A00"/>
    <d v="2020-12-10T00:00:00"/>
    <s v="CON COSECHA"/>
  </r>
  <r>
    <s v="022502      "/>
    <s v="OLMOS C6 SUR ETAPA IV C 5 TURNO II                                                                                                                                                                      "/>
    <n v="9.82"/>
    <x v="0"/>
    <x v="0"/>
    <x v="4"/>
    <x v="1"/>
    <x v="0"/>
    <s v="1°"/>
    <n v="700000000014"/>
    <m/>
    <d v="2020-07-02T00:00:00"/>
    <d v="2020-07-14T00:00:00"/>
    <n v="300000000021"/>
    <m/>
    <d v="2020-07-15T00:00:00"/>
    <d v="2020-12-09T00:00:00"/>
    <s v="ACE2427HED"/>
    <s v="C604502A00"/>
    <d v="2020-12-10T00:00:00"/>
    <s v="CON COSECHA"/>
  </r>
  <r>
    <s v="022503      "/>
    <s v="OLMOS C6 SUR ETAPA IV C 5 TURNO III                                                                                                                                                                     "/>
    <n v="6.68"/>
    <x v="0"/>
    <x v="0"/>
    <x v="4"/>
    <x v="2"/>
    <x v="2"/>
    <s v="1°"/>
    <n v="700000000015"/>
    <m/>
    <m/>
    <d v="2020-07-01T00:00:00"/>
    <n v="300000000022"/>
    <m/>
    <d v="2020-07-02T00:00:00"/>
    <d v="2020-12-09T00:00:00"/>
    <s v="ACE2427HEG"/>
    <s v="C604503A00"/>
    <d v="2020-12-10T00:00:00"/>
    <s v="CON COSECHA"/>
  </r>
  <r>
    <s v="023101      "/>
    <s v="OLMOS C5 ETAPA 1 CAMPO 1 TURNO I                                                                                                                                                                        "/>
    <n v="3.56"/>
    <x v="1"/>
    <x v="1"/>
    <x v="0"/>
    <x v="0"/>
    <x v="6"/>
    <s v="6° "/>
    <m/>
    <m/>
    <m/>
    <m/>
    <m/>
    <m/>
    <m/>
    <m/>
    <s v="ACE2526EAA"/>
    <s v="C501101A00"/>
    <m/>
    <s v="CON COSECHA"/>
  </r>
  <r>
    <s v="023102      "/>
    <s v="OLMOS C5 ETAPA 1 CAMPO 1 TURNO II                                                                                                                                                                       "/>
    <n v="11.46"/>
    <x v="1"/>
    <x v="1"/>
    <x v="0"/>
    <x v="1"/>
    <x v="6"/>
    <s v="6° "/>
    <m/>
    <m/>
    <m/>
    <m/>
    <m/>
    <m/>
    <m/>
    <m/>
    <s v="ACE2526EAD"/>
    <s v="C501102A00"/>
    <m/>
    <s v="CON COSECHA"/>
  </r>
  <r>
    <s v="023103      "/>
    <s v="OLMOS C5 ETAPA 1 CAMPO 1 TURNO III-A                                                                                                                                                                    "/>
    <n v="8.59"/>
    <x v="1"/>
    <x v="1"/>
    <x v="0"/>
    <x v="2"/>
    <x v="6"/>
    <s v="6° "/>
    <m/>
    <m/>
    <m/>
    <m/>
    <m/>
    <m/>
    <m/>
    <m/>
    <s v="ACE2526EAH"/>
    <s v="C501103A00"/>
    <m/>
    <s v="CON COSECHA"/>
  </r>
  <r>
    <s v="023104      "/>
    <s v="OLMOS C5 ETAPA 1 CAMPO 1 TURNO IV                                                                                                                                                                       "/>
    <n v="8.59"/>
    <x v="1"/>
    <x v="1"/>
    <x v="0"/>
    <x v="3"/>
    <x v="6"/>
    <s v="6° "/>
    <m/>
    <m/>
    <m/>
    <m/>
    <m/>
    <m/>
    <m/>
    <m/>
    <s v="ACE2526EAK"/>
    <s v="C501104A00"/>
    <m/>
    <s v="CON COSECHA"/>
  </r>
  <r>
    <s v="023201      "/>
    <s v="OLMOS C5 ETAPA 1 CAMPO 2 TURNO I                                                                                                                                                                        "/>
    <n v="14.1"/>
    <x v="2"/>
    <x v="1"/>
    <x v="1"/>
    <x v="0"/>
    <x v="7"/>
    <s v="2°"/>
    <m/>
    <m/>
    <m/>
    <m/>
    <m/>
    <m/>
    <m/>
    <m/>
    <s v="ACE2326EBA"/>
    <s v="C501201A00"/>
    <m/>
    <s v="CON COSECHA"/>
  </r>
  <r>
    <s v="023202B     "/>
    <s v="OLMOS C5 ETAPA 1 CAMPO 2 TURNO II - B                                                                                                                                                                   "/>
    <n v="13.28"/>
    <x v="2"/>
    <x v="1"/>
    <x v="1"/>
    <x v="7"/>
    <x v="8"/>
    <s v="1°"/>
    <m/>
    <m/>
    <m/>
    <m/>
    <n v="300000000001"/>
    <m/>
    <d v="2019-12-28T00:00:00"/>
    <d v="2020-12-27T00:00:00"/>
    <s v="ACE2326EBF"/>
    <s v="C501202B00"/>
    <s v="28/12/2020"/>
    <s v="CON COSECHA"/>
  </r>
  <r>
    <s v="023203B     "/>
    <s v="OLMOS C5 ETAPA 1 CAMPO 2 TURNO III - B                                                                                                                                                                  "/>
    <n v="11.46"/>
    <x v="2"/>
    <x v="1"/>
    <x v="1"/>
    <x v="8"/>
    <x v="8"/>
    <s v="1°"/>
    <m/>
    <m/>
    <m/>
    <m/>
    <n v="300000000002"/>
    <m/>
    <d v="2019-11-28T00:00:00"/>
    <d v="2020-12-21T00:00:00"/>
    <s v="ACE2326EBI"/>
    <s v="C501203B00"/>
    <s v="22/12/2020"/>
    <s v="CON COSECHA"/>
  </r>
  <r>
    <s v="023204      "/>
    <s v="OLMOS C5 ETAPA 1 CAMPO 2 TURNO IV                                                                                                                                                                       "/>
    <n v="8.5299999999999994"/>
    <x v="2"/>
    <x v="1"/>
    <x v="1"/>
    <x v="3"/>
    <x v="7"/>
    <s v="2°"/>
    <m/>
    <m/>
    <m/>
    <m/>
    <m/>
    <m/>
    <m/>
    <m/>
    <s v="ACE2326EBK"/>
    <s v="C501204A00"/>
    <m/>
    <s v="CON COSECHA"/>
  </r>
  <r>
    <s v="023301      "/>
    <s v="OLMOS C5 ETAPA 1 CAMPO 3 TURNO I                                                                                                                                                                        "/>
    <n v="11.09"/>
    <x v="0"/>
    <x v="1"/>
    <x v="2"/>
    <x v="0"/>
    <x v="9"/>
    <s v="3°"/>
    <m/>
    <m/>
    <m/>
    <m/>
    <m/>
    <m/>
    <m/>
    <m/>
    <s v="ACE2426ECA"/>
    <s v="C501301A00"/>
    <m/>
    <s v="CON COSECHA"/>
  </r>
  <r>
    <s v="023302      "/>
    <s v="OLMOS C5 ETAPA 1 CAMPO 3 TURNO II                                                                                                                                                                       "/>
    <n v="11.32"/>
    <x v="0"/>
    <x v="1"/>
    <x v="2"/>
    <x v="1"/>
    <x v="9"/>
    <s v="3°"/>
    <m/>
    <m/>
    <m/>
    <m/>
    <m/>
    <m/>
    <m/>
    <m/>
    <s v="ACE2426ECD"/>
    <s v="C501302A00"/>
    <m/>
    <s v="CON COSECHA"/>
  </r>
  <r>
    <s v="023303      "/>
    <s v="OLMOS C5 ETAPA 1 CAMPO 3 TURNO III                                                                                                                                                                      "/>
    <n v="11.46"/>
    <x v="0"/>
    <x v="1"/>
    <x v="2"/>
    <x v="2"/>
    <x v="9"/>
    <s v="3°"/>
    <m/>
    <m/>
    <m/>
    <m/>
    <m/>
    <m/>
    <m/>
    <m/>
    <s v="ACE2426ECG"/>
    <s v="C501303A00"/>
    <m/>
    <s v="CON COSECHA"/>
  </r>
  <r>
    <s v="023304      "/>
    <s v="OLMOS C5 ETAPA 1 CAMPO 3 TURNO IV                                                                                                                                                                       "/>
    <n v="11.04"/>
    <x v="0"/>
    <x v="1"/>
    <x v="2"/>
    <x v="3"/>
    <x v="9"/>
    <s v="3°"/>
    <m/>
    <m/>
    <m/>
    <m/>
    <m/>
    <m/>
    <m/>
    <m/>
    <s v="ACE2426ECK"/>
    <s v="C501304A00"/>
    <m/>
    <s v="CON COSECHA"/>
  </r>
  <r>
    <s v="023305      "/>
    <s v="OLMOS C5 ETAPA 1 CAMPO 3 TURNO V                                                                                                                                                                        "/>
    <n v="7.7227812781278118"/>
    <x v="0"/>
    <x v="1"/>
    <x v="2"/>
    <x v="9"/>
    <x v="9"/>
    <s v="3°"/>
    <m/>
    <m/>
    <m/>
    <m/>
    <m/>
    <m/>
    <m/>
    <m/>
    <s v="ACE2426ECO"/>
    <s v="C501305A00"/>
    <m/>
    <s v="CON COSECHA"/>
  </r>
  <r>
    <s v="023305B     "/>
    <s v="OLMOS C5 ETAPA 1 CAMPO 3 TURNO V - B                                                                                                                                                                    "/>
    <n v="3.58"/>
    <x v="0"/>
    <x v="1"/>
    <x v="2"/>
    <x v="10"/>
    <x v="10"/>
    <s v="3°"/>
    <m/>
    <m/>
    <m/>
    <m/>
    <m/>
    <m/>
    <m/>
    <m/>
    <s v="ACE2426ECP"/>
    <s v="C501305B00"/>
    <m/>
    <s v="CON COSECHA"/>
  </r>
  <r>
    <s v="023305C"/>
    <s v="OLMOS C5 ETAPA 1 CAMPO 3 TURNO V - C                                                                                                                                                             "/>
    <n v="0.72"/>
    <x v="0"/>
    <x v="1"/>
    <x v="2"/>
    <x v="11"/>
    <x v="0"/>
    <m/>
    <m/>
    <m/>
    <m/>
    <m/>
    <m/>
    <s v="3C501305COC0"/>
    <m/>
    <m/>
    <m/>
    <m/>
    <m/>
    <s v="SEMBRADO"/>
  </r>
  <r>
    <s v="023401      "/>
    <s v="OLMOS C5 ETAPA 1 CAMPO 4 TURNO I                                                                                                                                                                        "/>
    <n v="11.45"/>
    <x v="0"/>
    <x v="1"/>
    <x v="3"/>
    <x v="0"/>
    <x v="11"/>
    <s v="4°"/>
    <m/>
    <m/>
    <m/>
    <m/>
    <m/>
    <m/>
    <m/>
    <m/>
    <s v="ACE2426EDA"/>
    <s v="C501401A00"/>
    <m/>
    <s v="CON COSECHA"/>
  </r>
  <r>
    <s v="023402      "/>
    <s v="OLMOS C5 ETAPA 1 CAMPO 4 TURNO II                                                                                                                                                                       "/>
    <n v="11.45"/>
    <x v="0"/>
    <x v="1"/>
    <x v="3"/>
    <x v="1"/>
    <x v="11"/>
    <s v="4°"/>
    <m/>
    <m/>
    <m/>
    <m/>
    <m/>
    <m/>
    <m/>
    <m/>
    <s v="ACE2426EDD"/>
    <s v="C501402A00"/>
    <m/>
    <s v="CON COSECHA"/>
  </r>
  <r>
    <s v="023403      "/>
    <s v="OLMOS C5 ETAPA 1 CAMPO 4 TURNO III                                                                                                                                                                      "/>
    <n v="11.45"/>
    <x v="0"/>
    <x v="1"/>
    <x v="3"/>
    <x v="2"/>
    <x v="11"/>
    <s v="4°"/>
    <m/>
    <m/>
    <m/>
    <m/>
    <m/>
    <m/>
    <m/>
    <m/>
    <s v="ACE2426EDG"/>
    <s v="C501403A00"/>
    <m/>
    <s v="CON COSECHA"/>
  </r>
  <r>
    <s v="023404      "/>
    <s v="OLMOS C5 ETAPA 1 CAMPO 4 TURNO IV                                                                                                                                                                       "/>
    <n v="11.45"/>
    <x v="0"/>
    <x v="1"/>
    <x v="3"/>
    <x v="3"/>
    <x v="11"/>
    <s v="4°"/>
    <m/>
    <m/>
    <m/>
    <m/>
    <m/>
    <m/>
    <m/>
    <m/>
    <s v="ACE2426EDK"/>
    <s v="C501404A00"/>
    <m/>
    <s v="CON COSECHA"/>
  </r>
  <r>
    <s v="023405      "/>
    <s v="OLMOS C5 ETAPA 1 CAMPO 4 TURNO V                                                                                                                                                                        "/>
    <n v="9.6"/>
    <x v="0"/>
    <x v="1"/>
    <x v="3"/>
    <x v="9"/>
    <x v="11"/>
    <s v="4°"/>
    <m/>
    <m/>
    <m/>
    <m/>
    <m/>
    <m/>
    <m/>
    <m/>
    <s v="ACE2426EDO"/>
    <s v="C501405A00"/>
    <m/>
    <s v="CON COSECHA"/>
  </r>
  <r>
    <s v="023501      "/>
    <s v="OLMOS C5 ETAPA 1 CAMPO 5 TURNO I                                                                                                                                                                        "/>
    <n v="8.5399999999999991"/>
    <x v="0"/>
    <x v="1"/>
    <x v="4"/>
    <x v="0"/>
    <x v="10"/>
    <s v="4°"/>
    <m/>
    <m/>
    <m/>
    <m/>
    <m/>
    <m/>
    <m/>
    <m/>
    <s v="ACE2426EEA"/>
    <s v="C501501A00"/>
    <m/>
    <s v="CON COSECHA"/>
  </r>
  <r>
    <s v="023502      "/>
    <s v="OLMOS C5 ETAPA 1 CAMPO 5 TURNO II                                                                                                                                                                       "/>
    <n v="7.34"/>
    <x v="0"/>
    <x v="1"/>
    <x v="4"/>
    <x v="1"/>
    <x v="10"/>
    <s v="4°"/>
    <m/>
    <m/>
    <m/>
    <m/>
    <m/>
    <m/>
    <m/>
    <m/>
    <s v="ACE2426EED"/>
    <s v="C501502A00"/>
    <m/>
    <s v="CON COSECHA"/>
  </r>
  <r>
    <s v="023503      "/>
    <s v="OLMOS C5 ETAPA 1 CAMPO 5 TURNO III                                                                                                                                                                      "/>
    <n v="11"/>
    <x v="0"/>
    <x v="1"/>
    <x v="4"/>
    <x v="2"/>
    <x v="10"/>
    <s v="4°"/>
    <m/>
    <m/>
    <m/>
    <m/>
    <m/>
    <m/>
    <m/>
    <m/>
    <s v="ACE2426EEG"/>
    <s v="C501503A00"/>
    <m/>
    <s v="CON COSECHA"/>
  </r>
  <r>
    <s v="023504      "/>
    <s v="OLMOS C5 ETAPA 1 CAMPO 5 TURNO IV                                                                                                                                                                       "/>
    <n v="11"/>
    <x v="0"/>
    <x v="1"/>
    <x v="4"/>
    <x v="3"/>
    <x v="10"/>
    <s v="4°"/>
    <m/>
    <m/>
    <m/>
    <m/>
    <m/>
    <m/>
    <m/>
    <m/>
    <s v="ACE2426EEK"/>
    <s v="C501504A00"/>
    <m/>
    <s v="CON COSECHA"/>
  </r>
  <r>
    <s v="023601      "/>
    <s v="OLMOS C5 ETAPA 1 CAMPO 6 TURNO I                                                                                                                                                                        "/>
    <n v="5.41"/>
    <x v="3"/>
    <x v="1"/>
    <x v="5"/>
    <x v="0"/>
    <x v="12"/>
    <s v="3°"/>
    <m/>
    <m/>
    <m/>
    <m/>
    <m/>
    <m/>
    <m/>
    <m/>
    <s v="ACE2626EFA"/>
    <s v="C501601A00"/>
    <d v="2020-03-30T00:00:00"/>
    <s v="CON COSECHA"/>
  </r>
  <r>
    <s v="023602      "/>
    <s v="OLMOS C5 ETAPA 1 CAMPO 6 TURNO II                                                                                                                                                                       "/>
    <n v="4.34"/>
    <x v="3"/>
    <x v="1"/>
    <x v="5"/>
    <x v="1"/>
    <x v="12"/>
    <s v="2°"/>
    <m/>
    <m/>
    <m/>
    <m/>
    <m/>
    <m/>
    <m/>
    <m/>
    <s v="ACE2626EFD"/>
    <s v="C501602A00"/>
    <d v="2020-03-31T00:00:00"/>
    <s v="CON COSECHA"/>
  </r>
  <r>
    <s v="023603      "/>
    <s v="OLMOS C5 ETAPA 1 CAMPO 6 TURNO III                                                                                                                                                                      "/>
    <n v="4.5999999999999996"/>
    <x v="3"/>
    <x v="1"/>
    <x v="5"/>
    <x v="2"/>
    <x v="12"/>
    <s v="2°"/>
    <m/>
    <m/>
    <m/>
    <m/>
    <m/>
    <m/>
    <m/>
    <m/>
    <s v="ACE2626EFG"/>
    <s v="C501603A00"/>
    <d v="2020-04-03T00:00:00"/>
    <s v="CON COSECHA"/>
  </r>
  <r>
    <s v="023701      "/>
    <s v="OLMOS C5 ETAPA 1 CAMPO 7 TURNO I                                                                                                                                                                        "/>
    <n v="12.29"/>
    <x v="0"/>
    <x v="1"/>
    <x v="6"/>
    <x v="0"/>
    <x v="11"/>
    <s v="3°"/>
    <m/>
    <m/>
    <m/>
    <m/>
    <m/>
    <m/>
    <m/>
    <m/>
    <s v="ACE2426EGA"/>
    <s v="C501701A00"/>
    <m/>
    <s v="CON COSECHA"/>
  </r>
  <r>
    <s v="023702      "/>
    <s v="OLMOS C5 ETAPA 1 CAMPO 7 TURNO II                                                                                                                                                                       "/>
    <n v="12.29"/>
    <x v="0"/>
    <x v="1"/>
    <x v="6"/>
    <x v="1"/>
    <x v="11"/>
    <s v="3°"/>
    <m/>
    <m/>
    <m/>
    <m/>
    <m/>
    <m/>
    <m/>
    <m/>
    <s v="ACE2426EGD"/>
    <s v="C501702A00"/>
    <m/>
    <s v="CON COSECHA"/>
  </r>
  <r>
    <s v="023703      "/>
    <s v="OLMOS C5 ETAPA 1 CAMPO 7 TURNO III                                                                                                                                                                      "/>
    <n v="12.29"/>
    <x v="0"/>
    <x v="1"/>
    <x v="6"/>
    <x v="2"/>
    <x v="11"/>
    <s v="3°"/>
    <m/>
    <m/>
    <m/>
    <m/>
    <m/>
    <m/>
    <m/>
    <m/>
    <s v="ACE2426EGG"/>
    <s v="C501703A00"/>
    <m/>
    <s v="CON COSECHA"/>
  </r>
  <r>
    <s v="023704      "/>
    <s v="OLMOS C5 ETAPA 1 CAMPO 7 TURNO IV                                                                                                                                                                       "/>
    <n v="12.29"/>
    <x v="0"/>
    <x v="1"/>
    <x v="6"/>
    <x v="3"/>
    <x v="11"/>
    <s v="3°"/>
    <m/>
    <m/>
    <m/>
    <m/>
    <m/>
    <m/>
    <m/>
    <m/>
    <s v="ACE2426EGK"/>
    <s v="C501704A00"/>
    <m/>
    <s v="CON COSECHA"/>
  </r>
  <r>
    <s v="024101      "/>
    <s v="OLMOS C5 ETAPA 2 CAMPO 1 TURNO I                                                                                                                                                                        "/>
    <n v="10.16"/>
    <x v="0"/>
    <x v="2"/>
    <x v="0"/>
    <x v="0"/>
    <x v="13"/>
    <s v="3°"/>
    <m/>
    <m/>
    <m/>
    <m/>
    <m/>
    <m/>
    <m/>
    <m/>
    <s v="ACE2426FAA"/>
    <s v="C502101A00"/>
    <m/>
    <s v="CON COSECHA"/>
  </r>
  <r>
    <s v="024102      "/>
    <s v="OLMOS C5 ETAPA 2 CAMPO 1 TURNO II                                                                                                                                                                       "/>
    <n v="8.6300000000000008"/>
    <x v="0"/>
    <x v="2"/>
    <x v="0"/>
    <x v="1"/>
    <x v="13"/>
    <s v="3°"/>
    <m/>
    <m/>
    <m/>
    <m/>
    <m/>
    <m/>
    <m/>
    <m/>
    <s v="ACE2426FAD"/>
    <s v="C502102A00"/>
    <m/>
    <s v="CON COSECHA"/>
  </r>
  <r>
    <s v="024102B     "/>
    <s v="OLMOS C5 ETAPA 2 CAMPO 1 TURNO IIB                                                                                                                                                                      "/>
    <n v="1.53"/>
    <x v="0"/>
    <x v="2"/>
    <x v="0"/>
    <x v="7"/>
    <x v="2"/>
    <s v="1°"/>
    <n v="700000000044"/>
    <m/>
    <m/>
    <d v="2020-03-21T00:00:00"/>
    <n v="300000000082"/>
    <m/>
    <d v="2020-03-22T00:00:00"/>
    <d v="2020-08-21T00:00:00"/>
    <s v="ACE2426FAF"/>
    <s v="C502102B00"/>
    <d v="2020-08-22T00:00:00"/>
    <s v="CON COSECHA"/>
  </r>
  <r>
    <s v="024103"/>
    <s v="OLMOS C5 ETAPA 2 CAMPO 1 TURNO III-A                                                                                                                                                           "/>
    <n v="6.085"/>
    <x v="0"/>
    <x v="2"/>
    <x v="0"/>
    <x v="12"/>
    <x v="13"/>
    <s v="3°"/>
    <m/>
    <m/>
    <m/>
    <m/>
    <m/>
    <m/>
    <m/>
    <m/>
    <s v="ACE2426FAI"/>
    <s v="C502103A00"/>
    <m/>
    <s v="CON COSECHA"/>
  </r>
  <r>
    <s v="024103B     "/>
    <s v="OLMOS C5 ETAPA 2 CAMPO 1 TURNO III-B                                                                                                                                                                    "/>
    <n v="6.085"/>
    <x v="0"/>
    <x v="2"/>
    <x v="0"/>
    <x v="13"/>
    <x v="14"/>
    <s v="3°"/>
    <m/>
    <m/>
    <m/>
    <m/>
    <m/>
    <m/>
    <m/>
    <m/>
    <s v="ACE2426FAI"/>
    <s v="C502103B00"/>
    <m/>
    <s v="CON COSECHA"/>
  </r>
  <r>
    <s v="024104      "/>
    <s v="OLMOS C5 ETAPA 2 CAMPO 1 TURNO IV                                                                                                                                                                       "/>
    <n v="12.17"/>
    <x v="0"/>
    <x v="2"/>
    <x v="0"/>
    <x v="3"/>
    <x v="14"/>
    <s v="3°"/>
    <m/>
    <m/>
    <m/>
    <m/>
    <m/>
    <m/>
    <m/>
    <m/>
    <s v="ACE2426FAK"/>
    <s v="C502104A00"/>
    <m/>
    <s v="CON COSECHA"/>
  </r>
  <r>
    <s v="024201      "/>
    <s v="OLMOS C5 ETAPA 2 CAMPO 2 TURNO I-A                                                                                                                                                                      "/>
    <n v="9.1274999999999995"/>
    <x v="0"/>
    <x v="2"/>
    <x v="1"/>
    <x v="14"/>
    <x v="14"/>
    <s v="3°"/>
    <m/>
    <m/>
    <m/>
    <m/>
    <m/>
    <m/>
    <m/>
    <m/>
    <s v="ACE2426FBB"/>
    <s v="C502201A00"/>
    <m/>
    <s v="CON COSECHA"/>
  </r>
  <r>
    <s v="024201B     "/>
    <s v="OLMOS C5 ETAPA 2 CAMPO 2 TURNO I-B                                                                                                                                                                      "/>
    <n v="3.0425"/>
    <x v="0"/>
    <x v="2"/>
    <x v="1"/>
    <x v="15"/>
    <x v="15"/>
    <s v="3°"/>
    <m/>
    <m/>
    <m/>
    <m/>
    <m/>
    <m/>
    <m/>
    <m/>
    <s v="ACE2426FBC"/>
    <s v="C502201B00"/>
    <m/>
    <s v="CON COSECHA"/>
  </r>
  <r>
    <s v="024202      "/>
    <s v="OLMOS C5 ETAPA 2 CAMPO 2 TURNO II                                                                                                                                                                       "/>
    <n v="12.17"/>
    <x v="0"/>
    <x v="2"/>
    <x v="1"/>
    <x v="1"/>
    <x v="15"/>
    <s v="3°"/>
    <m/>
    <m/>
    <m/>
    <m/>
    <m/>
    <m/>
    <m/>
    <m/>
    <s v="ACE2426FBD"/>
    <s v="C502202A00"/>
    <m/>
    <s v="CON COSECHA"/>
  </r>
  <r>
    <s v="024203      "/>
    <s v="OLMOS C5 ETAPA 2 CAMPO 2 TURNO III                                                                                                                                                                      "/>
    <n v="5.52"/>
    <x v="0"/>
    <x v="2"/>
    <x v="1"/>
    <x v="12"/>
    <x v="16"/>
    <s v="3°"/>
    <m/>
    <m/>
    <m/>
    <m/>
    <m/>
    <m/>
    <m/>
    <m/>
    <s v="ACE2426FBG"/>
    <s v="C502203A00"/>
    <m/>
    <s v="CON COSECHA"/>
  </r>
  <r>
    <s v="024203B     "/>
    <s v="OLMOS C5 ETAPA 2 CAMPO 2 TURNO III-B                                                                                                                                                                    "/>
    <n v="2.13"/>
    <x v="0"/>
    <x v="2"/>
    <x v="1"/>
    <x v="13"/>
    <x v="17"/>
    <s v="3°"/>
    <m/>
    <m/>
    <m/>
    <m/>
    <m/>
    <m/>
    <m/>
    <m/>
    <s v="ACE2426FBI"/>
    <s v="C502203B00"/>
    <m/>
    <s v="CON COSECHA"/>
  </r>
  <r>
    <s v="024203C     "/>
    <s v="OLMOS C5 ETAPA 2 CAMPO 2 TURNO IIIC                                                                                                                                                                     "/>
    <n v="1.2"/>
    <x v="0"/>
    <x v="2"/>
    <x v="1"/>
    <x v="16"/>
    <x v="10"/>
    <s v="2°"/>
    <m/>
    <m/>
    <m/>
    <m/>
    <m/>
    <m/>
    <m/>
    <m/>
    <s v="ACE2426FBJ"/>
    <s v="C502203C00"/>
    <m/>
    <s v="CON COSECHA"/>
  </r>
  <r>
    <s v="024204      "/>
    <s v="OLMOS C5 ETAPA 2 CAMPO 2 TURNO IV                                                                                                                                                                       "/>
    <n v="8.01"/>
    <x v="0"/>
    <x v="2"/>
    <x v="1"/>
    <x v="17"/>
    <x v="15"/>
    <s v="3°"/>
    <m/>
    <m/>
    <m/>
    <m/>
    <m/>
    <m/>
    <m/>
    <m/>
    <s v="ACE2426FBK"/>
    <s v="C502204A00"/>
    <m/>
    <s v="CON COSECHA"/>
  </r>
  <r>
    <s v="024204B     "/>
    <s v="OLMOS C5 ETAPA 2 CAMPO 2 TURNO IV-B                                                                                                                                                                     "/>
    <n v="1.43"/>
    <x v="0"/>
    <x v="2"/>
    <x v="1"/>
    <x v="18"/>
    <x v="18"/>
    <s v="3°"/>
    <m/>
    <m/>
    <m/>
    <m/>
    <m/>
    <m/>
    <m/>
    <m/>
    <s v="ACE2426FBM"/>
    <s v="C502204B00"/>
    <m/>
    <s v="CON COSECHA"/>
  </r>
  <r>
    <s v="024204C     "/>
    <s v="OLMOS C5 ETAPA 2 CAMPO 2 TURNO IV-C                                                                                                                                                                     "/>
    <n v="2.72"/>
    <x v="0"/>
    <x v="2"/>
    <x v="1"/>
    <x v="19"/>
    <x v="10"/>
    <s v="2°"/>
    <m/>
    <m/>
    <m/>
    <m/>
    <m/>
    <m/>
    <m/>
    <m/>
    <s v="ACE2426FBN"/>
    <s v="C502204C00"/>
    <m/>
    <s v="CON COSECHA"/>
  </r>
  <r>
    <s v="024301      "/>
    <s v="OLMOS C5 ETAPA 2 CAMPO 3 TURNO I                                                                                                                                                                        "/>
    <n v="12.17"/>
    <x v="0"/>
    <x v="2"/>
    <x v="2"/>
    <x v="0"/>
    <x v="10"/>
    <s v="3°"/>
    <m/>
    <m/>
    <m/>
    <m/>
    <m/>
    <m/>
    <m/>
    <m/>
    <s v="ACE2426FCA"/>
    <s v="C502301A00"/>
    <m/>
    <s v="CON COSECHA"/>
  </r>
  <r>
    <s v="024302      "/>
    <s v="OLMOS C5 ETAPA 2 CAMPO 3 TURNO II                                                                                                                                                                       "/>
    <n v="12.17"/>
    <x v="0"/>
    <x v="2"/>
    <x v="2"/>
    <x v="1"/>
    <x v="10"/>
    <s v="3°"/>
    <m/>
    <m/>
    <m/>
    <m/>
    <m/>
    <m/>
    <m/>
    <m/>
    <s v="ACE2426FCD"/>
    <s v="C502302A00"/>
    <m/>
    <s v="CON COSECHA"/>
  </r>
  <r>
    <s v="024303      "/>
    <s v="OLMOS C5 ETAPA 2 CAMPO 3 TURNO III                                                                                                                                                                      "/>
    <n v="12.17"/>
    <x v="0"/>
    <x v="2"/>
    <x v="2"/>
    <x v="2"/>
    <x v="10"/>
    <s v="3°"/>
    <m/>
    <m/>
    <m/>
    <m/>
    <m/>
    <m/>
    <m/>
    <m/>
    <s v="ACE2426FCG"/>
    <s v="C502303A00"/>
    <m/>
    <s v="CON COSECHA"/>
  </r>
  <r>
    <s v="024304      "/>
    <s v="OLMOS C5 ETAPA 2 CAMPO 3 TURNO IV                                                                                                                                                                       "/>
    <n v="12.17"/>
    <x v="0"/>
    <x v="2"/>
    <x v="2"/>
    <x v="3"/>
    <x v="10"/>
    <s v="3°"/>
    <m/>
    <m/>
    <m/>
    <m/>
    <m/>
    <m/>
    <m/>
    <m/>
    <s v="ACE2426FCK"/>
    <s v="C502304A00"/>
    <m/>
    <s v="CON COSECHA"/>
  </r>
  <r>
    <s v="024401      "/>
    <s v="OLMOS C5 ETAPA 2 CAMPO 4 TURNO I                                                                                                                                                                        "/>
    <n v="12.44"/>
    <x v="2"/>
    <x v="2"/>
    <x v="3"/>
    <x v="0"/>
    <x v="7"/>
    <s v="2°"/>
    <m/>
    <m/>
    <m/>
    <m/>
    <m/>
    <m/>
    <m/>
    <m/>
    <s v="ACE2326FDA"/>
    <s v="C502401A00"/>
    <m/>
    <s v="CON COSECHA"/>
  </r>
  <r>
    <s v="024402      "/>
    <s v="OLMOS C5 ETAPA 2 CAMPO 4 TURNO II                                                                                                                                                                       "/>
    <n v="12.44"/>
    <x v="2"/>
    <x v="2"/>
    <x v="3"/>
    <x v="1"/>
    <x v="7"/>
    <s v="2°"/>
    <m/>
    <m/>
    <m/>
    <m/>
    <m/>
    <m/>
    <m/>
    <m/>
    <s v="ACE2326FDD"/>
    <s v="C502402A00"/>
    <m/>
    <s v="CON COSECHA"/>
  </r>
  <r>
    <s v="024403      "/>
    <s v="OLMOS C5 ETAPA 2 CAMPO 4 TURNO III                                                                                                                                                                      "/>
    <n v="12.44"/>
    <x v="2"/>
    <x v="2"/>
    <x v="3"/>
    <x v="2"/>
    <x v="7"/>
    <s v="2°"/>
    <m/>
    <m/>
    <m/>
    <m/>
    <m/>
    <m/>
    <m/>
    <m/>
    <s v="ACE2326FDG"/>
    <s v="C502403A00"/>
    <m/>
    <s v="CON COSECHA"/>
  </r>
  <r>
    <s v="024404      "/>
    <s v="OLMOS C5 ETAPA 2 CAMPO 4 TURNO IV                                                                                                                                                                       "/>
    <n v="12.44"/>
    <x v="2"/>
    <x v="2"/>
    <x v="3"/>
    <x v="3"/>
    <x v="19"/>
    <s v="2°"/>
    <m/>
    <m/>
    <m/>
    <m/>
    <m/>
    <m/>
    <m/>
    <m/>
    <s v="ACE2326FDK"/>
    <s v="C502404A00"/>
    <m/>
    <s v="CON COSECHA"/>
  </r>
  <r>
    <s v="024501      "/>
    <s v="OLMOS C5 ETAPA 2 CAMPO 5 TURNO I                                                                                                                                                                        "/>
    <n v="12.17"/>
    <x v="0"/>
    <x v="2"/>
    <x v="4"/>
    <x v="0"/>
    <x v="10"/>
    <s v="3°"/>
    <m/>
    <m/>
    <m/>
    <m/>
    <m/>
    <m/>
    <m/>
    <m/>
    <s v="ACE2426FEA"/>
    <s v="C502501A00"/>
    <m/>
    <s v="CON COSECHA"/>
  </r>
  <r>
    <s v="024502      "/>
    <s v="OLMOS C5 ETAPA 2 CAMPO 5 TURNO II                                                                                                                                                                       "/>
    <n v="12.17"/>
    <x v="0"/>
    <x v="2"/>
    <x v="4"/>
    <x v="1"/>
    <x v="10"/>
    <s v="3°"/>
    <m/>
    <m/>
    <m/>
    <m/>
    <m/>
    <m/>
    <m/>
    <m/>
    <s v="ACE2426FED"/>
    <s v="C502502A00"/>
    <m/>
    <s v="CON COSECHA"/>
  </r>
  <r>
    <s v="024503      "/>
    <s v="OLMOS C5 ETAPA 2 CAMPO 5 TURNO III                                                                                                                                                                      "/>
    <n v="12.17"/>
    <x v="0"/>
    <x v="2"/>
    <x v="4"/>
    <x v="2"/>
    <x v="10"/>
    <s v="3°"/>
    <m/>
    <m/>
    <m/>
    <m/>
    <m/>
    <m/>
    <m/>
    <m/>
    <s v="ACE2426FEG"/>
    <s v="C502503A00"/>
    <m/>
    <s v="CON COSECHA"/>
  </r>
  <r>
    <s v="024504      "/>
    <s v="OLMOS C5 ETAPA 2 CAMPO 5 TURNO IV                                                                                                                                                                       "/>
    <n v="12.17"/>
    <x v="0"/>
    <x v="2"/>
    <x v="4"/>
    <x v="3"/>
    <x v="10"/>
    <s v="3°"/>
    <m/>
    <m/>
    <m/>
    <m/>
    <m/>
    <m/>
    <m/>
    <m/>
    <s v="ACE2426FEK"/>
    <s v="C502504A00"/>
    <m/>
    <s v="CON COSECHA"/>
  </r>
  <r>
    <s v="024601      "/>
    <s v="OLMOS C5 ETAPA 2 CAMPO 6 TURNO I                                                                                                                                                                        "/>
    <n v="12.44"/>
    <x v="2"/>
    <x v="2"/>
    <x v="5"/>
    <x v="0"/>
    <x v="20"/>
    <s v="2°"/>
    <m/>
    <m/>
    <m/>
    <m/>
    <m/>
    <m/>
    <m/>
    <m/>
    <s v="ACE2326FFA"/>
    <s v="C502601A00"/>
    <m/>
    <s v="CON COSECHA"/>
  </r>
  <r>
    <s v="024602      "/>
    <s v="OLMOS C5 ETAPA 2 CAMPO 6 TURNO II                                                                                                                                                                       "/>
    <n v="12.44"/>
    <x v="2"/>
    <x v="2"/>
    <x v="5"/>
    <x v="1"/>
    <x v="20"/>
    <s v="2°"/>
    <m/>
    <m/>
    <m/>
    <m/>
    <m/>
    <m/>
    <m/>
    <m/>
    <s v="ACE2326FFD"/>
    <s v="C502602A00"/>
    <m/>
    <s v="CON COSECHA"/>
  </r>
  <r>
    <s v="024603      "/>
    <s v="OLMOS C5 ETAPA 2 CAMPO 6 TURNO III                                                                                                                                                                      "/>
    <n v="12.44"/>
    <x v="2"/>
    <x v="2"/>
    <x v="5"/>
    <x v="2"/>
    <x v="8"/>
    <s v="2°"/>
    <m/>
    <m/>
    <m/>
    <m/>
    <m/>
    <m/>
    <m/>
    <m/>
    <s v="ACE2326FFG"/>
    <s v="C502603A00"/>
    <m/>
    <s v="CON COSECHA"/>
  </r>
  <r>
    <s v="024604      "/>
    <s v="OLMOS C5 ETAPA 2 CAMPO 6 TURNO IV                                                                                                                                                                       "/>
    <n v="12.44"/>
    <x v="2"/>
    <x v="2"/>
    <x v="5"/>
    <x v="3"/>
    <x v="8"/>
    <s v="2°"/>
    <m/>
    <m/>
    <m/>
    <m/>
    <m/>
    <m/>
    <m/>
    <m/>
    <s v="ACE2326FFK"/>
    <s v="C502604A00"/>
    <m/>
    <s v="CON COSECHA"/>
  </r>
  <r>
    <s v="026101      "/>
    <s v="OLMOS C5 ETAPA 3 CAMPO 1 TURNO I                                                                                                                                                                        "/>
    <n v="12.17"/>
    <x v="0"/>
    <x v="3"/>
    <x v="0"/>
    <x v="0"/>
    <x v="10"/>
    <s v="2°"/>
    <m/>
    <m/>
    <m/>
    <m/>
    <m/>
    <m/>
    <m/>
    <m/>
    <s v="ACE2426GAA"/>
    <s v="C503101A00"/>
    <m/>
    <s v="CON COSECHA"/>
  </r>
  <r>
    <s v="026102      "/>
    <s v="OLMOS C5 ETAPA 3 CAMPO 1 TURNO II                                                                                                                                                                       "/>
    <n v="12.17"/>
    <x v="0"/>
    <x v="3"/>
    <x v="0"/>
    <x v="1"/>
    <x v="10"/>
    <s v="2°"/>
    <m/>
    <m/>
    <m/>
    <m/>
    <m/>
    <m/>
    <m/>
    <m/>
    <s v="ACE2426GAD"/>
    <s v="C503102A00"/>
    <m/>
    <s v="CON COSECHA"/>
  </r>
  <r>
    <s v="026103      "/>
    <s v="OLMOS C5 ETAPA 3 CAMPO 1 TURNO III                                                                                                                                                                      "/>
    <n v="12.17"/>
    <x v="0"/>
    <x v="3"/>
    <x v="0"/>
    <x v="2"/>
    <x v="10"/>
    <s v="2°"/>
    <m/>
    <m/>
    <m/>
    <m/>
    <m/>
    <m/>
    <m/>
    <m/>
    <s v="ACE2426GAG"/>
    <s v="C503103A00"/>
    <m/>
    <s v="CON COSECHA"/>
  </r>
  <r>
    <s v="026104      "/>
    <s v="OLMOS C5 ETAPA 3 CAMPO 1 TURNO IV                                                                                                                                                                       "/>
    <n v="12.17"/>
    <x v="0"/>
    <x v="3"/>
    <x v="0"/>
    <x v="3"/>
    <x v="10"/>
    <s v="2°"/>
    <m/>
    <m/>
    <m/>
    <m/>
    <m/>
    <m/>
    <m/>
    <m/>
    <s v="ACE2426GAK"/>
    <s v="C503104A00"/>
    <m/>
    <s v="CON COSECHA"/>
  </r>
  <r>
    <s v="026201      "/>
    <s v="OLMOS C5 ETAPA 3 CAMPO2 TURNO I                                                                                                                                                                         "/>
    <n v="12.17"/>
    <x v="0"/>
    <x v="3"/>
    <x v="1"/>
    <x v="0"/>
    <x v="10"/>
    <s v="2°"/>
    <m/>
    <m/>
    <m/>
    <m/>
    <m/>
    <m/>
    <m/>
    <m/>
    <s v="ACE2426GBA"/>
    <s v="C503201A00"/>
    <m/>
    <s v="CON COSECHA"/>
  </r>
  <r>
    <s v="026202      "/>
    <s v="OLMOS C5 ETAPA 3 CAMPO 2 TURNO II                                                                                                                                                                       "/>
    <n v="0.62340234023402341"/>
    <x v="0"/>
    <x v="3"/>
    <x v="1"/>
    <x v="1"/>
    <x v="10"/>
    <s v="2°"/>
    <m/>
    <m/>
    <m/>
    <m/>
    <m/>
    <m/>
    <m/>
    <m/>
    <s v="ACE2426GBD"/>
    <s v="C503202A00"/>
    <m/>
    <s v="CON COSECHA"/>
  </r>
  <r>
    <s v="026202B"/>
    <s v="OLMOS C5 ETAPA 3 CAMPO 2 TURNO IIB                                                                                                                                                                     "/>
    <n v="11.546597659765977"/>
    <x v="0"/>
    <x v="3"/>
    <x v="1"/>
    <x v="7"/>
    <x v="1"/>
    <m/>
    <m/>
    <m/>
    <m/>
    <m/>
    <m/>
    <m/>
    <m/>
    <m/>
    <s v="ACE2426GBF"/>
    <s v="C503202B00"/>
    <s v="15/10/2020"/>
    <s v="CON COSECHA"/>
  </r>
  <r>
    <s v="026203      "/>
    <s v="OLMOS C5 ETAPA 3 CAMPO 2 TURNO III                                                                                                                                                                      "/>
    <n v="8.870000000000001"/>
    <x v="0"/>
    <x v="3"/>
    <x v="1"/>
    <x v="2"/>
    <x v="10"/>
    <s v="2°"/>
    <m/>
    <m/>
    <m/>
    <m/>
    <m/>
    <m/>
    <m/>
    <m/>
    <s v="ACE2426GBG"/>
    <s v="C503203A00"/>
    <m/>
    <s v="CON COSECHA"/>
  </r>
  <r>
    <s v="026204      "/>
    <s v="OLMOS C5 ETAPA 3 CAMPO 2 TURNO IV                                                                                                                                                                       "/>
    <n v="12.17"/>
    <x v="0"/>
    <x v="3"/>
    <x v="1"/>
    <x v="3"/>
    <x v="10"/>
    <s v="2°"/>
    <m/>
    <m/>
    <m/>
    <m/>
    <m/>
    <m/>
    <m/>
    <m/>
    <s v="ACE2426GBK"/>
    <s v="C503204A00"/>
    <m/>
    <s v="CON COSECHA"/>
  </r>
  <r>
    <s v="026301      "/>
    <s v="OLMOS C5 ETAPA 3 CAMPO 3 TURNO I                                                                                                                                                                        "/>
    <n v="12.17"/>
    <x v="0"/>
    <x v="3"/>
    <x v="2"/>
    <x v="0"/>
    <x v="10"/>
    <s v="2°"/>
    <m/>
    <m/>
    <m/>
    <m/>
    <m/>
    <m/>
    <m/>
    <m/>
    <s v="ACE2426GCA"/>
    <s v="C503301A00"/>
    <m/>
    <s v="CON COSECHA"/>
  </r>
  <r>
    <s v="026302      "/>
    <s v="OLMOS C5 ETAPA 3 CAMPO 3 TURNO II                                                                                                                                                                       "/>
    <n v="12.17"/>
    <x v="0"/>
    <x v="3"/>
    <x v="2"/>
    <x v="1"/>
    <x v="21"/>
    <s v="1°"/>
    <m/>
    <m/>
    <m/>
    <m/>
    <m/>
    <m/>
    <m/>
    <m/>
    <s v="ACE2426GCD"/>
    <s v="C503302A00"/>
    <m/>
    <s v="CON COSECHA"/>
  </r>
  <r>
    <s v="026303      "/>
    <s v="OLMOS C5 ETAPA 3 CAMPO 3 TURNO III                                                                                                                                                                      "/>
    <n v="12.17"/>
    <x v="0"/>
    <x v="3"/>
    <x v="2"/>
    <x v="2"/>
    <x v="22"/>
    <s v="1°"/>
    <m/>
    <m/>
    <m/>
    <m/>
    <m/>
    <m/>
    <m/>
    <m/>
    <s v="ACE2426GCG"/>
    <s v="C503303A00"/>
    <m/>
    <s v="CON COSECHA"/>
  </r>
  <r>
    <s v="026304      "/>
    <s v="OLMOS C5 ETAPA 3 CAMPO 3 TURNO IV                                                                                                                                                                       "/>
    <n v="12.17"/>
    <x v="0"/>
    <x v="3"/>
    <x v="2"/>
    <x v="3"/>
    <x v="10"/>
    <s v="2°"/>
    <m/>
    <m/>
    <m/>
    <m/>
    <m/>
    <m/>
    <m/>
    <m/>
    <s v="ACE2426GCK"/>
    <s v="C503304A00"/>
    <m/>
    <s v="CON COSECHA"/>
  </r>
  <r>
    <s v="026401      "/>
    <s v="OLMOS C5 ETAPA 3 CAMPO 4 TURNO I                                                                                                                                                                        "/>
    <n v="12.17"/>
    <x v="3"/>
    <x v="3"/>
    <x v="3"/>
    <x v="0"/>
    <x v="12"/>
    <s v="1°"/>
    <m/>
    <m/>
    <m/>
    <m/>
    <n v="300000000048"/>
    <m/>
    <d v="2019-03-02T00:00:00"/>
    <d v="2021-03-24T00:00:00"/>
    <s v="ACE2626GDA"/>
    <s v="C503401A00"/>
    <d v="2021-03-25T00:00:00"/>
    <s v="CON COSECHA"/>
  </r>
  <r>
    <s v="026402      "/>
    <s v="OLMOS C5 ETAPA 3 CAMPO 4 TURNO II                                                                                                                                                                       "/>
    <n v="12.17"/>
    <x v="3"/>
    <x v="3"/>
    <x v="3"/>
    <x v="1"/>
    <x v="12"/>
    <s v="1°"/>
    <m/>
    <m/>
    <m/>
    <m/>
    <n v="300000000049"/>
    <m/>
    <d v="2019-03-09T00:00:00"/>
    <d v="2021-03-25T00:00:00"/>
    <s v="ACE2626GDD"/>
    <s v="C503402A00"/>
    <d v="2021-03-26T00:00:00"/>
    <s v="CON COSECHA"/>
  </r>
  <r>
    <s v="026403      "/>
    <s v="OLMOS C5 ETAPA 3 CAMPO 4 TURNO III                                                                                                                                                                      "/>
    <n v="12.17"/>
    <x v="3"/>
    <x v="3"/>
    <x v="3"/>
    <x v="2"/>
    <x v="12"/>
    <s v="1°"/>
    <m/>
    <m/>
    <m/>
    <m/>
    <n v="300000000050"/>
    <m/>
    <d v="2019-05-04T00:00:00"/>
    <d v="2021-03-28T00:00:00"/>
    <s v="ACE2626GDG"/>
    <s v="C503403A00"/>
    <d v="2021-03-29T00:00:00"/>
    <s v="CON COSECHA"/>
  </r>
  <r>
    <s v="026404      "/>
    <s v="OLMOS C5 ETAPA 3 CAMPO 4 TURNO IV                                                                                                                                                                       "/>
    <n v="12.17"/>
    <x v="3"/>
    <x v="3"/>
    <x v="3"/>
    <x v="3"/>
    <x v="12"/>
    <s v="1°"/>
    <m/>
    <m/>
    <m/>
    <m/>
    <n v="300000000051"/>
    <m/>
    <d v="2019-05-05T00:00:00"/>
    <d v="2021-03-30T00:00:00"/>
    <s v="ACE2626GDK"/>
    <s v="C503404A00"/>
    <d v="2021-03-31T00:00:00"/>
    <s v="CON COSECHA"/>
  </r>
  <r>
    <s v="026501      "/>
    <s v="OLMOS C5 ETAPA 3 CAMPO 5 TURNO I                                                                                                                                                                        "/>
    <n v="12.17"/>
    <x v="0"/>
    <x v="3"/>
    <x v="4"/>
    <x v="0"/>
    <x v="10"/>
    <s v="2°"/>
    <m/>
    <m/>
    <m/>
    <m/>
    <m/>
    <m/>
    <m/>
    <m/>
    <s v="ACE2426GEA"/>
    <s v="C503501A00"/>
    <m/>
    <s v="CON COSECHA"/>
  </r>
  <r>
    <s v="026502      "/>
    <s v="OLMOS C5 ETAPA 3 CAMPO 5 TURNO II                                                                                                                                                                       "/>
    <n v="12.17"/>
    <x v="0"/>
    <x v="3"/>
    <x v="4"/>
    <x v="1"/>
    <x v="10"/>
    <s v="2°"/>
    <m/>
    <m/>
    <m/>
    <m/>
    <m/>
    <m/>
    <m/>
    <m/>
    <s v="ACE2426GED"/>
    <s v="C503502A00"/>
    <m/>
    <s v="CON COSECHA"/>
  </r>
  <r>
    <s v="026503      "/>
    <s v="OLMOS C5 ETAPA 3 CAMPO 5 TURNO III                                                                                                                                                                      "/>
    <n v="12.17"/>
    <x v="0"/>
    <x v="3"/>
    <x v="4"/>
    <x v="2"/>
    <x v="10"/>
    <s v="2°"/>
    <m/>
    <m/>
    <m/>
    <m/>
    <m/>
    <m/>
    <m/>
    <m/>
    <s v="ACE2426GEG"/>
    <s v="C503503A00"/>
    <m/>
    <s v="CON COSECHA"/>
  </r>
  <r>
    <s v="026504      "/>
    <s v="OLMOS C5 ETAPA 3 CAMPO 5 TURNO IV                                                                                                                                                                       "/>
    <n v="12.17"/>
    <x v="0"/>
    <x v="3"/>
    <x v="4"/>
    <x v="3"/>
    <x v="10"/>
    <s v="2°"/>
    <m/>
    <m/>
    <m/>
    <m/>
    <m/>
    <m/>
    <m/>
    <m/>
    <s v="ACE2426GEK"/>
    <s v="C503504A00"/>
    <m/>
    <s v="CON COSECHA"/>
  </r>
  <r>
    <s v="026601      "/>
    <s v="OLMOS C5 ETAPA 3 CAMPO 6 TURNO I                                                                                                                                                                        "/>
    <n v="5.8000000000000007"/>
    <x v="0"/>
    <x v="3"/>
    <x v="5"/>
    <x v="20"/>
    <x v="9"/>
    <s v="2°"/>
    <m/>
    <m/>
    <m/>
    <m/>
    <m/>
    <m/>
    <m/>
    <m/>
    <s v="ACE2426GFA"/>
    <s v="C503601A00"/>
    <m/>
    <s v="CON COSECHA"/>
  </r>
  <r>
    <s v="026601B     "/>
    <s v="OLMOS C5 ETAPA 3 CAMPO 6 TURNO IB                                                                                                                                                                       "/>
    <n v="4.2"/>
    <x v="0"/>
    <x v="3"/>
    <x v="5"/>
    <x v="15"/>
    <x v="10"/>
    <s v="2°"/>
    <m/>
    <m/>
    <m/>
    <m/>
    <m/>
    <m/>
    <m/>
    <m/>
    <s v="ACE2426GFC"/>
    <s v="C503601B00"/>
    <m/>
    <s v="CON COSECHA"/>
  </r>
  <r>
    <s v="026601C"/>
    <s v="OLMOS C5 ETAPA 3 CAMPO 6 TURNO IC                                                                                                                                                                "/>
    <n v="0.68"/>
    <x v="0"/>
    <x v="3"/>
    <x v="5"/>
    <x v="21"/>
    <x v="23"/>
    <m/>
    <m/>
    <m/>
    <m/>
    <m/>
    <m/>
    <m/>
    <m/>
    <m/>
    <s v="ACE2426HFV"/>
    <s v="C503601C00"/>
    <m/>
    <s v="SEMBRADO"/>
  </r>
  <r>
    <s v="026601D"/>
    <s v="OLMOS C5 ETAPA 3 CAMPO 6 TURNO ID                                                                                                                                                                     "/>
    <n v="0.1"/>
    <x v="0"/>
    <x v="3"/>
    <x v="5"/>
    <x v="22"/>
    <x v="24"/>
    <m/>
    <m/>
    <m/>
    <m/>
    <m/>
    <m/>
    <m/>
    <m/>
    <m/>
    <s v="ACE2426IFW"/>
    <s v="C503601D00"/>
    <m/>
    <s v="SEMBRADO"/>
  </r>
  <r>
    <s v="026601E"/>
    <s v="OLMOS C5 ETAPA 3 CAMPO 6 TURNO IE                                                                                                                                                              "/>
    <n v="1.2"/>
    <x v="0"/>
    <x v="3"/>
    <x v="5"/>
    <x v="23"/>
    <x v="0"/>
    <m/>
    <s v="700000000158"/>
    <m/>
    <m/>
    <m/>
    <s v="3C503601EOC0"/>
    <s v="3C503601EOC0"/>
    <m/>
    <m/>
    <m/>
    <m/>
    <m/>
    <s v="SEMBRADO 0.82 Has"/>
  </r>
  <r>
    <s v="026602      "/>
    <s v="OLMOS C5 ETAPA 3 CAMPO 6 TURNO II A                                                                                                                                                                     "/>
    <n v="10.956651665166516"/>
    <x v="0"/>
    <x v="3"/>
    <x v="5"/>
    <x v="24"/>
    <x v="0"/>
    <s v="2°"/>
    <m/>
    <m/>
    <m/>
    <m/>
    <m/>
    <m/>
    <m/>
    <m/>
    <s v="ACE2426GFD"/>
    <s v="C503602A00"/>
    <m/>
    <s v="CON COSECHA"/>
  </r>
  <r>
    <s v="026602B     "/>
    <s v="OLMOS C5 ETAPA 3 CAMPO 6 TURNO IIB                                                                                                                                                                      "/>
    <n v="1.2133483348334835"/>
    <x v="0"/>
    <x v="3"/>
    <x v="5"/>
    <x v="25"/>
    <x v="2"/>
    <s v="2°"/>
    <m/>
    <m/>
    <m/>
    <m/>
    <m/>
    <m/>
    <m/>
    <m/>
    <s v="ACE2426GFF"/>
    <s v="C503602B00"/>
    <m/>
    <s v="CON COSECHA"/>
  </r>
  <r>
    <s v="026603      "/>
    <s v="OLMOS C5 ETAPA 3 CAMPO 6 TURNO III                                                                                                                                                                      "/>
    <n v="11.151791179117911"/>
    <x v="0"/>
    <x v="3"/>
    <x v="5"/>
    <x v="26"/>
    <x v="21"/>
    <s v="2°"/>
    <m/>
    <m/>
    <m/>
    <m/>
    <m/>
    <m/>
    <m/>
    <m/>
    <s v="ACE2426GFG"/>
    <s v="C503603A00"/>
    <m/>
    <s v="CON COSECHA"/>
  </r>
  <r>
    <s v="026603B     "/>
    <s v="OLMOS C5 ETAPA 3 CAMPO 6 TURNO III B                                                                                                                                                                    "/>
    <n v="1.018208820882089"/>
    <x v="0"/>
    <x v="3"/>
    <x v="5"/>
    <x v="13"/>
    <x v="2"/>
    <s v="2°"/>
    <m/>
    <m/>
    <m/>
    <m/>
    <m/>
    <m/>
    <m/>
    <m/>
    <s v="ACE2426GFI"/>
    <s v="C503603B00"/>
    <m/>
    <s v="CON COSECHA"/>
  </r>
  <r>
    <s v="026604      "/>
    <s v="OLMOS C5 ETAPA 3 CAMPO 6 TURNO IV                                                                                                                                                                       "/>
    <n v="8.7700000000000014"/>
    <x v="0"/>
    <x v="3"/>
    <x v="5"/>
    <x v="3"/>
    <x v="2"/>
    <s v="2°"/>
    <m/>
    <m/>
    <m/>
    <m/>
    <m/>
    <m/>
    <m/>
    <m/>
    <s v="ACE2426GFK"/>
    <s v="C503604A00"/>
    <m/>
    <s v="CON COSECHA"/>
  </r>
  <r>
    <s v="026604(INV)"/>
    <s v="OLMOS C5 ETAPA 3 CAMPO 6 TURNO IV                                                                                                                                                                       "/>
    <n v="0.36"/>
    <x v="0"/>
    <x v="3"/>
    <x v="5"/>
    <x v="3"/>
    <x v="2"/>
    <m/>
    <m/>
    <s v="7C503604AINV"/>
    <s v="15/05/2021"/>
    <m/>
    <m/>
    <m/>
    <m/>
    <m/>
    <m/>
    <e v="#N/A"/>
    <m/>
    <s v="RECALCE"/>
  </r>
  <r>
    <s v="026604B     "/>
    <s v="OLMOS C5 ETAPA 3 CAMPO 6 TURNO IVB                                                                                                                                                                      "/>
    <n v="2.89"/>
    <x v="0"/>
    <x v="3"/>
    <x v="5"/>
    <x v="27"/>
    <x v="10"/>
    <s v="2°"/>
    <m/>
    <m/>
    <m/>
    <m/>
    <m/>
    <m/>
    <m/>
    <m/>
    <s v="ACE2426GFM"/>
    <s v="C503604B00"/>
    <m/>
    <s v="CON COSECHA"/>
  </r>
  <r>
    <s v="027101      "/>
    <s v="OLMOS C6 SUR ETAPA V C 1 TURNO I                                                                                                                                                                        "/>
    <n v="12.28"/>
    <x v="0"/>
    <x v="4"/>
    <x v="0"/>
    <x v="0"/>
    <x v="25"/>
    <s v="1°"/>
    <m/>
    <m/>
    <m/>
    <d v="2020-08-04T00:00:00"/>
    <n v="300000000023"/>
    <m/>
    <d v="2020-02-22T00:00:00"/>
    <s v="30/09/2020"/>
    <s v="ACE2427IAA"/>
    <s v="C605101A00"/>
    <s v="01/10/2020"/>
    <s v="CON COSECHA"/>
  </r>
  <r>
    <s v="027102      "/>
    <s v="OLMOS C6 SUR ETAPA V C 1 TURNO II                                                                                                                                                                       "/>
    <n v="12.28"/>
    <x v="0"/>
    <x v="4"/>
    <x v="0"/>
    <x v="1"/>
    <x v="26"/>
    <s v="1°"/>
    <m/>
    <m/>
    <m/>
    <d v="2020-08-13T00:00:00"/>
    <n v="300000000024"/>
    <m/>
    <d v="2020-03-03T00:00:00"/>
    <s v="02/10/2020"/>
    <s v="ACE2427IAD"/>
    <s v="C605102A00"/>
    <s v="03/10/2020"/>
    <s v="CON COSECHA"/>
  </r>
  <r>
    <s v="027103      "/>
    <s v="OLMOS C6 SUR ETAPA V C 1 TURNO III - A                                                                                                                                                                  "/>
    <n v="7.8"/>
    <x v="0"/>
    <x v="4"/>
    <x v="0"/>
    <x v="2"/>
    <x v="26"/>
    <s v="1°"/>
    <m/>
    <m/>
    <m/>
    <d v="2020-03-04T00:00:00"/>
    <n v="300000000025"/>
    <m/>
    <d v="2020-03-05T00:00:00"/>
    <s v="02/10/2020"/>
    <s v="ACE2427IAH"/>
    <s v="C605103A00"/>
    <s v="03/10/2020"/>
    <s v="CON COSECHA"/>
  </r>
  <r>
    <s v="027103B     "/>
    <s v="OLMOS C6 SUR ETAPA V C 1 TURNO III - B                                                                                                                                                                "/>
    <n v="4.6500000000000004"/>
    <x v="0"/>
    <x v="4"/>
    <x v="0"/>
    <x v="13"/>
    <x v="27"/>
    <s v="1°"/>
    <m/>
    <m/>
    <m/>
    <d v="2020-03-06T00:00:00"/>
    <n v="300000000026"/>
    <m/>
    <d v="2020-03-07T00:00:00"/>
    <s v="04/10/2020"/>
    <s v="ACE2427IAI"/>
    <s v="C605103B00"/>
    <s v="05/10/2020"/>
    <s v="CON COSECHA"/>
  </r>
  <r>
    <s v="027104      "/>
    <s v="OLMOS C6 SUR ETAPA V C 1 TURNO IV                                                                                                                                                                       "/>
    <n v="7.86"/>
    <x v="0"/>
    <x v="4"/>
    <x v="0"/>
    <x v="3"/>
    <x v="25"/>
    <s v="1°"/>
    <m/>
    <m/>
    <m/>
    <d v="2020-02-27T00:00:00"/>
    <n v="300000000027"/>
    <m/>
    <d v="2020-02-28T00:00:00"/>
    <s v="01/10/2020"/>
    <s v="ACE2427IAK"/>
    <s v="C605104A00"/>
    <s v="02/10/2020"/>
    <s v="CON COSECHA"/>
  </r>
  <r>
    <s v="027104B     "/>
    <s v="OLMOS C6 SUR ETAPA V C 1 TURNO IV - B                                                                                                                                                                   "/>
    <n v="4.59"/>
    <x v="0"/>
    <x v="4"/>
    <x v="0"/>
    <x v="27"/>
    <x v="27"/>
    <s v="1°"/>
    <m/>
    <m/>
    <m/>
    <d v="2020-02-26T00:00:00"/>
    <n v="300000000028"/>
    <m/>
    <d v="2020-02-27T00:00:00"/>
    <s v="04/10/2020"/>
    <s v="ACE2427IAM"/>
    <s v="C605104B00"/>
    <s v="05/10/2020"/>
    <s v="CON COSECHA"/>
  </r>
  <r>
    <s v="027201      "/>
    <s v="OLMOS C6 SUR ETAPA V CAMPO 2 TURNO I                                                                                                                                                                    "/>
    <n v="6.03"/>
    <x v="0"/>
    <x v="4"/>
    <x v="1"/>
    <x v="0"/>
    <x v="28"/>
    <s v="2°"/>
    <m/>
    <m/>
    <m/>
    <m/>
    <m/>
    <m/>
    <m/>
    <m/>
    <s v="ACE2427IBA"/>
    <s v="C605201A00"/>
    <m/>
    <s v="CON COSECHA"/>
  </r>
  <r>
    <s v="027202      "/>
    <s v="OLMOS C6 SUR ETAPA V CAMPO 2 TURNO II                                                                                                                                                                   "/>
    <n v="6.03"/>
    <x v="0"/>
    <x v="4"/>
    <x v="1"/>
    <x v="1"/>
    <x v="28"/>
    <s v="2°"/>
    <m/>
    <m/>
    <m/>
    <m/>
    <m/>
    <m/>
    <m/>
    <m/>
    <s v="ACE2427IBD"/>
    <s v="C605202A00"/>
    <m/>
    <s v="CON COSECHA"/>
  </r>
  <r>
    <s v="027203      "/>
    <s v="OLMOS C6 SUR ETAPA V CAMPO 2 TURNO III                                                                                                                                                                  "/>
    <n v="6.03"/>
    <x v="0"/>
    <x v="4"/>
    <x v="1"/>
    <x v="2"/>
    <x v="28"/>
    <s v="2°"/>
    <m/>
    <m/>
    <m/>
    <m/>
    <m/>
    <m/>
    <m/>
    <m/>
    <s v="ACE2427IBG"/>
    <s v="C605203A00"/>
    <m/>
    <s v="CON COSECHA"/>
  </r>
  <r>
    <s v="027204      "/>
    <s v="OLMOS C6 SUR ETAPA V CAMPO 2 TURNO IV                                                                                                                                                                   "/>
    <n v="1.82"/>
    <x v="0"/>
    <x v="4"/>
    <x v="1"/>
    <x v="3"/>
    <x v="28"/>
    <s v="2°"/>
    <m/>
    <m/>
    <m/>
    <m/>
    <m/>
    <m/>
    <m/>
    <m/>
    <s v="ACE2427IBK"/>
    <s v="C605204A00"/>
    <m/>
    <s v="CON COSECHA"/>
  </r>
  <r>
    <s v="027205      "/>
    <s v="OLMOS C6 SUR ETAPA V CAMPO 2 TURNO V                                                                                                                                                                    "/>
    <n v="6.03"/>
    <x v="0"/>
    <x v="4"/>
    <x v="1"/>
    <x v="9"/>
    <x v="28"/>
    <s v="2°"/>
    <m/>
    <m/>
    <m/>
    <m/>
    <m/>
    <m/>
    <m/>
    <m/>
    <s v="ACE2427IBO"/>
    <s v="C605205A00"/>
    <m/>
    <s v="CON COSECHA"/>
  </r>
  <r>
    <s v="027206      "/>
    <s v="OLMOS C6 SUR ETAPA V CAMPO 2 TURNO VI                                                                                                                                                                   "/>
    <n v="6.04"/>
    <x v="0"/>
    <x v="4"/>
    <x v="1"/>
    <x v="28"/>
    <x v="28"/>
    <s v="2°"/>
    <m/>
    <m/>
    <m/>
    <m/>
    <m/>
    <m/>
    <m/>
    <m/>
    <s v="ACE2427IBQ"/>
    <s v="C605206A00"/>
    <m/>
    <s v="CON COSECHA"/>
  </r>
  <r>
    <s v="027207      "/>
    <s v="OLMOS C6 SUR ETAPA V CAMPO 2 TURNO VII                                                                                                                                                                  "/>
    <n v="4.32"/>
    <x v="0"/>
    <x v="4"/>
    <x v="1"/>
    <x v="29"/>
    <x v="28"/>
    <s v="2°"/>
    <m/>
    <m/>
    <m/>
    <m/>
    <m/>
    <m/>
    <m/>
    <m/>
    <s v="ACE2427IBR"/>
    <s v="C605207A00"/>
    <m/>
    <s v="CON COSECHA"/>
  </r>
  <r>
    <s v="027208      "/>
    <s v="OLMOS C6 SUR ETAPA V CAMPO 2 TURNO VIIIA                                                                                                                                                               "/>
    <n v="2.1100000000000003"/>
    <x v="0"/>
    <x v="4"/>
    <x v="1"/>
    <x v="30"/>
    <x v="29"/>
    <s v="1°"/>
    <m/>
    <m/>
    <m/>
    <m/>
    <n v="300000000030"/>
    <m/>
    <m/>
    <m/>
    <s v="ACE2427IBS"/>
    <s v="C605208A00"/>
    <s v="14/10/2020"/>
    <s v="CON COSECHA"/>
  </r>
  <r>
    <s v="027208B"/>
    <s v="OLMOS C6 SUR ETAPA V CAMPO 2 TURNO VIIIB                                                                                                                                                            "/>
    <n v="0.85"/>
    <x v="0"/>
    <x v="4"/>
    <x v="1"/>
    <x v="31"/>
    <x v="27"/>
    <m/>
    <m/>
    <m/>
    <m/>
    <m/>
    <m/>
    <m/>
    <m/>
    <m/>
    <m/>
    <s v="C605208B00"/>
    <m/>
    <s v="RECALCE"/>
  </r>
  <r>
    <s v="027208C   "/>
    <s v="OLMOS C6 SUR ETAPA V CAMPO 2 TURNO VIIIC                                                                                                                                                              "/>
    <n v="0.95"/>
    <x v="0"/>
    <x v="4"/>
    <x v="1"/>
    <x v="32"/>
    <x v="0"/>
    <m/>
    <m/>
    <m/>
    <m/>
    <m/>
    <m/>
    <m/>
    <m/>
    <m/>
    <m/>
    <s v="C605208C00"/>
    <m/>
    <s v="RECALCE"/>
  </r>
  <r>
    <s v="027301      "/>
    <s v="OLMOS C6 SUR ETAPA V C 3 TURNO I                                                                                                                                                                        "/>
    <n v="12.28"/>
    <x v="0"/>
    <x v="4"/>
    <x v="2"/>
    <x v="0"/>
    <x v="27"/>
    <s v="1°"/>
    <n v="700000000025"/>
    <m/>
    <m/>
    <d v="2020-01-29T00:00:00"/>
    <n v="300000000031"/>
    <m/>
    <d v="2020-01-30T00:00:00"/>
    <s v="17/08/2020"/>
    <s v="ACE2427ICA"/>
    <s v="C605301A00"/>
    <s v="18/08/2020"/>
    <s v="CON COSECHA"/>
  </r>
  <r>
    <s v="027302      "/>
    <s v="OLMOS C6 SUR ETAPA V C 3 TURNO II                                                                                                                                                                       "/>
    <n v="10.98"/>
    <x v="0"/>
    <x v="4"/>
    <x v="2"/>
    <x v="1"/>
    <x v="26"/>
    <s v="1°"/>
    <n v="700000000026"/>
    <m/>
    <m/>
    <d v="2020-01-11T00:00:00"/>
    <n v="300000000032"/>
    <m/>
    <d v="2020-01-12T00:00:00"/>
    <m/>
    <s v="ACE2427ICD"/>
    <s v="C605302A00"/>
    <s v="12/08/2020"/>
    <s v="CON COSECHA"/>
  </r>
  <r>
    <s v="027302B     "/>
    <s v="OLMOS C6 SUR ETAPA V C 3 TURNO II-B                                                                                                                                                                     "/>
    <n v="1.3"/>
    <x v="0"/>
    <x v="4"/>
    <x v="2"/>
    <x v="33"/>
    <x v="30"/>
    <s v="1°"/>
    <n v="700000000027"/>
    <m/>
    <m/>
    <d v="2020-01-11T00:00:00"/>
    <n v="300000000033"/>
    <m/>
    <d v="2020-01-12T00:00:00"/>
    <s v="16/08/2020"/>
    <s v="ACE2427ICF"/>
    <s v="C605302B00"/>
    <s v="17/08/2020"/>
    <s v="CON COSECHA"/>
  </r>
  <r>
    <s v="027303      "/>
    <s v="OLMOS C6 SUR ETAPA V C 3 TURNO III - A                                                                                                                                                                  "/>
    <n v="6.16"/>
    <x v="0"/>
    <x v="4"/>
    <x v="2"/>
    <x v="12"/>
    <x v="27"/>
    <s v="1°"/>
    <n v="700000000028"/>
    <m/>
    <m/>
    <d v="2020-01-15T00:00:00"/>
    <n v="300000000034"/>
    <m/>
    <d v="2020-01-16T00:00:00"/>
    <s v="13/08/2020"/>
    <s v="ACE2427ICH"/>
    <s v="C605303A00"/>
    <s v="14/08/2020"/>
    <s v="CON COSECHA"/>
  </r>
  <r>
    <s v="027303B     "/>
    <s v="OLMOS C6 SUR ETAPA V C 3 TURNO III - B                                                                                                                                                                  "/>
    <n v="4.08"/>
    <x v="0"/>
    <x v="4"/>
    <x v="2"/>
    <x v="13"/>
    <x v="26"/>
    <s v="1°"/>
    <n v="700000000029"/>
    <m/>
    <m/>
    <d v="2020-01-16T00:00:00"/>
    <n v="300000000035"/>
    <m/>
    <d v="2020-01-17T00:00:00"/>
    <m/>
    <s v="ACE2427ICI"/>
    <s v="C605303B00"/>
    <s v="12/08/2020"/>
    <s v="CON COSECHA"/>
  </r>
  <r>
    <s v="027303C     "/>
    <s v="OLMOS C6 SUR ETAPA V C 3 TURNO III - C                                                                                                                                                                  "/>
    <n v="2.21"/>
    <x v="0"/>
    <x v="4"/>
    <x v="2"/>
    <x v="34"/>
    <x v="25"/>
    <s v="1°"/>
    <n v="700000000030"/>
    <m/>
    <m/>
    <d v="2020-01-16T00:00:00"/>
    <n v="300000000036"/>
    <m/>
    <d v="2020-01-17T00:00:00"/>
    <m/>
    <s v="ACE2427ICJ"/>
    <s v="C605303C00"/>
    <s v="17/07/2020"/>
    <s v="CON COSECHA"/>
  </r>
  <r>
    <s v="027304      "/>
    <s v="OLMOS C6 SUR ETAPA V C 3 TURNO IV - A                                                                                                                                                                   "/>
    <n v="9.24"/>
    <x v="0"/>
    <x v="4"/>
    <x v="2"/>
    <x v="17"/>
    <x v="27"/>
    <s v="1°"/>
    <n v="700000000031"/>
    <m/>
    <m/>
    <d v="2020-01-06T00:00:00"/>
    <n v="300000000037"/>
    <m/>
    <d v="2020-01-07T00:00:00"/>
    <s v="14/08/2020"/>
    <s v="ACE2427ICL"/>
    <s v="C605304A00"/>
    <s v="15/08/2020"/>
    <s v="CON COSECHA"/>
  </r>
  <r>
    <s v="027304B     "/>
    <s v="OLMOS C6 SUR ETAPA V C 3 TURNO IV - B                                                                                                                                                                   "/>
    <n v="3.21"/>
    <x v="0"/>
    <x v="4"/>
    <x v="2"/>
    <x v="27"/>
    <x v="25"/>
    <s v="1°"/>
    <n v="700000000032"/>
    <m/>
    <m/>
    <d v="2020-01-16T00:00:00"/>
    <n v="300000000038"/>
    <m/>
    <d v="2020-01-17T00:00:00"/>
    <m/>
    <s v="ACE2427ICM"/>
    <s v="C605304B00"/>
    <s v="17/07/2020"/>
    <s v="CON COSECHA"/>
  </r>
  <r>
    <s v="027401      "/>
    <s v="OLMOS C6 SUR ETAPA V C4 TURNO I                                                                                                                                                                         "/>
    <n v="6.26"/>
    <x v="0"/>
    <x v="4"/>
    <x v="3"/>
    <x v="0"/>
    <x v="0"/>
    <s v="1°"/>
    <n v="700000000033"/>
    <m/>
    <m/>
    <d v="2020-02-12T00:00:00"/>
    <n v="300000000039"/>
    <m/>
    <d v="2020-02-13T00:00:00"/>
    <s v="06/10/2020"/>
    <s v="ACE2427IDA"/>
    <s v="C605401A00"/>
    <s v="07/10/2020"/>
    <s v="CON COSECHA"/>
  </r>
  <r>
    <s v="027402      "/>
    <s v="OLMOS C6 SUR ETAPA V C4 TURNO II                                                                                                                                                                        "/>
    <n v="6.26"/>
    <x v="0"/>
    <x v="4"/>
    <x v="3"/>
    <x v="1"/>
    <x v="0"/>
    <s v="1°"/>
    <n v="700000000034"/>
    <m/>
    <m/>
    <d v="2020-02-13T00:00:00"/>
    <n v="300000000040"/>
    <m/>
    <d v="2020-02-14T00:00:00"/>
    <s v="08/10/2020"/>
    <s v="ACE2427IDD"/>
    <s v="C605402A00"/>
    <s v="09/10/2020"/>
    <s v="CON COSECHA"/>
  </r>
  <r>
    <s v="027403      "/>
    <s v="OLMOS C6 SUR ETAPA V C4 TURNO III                                                                                                                                                                       "/>
    <n v="6.26"/>
    <x v="0"/>
    <x v="4"/>
    <x v="3"/>
    <x v="2"/>
    <x v="0"/>
    <s v="1°"/>
    <n v="700000000035"/>
    <m/>
    <m/>
    <d v="2020-02-17T00:00:00"/>
    <n v="300000000041"/>
    <m/>
    <d v="2020-02-18T00:00:00"/>
    <s v="11/10/2020"/>
    <s v="ACE2427IDG"/>
    <s v="C605403A00"/>
    <s v="12/10/2020"/>
    <s v="CON COSECHA"/>
  </r>
  <r>
    <s v="027404      "/>
    <s v="OLMOS C6 SUR ETAPA V C4 TURNO IV                                                                                                                                                                        "/>
    <n v="2.7"/>
    <x v="0"/>
    <x v="4"/>
    <x v="3"/>
    <x v="3"/>
    <x v="0"/>
    <s v="1°"/>
    <n v="700000000036"/>
    <m/>
    <m/>
    <d v="2020-03-14T00:00:00"/>
    <n v="300000000042"/>
    <m/>
    <d v="2020-03-15T00:00:00"/>
    <s v="11/10/2020"/>
    <s v="ACE2427IDK"/>
    <s v="C605404A00"/>
    <s v="12/10/2020"/>
    <s v="CON COSECHA"/>
  </r>
  <r>
    <s v="027405      "/>
    <s v="OLMOS C6 SUR ETAPA V C4 TURNO V                                                                                                                                                                         "/>
    <n v="6.12"/>
    <x v="2"/>
    <x v="4"/>
    <x v="3"/>
    <x v="9"/>
    <x v="8"/>
    <s v="1°"/>
    <m/>
    <m/>
    <m/>
    <m/>
    <n v="300000000003"/>
    <m/>
    <d v="2020-02-18T00:00:00"/>
    <d v="2021-03-09T00:00:00"/>
    <s v="ACE2327IDO"/>
    <s v="C605405A00"/>
    <s v="10/03/2021"/>
    <s v="CON COSECHA"/>
  </r>
  <r>
    <s v="027406      "/>
    <s v="OLMOS C6 SUR ETAPA V C4 TURNO VI                                                                                                                                                                        "/>
    <n v="6.12"/>
    <x v="0"/>
    <x v="4"/>
    <x v="3"/>
    <x v="28"/>
    <x v="0"/>
    <s v="1°"/>
    <n v="700000000037"/>
    <m/>
    <m/>
    <d v="2020-02-15T00:00:00"/>
    <n v="300000000043"/>
    <m/>
    <d v="2020-02-16T00:00:00"/>
    <s v="09/10/2020"/>
    <s v="ACE2427IDQ"/>
    <s v="C605406A00"/>
    <s v="10/10/2020"/>
    <s v="CON COSECHA"/>
  </r>
  <r>
    <s v="027407      "/>
    <s v="OLMOS C6 SUR ETAPA V C4 TURNO VII                                                                                                                                                                       "/>
    <n v="7.92"/>
    <x v="0"/>
    <x v="4"/>
    <x v="3"/>
    <x v="29"/>
    <x v="0"/>
    <s v="1°"/>
    <n v="700000000038"/>
    <m/>
    <m/>
    <d v="2020-03-17T00:00:00"/>
    <n v="300000000044"/>
    <m/>
    <d v="2020-03-18T00:00:00"/>
    <s v="12/10/2020"/>
    <s v="ACE2427IDR"/>
    <s v="C605407A00"/>
    <s v="13/10/2020"/>
    <s v="CON COSECHA"/>
  </r>
  <r>
    <s v="027501      "/>
    <s v="OLMOS C6 SUR ETAPA V C5 TURNO I                                                                                                                                                                         "/>
    <n v="8.2999999999999989"/>
    <x v="0"/>
    <x v="4"/>
    <x v="4"/>
    <x v="0"/>
    <x v="2"/>
    <s v="1°"/>
    <n v="700000000039"/>
    <m/>
    <m/>
    <d v="2020-08-14T00:00:00"/>
    <n v="300000000045"/>
    <m/>
    <d v="2020-02-19T00:00:00"/>
    <m/>
    <s v="ACE2427IEA"/>
    <s v="C605501A00"/>
    <s v="12/08/2020"/>
    <s v="CON COSECHA"/>
  </r>
  <r>
    <s v="027501(INV)"/>
    <s v="OLMOS C6 SUR ETAPA V C5 TURNO I                                                                                                                                                                         "/>
    <n v="0.9"/>
    <x v="0"/>
    <x v="4"/>
    <x v="4"/>
    <x v="0"/>
    <x v="2"/>
    <m/>
    <m/>
    <s v="7C605501AINV"/>
    <s v="07/05/2021"/>
    <m/>
    <m/>
    <m/>
    <m/>
    <m/>
    <m/>
    <m/>
    <m/>
    <s v="RECALCE"/>
  </r>
  <r>
    <s v="027502      "/>
    <s v="OLMOS C6 SUR ETAPA V C5 TURNO II                                                                                                                                                                        "/>
    <n v="8.379999999999999"/>
    <x v="0"/>
    <x v="4"/>
    <x v="4"/>
    <x v="1"/>
    <x v="2"/>
    <s v="1°"/>
    <n v="700000000040"/>
    <m/>
    <m/>
    <d v="2020-03-19T00:00:00"/>
    <n v="300000000046"/>
    <m/>
    <d v="2020-03-20T00:00:00"/>
    <m/>
    <s v="ACE2427IED"/>
    <s v="C605502A00"/>
    <s v="12/08/2020"/>
    <s v="CON COSECHA"/>
  </r>
  <r>
    <s v="027502(INV)"/>
    <s v="OLMOS C6 SUR ETAPA V C5 TURNO II                                                                                                                                                                        "/>
    <n v="0.9"/>
    <x v="0"/>
    <x v="4"/>
    <x v="4"/>
    <x v="1"/>
    <x v="2"/>
    <m/>
    <m/>
    <s v="7C605502AINV"/>
    <s v="07/05/2021"/>
    <m/>
    <m/>
    <m/>
    <m/>
    <m/>
    <m/>
    <m/>
    <m/>
    <s v="RECALCE"/>
  </r>
  <r>
    <s v="027503      "/>
    <s v="OLMOS C6 SUR ETAPA V C5 TURNO III                                                                                                                                                                       "/>
    <n v="2.5"/>
    <x v="0"/>
    <x v="4"/>
    <x v="4"/>
    <x v="2"/>
    <x v="2"/>
    <s v="1°"/>
    <n v="700000000041"/>
    <m/>
    <m/>
    <d v="2020-03-20T00:00:00"/>
    <n v="300000000047"/>
    <m/>
    <d v="2020-03-21T00:00:00"/>
    <m/>
    <s v="ACE2427IEG"/>
    <s v="C605503A00"/>
    <s v="12/08/2020"/>
    <s v="CON COSECHA"/>
  </r>
  <r>
    <m/>
    <m/>
    <m/>
    <x v="4"/>
    <x v="5"/>
    <x v="7"/>
    <x v="35"/>
    <x v="31"/>
    <m/>
    <m/>
    <m/>
    <m/>
    <m/>
    <m/>
    <m/>
    <m/>
    <m/>
    <m/>
    <m/>
    <m/>
    <m/>
  </r>
  <r>
    <m/>
    <m/>
    <m/>
    <x v="4"/>
    <x v="5"/>
    <x v="7"/>
    <x v="35"/>
    <x v="31"/>
    <m/>
    <m/>
    <m/>
    <m/>
    <m/>
    <m/>
    <m/>
    <m/>
    <m/>
    <m/>
    <m/>
    <m/>
    <m/>
  </r>
  <r>
    <s v="027204B     "/>
    <s v="OLMOS C6 SUR ETAPA V CAMPO 2 TURNO IV-B                                                                                                                                                                 "/>
    <n v="3.01"/>
    <x v="0"/>
    <x v="4"/>
    <x v="1"/>
    <x v="36"/>
    <x v="2"/>
    <s v="1°"/>
    <n v="700000000045"/>
    <m/>
    <m/>
    <d v="2020-05-27T00:00:00"/>
    <n v="300000000083"/>
    <m/>
    <d v="2020-05-28T00:00:00"/>
    <s v="07/10/2020"/>
    <s v="ACE2427IBM"/>
    <s v="C605204B00"/>
    <s v="08/10/2020"/>
    <s v="CON COSECHA"/>
  </r>
  <r>
    <s v="027204C     "/>
    <s v="OLMOS C6 SUR ETAPA V CAMPO 2 TURNO IV-C                                                                                                                                                                 "/>
    <n v="1.2"/>
    <x v="0"/>
    <x v="4"/>
    <x v="1"/>
    <x v="19"/>
    <x v="0"/>
    <s v="1°"/>
    <n v="700000000046"/>
    <m/>
    <m/>
    <d v="2020-05-16T00:00:00"/>
    <n v="300000000084"/>
    <m/>
    <d v="2020-05-17T00:00:00"/>
    <s v="21/10/2020"/>
    <s v="ACE2427IBN"/>
    <s v="C605204C00"/>
    <s v="22/10/2020"/>
    <s v="CON COSECHA"/>
  </r>
  <r>
    <s v="027207B     "/>
    <s v="OLMOS C6 SUR ETAPA V CAMPO 2 TURNO VII-B                                                                                                                                                                "/>
    <n v="0.6"/>
    <x v="0"/>
    <x v="4"/>
    <x v="1"/>
    <x v="37"/>
    <x v="2"/>
    <s v="1°"/>
    <n v="700000000047"/>
    <m/>
    <m/>
    <d v="2020-05-22T00:00:00"/>
    <n v="300000000085"/>
    <m/>
    <d v="2020-05-23T00:00:00"/>
    <s v="07/10/2020"/>
    <s v="ACE2427IBT"/>
    <s v="C605207B00"/>
    <s v="08/10/2020"/>
    <s v="CON COSEC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729D6-727D-42C4-B772-D71E721AF6BF}" name="TablaDinámica2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E155" firstHeaderRow="1" firstDataRow="1" firstDataCol="4" rowPageCount="1" colPageCount="1"/>
  <pivotFields count="21">
    <pivotField compact="0" outline="0" showAll="0" defaultSubtotal="0"/>
    <pivotField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5">
        <item x="0"/>
        <item h="1" x="1"/>
        <item h="1" x="3"/>
        <item h="1" x="2"/>
        <item h="1" x="4"/>
      </items>
    </pivotField>
    <pivotField axis="axisRow" compact="0" outline="0" showAll="0" defaultSubtotal="0">
      <items count="6">
        <item x="1"/>
        <item x="2"/>
        <item x="3"/>
        <item x="0"/>
        <item x="4"/>
        <item x="5"/>
      </items>
    </pivotField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 defaultSubtotal="0">
      <items count="38">
        <item x="0"/>
        <item x="20"/>
        <item x="14"/>
        <item x="15"/>
        <item x="21"/>
        <item x="22"/>
        <item x="23"/>
        <item x="24"/>
        <item x="25"/>
        <item x="7"/>
        <item x="1"/>
        <item x="33"/>
        <item x="2"/>
        <item x="26"/>
        <item x="12"/>
        <item x="13"/>
        <item x="34"/>
        <item x="4"/>
        <item x="5"/>
        <item x="6"/>
        <item x="8"/>
        <item x="16"/>
        <item x="3"/>
        <item x="17"/>
        <item x="27"/>
        <item x="18"/>
        <item x="36"/>
        <item x="19"/>
        <item x="9"/>
        <item x="10"/>
        <item x="11"/>
        <item x="28"/>
        <item x="29"/>
        <item x="37"/>
        <item x="30"/>
        <item x="31"/>
        <item x="32"/>
        <item x="35"/>
      </items>
    </pivotField>
    <pivotField axis="axisRow" compact="0" outline="0" showAll="0" defaultSubtotal="0">
      <items count="32">
        <item x="25"/>
        <item x="0"/>
        <item x="14"/>
        <item x="21"/>
        <item x="9"/>
        <item x="29"/>
        <item x="28"/>
        <item x="15"/>
        <item x="11"/>
        <item x="12"/>
        <item x="7"/>
        <item x="16"/>
        <item x="2"/>
        <item x="27"/>
        <item x="4"/>
        <item x="13"/>
        <item x="17"/>
        <item x="3"/>
        <item x="5"/>
        <item x="24"/>
        <item x="23"/>
        <item x="1"/>
        <item x="22"/>
        <item x="26"/>
        <item x="19"/>
        <item x="8"/>
        <item x="20"/>
        <item x="30"/>
        <item x="6"/>
        <item x="18"/>
        <item x="10"/>
        <item x="3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4">
    <field x="4"/>
    <field x="5"/>
    <field x="6"/>
    <field x="7"/>
  </rowFields>
  <rowItems count="152">
    <i>
      <x/>
      <x v="2"/>
      <x/>
      <x v="4"/>
    </i>
    <i r="2">
      <x v="10"/>
      <x v="4"/>
    </i>
    <i r="2">
      <x v="12"/>
      <x v="4"/>
    </i>
    <i r="2">
      <x v="22"/>
      <x v="4"/>
    </i>
    <i r="2">
      <x v="28"/>
      <x v="4"/>
    </i>
    <i r="2">
      <x v="29"/>
      <x v="30"/>
    </i>
    <i r="2">
      <x v="30"/>
      <x v="1"/>
    </i>
    <i t="default" r="1">
      <x v="2"/>
    </i>
    <i r="1">
      <x v="3"/>
      <x/>
      <x v="8"/>
    </i>
    <i r="2">
      <x v="10"/>
      <x v="8"/>
    </i>
    <i r="2">
      <x v="12"/>
      <x v="8"/>
    </i>
    <i r="2">
      <x v="22"/>
      <x v="8"/>
    </i>
    <i r="2">
      <x v="28"/>
      <x v="8"/>
    </i>
    <i t="default" r="1">
      <x v="3"/>
    </i>
    <i r="1">
      <x v="4"/>
      <x/>
      <x v="30"/>
    </i>
    <i r="2">
      <x v="10"/>
      <x v="30"/>
    </i>
    <i r="2">
      <x v="12"/>
      <x v="30"/>
    </i>
    <i r="2">
      <x v="22"/>
      <x v="30"/>
    </i>
    <i t="default" r="1">
      <x v="4"/>
    </i>
    <i r="1">
      <x v="6"/>
      <x/>
      <x v="8"/>
    </i>
    <i r="2">
      <x v="10"/>
      <x v="8"/>
    </i>
    <i r="2">
      <x v="12"/>
      <x v="8"/>
    </i>
    <i r="2">
      <x v="22"/>
      <x v="8"/>
    </i>
    <i t="default" r="1">
      <x v="6"/>
    </i>
    <i>
      <x v="1"/>
      <x/>
      <x/>
      <x v="15"/>
    </i>
    <i r="2">
      <x v="9"/>
      <x v="12"/>
    </i>
    <i r="2">
      <x v="10"/>
      <x v="15"/>
    </i>
    <i r="2">
      <x v="14"/>
      <x v="15"/>
    </i>
    <i r="2">
      <x v="15"/>
      <x v="2"/>
    </i>
    <i r="2">
      <x v="22"/>
      <x v="2"/>
    </i>
    <i t="default" r="1">
      <x/>
    </i>
    <i r="1">
      <x v="1"/>
      <x v="2"/>
      <x v="2"/>
    </i>
    <i r="2">
      <x v="3"/>
      <x v="7"/>
    </i>
    <i r="2">
      <x v="10"/>
      <x v="7"/>
    </i>
    <i r="2">
      <x v="14"/>
      <x v="11"/>
    </i>
    <i r="2">
      <x v="15"/>
      <x v="16"/>
    </i>
    <i r="2">
      <x v="21"/>
      <x v="30"/>
    </i>
    <i r="2">
      <x v="23"/>
      <x v="7"/>
    </i>
    <i r="2">
      <x v="25"/>
      <x v="29"/>
    </i>
    <i r="2">
      <x v="27"/>
      <x v="30"/>
    </i>
    <i t="default" r="1">
      <x v="1"/>
    </i>
    <i r="1">
      <x v="2"/>
      <x/>
      <x v="30"/>
    </i>
    <i r="2">
      <x v="10"/>
      <x v="30"/>
    </i>
    <i r="2">
      <x v="12"/>
      <x v="30"/>
    </i>
    <i r="2">
      <x v="22"/>
      <x v="30"/>
    </i>
    <i t="default" r="1">
      <x v="2"/>
    </i>
    <i r="1">
      <x v="4"/>
      <x/>
      <x v="30"/>
    </i>
    <i r="2">
      <x v="10"/>
      <x v="30"/>
    </i>
    <i r="2">
      <x v="12"/>
      <x v="30"/>
    </i>
    <i r="2">
      <x v="22"/>
      <x v="30"/>
    </i>
    <i t="default" r="1">
      <x v="4"/>
    </i>
    <i>
      <x v="2"/>
      <x/>
      <x/>
      <x v="30"/>
    </i>
    <i r="2">
      <x v="10"/>
      <x v="30"/>
    </i>
    <i r="2">
      <x v="12"/>
      <x v="30"/>
    </i>
    <i r="2">
      <x v="22"/>
      <x v="30"/>
    </i>
    <i t="default" r="1">
      <x/>
    </i>
    <i r="1">
      <x v="1"/>
      <x/>
      <x v="30"/>
    </i>
    <i r="2">
      <x v="9"/>
      <x v="21"/>
    </i>
    <i r="2">
      <x v="10"/>
      <x v="30"/>
    </i>
    <i r="2">
      <x v="12"/>
      <x v="30"/>
    </i>
    <i r="2">
      <x v="22"/>
      <x v="30"/>
    </i>
    <i t="default" r="1">
      <x v="1"/>
    </i>
    <i r="1">
      <x v="2"/>
      <x/>
      <x v="30"/>
    </i>
    <i r="2">
      <x v="10"/>
      <x v="3"/>
    </i>
    <i r="2">
      <x v="12"/>
      <x v="22"/>
    </i>
    <i r="2">
      <x v="22"/>
      <x v="30"/>
    </i>
    <i t="default" r="1">
      <x v="2"/>
    </i>
    <i r="1">
      <x v="4"/>
      <x/>
      <x v="30"/>
    </i>
    <i r="2">
      <x v="10"/>
      <x v="30"/>
    </i>
    <i r="2">
      <x v="12"/>
      <x v="30"/>
    </i>
    <i r="2">
      <x v="22"/>
      <x v="30"/>
    </i>
    <i t="default" r="1">
      <x v="4"/>
    </i>
    <i r="1">
      <x v="5"/>
      <x v="1"/>
      <x v="4"/>
    </i>
    <i r="2">
      <x v="3"/>
      <x v="30"/>
    </i>
    <i r="2">
      <x v="4"/>
      <x v="20"/>
    </i>
    <i r="2">
      <x v="5"/>
      <x v="19"/>
    </i>
    <i r="2">
      <x v="6"/>
      <x v="1"/>
    </i>
    <i r="2">
      <x v="7"/>
      <x v="1"/>
    </i>
    <i r="2">
      <x v="8"/>
      <x v="12"/>
    </i>
    <i r="2">
      <x v="13"/>
      <x v="3"/>
    </i>
    <i r="2">
      <x v="15"/>
      <x v="12"/>
    </i>
    <i r="2">
      <x v="22"/>
      <x v="12"/>
    </i>
    <i r="2">
      <x v="24"/>
      <x v="30"/>
    </i>
    <i t="default" r="1">
      <x v="5"/>
    </i>
    <i>
      <x v="3"/>
      <x/>
      <x/>
      <x v="1"/>
    </i>
    <i r="2">
      <x v="10"/>
      <x v="1"/>
    </i>
    <i r="2">
      <x v="12"/>
      <x v="1"/>
    </i>
    <i r="2">
      <x v="22"/>
      <x v="1"/>
    </i>
    <i t="default" r="1">
      <x/>
    </i>
    <i r="1">
      <x v="1"/>
      <x/>
      <x v="21"/>
    </i>
    <i r="2">
      <x v="10"/>
      <x v="21"/>
    </i>
    <i r="2">
      <x v="12"/>
      <x v="21"/>
    </i>
    <i r="2">
      <x v="22"/>
      <x v="21"/>
    </i>
    <i t="default" r="1">
      <x v="1"/>
    </i>
    <i r="1">
      <x v="2"/>
      <x/>
      <x v="12"/>
    </i>
    <i r="2">
      <x v="10"/>
      <x v="12"/>
    </i>
    <i r="2">
      <x v="17"/>
      <x v="17"/>
    </i>
    <i r="2">
      <x v="18"/>
      <x v="14"/>
    </i>
    <i r="2">
      <x v="19"/>
      <x v="18"/>
    </i>
    <i r="2">
      <x v="22"/>
      <x v="18"/>
    </i>
    <i t="default" r="1">
      <x v="2"/>
    </i>
    <i r="1">
      <x v="3"/>
      <x/>
      <x v="1"/>
    </i>
    <i r="2">
      <x v="10"/>
      <x v="1"/>
    </i>
    <i r="2">
      <x v="12"/>
      <x v="1"/>
    </i>
    <i r="2">
      <x v="22"/>
      <x v="1"/>
    </i>
    <i t="default" r="1">
      <x v="3"/>
    </i>
    <i r="1">
      <x v="4"/>
      <x/>
      <x v="1"/>
    </i>
    <i r="2">
      <x v="10"/>
      <x v="1"/>
    </i>
    <i r="2">
      <x v="12"/>
      <x v="12"/>
    </i>
    <i t="default" r="1">
      <x v="4"/>
    </i>
    <i>
      <x v="4"/>
      <x/>
      <x/>
      <x/>
    </i>
    <i r="2">
      <x v="10"/>
      <x v="23"/>
    </i>
    <i r="2">
      <x v="12"/>
      <x v="23"/>
    </i>
    <i r="2">
      <x v="15"/>
      <x v="13"/>
    </i>
    <i r="2">
      <x v="22"/>
      <x/>
    </i>
    <i r="2">
      <x v="24"/>
      <x v="13"/>
    </i>
    <i t="default" r="1">
      <x/>
    </i>
    <i r="1">
      <x v="1"/>
      <x/>
      <x v="6"/>
    </i>
    <i r="2">
      <x v="10"/>
      <x v="6"/>
    </i>
    <i r="2">
      <x v="12"/>
      <x v="6"/>
    </i>
    <i r="2">
      <x v="22"/>
      <x v="6"/>
    </i>
    <i r="2">
      <x v="26"/>
      <x v="12"/>
    </i>
    <i r="2">
      <x v="27"/>
      <x v="1"/>
    </i>
    <i r="2">
      <x v="28"/>
      <x v="6"/>
    </i>
    <i r="2">
      <x v="31"/>
      <x v="6"/>
    </i>
    <i r="2">
      <x v="32"/>
      <x v="6"/>
    </i>
    <i r="2">
      <x v="33"/>
      <x v="12"/>
    </i>
    <i r="2">
      <x v="34"/>
      <x v="5"/>
    </i>
    <i r="2">
      <x v="35"/>
      <x v="13"/>
    </i>
    <i r="2">
      <x v="36"/>
      <x v="1"/>
    </i>
    <i t="default" r="1">
      <x v="1"/>
    </i>
    <i r="1">
      <x v="2"/>
      <x/>
      <x v="13"/>
    </i>
    <i r="2">
      <x v="10"/>
      <x v="23"/>
    </i>
    <i r="2">
      <x v="11"/>
      <x v="27"/>
    </i>
    <i r="2">
      <x v="14"/>
      <x v="13"/>
    </i>
    <i r="2">
      <x v="15"/>
      <x v="23"/>
    </i>
    <i r="2">
      <x v="16"/>
      <x/>
    </i>
    <i r="2">
      <x v="23"/>
      <x v="13"/>
    </i>
    <i r="2">
      <x v="24"/>
      <x/>
    </i>
    <i t="default" r="1">
      <x v="2"/>
    </i>
    <i r="1">
      <x v="3"/>
      <x/>
      <x v="1"/>
    </i>
    <i r="2">
      <x v="10"/>
      <x v="1"/>
    </i>
    <i r="2">
      <x v="12"/>
      <x v="1"/>
    </i>
    <i r="2">
      <x v="22"/>
      <x v="1"/>
    </i>
    <i r="2">
      <x v="31"/>
      <x v="1"/>
    </i>
    <i r="2">
      <x v="32"/>
      <x v="1"/>
    </i>
    <i t="default" r="1">
      <x v="3"/>
    </i>
    <i r="1">
      <x v="4"/>
      <x/>
      <x v="12"/>
    </i>
    <i r="2">
      <x v="10"/>
      <x v="12"/>
    </i>
    <i r="2">
      <x v="12"/>
      <x v="12"/>
    </i>
    <i t="default" r="1">
      <x v="4"/>
    </i>
    <i t="grand">
      <x/>
    </i>
  </rowItems>
  <colItems count="1">
    <i/>
  </colItems>
  <pageFields count="1">
    <pageField fld="3" hier="-1"/>
  </pageFields>
  <dataFields count="1">
    <dataField name="Suma de Area            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DDB4D-36CF-41A2-B052-F423A3E392B6}" name="TablaDinámica1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E155" firstHeaderRow="1" firstDataRow="1" firstDataCol="4" rowPageCount="1" colPageCount="1"/>
  <pivotFields count="21"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axis="axisPage" compact="0" outline="0" subtotalTop="0" showAll="0" defaultSubtotal="0">
      <items count="5">
        <item x="0"/>
        <item x="1"/>
        <item x="3"/>
        <item x="2"/>
        <item x="4"/>
      </items>
    </pivotField>
    <pivotField axis="axisRow" compact="0" outline="0" subtotalTop="0" showAll="0" defaultSubtotal="0">
      <items count="6">
        <item x="1"/>
        <item x="2"/>
        <item x="3"/>
        <item x="0"/>
        <item x="4"/>
        <item x="5"/>
      </items>
    </pivotField>
    <pivotField axis="axisRow" compact="0" outline="0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ubtotalTop="0" showAll="0" defaultSubtotal="0">
      <items count="38">
        <item x="0"/>
        <item x="20"/>
        <item x="14"/>
        <item x="15"/>
        <item x="21"/>
        <item x="22"/>
        <item x="23"/>
        <item x="1"/>
        <item x="24"/>
        <item x="25"/>
        <item x="7"/>
        <item x="33"/>
        <item x="2"/>
        <item x="26"/>
        <item x="12"/>
        <item x="13"/>
        <item x="34"/>
        <item x="4"/>
        <item x="5"/>
        <item x="6"/>
        <item x="8"/>
        <item x="16"/>
        <item x="3"/>
        <item x="17"/>
        <item x="27"/>
        <item x="18"/>
        <item x="36"/>
        <item x="19"/>
        <item x="9"/>
        <item x="10"/>
        <item x="11"/>
        <item x="28"/>
        <item x="29"/>
        <item x="37"/>
        <item x="30"/>
        <item x="31"/>
        <item x="32"/>
        <item x="35"/>
      </items>
    </pivotField>
    <pivotField axis="axisRow" compact="0" outline="0" subtotalTop="0" showAll="0" defaultSubtotal="0">
      <items count="32">
        <item x="25"/>
        <item x="0"/>
        <item x="14"/>
        <item x="21"/>
        <item x="9"/>
        <item x="29"/>
        <item x="28"/>
        <item x="15"/>
        <item x="11"/>
        <item x="12"/>
        <item x="7"/>
        <item x="16"/>
        <item x="2"/>
        <item x="27"/>
        <item x="4"/>
        <item x="13"/>
        <item x="17"/>
        <item x="3"/>
        <item x="5"/>
        <item x="24"/>
        <item x="23"/>
        <item x="1"/>
        <item x="22"/>
        <item x="26"/>
        <item x="19"/>
        <item x="8"/>
        <item x="20"/>
        <item x="30"/>
        <item x="6"/>
        <item x="10"/>
        <item x="18"/>
        <item x="31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4">
    <field x="4"/>
    <field x="5"/>
    <field x="6"/>
    <field x="7"/>
  </rowFields>
  <rowItems count="152">
    <i>
      <x/>
      <x v="2"/>
      <x/>
      <x v="4"/>
    </i>
    <i r="2">
      <x v="7"/>
      <x v="4"/>
    </i>
    <i r="2">
      <x v="12"/>
      <x v="4"/>
    </i>
    <i r="2">
      <x v="22"/>
      <x v="4"/>
    </i>
    <i r="2">
      <x v="28"/>
      <x v="4"/>
    </i>
    <i r="2">
      <x v="29"/>
      <x v="29"/>
    </i>
    <i r="2">
      <x v="30"/>
      <x v="1"/>
    </i>
    <i t="default" r="1">
      <x v="2"/>
    </i>
    <i r="1">
      <x v="3"/>
      <x/>
      <x v="8"/>
    </i>
    <i r="2">
      <x v="7"/>
      <x v="8"/>
    </i>
    <i r="2">
      <x v="12"/>
      <x v="8"/>
    </i>
    <i r="2">
      <x v="22"/>
      <x v="8"/>
    </i>
    <i r="2">
      <x v="28"/>
      <x v="8"/>
    </i>
    <i t="default" r="1">
      <x v="3"/>
    </i>
    <i r="1">
      <x v="4"/>
      <x/>
      <x v="29"/>
    </i>
    <i r="2">
      <x v="7"/>
      <x v="29"/>
    </i>
    <i r="2">
      <x v="12"/>
      <x v="29"/>
    </i>
    <i r="2">
      <x v="22"/>
      <x v="29"/>
    </i>
    <i t="default" r="1">
      <x v="4"/>
    </i>
    <i r="1">
      <x v="6"/>
      <x/>
      <x v="8"/>
    </i>
    <i r="2">
      <x v="7"/>
      <x v="8"/>
    </i>
    <i r="2">
      <x v="12"/>
      <x v="8"/>
    </i>
    <i r="2">
      <x v="22"/>
      <x v="8"/>
    </i>
    <i t="default" r="1">
      <x v="6"/>
    </i>
    <i>
      <x v="1"/>
      <x/>
      <x/>
      <x v="15"/>
    </i>
    <i r="2">
      <x v="7"/>
      <x v="15"/>
    </i>
    <i r="2">
      <x v="10"/>
      <x v="12"/>
    </i>
    <i r="2">
      <x v="14"/>
      <x v="15"/>
    </i>
    <i r="2">
      <x v="15"/>
      <x v="2"/>
    </i>
    <i r="2">
      <x v="22"/>
      <x v="2"/>
    </i>
    <i t="default" r="1">
      <x/>
    </i>
    <i r="1">
      <x v="1"/>
      <x v="2"/>
      <x v="2"/>
    </i>
    <i r="2">
      <x v="3"/>
      <x v="7"/>
    </i>
    <i r="2">
      <x v="7"/>
      <x v="7"/>
    </i>
    <i r="2">
      <x v="14"/>
      <x v="11"/>
    </i>
    <i r="2">
      <x v="15"/>
      <x v="16"/>
    </i>
    <i r="2">
      <x v="21"/>
      <x v="29"/>
    </i>
    <i r="2">
      <x v="23"/>
      <x v="7"/>
    </i>
    <i r="2">
      <x v="25"/>
      <x v="30"/>
    </i>
    <i r="2">
      <x v="27"/>
      <x v="29"/>
    </i>
    <i t="default" r="1">
      <x v="1"/>
    </i>
    <i r="1">
      <x v="2"/>
      <x/>
      <x v="29"/>
    </i>
    <i r="2">
      <x v="7"/>
      <x v="29"/>
    </i>
    <i r="2">
      <x v="12"/>
      <x v="29"/>
    </i>
    <i r="2">
      <x v="22"/>
      <x v="29"/>
    </i>
    <i t="default" r="1">
      <x v="2"/>
    </i>
    <i r="1">
      <x v="4"/>
      <x/>
      <x v="29"/>
    </i>
    <i r="2">
      <x v="7"/>
      <x v="29"/>
    </i>
    <i r="2">
      <x v="12"/>
      <x v="29"/>
    </i>
    <i r="2">
      <x v="22"/>
      <x v="29"/>
    </i>
    <i t="default" r="1">
      <x v="4"/>
    </i>
    <i>
      <x v="2"/>
      <x/>
      <x/>
      <x v="29"/>
    </i>
    <i r="2">
      <x v="7"/>
      <x v="29"/>
    </i>
    <i r="2">
      <x v="12"/>
      <x v="29"/>
    </i>
    <i r="2">
      <x v="22"/>
      <x v="29"/>
    </i>
    <i t="default" r="1">
      <x/>
    </i>
    <i r="1">
      <x v="1"/>
      <x/>
      <x v="29"/>
    </i>
    <i r="2">
      <x v="7"/>
      <x v="29"/>
    </i>
    <i r="2">
      <x v="10"/>
      <x v="21"/>
    </i>
    <i r="2">
      <x v="12"/>
      <x v="29"/>
    </i>
    <i r="2">
      <x v="22"/>
      <x v="29"/>
    </i>
    <i t="default" r="1">
      <x v="1"/>
    </i>
    <i r="1">
      <x v="2"/>
      <x/>
      <x v="29"/>
    </i>
    <i r="2">
      <x v="7"/>
      <x v="3"/>
    </i>
    <i r="2">
      <x v="12"/>
      <x v="22"/>
    </i>
    <i r="2">
      <x v="22"/>
      <x v="29"/>
    </i>
    <i t="default" r="1">
      <x v="2"/>
    </i>
    <i r="1">
      <x v="4"/>
      <x/>
      <x v="29"/>
    </i>
    <i r="2">
      <x v="7"/>
      <x v="29"/>
    </i>
    <i r="2">
      <x v="12"/>
      <x v="29"/>
    </i>
    <i r="2">
      <x v="22"/>
      <x v="29"/>
    </i>
    <i t="default" r="1">
      <x v="4"/>
    </i>
    <i r="1">
      <x v="5"/>
      <x v="1"/>
      <x v="4"/>
    </i>
    <i r="2">
      <x v="3"/>
      <x v="29"/>
    </i>
    <i r="2">
      <x v="4"/>
      <x v="20"/>
    </i>
    <i r="2">
      <x v="5"/>
      <x v="19"/>
    </i>
    <i r="2">
      <x v="6"/>
      <x v="1"/>
    </i>
    <i r="2">
      <x v="8"/>
      <x v="1"/>
    </i>
    <i r="2">
      <x v="9"/>
      <x v="12"/>
    </i>
    <i r="2">
      <x v="13"/>
      <x v="3"/>
    </i>
    <i r="2">
      <x v="15"/>
      <x v="12"/>
    </i>
    <i r="2">
      <x v="22"/>
      <x v="12"/>
    </i>
    <i r="2">
      <x v="24"/>
      <x v="29"/>
    </i>
    <i t="default" r="1">
      <x v="5"/>
    </i>
    <i>
      <x v="3"/>
      <x/>
      <x/>
      <x v="1"/>
    </i>
    <i r="2">
      <x v="7"/>
      <x v="1"/>
    </i>
    <i r="2">
      <x v="12"/>
      <x v="1"/>
    </i>
    <i r="2">
      <x v="22"/>
      <x v="1"/>
    </i>
    <i t="default" r="1">
      <x/>
    </i>
    <i r="1">
      <x v="1"/>
      <x/>
      <x v="21"/>
    </i>
    <i r="2">
      <x v="7"/>
      <x v="21"/>
    </i>
    <i r="2">
      <x v="12"/>
      <x v="21"/>
    </i>
    <i r="2">
      <x v="22"/>
      <x v="21"/>
    </i>
    <i t="default" r="1">
      <x v="1"/>
    </i>
    <i r="1">
      <x v="2"/>
      <x/>
      <x v="12"/>
    </i>
    <i r="2">
      <x v="7"/>
      <x v="12"/>
    </i>
    <i r="2">
      <x v="17"/>
      <x v="17"/>
    </i>
    <i r="2">
      <x v="18"/>
      <x v="14"/>
    </i>
    <i r="2">
      <x v="19"/>
      <x v="18"/>
    </i>
    <i r="2">
      <x v="22"/>
      <x v="18"/>
    </i>
    <i t="default" r="1">
      <x v="2"/>
    </i>
    <i r="1">
      <x v="3"/>
      <x/>
      <x v="1"/>
    </i>
    <i r="2">
      <x v="7"/>
      <x v="1"/>
    </i>
    <i r="2">
      <x v="12"/>
      <x v="1"/>
    </i>
    <i r="2">
      <x v="22"/>
      <x v="1"/>
    </i>
    <i t="default" r="1">
      <x v="3"/>
    </i>
    <i r="1">
      <x v="4"/>
      <x/>
      <x v="1"/>
    </i>
    <i r="2">
      <x v="7"/>
      <x v="1"/>
    </i>
    <i r="2">
      <x v="12"/>
      <x v="12"/>
    </i>
    <i t="default" r="1">
      <x v="4"/>
    </i>
    <i>
      <x v="4"/>
      <x/>
      <x/>
      <x/>
    </i>
    <i r="2">
      <x v="7"/>
      <x v="23"/>
    </i>
    <i r="2">
      <x v="12"/>
      <x v="23"/>
    </i>
    <i r="2">
      <x v="15"/>
      <x v="13"/>
    </i>
    <i r="2">
      <x v="22"/>
      <x/>
    </i>
    <i r="2">
      <x v="24"/>
      <x v="13"/>
    </i>
    <i t="default" r="1">
      <x/>
    </i>
    <i r="1">
      <x v="1"/>
      <x/>
      <x v="6"/>
    </i>
    <i r="2">
      <x v="7"/>
      <x v="6"/>
    </i>
    <i r="2">
      <x v="12"/>
      <x v="6"/>
    </i>
    <i r="2">
      <x v="22"/>
      <x v="6"/>
    </i>
    <i r="2">
      <x v="26"/>
      <x v="12"/>
    </i>
    <i r="2">
      <x v="27"/>
      <x v="1"/>
    </i>
    <i r="2">
      <x v="28"/>
      <x v="6"/>
    </i>
    <i r="2">
      <x v="31"/>
      <x v="6"/>
    </i>
    <i r="2">
      <x v="32"/>
      <x v="6"/>
    </i>
    <i r="2">
      <x v="33"/>
      <x v="12"/>
    </i>
    <i r="2">
      <x v="34"/>
      <x v="5"/>
    </i>
    <i r="2">
      <x v="35"/>
      <x v="13"/>
    </i>
    <i r="2">
      <x v="36"/>
      <x v="1"/>
    </i>
    <i t="default" r="1">
      <x v="1"/>
    </i>
    <i r="1">
      <x v="2"/>
      <x/>
      <x v="13"/>
    </i>
    <i r="2">
      <x v="7"/>
      <x v="23"/>
    </i>
    <i r="2">
      <x v="11"/>
      <x v="27"/>
    </i>
    <i r="2">
      <x v="14"/>
      <x v="13"/>
    </i>
    <i r="2">
      <x v="15"/>
      <x v="23"/>
    </i>
    <i r="2">
      <x v="16"/>
      <x/>
    </i>
    <i r="2">
      <x v="23"/>
      <x v="13"/>
    </i>
    <i r="2">
      <x v="24"/>
      <x/>
    </i>
    <i t="default" r="1">
      <x v="2"/>
    </i>
    <i r="1">
      <x v="3"/>
      <x/>
      <x v="1"/>
    </i>
    <i r="2">
      <x v="7"/>
      <x v="1"/>
    </i>
    <i r="2">
      <x v="12"/>
      <x v="1"/>
    </i>
    <i r="2">
      <x v="22"/>
      <x v="1"/>
    </i>
    <i r="2">
      <x v="31"/>
      <x v="1"/>
    </i>
    <i r="2">
      <x v="32"/>
      <x v="1"/>
    </i>
    <i t="default" r="1">
      <x v="3"/>
    </i>
    <i r="1">
      <x v="4"/>
      <x/>
      <x v="12"/>
    </i>
    <i r="2">
      <x v="7"/>
      <x v="12"/>
    </i>
    <i r="2">
      <x v="12"/>
      <x v="12"/>
    </i>
    <i t="default" r="1">
      <x v="4"/>
    </i>
    <i t="grand">
      <x/>
    </i>
  </rowItems>
  <colItems count="1">
    <i/>
  </colItems>
  <pageFields count="1">
    <pageField fld="3" item="0" hier="-1"/>
  </pageFields>
  <dataFields count="1">
    <dataField name="Suma de Area            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32DEF-5D36-40D5-ABBF-BEF0230D82A7}" name="TablaDinámica2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D69" firstHeaderRow="1" firstDataRow="1" firstDataCol="3"/>
  <pivotFields count="21"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6">
        <item x="1"/>
        <item x="2"/>
        <item x="3"/>
        <item x="0"/>
        <item x="4"/>
        <item x="5"/>
      </items>
    </pivotField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  <pivotField axis="axisRow" compact="0" outline="0" showAll="0" defaultSubtotal="0">
      <items count="32">
        <item x="25"/>
        <item x="0"/>
        <item x="14"/>
        <item x="21"/>
        <item x="9"/>
        <item x="29"/>
        <item x="28"/>
        <item x="15"/>
        <item x="11"/>
        <item x="12"/>
        <item x="7"/>
        <item x="16"/>
        <item x="2"/>
        <item x="27"/>
        <item x="4"/>
        <item x="13"/>
        <item x="17"/>
        <item x="3"/>
        <item x="5"/>
        <item x="24"/>
        <item x="23"/>
        <item x="1"/>
        <item x="22"/>
        <item x="26"/>
        <item x="19"/>
        <item x="8"/>
        <item x="20"/>
        <item x="30"/>
        <item x="6"/>
        <item x="10"/>
        <item x="18"/>
        <item x="3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4"/>
    <field x="5"/>
    <field x="7"/>
  </rowFields>
  <rowItems count="66">
    <i>
      <x/>
      <x/>
      <x v="28"/>
    </i>
    <i r="1">
      <x v="1"/>
      <x v="10"/>
    </i>
    <i r="2">
      <x v="25"/>
    </i>
    <i r="1">
      <x v="2"/>
      <x v="1"/>
    </i>
    <i r="2">
      <x v="4"/>
    </i>
    <i r="2">
      <x v="29"/>
    </i>
    <i r="1">
      <x v="3"/>
      <x v="8"/>
    </i>
    <i r="1">
      <x v="4"/>
      <x v="29"/>
    </i>
    <i r="1">
      <x v="5"/>
      <x v="9"/>
    </i>
    <i r="1">
      <x v="6"/>
      <x v="8"/>
    </i>
    <i>
      <x v="1"/>
      <x/>
      <x v="2"/>
    </i>
    <i r="2">
      <x v="12"/>
    </i>
    <i r="2">
      <x v="15"/>
    </i>
    <i r="1">
      <x v="1"/>
      <x v="2"/>
    </i>
    <i r="2">
      <x v="7"/>
    </i>
    <i r="2">
      <x v="11"/>
    </i>
    <i r="2">
      <x v="16"/>
    </i>
    <i r="2">
      <x v="29"/>
    </i>
    <i r="2">
      <x v="30"/>
    </i>
    <i r="1">
      <x v="2"/>
      <x v="29"/>
    </i>
    <i r="1">
      <x v="3"/>
      <x v="10"/>
    </i>
    <i r="2">
      <x v="24"/>
    </i>
    <i r="1">
      <x v="4"/>
      <x v="29"/>
    </i>
    <i r="1">
      <x v="5"/>
      <x v="25"/>
    </i>
    <i r="2">
      <x v="26"/>
    </i>
    <i>
      <x v="2"/>
      <x/>
      <x v="29"/>
    </i>
    <i r="1">
      <x v="1"/>
      <x v="21"/>
    </i>
    <i r="2">
      <x v="29"/>
    </i>
    <i r="1">
      <x v="2"/>
      <x v="3"/>
    </i>
    <i r="2">
      <x v="22"/>
    </i>
    <i r="2">
      <x v="29"/>
    </i>
    <i r="1">
      <x v="3"/>
      <x v="9"/>
    </i>
    <i r="1">
      <x v="4"/>
      <x v="29"/>
    </i>
    <i r="1">
      <x v="5"/>
      <x v="1"/>
    </i>
    <i r="2">
      <x v="3"/>
    </i>
    <i r="2">
      <x v="4"/>
    </i>
    <i r="2">
      <x v="12"/>
    </i>
    <i r="2">
      <x v="19"/>
    </i>
    <i r="2">
      <x v="20"/>
    </i>
    <i r="2">
      <x v="29"/>
    </i>
    <i>
      <x v="3"/>
      <x/>
      <x v="1"/>
    </i>
    <i r="1">
      <x v="1"/>
      <x v="21"/>
    </i>
    <i r="1">
      <x v="2"/>
      <x v="12"/>
    </i>
    <i r="2">
      <x v="14"/>
    </i>
    <i r="2">
      <x v="17"/>
    </i>
    <i r="2">
      <x v="18"/>
    </i>
    <i r="1">
      <x v="3"/>
      <x v="1"/>
    </i>
    <i r="1">
      <x v="4"/>
      <x v="1"/>
    </i>
    <i r="2">
      <x v="12"/>
    </i>
    <i>
      <x v="4"/>
      <x/>
      <x/>
    </i>
    <i r="2">
      <x v="13"/>
    </i>
    <i r="2">
      <x v="23"/>
    </i>
    <i r="1">
      <x v="1"/>
      <x v="1"/>
    </i>
    <i r="2">
      <x v="5"/>
    </i>
    <i r="2">
      <x v="6"/>
    </i>
    <i r="2">
      <x v="12"/>
    </i>
    <i r="2">
      <x v="13"/>
    </i>
    <i r="1">
      <x v="2"/>
      <x/>
    </i>
    <i r="2">
      <x v="13"/>
    </i>
    <i r="2">
      <x v="23"/>
    </i>
    <i r="2">
      <x v="27"/>
    </i>
    <i r="1">
      <x v="3"/>
      <x v="1"/>
    </i>
    <i r="2">
      <x v="25"/>
    </i>
    <i r="1">
      <x v="4"/>
      <x v="12"/>
    </i>
    <i>
      <x v="5"/>
      <x v="7"/>
      <x v="31"/>
    </i>
    <i t="grand">
      <x/>
    </i>
  </rowItems>
  <colItems count="1">
    <i/>
  </colItems>
  <dataFields count="1">
    <dataField name="Suma de Area            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D88CD-6C27-4D26-92B4-88EB28E26996}" name="TablaDinámica1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D132" firstHeaderRow="1" firstDataRow="1" firstDataCol="4" rowPageCount="1" colPageCount="1"/>
  <pivotFields count="21"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5">
        <item x="0"/>
        <item x="1"/>
        <item x="3"/>
        <item x="2"/>
        <item x="4"/>
      </items>
    </pivotField>
    <pivotField axis="axisRow" compact="0" outline="0" showAll="0" defaultSubtotal="0">
      <items count="6">
        <item x="1"/>
        <item x="2"/>
        <item x="3"/>
        <item x="0"/>
        <item x="4"/>
        <item x="5"/>
      </items>
    </pivotField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compact="0" outline="0" showAll="0" defaultSubtotal="0">
      <items count="38">
        <item x="0"/>
        <item x="20"/>
        <item x="14"/>
        <item x="15"/>
        <item x="21"/>
        <item x="22"/>
        <item x="23"/>
        <item x="1"/>
        <item x="24"/>
        <item x="25"/>
        <item x="7"/>
        <item x="33"/>
        <item x="2"/>
        <item x="26"/>
        <item x="12"/>
        <item x="13"/>
        <item x="34"/>
        <item x="4"/>
        <item x="5"/>
        <item x="6"/>
        <item x="8"/>
        <item x="16"/>
        <item x="3"/>
        <item x="17"/>
        <item x="27"/>
        <item x="18"/>
        <item x="36"/>
        <item x="19"/>
        <item x="9"/>
        <item x="10"/>
        <item x="11"/>
        <item x="28"/>
        <item x="29"/>
        <item x="37"/>
        <item x="30"/>
        <item x="31"/>
        <item x="32"/>
        <item x="35"/>
      </items>
    </pivotField>
    <pivotField axis="axisRow" compact="0" outline="0" showAll="0" defaultSubtotal="0">
      <items count="32">
        <item x="25"/>
        <item x="0"/>
        <item x="14"/>
        <item x="21"/>
        <item x="9"/>
        <item x="29"/>
        <item x="28"/>
        <item x="15"/>
        <item x="11"/>
        <item x="12"/>
        <item x="7"/>
        <item x="16"/>
        <item x="2"/>
        <item x="27"/>
        <item x="4"/>
        <item x="13"/>
        <item x="17"/>
        <item x="3"/>
        <item x="5"/>
        <item x="24"/>
        <item x="23"/>
        <item x="1"/>
        <item x="22"/>
        <item x="26"/>
        <item x="19"/>
        <item x="8"/>
        <item x="20"/>
        <item x="30"/>
        <item x="6"/>
        <item x="10"/>
        <item x="18"/>
        <item x="3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4">
    <field x="4"/>
    <field x="5"/>
    <field x="6"/>
    <field x="7"/>
  </rowFields>
  <rowItems count="129">
    <i>
      <x/>
      <x v="2"/>
      <x/>
      <x v="4"/>
    </i>
    <i r="2">
      <x v="7"/>
      <x v="4"/>
    </i>
    <i r="2">
      <x v="12"/>
      <x v="4"/>
    </i>
    <i r="2">
      <x v="22"/>
      <x v="4"/>
    </i>
    <i r="2">
      <x v="28"/>
      <x v="4"/>
    </i>
    <i r="2">
      <x v="29"/>
      <x v="29"/>
    </i>
    <i r="2">
      <x v="30"/>
      <x v="1"/>
    </i>
    <i r="1">
      <x v="3"/>
      <x/>
      <x v="8"/>
    </i>
    <i r="2">
      <x v="7"/>
      <x v="8"/>
    </i>
    <i r="2">
      <x v="12"/>
      <x v="8"/>
    </i>
    <i r="2">
      <x v="22"/>
      <x v="8"/>
    </i>
    <i r="2">
      <x v="28"/>
      <x v="8"/>
    </i>
    <i r="1">
      <x v="4"/>
      <x/>
      <x v="29"/>
    </i>
    <i r="2">
      <x v="7"/>
      <x v="29"/>
    </i>
    <i r="2">
      <x v="12"/>
      <x v="29"/>
    </i>
    <i r="2">
      <x v="22"/>
      <x v="29"/>
    </i>
    <i r="1">
      <x v="6"/>
      <x/>
      <x v="8"/>
    </i>
    <i r="2">
      <x v="7"/>
      <x v="8"/>
    </i>
    <i r="2">
      <x v="12"/>
      <x v="8"/>
    </i>
    <i r="2">
      <x v="22"/>
      <x v="8"/>
    </i>
    <i>
      <x v="1"/>
      <x/>
      <x/>
      <x v="15"/>
    </i>
    <i r="2">
      <x v="7"/>
      <x v="15"/>
    </i>
    <i r="2">
      <x v="10"/>
      <x v="12"/>
    </i>
    <i r="2">
      <x v="14"/>
      <x v="15"/>
    </i>
    <i r="2">
      <x v="15"/>
      <x v="2"/>
    </i>
    <i r="2">
      <x v="22"/>
      <x v="2"/>
    </i>
    <i r="1">
      <x v="1"/>
      <x v="2"/>
      <x v="2"/>
    </i>
    <i r="2">
      <x v="3"/>
      <x v="7"/>
    </i>
    <i r="2">
      <x v="7"/>
      <x v="7"/>
    </i>
    <i r="2">
      <x v="14"/>
      <x v="11"/>
    </i>
    <i r="2">
      <x v="15"/>
      <x v="16"/>
    </i>
    <i r="2">
      <x v="21"/>
      <x v="29"/>
    </i>
    <i r="2">
      <x v="23"/>
      <x v="7"/>
    </i>
    <i r="2">
      <x v="25"/>
      <x v="30"/>
    </i>
    <i r="2">
      <x v="27"/>
      <x v="29"/>
    </i>
    <i r="1">
      <x v="2"/>
      <x/>
      <x v="29"/>
    </i>
    <i r="2">
      <x v="7"/>
      <x v="29"/>
    </i>
    <i r="2">
      <x v="12"/>
      <x v="29"/>
    </i>
    <i r="2">
      <x v="22"/>
      <x v="29"/>
    </i>
    <i r="1">
      <x v="4"/>
      <x/>
      <x v="29"/>
    </i>
    <i r="2">
      <x v="7"/>
      <x v="29"/>
    </i>
    <i r="2">
      <x v="12"/>
      <x v="29"/>
    </i>
    <i r="2">
      <x v="22"/>
      <x v="29"/>
    </i>
    <i>
      <x v="2"/>
      <x/>
      <x/>
      <x v="29"/>
    </i>
    <i r="2">
      <x v="7"/>
      <x v="29"/>
    </i>
    <i r="2">
      <x v="12"/>
      <x v="29"/>
    </i>
    <i r="2">
      <x v="22"/>
      <x v="29"/>
    </i>
    <i r="1">
      <x v="1"/>
      <x/>
      <x v="29"/>
    </i>
    <i r="2">
      <x v="7"/>
      <x v="29"/>
    </i>
    <i r="2">
      <x v="10"/>
      <x v="21"/>
    </i>
    <i r="2">
      <x v="12"/>
      <x v="29"/>
    </i>
    <i r="2">
      <x v="22"/>
      <x v="29"/>
    </i>
    <i r="1">
      <x v="2"/>
      <x/>
      <x v="29"/>
    </i>
    <i r="2">
      <x v="7"/>
      <x v="3"/>
    </i>
    <i r="2">
      <x v="12"/>
      <x v="22"/>
    </i>
    <i r="2">
      <x v="22"/>
      <x v="29"/>
    </i>
    <i r="1">
      <x v="4"/>
      <x/>
      <x v="29"/>
    </i>
    <i r="2">
      <x v="7"/>
      <x v="29"/>
    </i>
    <i r="2">
      <x v="12"/>
      <x v="29"/>
    </i>
    <i r="2">
      <x v="22"/>
      <x v="29"/>
    </i>
    <i r="1">
      <x v="5"/>
      <x v="1"/>
      <x v="4"/>
    </i>
    <i r="2">
      <x v="3"/>
      <x v="29"/>
    </i>
    <i r="2">
      <x v="4"/>
      <x v="20"/>
    </i>
    <i r="2">
      <x v="5"/>
      <x v="19"/>
    </i>
    <i r="2">
      <x v="6"/>
      <x v="1"/>
    </i>
    <i r="2">
      <x v="8"/>
      <x v="1"/>
    </i>
    <i r="2">
      <x v="9"/>
      <x v="12"/>
    </i>
    <i r="2">
      <x v="13"/>
      <x v="3"/>
    </i>
    <i r="2">
      <x v="15"/>
      <x v="12"/>
    </i>
    <i r="2">
      <x v="22"/>
      <x v="12"/>
    </i>
    <i r="2">
      <x v="24"/>
      <x v="29"/>
    </i>
    <i>
      <x v="3"/>
      <x/>
      <x/>
      <x v="1"/>
    </i>
    <i r="2">
      <x v="7"/>
      <x v="1"/>
    </i>
    <i r="2">
      <x v="12"/>
      <x v="1"/>
    </i>
    <i r="2">
      <x v="22"/>
      <x v="1"/>
    </i>
    <i r="1">
      <x v="1"/>
      <x/>
      <x v="21"/>
    </i>
    <i r="2">
      <x v="7"/>
      <x v="21"/>
    </i>
    <i r="2">
      <x v="12"/>
      <x v="21"/>
    </i>
    <i r="2">
      <x v="22"/>
      <x v="21"/>
    </i>
    <i r="1">
      <x v="2"/>
      <x/>
      <x v="12"/>
    </i>
    <i r="2">
      <x v="7"/>
      <x v="12"/>
    </i>
    <i r="2">
      <x v="17"/>
      <x v="17"/>
    </i>
    <i r="2">
      <x v="18"/>
      <x v="14"/>
    </i>
    <i r="2">
      <x v="19"/>
      <x v="18"/>
    </i>
    <i r="2">
      <x v="22"/>
      <x v="18"/>
    </i>
    <i r="1">
      <x v="3"/>
      <x/>
      <x v="1"/>
    </i>
    <i r="2">
      <x v="7"/>
      <x v="1"/>
    </i>
    <i r="2">
      <x v="12"/>
      <x v="1"/>
    </i>
    <i r="2">
      <x v="22"/>
      <x v="1"/>
    </i>
    <i r="1">
      <x v="4"/>
      <x/>
      <x v="1"/>
    </i>
    <i r="2">
      <x v="7"/>
      <x v="1"/>
    </i>
    <i r="2">
      <x v="12"/>
      <x v="12"/>
    </i>
    <i>
      <x v="4"/>
      <x/>
      <x/>
      <x/>
    </i>
    <i r="2">
      <x v="7"/>
      <x v="23"/>
    </i>
    <i r="2">
      <x v="12"/>
      <x v="23"/>
    </i>
    <i r="2">
      <x v="15"/>
      <x v="13"/>
    </i>
    <i r="2">
      <x v="22"/>
      <x/>
    </i>
    <i r="2">
      <x v="24"/>
      <x v="13"/>
    </i>
    <i r="1">
      <x v="1"/>
      <x/>
      <x v="6"/>
    </i>
    <i r="2">
      <x v="7"/>
      <x v="6"/>
    </i>
    <i r="2">
      <x v="12"/>
      <x v="6"/>
    </i>
    <i r="2">
      <x v="22"/>
      <x v="6"/>
    </i>
    <i r="2">
      <x v="26"/>
      <x v="12"/>
    </i>
    <i r="2">
      <x v="27"/>
      <x v="1"/>
    </i>
    <i r="2">
      <x v="28"/>
      <x v="6"/>
    </i>
    <i r="2">
      <x v="31"/>
      <x v="6"/>
    </i>
    <i r="2">
      <x v="32"/>
      <x v="6"/>
    </i>
    <i r="2">
      <x v="33"/>
      <x v="12"/>
    </i>
    <i r="2">
      <x v="34"/>
      <x v="5"/>
    </i>
    <i r="2">
      <x v="35"/>
      <x v="13"/>
    </i>
    <i r="2">
      <x v="36"/>
      <x v="1"/>
    </i>
    <i r="1">
      <x v="2"/>
      <x/>
      <x v="13"/>
    </i>
    <i r="2">
      <x v="7"/>
      <x v="23"/>
    </i>
    <i r="2">
      <x v="11"/>
      <x v="27"/>
    </i>
    <i r="2">
      <x v="14"/>
      <x v="13"/>
    </i>
    <i r="2">
      <x v="15"/>
      <x v="23"/>
    </i>
    <i r="2">
      <x v="16"/>
      <x/>
    </i>
    <i r="2">
      <x v="23"/>
      <x v="13"/>
    </i>
    <i r="2">
      <x v="24"/>
      <x/>
    </i>
    <i r="1">
      <x v="3"/>
      <x/>
      <x v="1"/>
    </i>
    <i r="2">
      <x v="7"/>
      <x v="1"/>
    </i>
    <i r="2">
      <x v="12"/>
      <x v="1"/>
    </i>
    <i r="2">
      <x v="22"/>
      <x v="1"/>
    </i>
    <i r="2">
      <x v="31"/>
      <x v="1"/>
    </i>
    <i r="2">
      <x v="32"/>
      <x v="1"/>
    </i>
    <i r="1">
      <x v="4"/>
      <x/>
      <x v="12"/>
    </i>
    <i r="2">
      <x v="7"/>
      <x v="12"/>
    </i>
    <i r="2">
      <x v="12"/>
      <x v="12"/>
    </i>
    <i t="grand">
      <x/>
    </i>
  </rowItems>
  <colItems count="1">
    <i/>
  </colItems>
  <pageFields count="1">
    <pageField fld="3" item="0" hier="-1"/>
  </pageFields>
  <formats count="9">
    <format dxfId="33">
      <pivotArea dataOnly="0" labelOnly="1" outline="0" offset="IV3:IV256" fieldPosition="0">
        <references count="1">
          <reference field="4" count="1">
            <x v="4"/>
          </reference>
        </references>
      </pivotArea>
    </format>
    <format dxfId="32">
      <pivotArea dataOnly="0" labelOnly="1" outline="0" fieldPosition="0">
        <references count="2">
          <reference field="4" count="1" selected="0">
            <x v="4"/>
          </reference>
          <reference field="5" count="1">
            <x v="3"/>
          </reference>
        </references>
      </pivotArea>
    </format>
    <format dxfId="31">
      <pivotArea dataOnly="0" labelOnly="1" outline="0" fieldPosition="0">
        <references count="3">
          <reference field="4" count="1" selected="0">
            <x v="4"/>
          </reference>
          <reference field="5" count="1" selected="0">
            <x v="3"/>
          </reference>
          <reference field="6" count="6">
            <x v="0"/>
            <x v="7"/>
            <x v="12"/>
            <x v="22"/>
            <x v="31"/>
            <x v="32"/>
          </reference>
        </references>
      </pivotArea>
    </format>
    <format dxfId="30">
      <pivotArea dataOnly="0" labelOnly="1" outline="0" fieldPosition="0">
        <references count="4">
          <reference field="4" count="1" selected="0">
            <x v="4"/>
          </reference>
          <reference field="5" count="1" selected="0">
            <x v="3"/>
          </reference>
          <reference field="6" count="1" selected="0">
            <x v="0"/>
          </reference>
          <reference field="7" count="0"/>
        </references>
      </pivotArea>
    </format>
    <format dxfId="29">
      <pivotArea dataOnly="0" labelOnly="1" outline="0" fieldPosition="0">
        <references count="4">
          <reference field="4" count="1" selected="0">
            <x v="4"/>
          </reference>
          <reference field="5" count="1" selected="0">
            <x v="3"/>
          </reference>
          <reference field="6" count="1" selected="0">
            <x v="7"/>
          </reference>
          <reference field="7" count="0"/>
        </references>
      </pivotArea>
    </format>
    <format dxfId="28">
      <pivotArea dataOnly="0" labelOnly="1" outline="0" fieldPosition="0">
        <references count="4">
          <reference field="4" count="1" selected="0">
            <x v="4"/>
          </reference>
          <reference field="5" count="1" selected="0">
            <x v="3"/>
          </reference>
          <reference field="6" count="1" selected="0">
            <x v="12"/>
          </reference>
          <reference field="7" count="0"/>
        </references>
      </pivotArea>
    </format>
    <format dxfId="27">
      <pivotArea dataOnly="0" labelOnly="1" outline="0" fieldPosition="0">
        <references count="4">
          <reference field="4" count="1" selected="0">
            <x v="4"/>
          </reference>
          <reference field="5" count="1" selected="0">
            <x v="3"/>
          </reference>
          <reference field="6" count="1" selected="0">
            <x v="22"/>
          </reference>
          <reference field="7" count="0"/>
        </references>
      </pivotArea>
    </format>
    <format dxfId="26">
      <pivotArea dataOnly="0" labelOnly="1" outline="0" fieldPosition="0">
        <references count="4">
          <reference field="4" count="1" selected="0">
            <x v="4"/>
          </reference>
          <reference field="5" count="1" selected="0">
            <x v="3"/>
          </reference>
          <reference field="6" count="1" selected="0">
            <x v="31"/>
          </reference>
          <reference field="7" count="0"/>
        </references>
      </pivotArea>
    </format>
    <format dxfId="25">
      <pivotArea dataOnly="0" labelOnly="1" outline="0" fieldPosition="0">
        <references count="4">
          <reference field="4" count="1" selected="0">
            <x v="4"/>
          </reference>
          <reference field="5" count="1" selected="0">
            <x v="3"/>
          </reference>
          <reference field="6" count="1" selected="0">
            <x v="32"/>
          </reference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5653AF-469B-48CD-BFF3-15CA5D9DF20E}" name="Tabla1" displayName="Tabla1" ref="A1:X89" totalsRowShown="0" dataDxfId="24" tableBorderDxfId="23">
  <autoFilter ref="A1:X89" xr:uid="{EC5653AF-469B-48CD-BFF3-15CA5D9DF20E}">
    <filterColumn colId="4">
      <filters>
        <filter val="ETAPA VI"/>
      </filters>
    </filterColumn>
  </autoFilter>
  <sortState xmlns:xlrd2="http://schemas.microsoft.com/office/spreadsheetml/2017/richdata2" ref="A2:X89">
    <sortCondition ref="E2:E89"/>
    <sortCondition ref="F2:F89"/>
    <sortCondition ref="G2:G89"/>
  </sortState>
  <tableColumns count="24">
    <tableColumn id="1" xr3:uid="{143B5517-165A-443D-9706-C3669B7A75C7}" name="Idconsumidor Nisira" dataDxfId="22"/>
    <tableColumn id="2" xr3:uid="{B07084B2-77C9-4217-891D-72D94EA69470}" name="Descripcion                                                                                                                                                                                             " dataDxfId="21"/>
    <tableColumn id="3" xr3:uid="{56617732-CA18-4EAE-ABB8-215DF87EF29B}" name="Area             " dataDxfId="20"/>
    <tableColumn id="4" xr3:uid="{4DB79E87-8F0E-45BE-B8D3-6684B8F7EDF8}" name="CULTIVO" dataDxfId="19"/>
    <tableColumn id="5" xr3:uid="{5FDCA891-5FE0-410F-ACFA-624459F7BFB5}" name="ETAPA" dataDxfId="18"/>
    <tableColumn id="6" xr3:uid="{66083809-18CB-4782-AD6F-082AF8CA832F}" name="CAMPO" dataDxfId="17">
      <calculatedColumnFormula>+MID('A9'!$B2,18,7)</calculatedColumnFormula>
    </tableColumn>
    <tableColumn id="7" xr3:uid="{502923E2-514C-40E6-8268-909C0550E8A2}" name="TURNO" dataDxfId="16">
      <calculatedColumnFormula>+MID('A9'!$B2,26,9)</calculatedColumnFormula>
    </tableColumn>
    <tableColumn id="8" xr3:uid="{200F793E-8B07-42CE-BB84-233BFF5B2D26}" name="VARIEDAD" dataDxfId="15"/>
    <tableColumn id="9" xr3:uid="{BE692890-83B5-4777-BEE5-E05A83ABCC2E}" name="Area             2" dataDxfId="14"/>
    <tableColumn id="10" xr3:uid="{4CD375E8-7B98-4C99-B4B5-752AC090BD04}" name="Columna3" dataDxfId="13"/>
    <tableColumn id="11" xr3:uid="{9A8A5C83-C98C-4D09-94D2-64BBAA16D567}" name="Columna2" dataDxfId="12">
      <calculatedColumnFormula>+I2-J2</calculatedColumnFormula>
    </tableColumn>
    <tableColumn id="12" xr3:uid="{353AA9F1-A451-449E-A804-3697CBF84199}" name="Columna1" dataDxfId="11"/>
    <tableColumn id="13" xr3:uid="{AD5CC336-2D99-4761-9AAB-D7DB2457CADF}" name="NRO CAMPAÑA" dataDxfId="10"/>
    <tableColumn id="14" xr3:uid="{41304228-194B-4A86-B631-64F93AFFAA76}" name="Orden de Inversión 70" dataDxfId="9"/>
    <tableColumn id="15" xr3:uid="{289F6B14-368A-4ACD-AB0D-A3BE1F0BA474}" name="Orden de Inversión 70 N" dataDxfId="8"/>
    <tableColumn id="16" xr3:uid="{ABE04044-8124-41F8-AD52-02EC00359AE2}" name="Fecha de Inicio " dataDxfId="7"/>
    <tableColumn id="17" xr3:uid="{73121189-5D93-42F4-9B52-E4C39BE68C80}" name="Fecha de Cierre"/>
    <tableColumn id="18" xr3:uid="{4886E684-C703-4893-BB1F-E146D8D07DA9}" name="Orden de Inversión 30" dataDxfId="6"/>
    <tableColumn id="19" xr3:uid="{0340D66B-6F03-4922-8777-9BFCEF413257}" name="Orden de Inversión nueva" dataDxfId="5"/>
    <tableColumn id="20" xr3:uid="{D052C2FC-3905-4BFC-9AF0-A118F879BF60}" name=" Fecha de Inicio " dataDxfId="4"/>
    <tableColumn id="21" xr3:uid="{0BC77E3F-3748-4F97-9B49-643EB9A45014}" name=" Fecha de Cierre" dataDxfId="3"/>
    <tableColumn id="22" xr3:uid="{6192BE21-B949-453C-9894-4E9730E41D62}" name="CeCo" dataDxfId="2"/>
    <tableColumn id="23" xr3:uid="{3AEFD738-6CB9-4CC0-AF4E-206E366FEADD}" name="Fecha de Inicio" dataDxfId="1"/>
    <tableColumn id="24" xr3:uid="{7A611263-75CB-4793-832D-CBB9D50A108D}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3" dT="2022-05-17T13:26:29.05" personId="{4A3E2272-AB0F-416C-B048-9B989CE2D956}" id="{DBF11664-562F-4529-B545-BA8C78872F5D}">
    <text>Diminución de Ha por construcción de área destinada a maquinaria.</text>
  </threadedComment>
  <threadedComment ref="G43" dT="2022-05-17T13:26:29.05" personId="{4A3E2272-AB0F-416C-B048-9B989CE2D956}" id="{57810BEA-4001-477D-A500-9BE6E6832994}">
    <text>Diminución de Ha por construcción de área destinada a maquinaria.</text>
  </threadedComment>
  <threadedComment ref="L50" dT="2021-06-09T13:22:01.49" personId="{4A3E2272-AB0F-416C-B048-9B989CE2D956}" id="{5DBB2879-66DF-45BE-8F67-2670CCD73D5E}">
    <text>confirmr incio de 0.27 Ha</text>
  </threadedComment>
  <threadedComment ref="V114" dT="2022-01-13T19:56:55.05" personId="{4A3E2272-AB0F-416C-B048-9B989CE2D956}" id="{D9DBF5C0-9D84-4C41-B915-BB9A1C8BE420}">
    <text>0.15 Ha pasaron a almacén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45" dT="2021-12-16T17:30:55.00" personId="{4A3E2272-AB0F-416C-B048-9B989CE2D956}" id="{82F5886F-5862-44BF-88F0-73BE6ED081A1}">
    <text>El campo tenia 10.56 pero 0.02 sera utilizado para construcción de acopios</text>
  </threadedComment>
  <threadedComment ref="C47" dT="2022-02-17T17:37:31.11" personId="{4A3E2272-AB0F-416C-B048-9B989CE2D956}" id="{69401276-AC3C-4F53-9355-10CD8E7181B6}">
    <text>0.04 se utilizara para comedores</text>
  </threadedComment>
  <threadedComment ref="I47" dT="2022-02-17T17:37:31.11" personId="{4A3E2272-AB0F-416C-B048-9B989CE2D956}" id="{DB3A62A0-92C2-48B3-87F0-962CB360568E}">
    <text>0.04 se utilizara para comedores</text>
  </threadedComment>
  <threadedComment ref="C49" dT="2022-02-18T13:42:40.02" personId="{4A3E2272-AB0F-416C-B048-9B989CE2D956}" id="{2D22B95C-08E0-4564-B546-C163DD5AB218}">
    <text>Se tenia 3.76 pero 
0.04 se utilizara para comedores</text>
  </threadedComment>
  <threadedComment ref="I49" dT="2022-02-18T13:42:40.02" personId="{4A3E2272-AB0F-416C-B048-9B989CE2D956}" id="{B451813C-F3BD-4468-B9A0-35A91228A1BD}">
    <text>Se tenia 3.76 pero 
0.04 se utilizara para comedores</text>
  </threadedComment>
  <threadedComment ref="C57" dT="2022-04-25T19:37:44.28" personId="{4A3E2272-AB0F-416C-B048-9B989CE2D956}" id="{A96B8D6A-8E63-46A7-A808-296FA745781A}">
    <text>Se disminuyo 0.12 Ha</text>
  </threadedComment>
  <threadedComment ref="I57" dT="2022-04-25T19:37:44.28" personId="{4A3E2272-AB0F-416C-B048-9B989CE2D956}" id="{C2B6B7DB-FA9E-49F3-95CC-62518C5EE5E8}">
    <text>Se disminuyo 0.12 Ha</text>
  </threadedComment>
  <threadedComment ref="C58" dT="2022-04-22T20:40:46.68" personId="{4A3E2272-AB0F-416C-B048-9B989CE2D956}" id="{18146412-4562-4C58-A25D-7ACCDC0F34FD}">
    <text>Se disminuyo 0.02 Ha</text>
  </threadedComment>
  <threadedComment ref="I58" dT="2022-04-22T20:40:46.68" personId="{4A3E2272-AB0F-416C-B048-9B989CE2D956}" id="{A4CB6EDC-9184-4DFD-AB44-5DB100CCD80B}">
    <text>Se disminuyo 0.02 Ha</text>
  </threadedComment>
  <threadedComment ref="C59" dT="2022-05-10T13:23:20.24" personId="{4A3E2272-AB0F-416C-B048-9B989CE2D956}" id="{28DD10CB-01F5-419A-BF7A-381C4F4325B9}">
    <text>Se disminuyo 0.04 Ha</text>
  </threadedComment>
  <threadedComment ref="I59" dT="2022-05-10T13:23:20.24" personId="{4A3E2272-AB0F-416C-B048-9B989CE2D956}" id="{1BC02D8E-723B-41E0-94B1-33A49B70074D}">
    <text>Se disminuyo 0.04 Ha</text>
  </threadedComment>
  <threadedComment ref="C60" dT="2022-01-31T16:51:50.53" personId="{4A3E2272-AB0F-416C-B048-9B989CE2D956}" id="{3380831F-EAB4-4636-8353-7B2180159E74}">
    <text>Se tenia 9.24 Ha pero se redujo por construcción de acopios y comedores</text>
  </threadedComment>
  <threadedComment ref="I60" dT="2022-01-31T16:51:50.53" personId="{4A3E2272-AB0F-416C-B048-9B989CE2D956}" id="{33A5FED3-70FA-45FA-9D63-E550F9DE3D25}">
    <text>Se tenia 9.24 Ha pero se redujo por construcción de acopios y comedores</text>
  </threadedComment>
  <threadedComment ref="C61" dT="2022-02-02T13:16:57.06" personId="{4A3E2272-AB0F-416C-B048-9B989CE2D956}" id="{82EE0718-CEF2-4DEF-AD75-6A5A465061CC}">
    <text>Se disminuyo 0.12 Ha</text>
  </threadedComment>
  <threadedComment ref="I61" dT="2022-02-02T13:16:57.06" personId="{4A3E2272-AB0F-416C-B048-9B989CE2D956}" id="{0541B7FB-80CE-4C6F-89C5-5AE5D9FF0790}">
    <text>Se disminuyo 0.12 Ha</text>
  </threadedComment>
  <threadedComment ref="C62" dT="2022-02-04T18:22:56.52" personId="{4A3E2272-AB0F-416C-B048-9B989CE2D956}" id="{E891BFCC-CA67-42CC-85BD-7F1FB7E91E5B}">
    <text>Se reducio en 0.02 por construcción de acopio</text>
  </threadedComment>
  <threadedComment ref="I62" dT="2022-02-04T18:22:56.52" personId="{4A3E2272-AB0F-416C-B048-9B989CE2D956}" id="{07BED050-9012-4043-AA21-A4CB66784D6C}">
    <text>Se reducio en 0.02 por construcción de acopio</text>
  </threadedComment>
  <threadedComment ref="C63" dT="2022-02-14T16:02:51.00" personId="{4A3E2272-AB0F-416C-B048-9B989CE2D956}" id="{75CF5C4D-D2EC-4D26-AB48-67DEFE2A85BB}">
    <text>Se reducio en 0.04 por construcción de acopio</text>
  </threadedComment>
  <threadedComment ref="I63" dT="2022-02-14T16:02:51.00" personId="{4A3E2272-AB0F-416C-B048-9B989CE2D956}" id="{CCF9BE0B-CF07-4F19-8628-624E0C13A72E}">
    <text>Se reducio en 0.04 por construcción de acopio</text>
  </threadedComment>
  <threadedComment ref="C64" dT="2022-03-07T17:07:02.91" personId="{4A3E2272-AB0F-416C-B048-9B989CE2D956}" id="{6214A833-E6FC-4738-944E-E5ED85E6EB1D}">
    <text>Paso de 11.89 Ha  a 11.76 Ha debido a que 0.13Ha se utilizo para construcción de comedores</text>
  </threadedComment>
  <threadedComment ref="I64" dT="2022-03-07T17:07:02.91" personId="{4A3E2272-AB0F-416C-B048-9B989CE2D956}" id="{C4041AD8-8991-4157-8988-EE9B78480776}">
    <text>Paso de 11.89 Ha  a 11.76 Ha debido a que 0.13Ha se utilizo para construcción de comedores</text>
  </threadedComment>
  <threadedComment ref="C65" dT="2022-03-08T20:21:27.02" personId="{4A3E2272-AB0F-416C-B048-9B989CE2D956}" id="{131D71D3-79CE-45DD-8E11-CD79DC66BFCF}">
    <text>Paso de 11.81 Ha  a 11.65 Ha debido a que 0.16 Ha se utilizo para construcción de comedores.</text>
  </threadedComment>
  <threadedComment ref="I65" dT="2022-03-08T20:21:27.02" personId="{4A3E2272-AB0F-416C-B048-9B989CE2D956}" id="{D30330C0-2CE8-4585-8458-345F33B2C91B}">
    <text>Paso de 11.81 Ha  a 11.65 Ha debido a que 0.16 Ha se utilizo para construcción de comedores.</text>
  </threadedComment>
  <threadedComment ref="C66" dT="2022-03-11T14:06:16.87" personId="{4A3E2272-AB0F-416C-B048-9B989CE2D956}" id="{DC862496-E41F-4FE5-B140-FA161A5C1697}">
    <text>se tenia 11.89  pero se reducio porque 003 esta destinado a construcción de acopio</text>
  </threadedComment>
  <threadedComment ref="I66" dT="2022-03-11T14:06:16.87" personId="{4A3E2272-AB0F-416C-B048-9B989CE2D956}" id="{A06F382E-6C70-41A8-B4F9-E732EA403C09}">
    <text>se tenia 11.89  pero se reducio porque 003 esta destinado a construcción de acopio</text>
  </threadedComment>
  <threadedComment ref="C67" dT="2022-03-14T13:49:41.50" personId="{4A3E2272-AB0F-416C-B048-9B989CE2D956}" id="{F28DC154-4815-4416-B524-E4CA0FE98992}">
    <text>se tenia 11.81  pero se reducio porque 0.06 esta destinado a construcción de acopio y comedores</text>
  </threadedComment>
  <threadedComment ref="I67" dT="2022-03-14T13:49:41.50" personId="{4A3E2272-AB0F-416C-B048-9B989CE2D956}" id="{60182ED2-2C72-4FC4-97CA-3E3B3BEA211C}">
    <text>se tenia 11.81  pero se reducio porque 0.06 esta destinado a construcción de acopio y comedores</text>
  </threadedComment>
  <threadedComment ref="C68" dT="2022-03-17T15:29:34.38" personId="{4A3E2272-AB0F-416C-B048-9B989CE2D956}" id="{10ED13D0-D827-465F-A582-584B7AE8E569}">
    <text>se tenia 11.81  pero se reducio porque 0.16 esta destinado a construcción de acopio y comedores</text>
  </threadedComment>
  <threadedComment ref="I68" dT="2022-03-17T15:29:34.38" personId="{4A3E2272-AB0F-416C-B048-9B989CE2D956}" id="{BBE9E1B3-6185-455F-9CD7-BBA82C030C92}">
    <text>se tenia 11.81  pero se reducio porque 0.16 esta destinado a construcción de acopio y comedores</text>
  </threadedComment>
  <threadedComment ref="C69" dT="2022-03-21T14:08:28.80" personId="{0A3AB7BA-E734-4540-A9BC-92FFE299F392}" id="{F455C2AC-626A-4564-BF9D-7BB219611A02}">
    <text>se tenia 11.78  pero se reducio porque 0.16 esta destinado a construcción de acopio y comedores</text>
  </threadedComment>
  <threadedComment ref="I69" dT="2022-03-21T14:08:28.80" personId="{0A3AB7BA-E734-4540-A9BC-92FFE299F392}" id="{8FFB8DD0-BBAB-45DC-8FE5-3DAAEA070B28}">
    <text>se tenia 11.78  pero se reducio porque 0.16 esta destinado a construcción de acopio y comedores</text>
  </threadedComment>
  <threadedComment ref="C70" dT="2022-06-01T19:11:08.57" personId="{4A3E2272-AB0F-416C-B048-9B989CE2D956}" id="{D6F2C8E1-D832-45C4-8C0A-91BF87C3EC56}">
    <text>se tenia 11.78  pero se reducio porque 0.06 esta destinado a construcción de acopio y comedores</text>
  </threadedComment>
  <threadedComment ref="I70" dT="2022-06-01T19:11:08.57" personId="{4A3E2272-AB0F-416C-B048-9B989CE2D956}" id="{D169660A-2911-42DF-AD04-C606BC55E92D}">
    <text>se tenia 11.78  pero se reducio porque 0.06 esta destinado a construcción de acopio y comedores</text>
  </threadedComment>
  <threadedComment ref="C71" dT="2022-03-28T13:49:01.11" personId="{0A3AB7BA-E734-4540-A9BC-92FFE299F392}" id="{31F7044D-B90F-4F3A-B57E-704CE7A662A6}">
    <text>se tenia 11.81  pero se reducio porque 0.16 esta destinado a construcción de acopio y comedores</text>
  </threadedComment>
  <threadedComment ref="I71" dT="2022-03-28T13:49:01.11" personId="{0A3AB7BA-E734-4540-A9BC-92FFE299F392}" id="{E2057243-35D6-4B33-AD89-31E7BADE6993}">
    <text>se tenia 11.81  pero se reducio porque 0.16 esta destinado a construcción de acopio y comedores</text>
  </threadedComment>
  <threadedComment ref="C72" dT="2022-04-28T16:20:11.88" personId="{4A3E2272-AB0F-416C-B048-9B989CE2D956}" id="{18367C45-9068-4CEA-9DB6-09FF16FDC1BA}">
    <text>se tenia 11.78  pero se reducio porque 0.13 esta destinado a construcción de acopio y comedores</text>
  </threadedComment>
  <threadedComment ref="I72" dT="2022-04-28T16:20:11.88" personId="{4A3E2272-AB0F-416C-B048-9B989CE2D956}" id="{CB6AAA43-A789-4430-8B67-CE0772712785}">
    <text>se tenia 11.78  pero se reducio porque 0.13 esta destinado a construcción de acopio y comedores</text>
  </threadedComment>
  <threadedComment ref="C73" dT="2022-04-28T16:21:09.20" personId="{4A3E2272-AB0F-416C-B048-9B989CE2D956}" id="{4102CAB9-4884-436B-83E5-3C96B60AD6AD}">
    <text>se tenia 11.8 pero se reducio porque 0.03 esta destinado a construcción de acopio y comedores</text>
  </threadedComment>
  <threadedComment ref="I73" dT="2022-04-28T16:21:09.20" personId="{4A3E2272-AB0F-416C-B048-9B989CE2D956}" id="{60CD3889-0E69-4A0E-8A44-DB1B54832D93}">
    <text>se tenia 11.8 pero se reducio porque 0.03 esta destinado a construcción de acopio y comedores</text>
  </threadedComment>
  <threadedComment ref="C74" dT="2022-07-05T16:56:20.15" personId="{4A3E2272-AB0F-416C-B048-9B989CE2D956}" id="{0465CF93-DB2B-454B-A5D9-BB0AFBE08000}">
    <text>se tenia 8.85 pero se reducio porque 0.11 
esta destinado a construcción de acopio y comedores</text>
  </threadedComment>
  <threadedComment ref="I74" dT="2022-07-05T16:56:20.15" personId="{4A3E2272-AB0F-416C-B048-9B989CE2D956}" id="{EE548352-8C22-4AB8-818F-E216EAA1BC27}">
    <text>se tenia 8.85 pero se reducio porque 0.11 
esta destinado a construcción de acopio y comedores</text>
  </threadedComment>
  <threadedComment ref="C84" dT="2022-03-09T15:57:12.55" personId="{4A3E2272-AB0F-416C-B048-9B989CE2D956}" id="{98F48D3B-087A-49C6-A178-758788EC9089}">
    <text>el area inicial era 9.73 pero se va reducir por construcción de FIPE</text>
  </threadedComment>
  <threadedComment ref="I84" dT="2022-03-09T15:57:12.55" personId="{4A3E2272-AB0F-416C-B048-9B989CE2D956}" id="{99307A8A-C1C7-4DF3-BF2B-F287F71B7DA4}">
    <text>el area inicial era 9.73 pero se va reducir por construcción de FIPE</text>
  </threadedComment>
  <threadedComment ref="C86" dT="2022-07-12T14:29:07.66" personId="{4A3E2272-AB0F-416C-B048-9B989CE2D956}" id="{D3BD60F2-1351-49E5-B3D1-9F4E8F887351}">
    <text>se tenia 11.46 Ha pero se reducio porque 0.16 Ha esta destinado a construcción de acopio y comedores.</text>
  </threadedComment>
  <threadedComment ref="I86" dT="2022-07-12T14:29:07.66" personId="{4A3E2272-AB0F-416C-B048-9B989CE2D956}" id="{37E9DFE4-A846-45E9-9EBE-2714E6951F61}">
    <text>se tenia 11.46 Ha pero se reducio porque 0.16 Ha esta destinado a construcción de acopio y comedores.</text>
  </threadedComment>
  <threadedComment ref="C87" dT="2022-07-12T14:31:00.68" personId="{4A3E2272-AB0F-416C-B048-9B989CE2D956}" id="{9251DDB6-252D-4513-B9EA-E99AFDE22588}">
    <text>se tenia 8.85 Ha pero se reducio porque 0.11 Ha esta destinado a construcción de acopio y comedores.</text>
  </threadedComment>
  <threadedComment ref="I87" dT="2022-07-12T14:31:00.68" personId="{4A3E2272-AB0F-416C-B048-9B989CE2D956}" id="{8E38EF26-0841-457E-9168-C908311E8C41}">
    <text>se tenia 8.85 Ha pero se reducio porque 0.11 Ha esta destinado a construcción de acopio y comedores.</text>
  </threadedComment>
  <threadedComment ref="C88" dT="2022-07-13T14:11:10.71" personId="{4A3E2272-AB0F-416C-B048-9B989CE2D956}" id="{3325C800-B4D6-4C39-A815-2F53FF33D835}">
    <text>se tenia 10.32 Ha pero se reducio porque 0.05 Ha esta destinado a construcción de acopio y comedores.</text>
  </threadedComment>
  <threadedComment ref="I88" dT="2022-07-13T14:11:10.71" personId="{4A3E2272-AB0F-416C-B048-9B989CE2D956}" id="{F8D51DBF-17BE-49CC-BA46-FCCD659ADD63}">
    <text>se tenia 10.32 Ha pero se reducio porque 0.05 Ha esta destinado a construcción de acopio y comedores.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5DE42-5AED-47C9-A3AB-AEC0DCC592B4}">
  <dimension ref="A1:O155"/>
  <sheetViews>
    <sheetView showZeros="0" topLeftCell="B21" zoomScale="90" zoomScaleNormal="90" workbookViewId="0">
      <selection activeCell="L29" sqref="L29"/>
    </sheetView>
  </sheetViews>
  <sheetFormatPr baseColWidth="10" defaultRowHeight="14.4" x14ac:dyDescent="0.3"/>
  <cols>
    <col min="1" max="1" width="16" customWidth="1"/>
    <col min="2" max="2" width="20.44140625" customWidth="1"/>
    <col min="3" max="3" width="14.5546875" bestFit="1" customWidth="1"/>
    <col min="4" max="4" width="17" bestFit="1" customWidth="1"/>
    <col min="5" max="5" width="19.5546875" bestFit="1" customWidth="1"/>
    <col min="11" max="11" width="26.5546875" bestFit="1" customWidth="1"/>
  </cols>
  <sheetData>
    <row r="1" spans="1:15" x14ac:dyDescent="0.3">
      <c r="A1" s="11" t="s">
        <v>1</v>
      </c>
      <c r="B1" t="s">
        <v>197</v>
      </c>
      <c r="C1" t="s">
        <v>591</v>
      </c>
      <c r="G1" t="s">
        <v>590</v>
      </c>
    </row>
    <row r="3" spans="1:15" ht="15.6" x14ac:dyDescent="0.3">
      <c r="A3" s="11" t="s">
        <v>2</v>
      </c>
      <c r="B3" s="11" t="s">
        <v>3</v>
      </c>
      <c r="C3" s="11" t="s">
        <v>4</v>
      </c>
      <c r="D3" s="11" t="s">
        <v>5</v>
      </c>
      <c r="E3" t="s">
        <v>560</v>
      </c>
      <c r="G3" s="12" t="s">
        <v>2</v>
      </c>
      <c r="H3" s="12" t="s">
        <v>3</v>
      </c>
      <c r="I3" s="12" t="s">
        <v>4</v>
      </c>
      <c r="J3" s="12" t="s">
        <v>5</v>
      </c>
      <c r="K3" s="12" t="s">
        <v>561</v>
      </c>
      <c r="L3" s="12" t="s">
        <v>562</v>
      </c>
    </row>
    <row r="4" spans="1:15" ht="15.6" x14ac:dyDescent="0.3">
      <c r="A4" t="s">
        <v>40</v>
      </c>
      <c r="B4" t="s">
        <v>24</v>
      </c>
      <c r="C4" t="s">
        <v>9</v>
      </c>
      <c r="D4" t="s">
        <v>52</v>
      </c>
      <c r="E4">
        <v>11.09</v>
      </c>
      <c r="G4" s="13" t="s">
        <v>563</v>
      </c>
      <c r="H4" s="14" t="s">
        <v>24</v>
      </c>
      <c r="I4" s="15" t="s">
        <v>564</v>
      </c>
      <c r="J4" s="14" t="s">
        <v>52</v>
      </c>
      <c r="K4" s="15" t="s">
        <v>565</v>
      </c>
      <c r="L4" s="15">
        <v>11.09</v>
      </c>
      <c r="M4" t="s">
        <v>592</v>
      </c>
    </row>
    <row r="5" spans="1:15" ht="15.6" x14ac:dyDescent="0.3">
      <c r="C5" t="s">
        <v>12</v>
      </c>
      <c r="D5" t="s">
        <v>52</v>
      </c>
      <c r="E5">
        <v>11.32</v>
      </c>
      <c r="G5" s="16"/>
      <c r="H5" s="14"/>
      <c r="I5" s="15" t="s">
        <v>566</v>
      </c>
      <c r="J5" s="14" t="s">
        <v>52</v>
      </c>
      <c r="K5" s="15" t="s">
        <v>565</v>
      </c>
      <c r="L5" s="15">
        <v>11.32</v>
      </c>
      <c r="M5" t="s">
        <v>592</v>
      </c>
    </row>
    <row r="6" spans="1:15" ht="15.6" x14ac:dyDescent="0.3">
      <c r="C6" t="s">
        <v>14</v>
      </c>
      <c r="D6" t="s">
        <v>52</v>
      </c>
      <c r="E6">
        <v>11.46</v>
      </c>
      <c r="G6" s="16"/>
      <c r="H6" s="14"/>
      <c r="I6" s="15" t="s">
        <v>567</v>
      </c>
      <c r="J6" s="14" t="s">
        <v>52</v>
      </c>
      <c r="K6" s="15" t="s">
        <v>565</v>
      </c>
      <c r="L6" s="15">
        <v>11.46</v>
      </c>
      <c r="M6" t="s">
        <v>592</v>
      </c>
    </row>
    <row r="7" spans="1:15" ht="15.6" x14ac:dyDescent="0.3">
      <c r="C7" t="s">
        <v>16</v>
      </c>
      <c r="D7" t="s">
        <v>52</v>
      </c>
      <c r="E7">
        <v>11.04</v>
      </c>
      <c r="G7" s="16"/>
      <c r="H7" s="14"/>
      <c r="I7" s="15" t="s">
        <v>568</v>
      </c>
      <c r="J7" s="14" t="s">
        <v>52</v>
      </c>
      <c r="K7" s="15" t="s">
        <v>565</v>
      </c>
      <c r="L7" s="15">
        <v>11.04</v>
      </c>
      <c r="M7" t="s">
        <v>592</v>
      </c>
    </row>
    <row r="8" spans="1:15" ht="15.6" x14ac:dyDescent="0.3">
      <c r="C8" t="s">
        <v>57</v>
      </c>
      <c r="D8" t="s">
        <v>52</v>
      </c>
      <c r="E8">
        <v>7.7227812781278118</v>
      </c>
      <c r="F8">
        <f>+E8+E9+E10</f>
        <v>12.022781278127812</v>
      </c>
      <c r="G8" s="16"/>
      <c r="H8" s="14"/>
      <c r="I8" s="15" t="s">
        <v>569</v>
      </c>
      <c r="J8" s="17" t="s">
        <v>52</v>
      </c>
      <c r="K8" s="15" t="s">
        <v>565</v>
      </c>
      <c r="L8" s="15">
        <v>8.2327812781278134</v>
      </c>
      <c r="M8">
        <f t="shared" ref="M8:M68" si="0">+L8-E8</f>
        <v>0.51000000000000156</v>
      </c>
      <c r="N8" s="20">
        <f>+L8+L9</f>
        <v>12.022781278127812</v>
      </c>
      <c r="O8" t="s">
        <v>602</v>
      </c>
    </row>
    <row r="9" spans="1:15" ht="15.6" x14ac:dyDescent="0.3">
      <c r="C9" t="s">
        <v>59</v>
      </c>
      <c r="D9" t="s">
        <v>60</v>
      </c>
      <c r="E9">
        <v>3.58</v>
      </c>
      <c r="G9" s="16"/>
      <c r="H9" s="17"/>
      <c r="I9" s="15"/>
      <c r="J9" s="17" t="s">
        <v>60</v>
      </c>
      <c r="K9" s="15" t="s">
        <v>565</v>
      </c>
      <c r="L9" s="15">
        <v>3.79</v>
      </c>
      <c r="M9">
        <f t="shared" si="0"/>
        <v>0.20999999999999996</v>
      </c>
    </row>
    <row r="10" spans="1:15" x14ac:dyDescent="0.3">
      <c r="C10" t="s">
        <v>546</v>
      </c>
      <c r="D10" t="s">
        <v>10</v>
      </c>
      <c r="E10">
        <v>0.72</v>
      </c>
      <c r="M10">
        <f t="shared" si="0"/>
        <v>-0.72</v>
      </c>
    </row>
    <row r="11" spans="1:15" ht="15.6" x14ac:dyDescent="0.3">
      <c r="B11" t="s">
        <v>555</v>
      </c>
      <c r="E11">
        <v>56.932781278127813</v>
      </c>
      <c r="G11" s="16"/>
      <c r="H11" s="18" t="s">
        <v>555</v>
      </c>
      <c r="I11" s="18"/>
      <c r="J11" s="18"/>
      <c r="K11" s="18"/>
      <c r="L11" s="18">
        <v>56.932781278127813</v>
      </c>
      <c r="M11">
        <f t="shared" si="0"/>
        <v>0</v>
      </c>
    </row>
    <row r="12" spans="1:15" ht="15.6" x14ac:dyDescent="0.3">
      <c r="B12" t="s">
        <v>29</v>
      </c>
      <c r="C12" t="s">
        <v>9</v>
      </c>
      <c r="D12" t="s">
        <v>62</v>
      </c>
      <c r="E12">
        <v>11.45</v>
      </c>
      <c r="G12" s="16"/>
      <c r="H12" s="14" t="s">
        <v>29</v>
      </c>
      <c r="I12" s="15" t="s">
        <v>564</v>
      </c>
      <c r="J12" s="14" t="s">
        <v>62</v>
      </c>
      <c r="K12" s="15" t="s">
        <v>565</v>
      </c>
      <c r="L12" s="15">
        <v>11.45</v>
      </c>
      <c r="M12">
        <f t="shared" si="0"/>
        <v>0</v>
      </c>
    </row>
    <row r="13" spans="1:15" ht="15.6" x14ac:dyDescent="0.3">
      <c r="C13" t="s">
        <v>12</v>
      </c>
      <c r="D13" t="s">
        <v>62</v>
      </c>
      <c r="E13">
        <v>11.45</v>
      </c>
      <c r="G13" s="16"/>
      <c r="H13" s="14"/>
      <c r="I13" s="15" t="s">
        <v>566</v>
      </c>
      <c r="J13" s="14" t="s">
        <v>62</v>
      </c>
      <c r="K13" s="15" t="s">
        <v>565</v>
      </c>
      <c r="L13" s="15">
        <v>11.45</v>
      </c>
      <c r="M13">
        <f t="shared" si="0"/>
        <v>0</v>
      </c>
    </row>
    <row r="14" spans="1:15" ht="15.6" x14ac:dyDescent="0.3">
      <c r="C14" t="s">
        <v>14</v>
      </c>
      <c r="D14" t="s">
        <v>62</v>
      </c>
      <c r="E14">
        <v>11.45</v>
      </c>
      <c r="G14" s="16"/>
      <c r="H14" s="14"/>
      <c r="I14" s="15" t="s">
        <v>567</v>
      </c>
      <c r="J14" s="14" t="s">
        <v>62</v>
      </c>
      <c r="K14" s="15" t="s">
        <v>565</v>
      </c>
      <c r="L14" s="15">
        <v>11.45</v>
      </c>
      <c r="M14">
        <f t="shared" si="0"/>
        <v>0</v>
      </c>
    </row>
    <row r="15" spans="1:15" ht="15.6" x14ac:dyDescent="0.3">
      <c r="C15" t="s">
        <v>16</v>
      </c>
      <c r="D15" t="s">
        <v>62</v>
      </c>
      <c r="E15">
        <v>11.45</v>
      </c>
      <c r="G15" s="16"/>
      <c r="H15" s="14"/>
      <c r="I15" s="15" t="s">
        <v>568</v>
      </c>
      <c r="J15" s="14" t="s">
        <v>62</v>
      </c>
      <c r="K15" s="15" t="s">
        <v>565</v>
      </c>
      <c r="L15" s="15">
        <v>11.45</v>
      </c>
      <c r="M15">
        <f t="shared" si="0"/>
        <v>0</v>
      </c>
    </row>
    <row r="16" spans="1:15" ht="15.6" x14ac:dyDescent="0.3">
      <c r="C16" t="s">
        <v>57</v>
      </c>
      <c r="D16" t="s">
        <v>62</v>
      </c>
      <c r="E16">
        <v>9.6</v>
      </c>
      <c r="G16" s="16"/>
      <c r="H16" s="17"/>
      <c r="I16" s="15" t="s">
        <v>569</v>
      </c>
      <c r="J16" s="17" t="s">
        <v>62</v>
      </c>
      <c r="K16" s="15" t="s">
        <v>565</v>
      </c>
      <c r="L16" s="15">
        <v>9.6</v>
      </c>
      <c r="M16">
        <f t="shared" si="0"/>
        <v>0</v>
      </c>
    </row>
    <row r="17" spans="1:13" ht="15.6" x14ac:dyDescent="0.3">
      <c r="B17" t="s">
        <v>556</v>
      </c>
      <c r="E17">
        <v>55.4</v>
      </c>
      <c r="G17" s="16"/>
      <c r="H17" s="18" t="s">
        <v>556</v>
      </c>
      <c r="I17" s="18"/>
      <c r="J17" s="18"/>
      <c r="K17" s="18"/>
      <c r="L17" s="18">
        <v>55.4</v>
      </c>
      <c r="M17">
        <f t="shared" si="0"/>
        <v>0</v>
      </c>
    </row>
    <row r="18" spans="1:13" ht="15.6" x14ac:dyDescent="0.3">
      <c r="B18" t="s">
        <v>34</v>
      </c>
      <c r="C18" t="s">
        <v>9</v>
      </c>
      <c r="D18" t="s">
        <v>60</v>
      </c>
      <c r="E18">
        <v>8.5399999999999991</v>
      </c>
      <c r="G18" s="16"/>
      <c r="H18" s="14" t="s">
        <v>34</v>
      </c>
      <c r="I18" s="15" t="s">
        <v>564</v>
      </c>
      <c r="J18" s="14" t="s">
        <v>60</v>
      </c>
      <c r="K18" s="15" t="s">
        <v>565</v>
      </c>
      <c r="L18" s="15">
        <v>8.5399999999999991</v>
      </c>
      <c r="M18">
        <f t="shared" si="0"/>
        <v>0</v>
      </c>
    </row>
    <row r="19" spans="1:13" ht="15.6" x14ac:dyDescent="0.3">
      <c r="C19" t="s">
        <v>12</v>
      </c>
      <c r="D19" t="s">
        <v>60</v>
      </c>
      <c r="E19">
        <v>7.34</v>
      </c>
      <c r="G19" s="16"/>
      <c r="H19" s="14"/>
      <c r="I19" s="15" t="s">
        <v>566</v>
      </c>
      <c r="J19" s="14" t="s">
        <v>60</v>
      </c>
      <c r="K19" s="15" t="s">
        <v>565</v>
      </c>
      <c r="L19" s="15">
        <v>7.34</v>
      </c>
      <c r="M19">
        <f t="shared" si="0"/>
        <v>0</v>
      </c>
    </row>
    <row r="20" spans="1:13" ht="15.6" x14ac:dyDescent="0.3">
      <c r="C20" t="s">
        <v>14</v>
      </c>
      <c r="D20" t="s">
        <v>60</v>
      </c>
      <c r="E20">
        <v>11</v>
      </c>
      <c r="G20" s="16"/>
      <c r="H20" s="14"/>
      <c r="I20" s="15" t="s">
        <v>567</v>
      </c>
      <c r="J20" s="14" t="s">
        <v>60</v>
      </c>
      <c r="K20" s="15" t="s">
        <v>565</v>
      </c>
      <c r="L20" s="15">
        <v>11</v>
      </c>
      <c r="M20">
        <f t="shared" si="0"/>
        <v>0</v>
      </c>
    </row>
    <row r="21" spans="1:13" ht="15.6" x14ac:dyDescent="0.3">
      <c r="C21" t="s">
        <v>16</v>
      </c>
      <c r="D21" t="s">
        <v>60</v>
      </c>
      <c r="E21">
        <v>11</v>
      </c>
      <c r="G21" s="16"/>
      <c r="H21" s="17"/>
      <c r="I21" s="15" t="s">
        <v>568</v>
      </c>
      <c r="J21" s="17" t="s">
        <v>60</v>
      </c>
      <c r="K21" s="15" t="s">
        <v>565</v>
      </c>
      <c r="L21" s="15">
        <v>11</v>
      </c>
      <c r="M21">
        <f t="shared" si="0"/>
        <v>0</v>
      </c>
    </row>
    <row r="22" spans="1:13" ht="15.6" x14ac:dyDescent="0.3">
      <c r="B22" t="s">
        <v>557</v>
      </c>
      <c r="E22">
        <v>37.879999999999995</v>
      </c>
      <c r="G22" s="16"/>
      <c r="H22" s="18" t="s">
        <v>557</v>
      </c>
      <c r="I22" s="18"/>
      <c r="J22" s="18"/>
      <c r="K22" s="18"/>
      <c r="L22" s="18">
        <v>37.879999999999995</v>
      </c>
      <c r="M22">
        <f t="shared" si="0"/>
        <v>0</v>
      </c>
    </row>
    <row r="23" spans="1:13" ht="15.6" x14ac:dyDescent="0.3">
      <c r="B23" t="s">
        <v>77</v>
      </c>
      <c r="C23" t="s">
        <v>9</v>
      </c>
      <c r="D23" t="s">
        <v>62</v>
      </c>
      <c r="E23">
        <v>12.29</v>
      </c>
      <c r="G23" s="16"/>
      <c r="H23" s="14" t="s">
        <v>77</v>
      </c>
      <c r="I23" s="15" t="s">
        <v>564</v>
      </c>
      <c r="J23" s="14" t="s">
        <v>62</v>
      </c>
      <c r="K23" s="15" t="s">
        <v>565</v>
      </c>
      <c r="L23" s="15">
        <v>12.29</v>
      </c>
      <c r="M23">
        <f t="shared" si="0"/>
        <v>0</v>
      </c>
    </row>
    <row r="24" spans="1:13" ht="15.6" x14ac:dyDescent="0.3">
      <c r="C24" t="s">
        <v>12</v>
      </c>
      <c r="D24" t="s">
        <v>62</v>
      </c>
      <c r="E24">
        <v>12.29</v>
      </c>
      <c r="G24" s="16"/>
      <c r="H24" s="14"/>
      <c r="I24" s="15" t="s">
        <v>566</v>
      </c>
      <c r="J24" s="14" t="s">
        <v>62</v>
      </c>
      <c r="K24" s="15" t="s">
        <v>565</v>
      </c>
      <c r="L24" s="15">
        <v>12.29</v>
      </c>
      <c r="M24">
        <f t="shared" si="0"/>
        <v>0</v>
      </c>
    </row>
    <row r="25" spans="1:13" ht="15.6" x14ac:dyDescent="0.3">
      <c r="C25" t="s">
        <v>14</v>
      </c>
      <c r="D25" t="s">
        <v>62</v>
      </c>
      <c r="E25">
        <v>12.29</v>
      </c>
      <c r="G25" s="16"/>
      <c r="H25" s="14"/>
      <c r="I25" s="15" t="s">
        <v>567</v>
      </c>
      <c r="J25" s="14" t="s">
        <v>62</v>
      </c>
      <c r="K25" s="15" t="s">
        <v>565</v>
      </c>
      <c r="L25" s="15">
        <v>12.29</v>
      </c>
      <c r="M25">
        <f t="shared" si="0"/>
        <v>0</v>
      </c>
    </row>
    <row r="26" spans="1:13" ht="15.6" x14ac:dyDescent="0.3">
      <c r="C26" t="s">
        <v>16</v>
      </c>
      <c r="D26" t="s">
        <v>62</v>
      </c>
      <c r="E26">
        <v>12.29</v>
      </c>
      <c r="G26" s="16"/>
      <c r="H26" s="17"/>
      <c r="I26" s="15" t="s">
        <v>568</v>
      </c>
      <c r="J26" s="17" t="s">
        <v>62</v>
      </c>
      <c r="K26" s="15" t="s">
        <v>565</v>
      </c>
      <c r="L26" s="15">
        <v>12.29</v>
      </c>
      <c r="M26">
        <f t="shared" si="0"/>
        <v>0</v>
      </c>
    </row>
    <row r="27" spans="1:13" ht="15.6" x14ac:dyDescent="0.3">
      <c r="B27" t="s">
        <v>559</v>
      </c>
      <c r="E27">
        <v>49.16</v>
      </c>
      <c r="G27" s="19"/>
      <c r="H27" s="18" t="s">
        <v>559</v>
      </c>
      <c r="I27" s="18"/>
      <c r="J27" s="18"/>
      <c r="K27" s="18"/>
      <c r="L27" s="18">
        <v>49.16</v>
      </c>
      <c r="M27">
        <f t="shared" si="0"/>
        <v>0</v>
      </c>
    </row>
    <row r="28" spans="1:13" ht="15.6" x14ac:dyDescent="0.3">
      <c r="A28" t="s">
        <v>82</v>
      </c>
      <c r="B28" t="s">
        <v>8</v>
      </c>
      <c r="C28" t="s">
        <v>9</v>
      </c>
      <c r="D28" t="s">
        <v>83</v>
      </c>
      <c r="E28">
        <v>10.16</v>
      </c>
      <c r="G28" s="13" t="s">
        <v>570</v>
      </c>
      <c r="H28" s="14" t="s">
        <v>8</v>
      </c>
      <c r="I28" s="15" t="s">
        <v>564</v>
      </c>
      <c r="J28" s="14" t="s">
        <v>83</v>
      </c>
      <c r="K28" s="15" t="s">
        <v>565</v>
      </c>
      <c r="L28" s="15">
        <v>10.16</v>
      </c>
      <c r="M28">
        <f t="shared" si="0"/>
        <v>0</v>
      </c>
    </row>
    <row r="29" spans="1:13" ht="15.6" x14ac:dyDescent="0.3">
      <c r="C29" t="s">
        <v>208</v>
      </c>
      <c r="D29" t="s">
        <v>25</v>
      </c>
      <c r="E29">
        <v>1.53</v>
      </c>
      <c r="G29" s="16"/>
      <c r="H29" s="14"/>
      <c r="I29" s="15" t="s">
        <v>566</v>
      </c>
      <c r="J29" s="17" t="s">
        <v>83</v>
      </c>
      <c r="K29" s="15" t="s">
        <v>565</v>
      </c>
      <c r="L29" s="15">
        <v>8.6300000000000008</v>
      </c>
      <c r="M29">
        <f t="shared" si="0"/>
        <v>7.1000000000000005</v>
      </c>
    </row>
    <row r="30" spans="1:13" ht="15.6" x14ac:dyDescent="0.3">
      <c r="C30" t="s">
        <v>12</v>
      </c>
      <c r="D30" t="s">
        <v>83</v>
      </c>
      <c r="E30">
        <v>8.6300000000000008</v>
      </c>
      <c r="G30" s="16"/>
      <c r="H30" s="14"/>
      <c r="I30" s="15" t="s">
        <v>571</v>
      </c>
      <c r="J30" s="17" t="s">
        <v>25</v>
      </c>
      <c r="K30" s="15" t="s">
        <v>565</v>
      </c>
      <c r="L30" s="15">
        <v>1.53</v>
      </c>
      <c r="M30">
        <f t="shared" si="0"/>
        <v>-7.1000000000000005</v>
      </c>
    </row>
    <row r="31" spans="1:13" ht="15.6" x14ac:dyDescent="0.3">
      <c r="C31" t="s">
        <v>85</v>
      </c>
      <c r="D31" t="s">
        <v>83</v>
      </c>
      <c r="E31">
        <v>6.085</v>
      </c>
      <c r="G31" s="16"/>
      <c r="H31" s="14"/>
      <c r="I31" s="15" t="s">
        <v>572</v>
      </c>
      <c r="J31" s="17" t="s">
        <v>83</v>
      </c>
      <c r="K31" s="15" t="s">
        <v>565</v>
      </c>
      <c r="L31" s="15">
        <v>6.085</v>
      </c>
      <c r="M31">
        <f t="shared" si="0"/>
        <v>0</v>
      </c>
    </row>
    <row r="32" spans="1:13" ht="15.6" x14ac:dyDescent="0.3">
      <c r="C32" t="s">
        <v>87</v>
      </c>
      <c r="D32" t="s">
        <v>88</v>
      </c>
      <c r="E32">
        <v>6.085</v>
      </c>
      <c r="G32" s="16"/>
      <c r="H32" s="14"/>
      <c r="I32" s="15" t="s">
        <v>573</v>
      </c>
      <c r="J32" s="14" t="s">
        <v>88</v>
      </c>
      <c r="K32" s="15" t="s">
        <v>565</v>
      </c>
      <c r="L32" s="15">
        <v>6.085</v>
      </c>
      <c r="M32">
        <f t="shared" si="0"/>
        <v>0</v>
      </c>
    </row>
    <row r="33" spans="2:14" ht="15.6" x14ac:dyDescent="0.3">
      <c r="C33" t="s">
        <v>16</v>
      </c>
      <c r="D33" t="s">
        <v>88</v>
      </c>
      <c r="E33">
        <v>12.17</v>
      </c>
      <c r="G33" s="16"/>
      <c r="H33" s="17"/>
      <c r="I33" s="15" t="s">
        <v>568</v>
      </c>
      <c r="J33" s="17" t="s">
        <v>88</v>
      </c>
      <c r="K33" s="15" t="s">
        <v>565</v>
      </c>
      <c r="L33" s="15">
        <v>12.17</v>
      </c>
      <c r="M33">
        <f t="shared" si="0"/>
        <v>0</v>
      </c>
    </row>
    <row r="34" spans="2:14" ht="15.6" x14ac:dyDescent="0.3">
      <c r="B34" t="s">
        <v>553</v>
      </c>
      <c r="E34">
        <v>44.660000000000004</v>
      </c>
      <c r="G34" s="16"/>
      <c r="H34" s="18" t="s">
        <v>553</v>
      </c>
      <c r="I34" s="18"/>
      <c r="J34" s="18"/>
      <c r="K34" s="18"/>
      <c r="L34" s="18">
        <v>44.660000000000004</v>
      </c>
      <c r="M34">
        <f t="shared" si="0"/>
        <v>0</v>
      </c>
    </row>
    <row r="35" spans="2:14" ht="15.6" x14ac:dyDescent="0.3">
      <c r="B35" t="s">
        <v>18</v>
      </c>
      <c r="C35" t="s">
        <v>91</v>
      </c>
      <c r="D35" t="s">
        <v>88</v>
      </c>
      <c r="E35">
        <v>9.1274999999999995</v>
      </c>
      <c r="G35" s="16"/>
      <c r="H35" s="14" t="s">
        <v>18</v>
      </c>
      <c r="I35" s="15" t="s">
        <v>574</v>
      </c>
      <c r="J35" s="17" t="s">
        <v>88</v>
      </c>
      <c r="K35" s="15" t="s">
        <v>565</v>
      </c>
      <c r="L35" s="15">
        <v>9.1274999999999995</v>
      </c>
      <c r="M35">
        <f t="shared" si="0"/>
        <v>0</v>
      </c>
      <c r="N35" t="s">
        <v>593</v>
      </c>
    </row>
    <row r="36" spans="2:14" ht="15.6" x14ac:dyDescent="0.3">
      <c r="C36" t="s">
        <v>93</v>
      </c>
      <c r="D36" t="s">
        <v>94</v>
      </c>
      <c r="E36">
        <v>3.0425</v>
      </c>
      <c r="G36" s="16"/>
      <c r="H36" s="14"/>
      <c r="I36" s="15" t="s">
        <v>575</v>
      </c>
      <c r="J36" s="14" t="s">
        <v>94</v>
      </c>
      <c r="K36" s="15" t="s">
        <v>565</v>
      </c>
      <c r="L36" s="15">
        <v>3.0425</v>
      </c>
      <c r="M36">
        <f t="shared" si="0"/>
        <v>0</v>
      </c>
      <c r="N36" t="s">
        <v>593</v>
      </c>
    </row>
    <row r="37" spans="2:14" ht="15.6" x14ac:dyDescent="0.3">
      <c r="C37" t="s">
        <v>12</v>
      </c>
      <c r="D37" t="s">
        <v>94</v>
      </c>
      <c r="E37">
        <v>12.17</v>
      </c>
      <c r="G37" s="16"/>
      <c r="H37" s="14"/>
      <c r="I37" s="15" t="s">
        <v>566</v>
      </c>
      <c r="J37" s="17" t="s">
        <v>94</v>
      </c>
      <c r="K37" s="15" t="s">
        <v>565</v>
      </c>
      <c r="L37" s="15">
        <v>12.17</v>
      </c>
      <c r="M37">
        <f t="shared" si="0"/>
        <v>0</v>
      </c>
    </row>
    <row r="38" spans="2:14" ht="15.6" x14ac:dyDescent="0.3">
      <c r="C38" t="s">
        <v>85</v>
      </c>
      <c r="D38" t="s">
        <v>97</v>
      </c>
      <c r="E38">
        <v>5.52</v>
      </c>
      <c r="G38" s="16"/>
      <c r="H38" s="14"/>
      <c r="I38" s="15" t="s">
        <v>572</v>
      </c>
      <c r="J38" s="17" t="s">
        <v>97</v>
      </c>
      <c r="K38" s="15" t="s">
        <v>565</v>
      </c>
      <c r="L38" s="15">
        <v>5.52</v>
      </c>
      <c r="M38">
        <f t="shared" si="0"/>
        <v>0</v>
      </c>
    </row>
    <row r="39" spans="2:14" ht="15.6" x14ac:dyDescent="0.3">
      <c r="C39" t="s">
        <v>87</v>
      </c>
      <c r="D39" t="s">
        <v>99</v>
      </c>
      <c r="E39">
        <v>2.13</v>
      </c>
      <c r="G39" s="16"/>
      <c r="H39" s="14"/>
      <c r="I39" s="15" t="s">
        <v>573</v>
      </c>
      <c r="J39" s="17" t="s">
        <v>99</v>
      </c>
      <c r="K39" s="15" t="s">
        <v>565</v>
      </c>
      <c r="L39" s="15">
        <v>2.13</v>
      </c>
      <c r="M39">
        <f t="shared" si="0"/>
        <v>0</v>
      </c>
    </row>
    <row r="40" spans="2:14" ht="15.6" x14ac:dyDescent="0.3">
      <c r="C40" t="s">
        <v>209</v>
      </c>
      <c r="D40" t="s">
        <v>60</v>
      </c>
      <c r="E40">
        <v>1.2</v>
      </c>
      <c r="G40" s="16"/>
      <c r="H40" s="14"/>
      <c r="I40" s="15" t="s">
        <v>576</v>
      </c>
      <c r="J40" s="17" t="s">
        <v>60</v>
      </c>
      <c r="K40" s="15" t="s">
        <v>565</v>
      </c>
      <c r="L40" s="15">
        <v>1.2</v>
      </c>
      <c r="M40">
        <f t="shared" si="0"/>
        <v>0</v>
      </c>
    </row>
    <row r="41" spans="2:14" ht="15.6" x14ac:dyDescent="0.3">
      <c r="C41" t="s">
        <v>101</v>
      </c>
      <c r="D41" t="s">
        <v>94</v>
      </c>
      <c r="E41">
        <v>8.01</v>
      </c>
      <c r="G41" s="16"/>
      <c r="H41" s="14"/>
      <c r="I41" s="15" t="s">
        <v>577</v>
      </c>
      <c r="J41" s="17" t="s">
        <v>94</v>
      </c>
      <c r="K41" s="15" t="s">
        <v>565</v>
      </c>
      <c r="L41" s="15">
        <v>8.01</v>
      </c>
      <c r="M41">
        <f t="shared" si="0"/>
        <v>0</v>
      </c>
    </row>
    <row r="42" spans="2:14" ht="15.6" x14ac:dyDescent="0.3">
      <c r="C42" t="s">
        <v>103</v>
      </c>
      <c r="D42" t="s">
        <v>104</v>
      </c>
      <c r="E42">
        <v>1.43</v>
      </c>
      <c r="G42" s="16"/>
      <c r="H42" s="14"/>
      <c r="I42" s="15" t="s">
        <v>578</v>
      </c>
      <c r="J42" s="17" t="s">
        <v>104</v>
      </c>
      <c r="K42" s="15" t="s">
        <v>565</v>
      </c>
      <c r="L42" s="15">
        <v>1.43</v>
      </c>
      <c r="M42">
        <f t="shared" si="0"/>
        <v>0</v>
      </c>
    </row>
    <row r="43" spans="2:14" ht="15.6" x14ac:dyDescent="0.3">
      <c r="C43" t="s">
        <v>210</v>
      </c>
      <c r="D43" t="s">
        <v>60</v>
      </c>
      <c r="E43">
        <v>2.72</v>
      </c>
      <c r="G43" s="16"/>
      <c r="H43" s="17"/>
      <c r="I43" s="15" t="s">
        <v>579</v>
      </c>
      <c r="J43" s="17" t="s">
        <v>60</v>
      </c>
      <c r="K43" s="15" t="s">
        <v>565</v>
      </c>
      <c r="L43" s="15">
        <v>2.72</v>
      </c>
      <c r="M43">
        <f t="shared" si="0"/>
        <v>0</v>
      </c>
    </row>
    <row r="44" spans="2:14" ht="15.6" x14ac:dyDescent="0.3">
      <c r="B44" t="s">
        <v>554</v>
      </c>
      <c r="E44">
        <v>45.349999999999994</v>
      </c>
      <c r="G44" s="16"/>
      <c r="H44" s="18" t="s">
        <v>554</v>
      </c>
      <c r="I44" s="18"/>
      <c r="J44" s="18"/>
      <c r="K44" s="18"/>
      <c r="L44" s="18">
        <v>45.349999999999994</v>
      </c>
      <c r="M44">
        <f t="shared" si="0"/>
        <v>0</v>
      </c>
    </row>
    <row r="45" spans="2:14" ht="15.6" x14ac:dyDescent="0.3">
      <c r="B45" t="s">
        <v>24</v>
      </c>
      <c r="C45" t="s">
        <v>9</v>
      </c>
      <c r="D45" t="s">
        <v>60</v>
      </c>
      <c r="E45">
        <v>12.17</v>
      </c>
      <c r="G45" s="16"/>
      <c r="H45" s="14" t="s">
        <v>24</v>
      </c>
      <c r="I45" s="15" t="s">
        <v>564</v>
      </c>
      <c r="J45" s="14" t="s">
        <v>60</v>
      </c>
      <c r="K45" s="15" t="s">
        <v>565</v>
      </c>
      <c r="L45" s="15">
        <v>12.17</v>
      </c>
      <c r="M45">
        <f t="shared" si="0"/>
        <v>0</v>
      </c>
    </row>
    <row r="46" spans="2:14" ht="15.6" x14ac:dyDescent="0.3">
      <c r="C46" t="s">
        <v>12</v>
      </c>
      <c r="D46" t="s">
        <v>60</v>
      </c>
      <c r="E46">
        <v>12.17</v>
      </c>
      <c r="G46" s="16"/>
      <c r="H46" s="14"/>
      <c r="I46" s="15" t="s">
        <v>566</v>
      </c>
      <c r="J46" s="14" t="s">
        <v>60</v>
      </c>
      <c r="K46" s="15" t="s">
        <v>565</v>
      </c>
      <c r="L46" s="15">
        <v>12.17</v>
      </c>
      <c r="M46">
        <f t="shared" si="0"/>
        <v>0</v>
      </c>
    </row>
    <row r="47" spans="2:14" ht="15.6" x14ac:dyDescent="0.3">
      <c r="C47" t="s">
        <v>14</v>
      </c>
      <c r="D47" t="s">
        <v>60</v>
      </c>
      <c r="E47">
        <v>12.17</v>
      </c>
      <c r="G47" s="16"/>
      <c r="H47" s="14"/>
      <c r="I47" s="15" t="s">
        <v>567</v>
      </c>
      <c r="J47" s="14" t="s">
        <v>60</v>
      </c>
      <c r="K47" s="15" t="s">
        <v>565</v>
      </c>
      <c r="L47" s="15">
        <v>12.17</v>
      </c>
      <c r="M47">
        <f t="shared" si="0"/>
        <v>0</v>
      </c>
    </row>
    <row r="48" spans="2:14" ht="15.6" x14ac:dyDescent="0.3">
      <c r="C48" t="s">
        <v>16</v>
      </c>
      <c r="D48" t="s">
        <v>60</v>
      </c>
      <c r="E48">
        <v>12.17</v>
      </c>
      <c r="G48" s="16"/>
      <c r="H48" s="17"/>
      <c r="I48" s="15" t="s">
        <v>568</v>
      </c>
      <c r="J48" s="17" t="s">
        <v>60</v>
      </c>
      <c r="K48" s="15" t="s">
        <v>565</v>
      </c>
      <c r="L48" s="15">
        <v>12.17</v>
      </c>
      <c r="M48">
        <f t="shared" si="0"/>
        <v>0</v>
      </c>
    </row>
    <row r="49" spans="1:14" ht="15.6" x14ac:dyDescent="0.3">
      <c r="B49" t="s">
        <v>555</v>
      </c>
      <c r="E49">
        <v>48.68</v>
      </c>
      <c r="G49" s="16"/>
      <c r="H49" s="18" t="s">
        <v>555</v>
      </c>
      <c r="I49" s="18"/>
      <c r="J49" s="18"/>
      <c r="K49" s="18"/>
      <c r="L49" s="18">
        <v>48.68</v>
      </c>
      <c r="M49">
        <f t="shared" si="0"/>
        <v>0</v>
      </c>
    </row>
    <row r="50" spans="1:14" ht="15.6" x14ac:dyDescent="0.3">
      <c r="B50" t="s">
        <v>34</v>
      </c>
      <c r="C50" t="s">
        <v>9</v>
      </c>
      <c r="D50" t="s">
        <v>60</v>
      </c>
      <c r="E50">
        <v>12.17</v>
      </c>
      <c r="G50" s="16"/>
      <c r="H50" s="14" t="s">
        <v>34</v>
      </c>
      <c r="I50" s="15" t="s">
        <v>564</v>
      </c>
      <c r="J50" s="14" t="s">
        <v>60</v>
      </c>
      <c r="K50" s="15" t="s">
        <v>565</v>
      </c>
      <c r="L50" s="15">
        <v>12.17</v>
      </c>
      <c r="M50">
        <f t="shared" si="0"/>
        <v>0</v>
      </c>
    </row>
    <row r="51" spans="1:14" ht="15.6" x14ac:dyDescent="0.3">
      <c r="C51" t="s">
        <v>12</v>
      </c>
      <c r="D51" t="s">
        <v>60</v>
      </c>
      <c r="E51">
        <v>12.17</v>
      </c>
      <c r="G51" s="16"/>
      <c r="H51" s="14"/>
      <c r="I51" s="15" t="s">
        <v>566</v>
      </c>
      <c r="J51" s="14" t="s">
        <v>60</v>
      </c>
      <c r="K51" s="15" t="s">
        <v>565</v>
      </c>
      <c r="L51" s="15">
        <v>12.17</v>
      </c>
      <c r="M51">
        <f t="shared" si="0"/>
        <v>0</v>
      </c>
    </row>
    <row r="52" spans="1:14" ht="15.6" x14ac:dyDescent="0.3">
      <c r="C52" t="s">
        <v>14</v>
      </c>
      <c r="D52" t="s">
        <v>60</v>
      </c>
      <c r="E52">
        <v>12.17</v>
      </c>
      <c r="G52" s="16"/>
      <c r="H52" s="14"/>
      <c r="I52" s="15" t="s">
        <v>567</v>
      </c>
      <c r="J52" s="14" t="s">
        <v>60</v>
      </c>
      <c r="K52" s="15" t="s">
        <v>565</v>
      </c>
      <c r="L52" s="15">
        <v>12.17</v>
      </c>
      <c r="M52">
        <f t="shared" si="0"/>
        <v>0</v>
      </c>
    </row>
    <row r="53" spans="1:14" ht="15.6" x14ac:dyDescent="0.3">
      <c r="C53" t="s">
        <v>16</v>
      </c>
      <c r="D53" t="s">
        <v>60</v>
      </c>
      <c r="E53">
        <v>12.17</v>
      </c>
      <c r="G53" s="16"/>
      <c r="H53" s="17"/>
      <c r="I53" s="15" t="s">
        <v>568</v>
      </c>
      <c r="J53" s="17" t="s">
        <v>60</v>
      </c>
      <c r="K53" s="15" t="s">
        <v>565</v>
      </c>
      <c r="L53" s="15">
        <v>12.17</v>
      </c>
      <c r="M53">
        <f t="shared" si="0"/>
        <v>0</v>
      </c>
    </row>
    <row r="54" spans="1:14" ht="15.6" x14ac:dyDescent="0.3">
      <c r="B54" t="s">
        <v>557</v>
      </c>
      <c r="E54">
        <v>48.68</v>
      </c>
      <c r="G54" s="19"/>
      <c r="H54" s="18" t="s">
        <v>557</v>
      </c>
      <c r="I54" s="18"/>
      <c r="J54" s="18"/>
      <c r="K54" s="18"/>
      <c r="L54" s="18">
        <v>48.68</v>
      </c>
      <c r="M54">
        <f t="shared" si="0"/>
        <v>0</v>
      </c>
    </row>
    <row r="55" spans="1:14" ht="15.6" x14ac:dyDescent="0.3">
      <c r="A55" t="s">
        <v>122</v>
      </c>
      <c r="B55" t="s">
        <v>8</v>
      </c>
      <c r="C55" t="s">
        <v>9</v>
      </c>
      <c r="D55" t="s">
        <v>60</v>
      </c>
      <c r="E55">
        <v>12.17</v>
      </c>
      <c r="G55" s="13" t="s">
        <v>580</v>
      </c>
      <c r="H55" s="14" t="s">
        <v>8</v>
      </c>
      <c r="I55" s="15" t="s">
        <v>564</v>
      </c>
      <c r="J55" s="14" t="s">
        <v>60</v>
      </c>
      <c r="K55" s="15" t="s">
        <v>565</v>
      </c>
      <c r="L55" s="15">
        <v>12.17</v>
      </c>
      <c r="M55">
        <f t="shared" si="0"/>
        <v>0</v>
      </c>
    </row>
    <row r="56" spans="1:14" ht="15.6" x14ac:dyDescent="0.3">
      <c r="C56" t="s">
        <v>12</v>
      </c>
      <c r="D56" t="s">
        <v>60</v>
      </c>
      <c r="E56">
        <v>12.17</v>
      </c>
      <c r="G56" s="16"/>
      <c r="H56" s="14"/>
      <c r="I56" s="15" t="s">
        <v>566</v>
      </c>
      <c r="J56" s="14" t="s">
        <v>60</v>
      </c>
      <c r="K56" s="15" t="s">
        <v>565</v>
      </c>
      <c r="L56" s="15">
        <v>12.17</v>
      </c>
      <c r="M56">
        <f t="shared" si="0"/>
        <v>0</v>
      </c>
    </row>
    <row r="57" spans="1:14" ht="15.6" x14ac:dyDescent="0.3">
      <c r="C57" t="s">
        <v>14</v>
      </c>
      <c r="D57" t="s">
        <v>60</v>
      </c>
      <c r="E57">
        <v>12.17</v>
      </c>
      <c r="G57" s="16"/>
      <c r="H57" s="14"/>
      <c r="I57" s="15" t="s">
        <v>567</v>
      </c>
      <c r="J57" s="14" t="s">
        <v>60</v>
      </c>
      <c r="K57" s="15" t="s">
        <v>565</v>
      </c>
      <c r="L57" s="15">
        <v>12.17</v>
      </c>
      <c r="M57">
        <f t="shared" si="0"/>
        <v>0</v>
      </c>
    </row>
    <row r="58" spans="1:14" ht="15.6" x14ac:dyDescent="0.3">
      <c r="C58" t="s">
        <v>16</v>
      </c>
      <c r="D58" t="s">
        <v>60</v>
      </c>
      <c r="E58">
        <v>12.17</v>
      </c>
      <c r="G58" s="16"/>
      <c r="H58" s="17"/>
      <c r="I58" s="15" t="s">
        <v>568</v>
      </c>
      <c r="J58" s="17" t="s">
        <v>60</v>
      </c>
      <c r="K58" s="15" t="s">
        <v>565</v>
      </c>
      <c r="L58" s="15">
        <v>12.17</v>
      </c>
      <c r="M58">
        <f t="shared" si="0"/>
        <v>0</v>
      </c>
    </row>
    <row r="59" spans="1:14" ht="15.6" x14ac:dyDescent="0.3">
      <c r="B59" t="s">
        <v>553</v>
      </c>
      <c r="E59">
        <v>48.68</v>
      </c>
      <c r="G59" s="16"/>
      <c r="H59" s="18" t="s">
        <v>553</v>
      </c>
      <c r="I59" s="18"/>
      <c r="J59" s="18"/>
      <c r="K59" s="18"/>
      <c r="L59" s="18">
        <v>48.68</v>
      </c>
      <c r="M59">
        <f t="shared" si="0"/>
        <v>0</v>
      </c>
    </row>
    <row r="60" spans="1:14" ht="15.6" x14ac:dyDescent="0.3">
      <c r="B60" t="s">
        <v>18</v>
      </c>
      <c r="C60" t="s">
        <v>9</v>
      </c>
      <c r="D60" t="s">
        <v>60</v>
      </c>
      <c r="E60">
        <v>12.17</v>
      </c>
      <c r="G60" s="16"/>
      <c r="H60" s="14" t="s">
        <v>18</v>
      </c>
      <c r="I60" s="15" t="s">
        <v>564</v>
      </c>
      <c r="J60" s="17" t="s">
        <v>60</v>
      </c>
      <c r="K60" s="15" t="s">
        <v>565</v>
      </c>
      <c r="L60" s="15">
        <v>12.17</v>
      </c>
      <c r="M60">
        <f t="shared" si="0"/>
        <v>0</v>
      </c>
    </row>
    <row r="61" spans="1:14" ht="15.6" x14ac:dyDescent="0.3">
      <c r="C61" t="s">
        <v>208</v>
      </c>
      <c r="D61" t="s">
        <v>19</v>
      </c>
      <c r="E61">
        <v>11.546597659765977</v>
      </c>
      <c r="G61" s="16"/>
      <c r="H61" s="14"/>
      <c r="I61" s="15" t="s">
        <v>566</v>
      </c>
      <c r="J61" s="17" t="s">
        <v>581</v>
      </c>
      <c r="K61" s="15" t="s">
        <v>565</v>
      </c>
      <c r="L61" s="15">
        <v>0.62340234023402341</v>
      </c>
      <c r="M61">
        <f t="shared" si="0"/>
        <v>-10.923195319531954</v>
      </c>
      <c r="N61" t="s">
        <v>593</v>
      </c>
    </row>
    <row r="62" spans="1:14" ht="15.6" x14ac:dyDescent="0.3">
      <c r="C62" t="s">
        <v>12</v>
      </c>
      <c r="D62" t="s">
        <v>60</v>
      </c>
      <c r="E62">
        <v>0.62340234023402341</v>
      </c>
      <c r="G62" s="16"/>
      <c r="H62" s="14"/>
      <c r="I62" s="15"/>
      <c r="J62" s="14" t="s">
        <v>60</v>
      </c>
      <c r="K62" s="15" t="s">
        <v>565</v>
      </c>
      <c r="L62" s="15">
        <v>11.546597659765977</v>
      </c>
      <c r="M62">
        <f t="shared" si="0"/>
        <v>10.923195319531954</v>
      </c>
      <c r="N62" t="s">
        <v>593</v>
      </c>
    </row>
    <row r="63" spans="1:14" ht="15.6" x14ac:dyDescent="0.3">
      <c r="C63" t="s">
        <v>14</v>
      </c>
      <c r="D63" t="s">
        <v>60</v>
      </c>
      <c r="E63">
        <v>8.870000000000001</v>
      </c>
      <c r="G63" s="16"/>
      <c r="H63" s="14"/>
      <c r="I63" s="15" t="s">
        <v>567</v>
      </c>
      <c r="J63" s="14" t="s">
        <v>60</v>
      </c>
      <c r="K63" s="15" t="s">
        <v>565</v>
      </c>
      <c r="L63" s="15">
        <v>8.870000000000001</v>
      </c>
      <c r="M63">
        <f t="shared" si="0"/>
        <v>0</v>
      </c>
    </row>
    <row r="64" spans="1:14" ht="15.6" x14ac:dyDescent="0.3">
      <c r="C64" t="s">
        <v>16</v>
      </c>
      <c r="D64" t="s">
        <v>60</v>
      </c>
      <c r="E64">
        <v>12.17</v>
      </c>
      <c r="G64" s="16"/>
      <c r="H64" s="17"/>
      <c r="I64" s="15" t="s">
        <v>568</v>
      </c>
      <c r="J64" s="17" t="s">
        <v>60</v>
      </c>
      <c r="K64" s="15" t="s">
        <v>565</v>
      </c>
      <c r="L64" s="15">
        <v>12.17</v>
      </c>
      <c r="M64">
        <f t="shared" si="0"/>
        <v>0</v>
      </c>
    </row>
    <row r="65" spans="2:14" ht="15.6" x14ac:dyDescent="0.3">
      <c r="B65" t="s">
        <v>554</v>
      </c>
      <c r="E65">
        <v>45.38</v>
      </c>
      <c r="G65" s="16"/>
      <c r="H65" s="18" t="s">
        <v>554</v>
      </c>
      <c r="I65" s="18"/>
      <c r="J65" s="18"/>
      <c r="K65" s="18"/>
      <c r="L65" s="18">
        <v>45.38</v>
      </c>
      <c r="M65">
        <f t="shared" si="0"/>
        <v>0</v>
      </c>
    </row>
    <row r="66" spans="2:14" ht="15.6" x14ac:dyDescent="0.3">
      <c r="B66" t="s">
        <v>24</v>
      </c>
      <c r="C66" t="s">
        <v>9</v>
      </c>
      <c r="D66" t="s">
        <v>60</v>
      </c>
      <c r="E66">
        <v>12.17</v>
      </c>
      <c r="G66" s="16"/>
      <c r="H66" s="14" t="s">
        <v>24</v>
      </c>
      <c r="I66" s="15" t="s">
        <v>564</v>
      </c>
      <c r="J66" s="17" t="s">
        <v>60</v>
      </c>
      <c r="K66" s="15" t="s">
        <v>565</v>
      </c>
      <c r="L66" s="15">
        <v>12.17</v>
      </c>
      <c r="M66">
        <f t="shared" si="0"/>
        <v>0</v>
      </c>
    </row>
    <row r="67" spans="2:14" ht="15.6" x14ac:dyDescent="0.3">
      <c r="C67" t="s">
        <v>12</v>
      </c>
      <c r="D67" t="s">
        <v>38</v>
      </c>
      <c r="E67">
        <v>12.17</v>
      </c>
      <c r="G67" s="16"/>
      <c r="H67" s="14"/>
      <c r="I67" s="15" t="s">
        <v>566</v>
      </c>
      <c r="J67" s="17" t="s">
        <v>38</v>
      </c>
      <c r="K67" s="15" t="s">
        <v>565</v>
      </c>
      <c r="L67" s="15">
        <v>12.17</v>
      </c>
      <c r="M67">
        <f t="shared" si="0"/>
        <v>0</v>
      </c>
    </row>
    <row r="68" spans="2:14" ht="15.6" x14ac:dyDescent="0.3">
      <c r="C68" t="s">
        <v>14</v>
      </c>
      <c r="D68" t="s">
        <v>35</v>
      </c>
      <c r="E68">
        <v>12.17</v>
      </c>
      <c r="G68" s="16"/>
      <c r="H68" s="14"/>
      <c r="I68" s="15" t="s">
        <v>567</v>
      </c>
      <c r="J68" s="17" t="s">
        <v>582</v>
      </c>
      <c r="K68" s="15" t="s">
        <v>565</v>
      </c>
      <c r="L68" s="15">
        <v>12.17</v>
      </c>
      <c r="M68">
        <f t="shared" si="0"/>
        <v>0</v>
      </c>
    </row>
    <row r="69" spans="2:14" ht="15.6" x14ac:dyDescent="0.3">
      <c r="C69" t="s">
        <v>16</v>
      </c>
      <c r="D69" t="s">
        <v>60</v>
      </c>
      <c r="E69">
        <v>12.17</v>
      </c>
      <c r="G69" s="16"/>
      <c r="H69" s="17"/>
      <c r="I69" s="15" t="s">
        <v>568</v>
      </c>
      <c r="J69" s="17" t="s">
        <v>60</v>
      </c>
      <c r="K69" s="15" t="s">
        <v>565</v>
      </c>
      <c r="L69" s="15">
        <v>12.17</v>
      </c>
      <c r="M69">
        <f t="shared" ref="M69:M75" si="1">+L69-E69</f>
        <v>0</v>
      </c>
    </row>
    <row r="70" spans="2:14" ht="15.6" x14ac:dyDescent="0.3">
      <c r="B70" t="s">
        <v>555</v>
      </c>
      <c r="E70">
        <v>48.68</v>
      </c>
      <c r="G70" s="16"/>
      <c r="H70" s="18" t="s">
        <v>555</v>
      </c>
      <c r="I70" s="18"/>
      <c r="J70" s="18"/>
      <c r="K70" s="18"/>
      <c r="L70" s="18">
        <v>48.68</v>
      </c>
      <c r="M70">
        <f t="shared" si="1"/>
        <v>0</v>
      </c>
    </row>
    <row r="71" spans="2:14" ht="15.6" x14ac:dyDescent="0.3">
      <c r="B71" t="s">
        <v>34</v>
      </c>
      <c r="C71" t="s">
        <v>9</v>
      </c>
      <c r="D71" t="s">
        <v>60</v>
      </c>
      <c r="E71">
        <v>12.17</v>
      </c>
      <c r="G71" s="16"/>
      <c r="H71" s="14" t="s">
        <v>34</v>
      </c>
      <c r="I71" s="15" t="s">
        <v>564</v>
      </c>
      <c r="J71" s="14" t="s">
        <v>60</v>
      </c>
      <c r="K71" s="15" t="s">
        <v>565</v>
      </c>
      <c r="L71" s="15">
        <v>12.17</v>
      </c>
      <c r="M71">
        <f t="shared" si="1"/>
        <v>0</v>
      </c>
    </row>
    <row r="72" spans="2:14" ht="15.6" x14ac:dyDescent="0.3">
      <c r="C72" t="s">
        <v>12</v>
      </c>
      <c r="D72" t="s">
        <v>60</v>
      </c>
      <c r="E72">
        <v>12.17</v>
      </c>
      <c r="G72" s="16"/>
      <c r="H72" s="14"/>
      <c r="I72" s="15" t="s">
        <v>566</v>
      </c>
      <c r="J72" s="14" t="s">
        <v>60</v>
      </c>
      <c r="K72" s="15" t="s">
        <v>565</v>
      </c>
      <c r="L72" s="15">
        <v>12.17</v>
      </c>
      <c r="M72">
        <f t="shared" si="1"/>
        <v>0</v>
      </c>
    </row>
    <row r="73" spans="2:14" ht="15.6" x14ac:dyDescent="0.3">
      <c r="C73" t="s">
        <v>14</v>
      </c>
      <c r="D73" t="s">
        <v>60</v>
      </c>
      <c r="E73">
        <v>12.17</v>
      </c>
      <c r="G73" s="16"/>
      <c r="H73" s="14"/>
      <c r="I73" s="15" t="s">
        <v>567</v>
      </c>
      <c r="J73" s="14" t="s">
        <v>60</v>
      </c>
      <c r="K73" s="15" t="s">
        <v>565</v>
      </c>
      <c r="L73" s="15">
        <v>12.17</v>
      </c>
      <c r="M73">
        <f t="shared" si="1"/>
        <v>0</v>
      </c>
    </row>
    <row r="74" spans="2:14" ht="15.6" x14ac:dyDescent="0.3">
      <c r="C74" t="s">
        <v>16</v>
      </c>
      <c r="D74" t="s">
        <v>60</v>
      </c>
      <c r="E74">
        <v>12.17</v>
      </c>
      <c r="G74" s="16"/>
      <c r="H74" s="17"/>
      <c r="I74" s="15" t="s">
        <v>568</v>
      </c>
      <c r="J74" s="17" t="s">
        <v>60</v>
      </c>
      <c r="K74" s="15" t="s">
        <v>565</v>
      </c>
      <c r="L74" s="15">
        <v>12.17</v>
      </c>
      <c r="M74">
        <f t="shared" si="1"/>
        <v>0</v>
      </c>
    </row>
    <row r="75" spans="2:14" ht="18" customHeight="1" x14ac:dyDescent="0.3">
      <c r="B75" t="s">
        <v>557</v>
      </c>
      <c r="E75">
        <v>48.68</v>
      </c>
      <c r="G75" s="16"/>
      <c r="H75" s="18" t="s">
        <v>557</v>
      </c>
      <c r="I75" s="18"/>
      <c r="J75" s="18"/>
      <c r="K75" s="18"/>
      <c r="L75" s="18">
        <v>48.68</v>
      </c>
      <c r="M75">
        <f t="shared" si="1"/>
        <v>0</v>
      </c>
    </row>
    <row r="76" spans="2:14" ht="15.6" x14ac:dyDescent="0.3">
      <c r="B76" t="s">
        <v>72</v>
      </c>
      <c r="C76" t="s">
        <v>143</v>
      </c>
      <c r="D76" t="s">
        <v>52</v>
      </c>
      <c r="E76">
        <v>5.8000000000000007</v>
      </c>
      <c r="G76" s="16"/>
      <c r="H76" s="14" t="s">
        <v>72</v>
      </c>
      <c r="I76" s="15" t="s">
        <v>574</v>
      </c>
      <c r="J76" s="17" t="s">
        <v>52</v>
      </c>
      <c r="K76" s="15" t="s">
        <v>565</v>
      </c>
      <c r="L76" s="15">
        <v>5.7971200000000005</v>
      </c>
    </row>
    <row r="77" spans="2:14" ht="15.6" x14ac:dyDescent="0.3">
      <c r="C77" t="s">
        <v>93</v>
      </c>
      <c r="D77" t="s">
        <v>60</v>
      </c>
      <c r="E77">
        <v>4.2</v>
      </c>
      <c r="G77" s="16"/>
      <c r="H77" s="14"/>
      <c r="I77" s="15"/>
      <c r="J77" s="17" t="s">
        <v>582</v>
      </c>
      <c r="K77" s="15" t="s">
        <v>565</v>
      </c>
      <c r="L77" s="15">
        <v>2.8800000000000002E-3</v>
      </c>
    </row>
    <row r="78" spans="2:14" ht="15.6" x14ac:dyDescent="0.3">
      <c r="C78" t="s">
        <v>380</v>
      </c>
      <c r="D78" t="s">
        <v>383</v>
      </c>
      <c r="E78">
        <v>0.68</v>
      </c>
      <c r="G78" s="16"/>
      <c r="H78" s="14"/>
      <c r="I78" s="15" t="s">
        <v>575</v>
      </c>
      <c r="J78" s="17" t="s">
        <v>60</v>
      </c>
      <c r="K78" s="15" t="s">
        <v>565</v>
      </c>
      <c r="L78" s="15">
        <v>4.2</v>
      </c>
    </row>
    <row r="79" spans="2:14" ht="15.6" x14ac:dyDescent="0.3">
      <c r="C79" t="s">
        <v>381</v>
      </c>
      <c r="D79" t="s">
        <v>384</v>
      </c>
      <c r="E79">
        <v>0.1</v>
      </c>
      <c r="G79" s="16"/>
      <c r="H79" s="14"/>
      <c r="I79" s="15" t="s">
        <v>583</v>
      </c>
      <c r="J79" s="17" t="s">
        <v>10</v>
      </c>
      <c r="K79" s="15" t="s">
        <v>565</v>
      </c>
      <c r="L79" s="15">
        <v>10.956651665166516</v>
      </c>
      <c r="N79" t="s">
        <v>593</v>
      </c>
    </row>
    <row r="80" spans="2:14" ht="15.6" x14ac:dyDescent="0.3">
      <c r="C80" t="s">
        <v>382</v>
      </c>
      <c r="D80" t="s">
        <v>10</v>
      </c>
      <c r="E80">
        <v>1.2</v>
      </c>
      <c r="G80" s="16"/>
      <c r="H80" s="14"/>
      <c r="I80" s="15" t="s">
        <v>571</v>
      </c>
      <c r="J80" s="17" t="s">
        <v>25</v>
      </c>
      <c r="K80" s="15" t="s">
        <v>565</v>
      </c>
      <c r="L80" s="15">
        <v>1.2133483348334835</v>
      </c>
      <c r="N80" t="s">
        <v>593</v>
      </c>
    </row>
    <row r="81" spans="1:14" ht="15.6" x14ac:dyDescent="0.3">
      <c r="C81" t="s">
        <v>146</v>
      </c>
      <c r="D81" t="s">
        <v>10</v>
      </c>
      <c r="E81">
        <v>10.956651665166516</v>
      </c>
      <c r="F81">
        <f>+E81+E82</f>
        <v>12.17</v>
      </c>
      <c r="G81" s="16"/>
      <c r="H81" s="14"/>
      <c r="I81" s="15" t="s">
        <v>572</v>
      </c>
      <c r="J81" s="17" t="s">
        <v>38</v>
      </c>
      <c r="K81" s="15" t="s">
        <v>565</v>
      </c>
      <c r="L81" s="15">
        <v>11.151791179117911</v>
      </c>
      <c r="N81" t="s">
        <v>593</v>
      </c>
    </row>
    <row r="82" spans="1:14" ht="15.6" x14ac:dyDescent="0.3">
      <c r="C82" t="s">
        <v>148</v>
      </c>
      <c r="D82" t="s">
        <v>25</v>
      </c>
      <c r="E82">
        <v>1.2133483348334835</v>
      </c>
      <c r="G82" s="16"/>
      <c r="H82" s="14"/>
      <c r="I82" s="15" t="s">
        <v>573</v>
      </c>
      <c r="J82" s="14" t="s">
        <v>25</v>
      </c>
      <c r="K82" s="15" t="s">
        <v>565</v>
      </c>
      <c r="L82" s="15">
        <v>1.018208820882089</v>
      </c>
      <c r="N82" t="s">
        <v>593</v>
      </c>
    </row>
    <row r="83" spans="1:14" ht="15.6" x14ac:dyDescent="0.3">
      <c r="C83" t="s">
        <v>150</v>
      </c>
      <c r="D83" t="s">
        <v>38</v>
      </c>
      <c r="E83">
        <v>11.151791179117911</v>
      </c>
      <c r="G83" s="16"/>
      <c r="H83" s="14"/>
      <c r="I83" s="15" t="s">
        <v>577</v>
      </c>
      <c r="J83" s="17" t="s">
        <v>25</v>
      </c>
      <c r="K83" s="15" t="s">
        <v>565</v>
      </c>
      <c r="L83" s="15">
        <v>9.1300000000000008</v>
      </c>
    </row>
    <row r="84" spans="1:14" ht="15.6" x14ac:dyDescent="0.3">
      <c r="C84" t="s">
        <v>87</v>
      </c>
      <c r="D84" t="s">
        <v>25</v>
      </c>
      <c r="E84">
        <v>1.018208820882089</v>
      </c>
      <c r="G84" s="16"/>
      <c r="H84" s="14"/>
      <c r="I84" s="15" t="s">
        <v>578</v>
      </c>
      <c r="J84" s="17" t="s">
        <v>60</v>
      </c>
      <c r="K84" s="15" t="s">
        <v>565</v>
      </c>
      <c r="L84" s="15">
        <v>2.89</v>
      </c>
    </row>
    <row r="85" spans="1:14" x14ac:dyDescent="0.3">
      <c r="C85" t="s">
        <v>16</v>
      </c>
      <c r="D85" t="s">
        <v>25</v>
      </c>
      <c r="E85">
        <v>9.1300000000000008</v>
      </c>
      <c r="H85" s="14"/>
      <c r="I85" s="15" t="s">
        <v>594</v>
      </c>
      <c r="J85" s="17" t="s">
        <v>383</v>
      </c>
      <c r="K85" s="15" t="s">
        <v>565</v>
      </c>
      <c r="L85" s="15">
        <v>0.68</v>
      </c>
    </row>
    <row r="86" spans="1:14" x14ac:dyDescent="0.3">
      <c r="C86" t="s">
        <v>154</v>
      </c>
      <c r="D86" t="s">
        <v>60</v>
      </c>
      <c r="E86">
        <v>2.89</v>
      </c>
      <c r="H86" s="14"/>
      <c r="I86" s="15" t="s">
        <v>595</v>
      </c>
      <c r="J86" s="17" t="s">
        <v>384</v>
      </c>
      <c r="K86" s="15" t="s">
        <v>565</v>
      </c>
      <c r="L86" s="15">
        <v>0.1</v>
      </c>
    </row>
    <row r="87" spans="1:14" ht="15.6" x14ac:dyDescent="0.3">
      <c r="B87" t="s">
        <v>558</v>
      </c>
      <c r="E87">
        <v>48.34</v>
      </c>
      <c r="G87" s="19"/>
      <c r="H87" s="17"/>
      <c r="I87" s="15" t="s">
        <v>596</v>
      </c>
      <c r="J87" s="17" t="s">
        <v>10</v>
      </c>
      <c r="K87" s="15" t="s">
        <v>565</v>
      </c>
      <c r="L87" s="15">
        <v>1.2</v>
      </c>
      <c r="M87">
        <f>SUM(L76:L87)</f>
        <v>48.34</v>
      </c>
      <c r="N87">
        <f>+M87-E87</f>
        <v>0</v>
      </c>
    </row>
    <row r="88" spans="1:14" ht="15.6" x14ac:dyDescent="0.3">
      <c r="A88" t="s">
        <v>7</v>
      </c>
      <c r="B88" t="s">
        <v>8</v>
      </c>
      <c r="C88" t="s">
        <v>9</v>
      </c>
      <c r="D88" t="s">
        <v>10</v>
      </c>
      <c r="E88">
        <v>12.2</v>
      </c>
      <c r="G88" s="13" t="s">
        <v>584</v>
      </c>
      <c r="H88" s="14" t="s">
        <v>8</v>
      </c>
      <c r="I88" s="15" t="s">
        <v>564</v>
      </c>
      <c r="J88" s="14" t="s">
        <v>10</v>
      </c>
      <c r="K88" s="15" t="s">
        <v>565</v>
      </c>
      <c r="L88" s="15">
        <v>12.2</v>
      </c>
      <c r="M88">
        <f>+L88-E88</f>
        <v>0</v>
      </c>
    </row>
    <row r="89" spans="1:14" ht="15.6" x14ac:dyDescent="0.3">
      <c r="C89" t="s">
        <v>12</v>
      </c>
      <c r="D89" t="s">
        <v>10</v>
      </c>
      <c r="E89">
        <v>12.2</v>
      </c>
      <c r="G89" s="16"/>
      <c r="H89" s="14"/>
      <c r="I89" s="15" t="s">
        <v>566</v>
      </c>
      <c r="J89" s="14" t="s">
        <v>10</v>
      </c>
      <c r="K89" s="15" t="s">
        <v>565</v>
      </c>
      <c r="L89" s="15">
        <v>12.2</v>
      </c>
      <c r="M89">
        <f t="shared" ref="M89:M102" si="2">+L89-E89</f>
        <v>0</v>
      </c>
    </row>
    <row r="90" spans="1:14" ht="15.6" x14ac:dyDescent="0.3">
      <c r="C90" t="s">
        <v>14</v>
      </c>
      <c r="D90" t="s">
        <v>10</v>
      </c>
      <c r="E90">
        <v>12.2</v>
      </c>
      <c r="G90" s="16"/>
      <c r="H90" s="14"/>
      <c r="I90" s="15" t="s">
        <v>567</v>
      </c>
      <c r="J90" s="14" t="s">
        <v>10</v>
      </c>
      <c r="K90" s="15" t="s">
        <v>565</v>
      </c>
      <c r="L90" s="15">
        <v>12.2</v>
      </c>
      <c r="M90">
        <f t="shared" si="2"/>
        <v>0</v>
      </c>
    </row>
    <row r="91" spans="1:14" ht="15.6" x14ac:dyDescent="0.3">
      <c r="C91" t="s">
        <v>16</v>
      </c>
      <c r="D91" t="s">
        <v>10</v>
      </c>
      <c r="E91">
        <v>12.2</v>
      </c>
      <c r="G91" s="16"/>
      <c r="H91" s="17"/>
      <c r="I91" s="15" t="s">
        <v>568</v>
      </c>
      <c r="J91" s="17" t="s">
        <v>10</v>
      </c>
      <c r="K91" s="15" t="s">
        <v>565</v>
      </c>
      <c r="L91" s="15">
        <v>12.2</v>
      </c>
      <c r="M91">
        <f t="shared" si="2"/>
        <v>0</v>
      </c>
    </row>
    <row r="92" spans="1:14" ht="15.6" x14ac:dyDescent="0.3">
      <c r="B92" t="s">
        <v>553</v>
      </c>
      <c r="E92">
        <v>48.8</v>
      </c>
      <c r="G92" s="16"/>
      <c r="H92" s="18" t="s">
        <v>553</v>
      </c>
      <c r="I92" s="18"/>
      <c r="J92" s="18"/>
      <c r="K92" s="18"/>
      <c r="L92" s="18">
        <v>48.8</v>
      </c>
      <c r="M92">
        <f t="shared" si="2"/>
        <v>0</v>
      </c>
    </row>
    <row r="93" spans="1:14" ht="15.6" x14ac:dyDescent="0.3">
      <c r="B93" t="s">
        <v>18</v>
      </c>
      <c r="C93" t="s">
        <v>9</v>
      </c>
      <c r="D93" t="s">
        <v>19</v>
      </c>
      <c r="E93">
        <v>12.2</v>
      </c>
      <c r="G93" s="16"/>
      <c r="H93" s="14" t="s">
        <v>18</v>
      </c>
      <c r="I93" s="15" t="s">
        <v>564</v>
      </c>
      <c r="J93" s="14" t="s">
        <v>581</v>
      </c>
      <c r="K93" s="15" t="s">
        <v>565</v>
      </c>
      <c r="L93" s="15">
        <v>12.2</v>
      </c>
      <c r="M93">
        <f t="shared" si="2"/>
        <v>0</v>
      </c>
    </row>
    <row r="94" spans="1:14" ht="15.6" x14ac:dyDescent="0.3">
      <c r="C94" t="s">
        <v>12</v>
      </c>
      <c r="D94" t="s">
        <v>19</v>
      </c>
      <c r="E94">
        <v>12.2</v>
      </c>
      <c r="G94" s="16"/>
      <c r="H94" s="14"/>
      <c r="I94" s="15" t="s">
        <v>566</v>
      </c>
      <c r="J94" s="14" t="s">
        <v>581</v>
      </c>
      <c r="K94" s="15" t="s">
        <v>565</v>
      </c>
      <c r="L94" s="15">
        <v>12.2</v>
      </c>
      <c r="M94">
        <f t="shared" si="2"/>
        <v>0</v>
      </c>
    </row>
    <row r="95" spans="1:14" ht="15.6" x14ac:dyDescent="0.3">
      <c r="C95" t="s">
        <v>14</v>
      </c>
      <c r="D95" t="s">
        <v>19</v>
      </c>
      <c r="E95">
        <v>12.2</v>
      </c>
      <c r="G95" s="16"/>
      <c r="H95" s="14"/>
      <c r="I95" s="15" t="s">
        <v>567</v>
      </c>
      <c r="J95" s="14" t="s">
        <v>581</v>
      </c>
      <c r="K95" s="15" t="s">
        <v>565</v>
      </c>
      <c r="L95" s="15">
        <v>12.2</v>
      </c>
      <c r="M95">
        <f t="shared" si="2"/>
        <v>0</v>
      </c>
    </row>
    <row r="96" spans="1:14" ht="15.6" x14ac:dyDescent="0.3">
      <c r="C96" t="s">
        <v>16</v>
      </c>
      <c r="D96" t="s">
        <v>19</v>
      </c>
      <c r="E96">
        <v>12.2</v>
      </c>
      <c r="G96" s="16"/>
      <c r="H96" s="17"/>
      <c r="I96" s="15" t="s">
        <v>568</v>
      </c>
      <c r="J96" s="17" t="s">
        <v>581</v>
      </c>
      <c r="K96" s="15" t="s">
        <v>565</v>
      </c>
      <c r="L96" s="15">
        <v>12.2</v>
      </c>
      <c r="M96">
        <f t="shared" si="2"/>
        <v>0</v>
      </c>
    </row>
    <row r="97" spans="2:15" ht="15.6" x14ac:dyDescent="0.3">
      <c r="B97" t="s">
        <v>554</v>
      </c>
      <c r="E97">
        <v>48.8</v>
      </c>
      <c r="G97" s="16"/>
      <c r="H97" s="18" t="s">
        <v>554</v>
      </c>
      <c r="I97" s="18"/>
      <c r="J97" s="18"/>
      <c r="K97" s="18"/>
      <c r="L97" s="18">
        <v>48.8</v>
      </c>
      <c r="M97">
        <f t="shared" si="2"/>
        <v>0</v>
      </c>
    </row>
    <row r="98" spans="2:15" ht="15.6" x14ac:dyDescent="0.3">
      <c r="B98" t="s">
        <v>24</v>
      </c>
      <c r="C98" t="s">
        <v>9</v>
      </c>
      <c r="D98" t="s">
        <v>25</v>
      </c>
      <c r="E98">
        <v>12.2</v>
      </c>
      <c r="G98" s="16"/>
      <c r="H98" s="14" t="s">
        <v>24</v>
      </c>
      <c r="I98" s="15" t="s">
        <v>564</v>
      </c>
      <c r="J98" s="14" t="s">
        <v>25</v>
      </c>
      <c r="K98" s="15" t="s">
        <v>565</v>
      </c>
      <c r="L98" s="15">
        <v>12.2</v>
      </c>
      <c r="M98">
        <f t="shared" si="2"/>
        <v>0</v>
      </c>
      <c r="N98" s="15" t="s">
        <v>585</v>
      </c>
      <c r="O98" s="15">
        <v>0.14999999999999858</v>
      </c>
    </row>
    <row r="99" spans="2:15" ht="15.6" x14ac:dyDescent="0.3">
      <c r="C99" t="s">
        <v>12</v>
      </c>
      <c r="D99" t="s">
        <v>25</v>
      </c>
      <c r="E99">
        <v>12.2</v>
      </c>
      <c r="G99" s="16"/>
      <c r="H99" s="14"/>
      <c r="I99" s="15" t="s">
        <v>566</v>
      </c>
      <c r="J99" s="14" t="s">
        <v>25</v>
      </c>
      <c r="K99" s="15" t="s">
        <v>565</v>
      </c>
      <c r="L99" s="15">
        <v>12.05</v>
      </c>
      <c r="M99">
        <f t="shared" si="2"/>
        <v>-0.14999999999999858</v>
      </c>
      <c r="N99" t="s">
        <v>597</v>
      </c>
    </row>
    <row r="100" spans="2:15" ht="15.6" x14ac:dyDescent="0.3">
      <c r="C100" t="s">
        <v>306</v>
      </c>
      <c r="D100" t="s">
        <v>303</v>
      </c>
      <c r="E100">
        <v>6.3</v>
      </c>
      <c r="G100" s="16"/>
      <c r="H100" s="14"/>
      <c r="I100" s="15" t="s">
        <v>572</v>
      </c>
      <c r="J100" s="17" t="s">
        <v>303</v>
      </c>
      <c r="K100" s="15" t="s">
        <v>565</v>
      </c>
      <c r="L100" s="15">
        <v>6.3</v>
      </c>
      <c r="M100">
        <f t="shared" si="2"/>
        <v>0</v>
      </c>
    </row>
    <row r="101" spans="2:15" ht="15.6" x14ac:dyDescent="0.3">
      <c r="C101" t="s">
        <v>307</v>
      </c>
      <c r="D101" t="s">
        <v>304</v>
      </c>
      <c r="E101">
        <v>3.59</v>
      </c>
      <c r="G101" s="16"/>
      <c r="H101" s="14"/>
      <c r="I101" s="15" t="s">
        <v>573</v>
      </c>
      <c r="J101" s="17" t="s">
        <v>304</v>
      </c>
      <c r="K101" s="15" t="s">
        <v>565</v>
      </c>
      <c r="L101" s="15">
        <v>3.59</v>
      </c>
      <c r="M101">
        <f t="shared" si="2"/>
        <v>0</v>
      </c>
      <c r="N101" t="s">
        <v>593</v>
      </c>
    </row>
    <row r="102" spans="2:15" ht="15.6" x14ac:dyDescent="0.3">
      <c r="C102" t="s">
        <v>308</v>
      </c>
      <c r="D102" t="s">
        <v>305</v>
      </c>
      <c r="E102">
        <v>2.31</v>
      </c>
      <c r="G102" s="16"/>
      <c r="H102" s="14"/>
      <c r="I102" s="15" t="s">
        <v>576</v>
      </c>
      <c r="J102" s="14" t="s">
        <v>305</v>
      </c>
      <c r="K102" s="15" t="s">
        <v>565</v>
      </c>
      <c r="L102" s="15">
        <v>2.31</v>
      </c>
      <c r="M102">
        <f t="shared" si="2"/>
        <v>0</v>
      </c>
      <c r="N102" t="s">
        <v>593</v>
      </c>
    </row>
    <row r="103" spans="2:15" ht="15.6" x14ac:dyDescent="0.3">
      <c r="C103" t="s">
        <v>16</v>
      </c>
      <c r="D103" t="s">
        <v>305</v>
      </c>
      <c r="E103">
        <v>12.2</v>
      </c>
      <c r="G103" s="16"/>
      <c r="H103" s="14"/>
      <c r="I103" s="15" t="s">
        <v>568</v>
      </c>
      <c r="J103" s="17" t="s">
        <v>305</v>
      </c>
      <c r="K103" s="15" t="s">
        <v>565</v>
      </c>
      <c r="L103" s="15">
        <v>12.2</v>
      </c>
      <c r="M103">
        <f>+L103-E103</f>
        <v>0</v>
      </c>
    </row>
    <row r="104" spans="2:15" ht="15.6" x14ac:dyDescent="0.3">
      <c r="B104" t="s">
        <v>555</v>
      </c>
      <c r="E104">
        <v>48.8</v>
      </c>
      <c r="G104" s="16"/>
      <c r="H104" s="18" t="s">
        <v>555</v>
      </c>
      <c r="I104" s="18"/>
      <c r="J104" s="18"/>
      <c r="K104" s="18"/>
      <c r="L104" s="18">
        <v>48.8</v>
      </c>
      <c r="M104">
        <f t="shared" ref="M104:M154" si="3">+L104-E104</f>
        <v>0</v>
      </c>
    </row>
    <row r="105" spans="2:15" ht="15.6" x14ac:dyDescent="0.3">
      <c r="B105" t="s">
        <v>29</v>
      </c>
      <c r="C105" t="s">
        <v>9</v>
      </c>
      <c r="D105" t="s">
        <v>10</v>
      </c>
      <c r="E105">
        <v>12.2</v>
      </c>
      <c r="G105" s="16"/>
      <c r="H105" s="14" t="s">
        <v>29</v>
      </c>
      <c r="I105" s="15" t="s">
        <v>564</v>
      </c>
      <c r="J105" s="14" t="s">
        <v>10</v>
      </c>
      <c r="K105" s="15" t="s">
        <v>565</v>
      </c>
      <c r="L105" s="15">
        <v>12.2</v>
      </c>
      <c r="M105">
        <f t="shared" si="3"/>
        <v>0</v>
      </c>
    </row>
    <row r="106" spans="2:15" ht="15.6" x14ac:dyDescent="0.3">
      <c r="C106" t="s">
        <v>12</v>
      </c>
      <c r="D106" t="s">
        <v>10</v>
      </c>
      <c r="E106">
        <v>12.2</v>
      </c>
      <c r="G106" s="16"/>
      <c r="H106" s="14"/>
      <c r="I106" s="15" t="s">
        <v>566</v>
      </c>
      <c r="J106" s="14" t="s">
        <v>10</v>
      </c>
      <c r="K106" s="15" t="s">
        <v>565</v>
      </c>
      <c r="L106" s="15">
        <v>12.2</v>
      </c>
      <c r="M106">
        <f t="shared" si="3"/>
        <v>0</v>
      </c>
    </row>
    <row r="107" spans="2:15" ht="15.6" x14ac:dyDescent="0.3">
      <c r="C107" t="s">
        <v>14</v>
      </c>
      <c r="D107" t="s">
        <v>10</v>
      </c>
      <c r="E107">
        <v>12.2</v>
      </c>
      <c r="G107" s="16"/>
      <c r="H107" s="14"/>
      <c r="I107" s="15" t="s">
        <v>567</v>
      </c>
      <c r="J107" s="14" t="s">
        <v>10</v>
      </c>
      <c r="K107" s="15" t="s">
        <v>565</v>
      </c>
      <c r="L107" s="15">
        <v>12.2</v>
      </c>
      <c r="M107">
        <f t="shared" si="3"/>
        <v>0</v>
      </c>
    </row>
    <row r="108" spans="2:15" ht="15.6" x14ac:dyDescent="0.3">
      <c r="C108" t="s">
        <v>16</v>
      </c>
      <c r="D108" t="s">
        <v>10</v>
      </c>
      <c r="E108">
        <v>12.2</v>
      </c>
      <c r="G108" s="16"/>
      <c r="H108" s="17"/>
      <c r="I108" s="15" t="s">
        <v>568</v>
      </c>
      <c r="J108" s="17" t="s">
        <v>10</v>
      </c>
      <c r="K108" s="15" t="s">
        <v>565</v>
      </c>
      <c r="L108" s="15">
        <v>12.2</v>
      </c>
      <c r="M108">
        <f t="shared" si="3"/>
        <v>0</v>
      </c>
    </row>
    <row r="109" spans="2:15" ht="15.6" x14ac:dyDescent="0.3">
      <c r="B109" t="s">
        <v>556</v>
      </c>
      <c r="E109">
        <v>48.8</v>
      </c>
      <c r="G109" s="16"/>
      <c r="H109" s="18" t="s">
        <v>556</v>
      </c>
      <c r="I109" s="18"/>
      <c r="J109" s="18"/>
      <c r="K109" s="18"/>
      <c r="L109" s="18">
        <v>48.8</v>
      </c>
      <c r="M109">
        <f t="shared" si="3"/>
        <v>0</v>
      </c>
    </row>
    <row r="110" spans="2:15" ht="15.6" x14ac:dyDescent="0.3">
      <c r="B110" t="s">
        <v>34</v>
      </c>
      <c r="C110" t="s">
        <v>9</v>
      </c>
      <c r="D110" t="s">
        <v>10</v>
      </c>
      <c r="E110">
        <v>9.64</v>
      </c>
      <c r="G110" s="16"/>
      <c r="H110" s="14" t="s">
        <v>34</v>
      </c>
      <c r="I110" s="15" t="s">
        <v>564</v>
      </c>
      <c r="J110" s="14" t="s">
        <v>10</v>
      </c>
      <c r="K110" s="15" t="s">
        <v>565</v>
      </c>
      <c r="L110" s="15">
        <v>9.64</v>
      </c>
      <c r="M110">
        <f t="shared" si="3"/>
        <v>0</v>
      </c>
    </row>
    <row r="111" spans="2:15" ht="15.6" x14ac:dyDescent="0.3">
      <c r="C111" t="s">
        <v>12</v>
      </c>
      <c r="D111" t="s">
        <v>10</v>
      </c>
      <c r="E111">
        <v>9.82</v>
      </c>
      <c r="G111" s="16"/>
      <c r="H111" s="14"/>
      <c r="I111" s="15" t="s">
        <v>566</v>
      </c>
      <c r="J111" s="17" t="s">
        <v>10</v>
      </c>
      <c r="K111" s="15" t="s">
        <v>565</v>
      </c>
      <c r="L111" s="15">
        <v>9.82</v>
      </c>
      <c r="M111">
        <f t="shared" si="3"/>
        <v>0</v>
      </c>
    </row>
    <row r="112" spans="2:15" ht="15.6" x14ac:dyDescent="0.3">
      <c r="C112" t="s">
        <v>14</v>
      </c>
      <c r="D112" t="s">
        <v>25</v>
      </c>
      <c r="E112">
        <v>6.68</v>
      </c>
      <c r="G112" s="16"/>
      <c r="H112" s="17"/>
      <c r="I112" s="15" t="s">
        <v>567</v>
      </c>
      <c r="J112" s="17" t="s">
        <v>25</v>
      </c>
      <c r="K112" s="15" t="s">
        <v>565</v>
      </c>
      <c r="L112" s="15">
        <v>6.68</v>
      </c>
      <c r="M112">
        <f t="shared" si="3"/>
        <v>0</v>
      </c>
    </row>
    <row r="113" spans="1:14" ht="15.6" x14ac:dyDescent="0.3">
      <c r="B113" t="s">
        <v>557</v>
      </c>
      <c r="E113">
        <v>26.14</v>
      </c>
      <c r="G113" s="19"/>
      <c r="H113" s="18" t="s">
        <v>557</v>
      </c>
      <c r="I113" s="18"/>
      <c r="J113" s="18"/>
      <c r="K113" s="18"/>
      <c r="L113" s="18">
        <v>26.14</v>
      </c>
      <c r="M113">
        <f t="shared" si="3"/>
        <v>0</v>
      </c>
    </row>
    <row r="114" spans="1:14" ht="15.6" x14ac:dyDescent="0.3">
      <c r="A114" t="s">
        <v>156</v>
      </c>
      <c r="B114" t="s">
        <v>8</v>
      </c>
      <c r="C114" t="s">
        <v>9</v>
      </c>
      <c r="D114" t="s">
        <v>157</v>
      </c>
      <c r="E114">
        <v>12.28</v>
      </c>
      <c r="G114" s="13" t="s">
        <v>586</v>
      </c>
      <c r="H114" s="14" t="s">
        <v>8</v>
      </c>
      <c r="I114" s="15" t="s">
        <v>564</v>
      </c>
      <c r="J114" s="17" t="s">
        <v>157</v>
      </c>
      <c r="K114" s="15" t="s">
        <v>565</v>
      </c>
      <c r="L114" s="15">
        <v>12.28</v>
      </c>
      <c r="M114">
        <f t="shared" si="3"/>
        <v>0</v>
      </c>
      <c r="N114" t="s">
        <v>593</v>
      </c>
    </row>
    <row r="115" spans="1:14" ht="15.6" x14ac:dyDescent="0.3">
      <c r="C115" t="s">
        <v>12</v>
      </c>
      <c r="D115" t="s">
        <v>159</v>
      </c>
      <c r="E115">
        <v>12.28</v>
      </c>
      <c r="G115" s="16"/>
      <c r="H115" s="14"/>
      <c r="I115" s="15" t="s">
        <v>566</v>
      </c>
      <c r="J115" s="14" t="s">
        <v>159</v>
      </c>
      <c r="K115" s="15" t="s">
        <v>565</v>
      </c>
      <c r="L115" s="15">
        <v>12.28</v>
      </c>
      <c r="M115">
        <f t="shared" si="3"/>
        <v>0</v>
      </c>
    </row>
    <row r="116" spans="1:14" ht="15.6" x14ac:dyDescent="0.3">
      <c r="C116" t="s">
        <v>14</v>
      </c>
      <c r="D116" t="s">
        <v>159</v>
      </c>
      <c r="E116">
        <v>7.8</v>
      </c>
      <c r="G116" s="16"/>
      <c r="H116" s="14"/>
      <c r="I116" s="15" t="s">
        <v>567</v>
      </c>
      <c r="J116" s="17" t="s">
        <v>159</v>
      </c>
      <c r="K116" s="15" t="s">
        <v>565</v>
      </c>
      <c r="L116" s="15">
        <v>7.8</v>
      </c>
      <c r="M116">
        <f t="shared" si="3"/>
        <v>0</v>
      </c>
    </row>
    <row r="117" spans="1:14" ht="15.6" x14ac:dyDescent="0.3">
      <c r="C117" t="s">
        <v>87</v>
      </c>
      <c r="D117" t="s">
        <v>161</v>
      </c>
      <c r="E117">
        <v>4.6500000000000004</v>
      </c>
      <c r="G117" s="16"/>
      <c r="H117" s="14"/>
      <c r="I117" s="15" t="s">
        <v>573</v>
      </c>
      <c r="J117" s="17" t="s">
        <v>161</v>
      </c>
      <c r="K117" s="15" t="s">
        <v>565</v>
      </c>
      <c r="L117" s="15">
        <v>4.6500000000000004</v>
      </c>
      <c r="M117">
        <f t="shared" si="3"/>
        <v>0</v>
      </c>
    </row>
    <row r="118" spans="1:14" ht="15.6" x14ac:dyDescent="0.3">
      <c r="C118" t="s">
        <v>16</v>
      </c>
      <c r="D118" t="s">
        <v>157</v>
      </c>
      <c r="E118">
        <v>7.86</v>
      </c>
      <c r="G118" s="16"/>
      <c r="H118" s="14"/>
      <c r="I118" s="15" t="s">
        <v>568</v>
      </c>
      <c r="J118" s="17" t="s">
        <v>157</v>
      </c>
      <c r="K118" s="15" t="s">
        <v>565</v>
      </c>
      <c r="L118" s="15">
        <v>7.86</v>
      </c>
      <c r="M118">
        <f t="shared" si="3"/>
        <v>0</v>
      </c>
    </row>
    <row r="119" spans="1:14" ht="15.6" x14ac:dyDescent="0.3">
      <c r="C119" t="s">
        <v>154</v>
      </c>
      <c r="D119" t="s">
        <v>161</v>
      </c>
      <c r="E119">
        <v>4.59</v>
      </c>
      <c r="G119" s="16"/>
      <c r="H119" s="17"/>
      <c r="I119" s="15" t="s">
        <v>578</v>
      </c>
      <c r="J119" s="17" t="s">
        <v>161</v>
      </c>
      <c r="K119" s="15" t="s">
        <v>565</v>
      </c>
      <c r="L119" s="15">
        <v>4.59</v>
      </c>
      <c r="M119">
        <f t="shared" si="3"/>
        <v>0</v>
      </c>
    </row>
    <row r="120" spans="1:14" ht="15.6" x14ac:dyDescent="0.3">
      <c r="B120" t="s">
        <v>553</v>
      </c>
      <c r="E120">
        <v>49.459999999999994</v>
      </c>
      <c r="G120" s="16"/>
      <c r="H120" s="18" t="s">
        <v>553</v>
      </c>
      <c r="I120" s="18"/>
      <c r="J120" s="18"/>
      <c r="K120" s="18"/>
      <c r="L120" s="18">
        <v>49.459999999999994</v>
      </c>
      <c r="M120">
        <f t="shared" si="3"/>
        <v>0</v>
      </c>
    </row>
    <row r="121" spans="1:14" ht="15.6" x14ac:dyDescent="0.3">
      <c r="B121" t="s">
        <v>18</v>
      </c>
      <c r="C121" t="s">
        <v>9</v>
      </c>
      <c r="D121" t="s">
        <v>201</v>
      </c>
      <c r="E121">
        <v>6.03</v>
      </c>
      <c r="G121" s="16"/>
      <c r="H121" s="14" t="s">
        <v>18</v>
      </c>
      <c r="I121" s="15" t="s">
        <v>564</v>
      </c>
      <c r="J121" s="14" t="s">
        <v>52</v>
      </c>
      <c r="K121" s="15" t="s">
        <v>565</v>
      </c>
      <c r="L121" s="15">
        <v>6.03</v>
      </c>
      <c r="M121">
        <f t="shared" si="3"/>
        <v>0</v>
      </c>
    </row>
    <row r="122" spans="1:14" ht="15.6" x14ac:dyDescent="0.3">
      <c r="C122" t="s">
        <v>12</v>
      </c>
      <c r="D122" t="s">
        <v>201</v>
      </c>
      <c r="E122">
        <v>6.03</v>
      </c>
      <c r="G122" s="16"/>
      <c r="H122" s="14"/>
      <c r="I122" s="15" t="s">
        <v>566</v>
      </c>
      <c r="J122" s="14" t="s">
        <v>52</v>
      </c>
      <c r="K122" s="15" t="s">
        <v>565</v>
      </c>
      <c r="L122" s="15">
        <v>6.03</v>
      </c>
      <c r="M122">
        <f t="shared" si="3"/>
        <v>0</v>
      </c>
    </row>
    <row r="123" spans="1:14" ht="15.6" x14ac:dyDescent="0.3">
      <c r="C123" t="s">
        <v>14</v>
      </c>
      <c r="D123" t="s">
        <v>201</v>
      </c>
      <c r="E123">
        <v>6.03</v>
      </c>
      <c r="G123" s="16"/>
      <c r="H123" s="14"/>
      <c r="I123" s="15" t="s">
        <v>567</v>
      </c>
      <c r="J123" s="14" t="s">
        <v>52</v>
      </c>
      <c r="K123" s="15" t="s">
        <v>565</v>
      </c>
      <c r="L123" s="15">
        <v>6.03</v>
      </c>
      <c r="M123">
        <f t="shared" si="3"/>
        <v>0</v>
      </c>
    </row>
    <row r="124" spans="1:14" ht="15.6" x14ac:dyDescent="0.3">
      <c r="C124" t="s">
        <v>16</v>
      </c>
      <c r="D124" t="s">
        <v>201</v>
      </c>
      <c r="E124">
        <v>1.82</v>
      </c>
      <c r="G124" s="16"/>
      <c r="H124" s="14"/>
      <c r="I124" s="15" t="s">
        <v>568</v>
      </c>
      <c r="J124" s="17" t="s">
        <v>52</v>
      </c>
      <c r="K124" s="15" t="s">
        <v>565</v>
      </c>
      <c r="L124" s="15">
        <v>1.82</v>
      </c>
      <c r="M124">
        <f t="shared" si="3"/>
        <v>0</v>
      </c>
    </row>
    <row r="125" spans="1:14" ht="15.6" x14ac:dyDescent="0.3">
      <c r="C125" t="s">
        <v>211</v>
      </c>
      <c r="D125" t="s">
        <v>25</v>
      </c>
      <c r="E125">
        <v>3.01</v>
      </c>
      <c r="G125" s="16"/>
      <c r="H125" s="14"/>
      <c r="I125" s="15" t="s">
        <v>578</v>
      </c>
      <c r="J125" s="17" t="s">
        <v>25</v>
      </c>
      <c r="K125" s="15" t="s">
        <v>565</v>
      </c>
      <c r="L125" s="15">
        <v>3.01</v>
      </c>
      <c r="M125">
        <f t="shared" si="3"/>
        <v>0</v>
      </c>
    </row>
    <row r="126" spans="1:14" ht="15.6" x14ac:dyDescent="0.3">
      <c r="C126" t="s">
        <v>210</v>
      </c>
      <c r="D126" t="s">
        <v>10</v>
      </c>
      <c r="E126">
        <v>1.2</v>
      </c>
      <c r="G126" s="16"/>
      <c r="H126" s="14"/>
      <c r="I126" s="15" t="s">
        <v>579</v>
      </c>
      <c r="J126" s="17" t="s">
        <v>10</v>
      </c>
      <c r="K126" s="15" t="s">
        <v>565</v>
      </c>
      <c r="L126" s="15">
        <v>1.2</v>
      </c>
      <c r="M126">
        <f t="shared" si="3"/>
        <v>0</v>
      </c>
    </row>
    <row r="127" spans="1:14" ht="15.6" x14ac:dyDescent="0.3">
      <c r="C127" t="s">
        <v>57</v>
      </c>
      <c r="D127" t="s">
        <v>201</v>
      </c>
      <c r="E127">
        <v>6.03</v>
      </c>
      <c r="G127" s="16"/>
      <c r="H127" s="14"/>
      <c r="I127" s="15" t="s">
        <v>569</v>
      </c>
      <c r="J127" s="14" t="s">
        <v>52</v>
      </c>
      <c r="K127" s="15" t="s">
        <v>565</v>
      </c>
      <c r="L127" s="15">
        <v>6.03</v>
      </c>
      <c r="M127">
        <f t="shared" si="3"/>
        <v>0</v>
      </c>
    </row>
    <row r="128" spans="1:14" ht="15.6" x14ac:dyDescent="0.3">
      <c r="C128" t="s">
        <v>171</v>
      </c>
      <c r="D128" t="s">
        <v>201</v>
      </c>
      <c r="E128">
        <v>6.04</v>
      </c>
      <c r="G128" s="16"/>
      <c r="H128" s="14"/>
      <c r="I128" s="15" t="s">
        <v>587</v>
      </c>
      <c r="J128" s="14" t="s">
        <v>52</v>
      </c>
      <c r="K128" s="15" t="s">
        <v>565</v>
      </c>
      <c r="L128" s="15">
        <v>6.04</v>
      </c>
      <c r="M128">
        <f t="shared" si="3"/>
        <v>0</v>
      </c>
    </row>
    <row r="129" spans="2:14" ht="15.6" x14ac:dyDescent="0.3">
      <c r="C129" t="s">
        <v>173</v>
      </c>
      <c r="D129" t="s">
        <v>201</v>
      </c>
      <c r="E129">
        <v>4.32</v>
      </c>
      <c r="G129" s="16"/>
      <c r="H129" s="14"/>
      <c r="I129" s="15" t="s">
        <v>588</v>
      </c>
      <c r="J129" s="17" t="s">
        <v>52</v>
      </c>
      <c r="K129" s="15" t="s">
        <v>565</v>
      </c>
      <c r="L129" s="15">
        <v>4.32</v>
      </c>
      <c r="M129">
        <f t="shared" si="3"/>
        <v>0</v>
      </c>
    </row>
    <row r="130" spans="2:14" ht="15.6" x14ac:dyDescent="0.3">
      <c r="C130" t="s">
        <v>212</v>
      </c>
      <c r="D130" t="s">
        <v>25</v>
      </c>
      <c r="E130">
        <v>0.6</v>
      </c>
      <c r="G130" s="16"/>
      <c r="H130" s="14"/>
      <c r="I130" s="15" t="s">
        <v>589</v>
      </c>
      <c r="J130" s="17" t="s">
        <v>25</v>
      </c>
      <c r="K130" s="15" t="s">
        <v>565</v>
      </c>
      <c r="L130" s="15">
        <v>0.6</v>
      </c>
      <c r="M130">
        <f t="shared" si="3"/>
        <v>0</v>
      </c>
    </row>
    <row r="131" spans="2:14" ht="15.6" x14ac:dyDescent="0.3">
      <c r="C131" t="s">
        <v>174</v>
      </c>
      <c r="D131" t="s">
        <v>376</v>
      </c>
      <c r="E131">
        <v>2.1100000000000003</v>
      </c>
      <c r="G131" s="16"/>
      <c r="H131" s="14"/>
      <c r="I131" s="15" t="s">
        <v>598</v>
      </c>
      <c r="J131" s="17" t="s">
        <v>376</v>
      </c>
      <c r="K131" s="15" t="s">
        <v>565</v>
      </c>
      <c r="L131" s="15">
        <v>3.91</v>
      </c>
      <c r="M131">
        <f t="shared" si="3"/>
        <v>1.7999999999999998</v>
      </c>
    </row>
    <row r="132" spans="2:14" x14ac:dyDescent="0.3">
      <c r="C132" t="s">
        <v>548</v>
      </c>
      <c r="D132" t="s">
        <v>161</v>
      </c>
      <c r="E132">
        <v>0.85</v>
      </c>
      <c r="H132" s="14"/>
      <c r="I132" s="15" t="s">
        <v>599</v>
      </c>
      <c r="J132" s="17" t="s">
        <v>161</v>
      </c>
      <c r="K132" s="15" t="s">
        <v>565</v>
      </c>
      <c r="L132" s="15"/>
      <c r="M132">
        <f t="shared" si="3"/>
        <v>-0.85</v>
      </c>
    </row>
    <row r="133" spans="2:14" x14ac:dyDescent="0.3">
      <c r="C133" t="s">
        <v>549</v>
      </c>
      <c r="D133" t="s">
        <v>10</v>
      </c>
      <c r="E133">
        <v>0.95</v>
      </c>
      <c r="H133" s="17"/>
      <c r="I133" s="15" t="s">
        <v>600</v>
      </c>
      <c r="J133" s="17" t="s">
        <v>10</v>
      </c>
      <c r="K133" s="15" t="s">
        <v>565</v>
      </c>
      <c r="L133" s="15"/>
      <c r="M133">
        <f t="shared" si="3"/>
        <v>-0.95</v>
      </c>
    </row>
    <row r="134" spans="2:14" ht="15.6" x14ac:dyDescent="0.3">
      <c r="B134" t="s">
        <v>554</v>
      </c>
      <c r="E134">
        <v>45.02000000000001</v>
      </c>
      <c r="G134" s="16"/>
      <c r="H134" s="18" t="s">
        <v>554</v>
      </c>
      <c r="I134" s="18"/>
      <c r="J134" s="18"/>
      <c r="K134" s="18"/>
      <c r="L134" s="18">
        <v>45.02000000000001</v>
      </c>
      <c r="M134">
        <f t="shared" si="3"/>
        <v>0</v>
      </c>
      <c r="N134" t="s">
        <v>601</v>
      </c>
    </row>
    <row r="135" spans="2:14" ht="15.6" x14ac:dyDescent="0.3">
      <c r="B135" t="s">
        <v>24</v>
      </c>
      <c r="C135" t="s">
        <v>9</v>
      </c>
      <c r="D135" t="s">
        <v>161</v>
      </c>
      <c r="E135">
        <v>12.28</v>
      </c>
      <c r="G135" s="16"/>
      <c r="H135" s="14" t="s">
        <v>24</v>
      </c>
      <c r="I135" s="15" t="s">
        <v>564</v>
      </c>
      <c r="J135" s="17" t="s">
        <v>161</v>
      </c>
      <c r="K135" s="15" t="s">
        <v>565</v>
      </c>
      <c r="L135" s="15">
        <v>12.28</v>
      </c>
      <c r="M135">
        <f t="shared" si="3"/>
        <v>0</v>
      </c>
    </row>
    <row r="136" spans="2:14" ht="15.6" x14ac:dyDescent="0.3">
      <c r="C136" t="s">
        <v>12</v>
      </c>
      <c r="D136" t="s">
        <v>159</v>
      </c>
      <c r="E136">
        <v>10.98</v>
      </c>
      <c r="G136" s="16"/>
      <c r="H136" s="14"/>
      <c r="I136" s="15" t="s">
        <v>566</v>
      </c>
      <c r="J136" s="17" t="s">
        <v>159</v>
      </c>
      <c r="K136" s="15" t="s">
        <v>565</v>
      </c>
      <c r="L136" s="15">
        <v>10.98</v>
      </c>
      <c r="M136">
        <f t="shared" si="3"/>
        <v>0</v>
      </c>
    </row>
    <row r="137" spans="2:14" ht="15.6" x14ac:dyDescent="0.3">
      <c r="C137" t="s">
        <v>178</v>
      </c>
      <c r="D137" t="s">
        <v>179</v>
      </c>
      <c r="E137">
        <v>1.3</v>
      </c>
      <c r="G137" s="16"/>
      <c r="H137" s="14"/>
      <c r="I137" s="15" t="s">
        <v>571</v>
      </c>
      <c r="J137" s="17" t="s">
        <v>179</v>
      </c>
      <c r="K137" s="15" t="s">
        <v>565</v>
      </c>
      <c r="L137" s="15">
        <v>1.3</v>
      </c>
      <c r="M137">
        <f t="shared" si="3"/>
        <v>0</v>
      </c>
    </row>
    <row r="138" spans="2:14" ht="15.6" x14ac:dyDescent="0.3">
      <c r="C138" t="s">
        <v>85</v>
      </c>
      <c r="D138" t="s">
        <v>161</v>
      </c>
      <c r="E138">
        <v>6.16</v>
      </c>
      <c r="G138" s="16"/>
      <c r="H138" s="14"/>
      <c r="I138" s="15" t="s">
        <v>572</v>
      </c>
      <c r="J138" s="17" t="s">
        <v>161</v>
      </c>
      <c r="K138" s="15" t="s">
        <v>565</v>
      </c>
      <c r="L138" s="15">
        <v>6.16</v>
      </c>
      <c r="M138">
        <f t="shared" si="3"/>
        <v>0</v>
      </c>
    </row>
    <row r="139" spans="2:14" ht="15.6" x14ac:dyDescent="0.3">
      <c r="C139" t="s">
        <v>87</v>
      </c>
      <c r="D139" t="s">
        <v>159</v>
      </c>
      <c r="E139">
        <v>4.08</v>
      </c>
      <c r="G139" s="16"/>
      <c r="H139" s="14"/>
      <c r="I139" s="15" t="s">
        <v>573</v>
      </c>
      <c r="J139" s="17" t="s">
        <v>159</v>
      </c>
      <c r="K139" s="15" t="s">
        <v>565</v>
      </c>
      <c r="L139" s="15">
        <v>4.08</v>
      </c>
      <c r="M139">
        <f t="shared" si="3"/>
        <v>0</v>
      </c>
    </row>
    <row r="140" spans="2:14" ht="15.6" x14ac:dyDescent="0.3">
      <c r="C140" t="s">
        <v>183</v>
      </c>
      <c r="D140" t="s">
        <v>157</v>
      </c>
      <c r="E140">
        <v>2.21</v>
      </c>
      <c r="G140" s="16"/>
      <c r="H140" s="14"/>
      <c r="I140" s="15" t="s">
        <v>576</v>
      </c>
      <c r="J140" s="17" t="s">
        <v>157</v>
      </c>
      <c r="K140" s="15" t="s">
        <v>565</v>
      </c>
      <c r="L140" s="15">
        <v>2.21</v>
      </c>
      <c r="M140">
        <f t="shared" si="3"/>
        <v>0</v>
      </c>
    </row>
    <row r="141" spans="2:14" ht="15.6" x14ac:dyDescent="0.3">
      <c r="C141" t="s">
        <v>101</v>
      </c>
      <c r="D141" t="s">
        <v>161</v>
      </c>
      <c r="E141">
        <v>9.24</v>
      </c>
      <c r="G141" s="16"/>
      <c r="H141" s="14"/>
      <c r="I141" s="15" t="s">
        <v>577</v>
      </c>
      <c r="J141" s="17" t="s">
        <v>161</v>
      </c>
      <c r="K141" s="15" t="s">
        <v>565</v>
      </c>
      <c r="L141" s="15">
        <v>9.24</v>
      </c>
      <c r="M141">
        <f t="shared" si="3"/>
        <v>0</v>
      </c>
    </row>
    <row r="142" spans="2:14" ht="15.6" x14ac:dyDescent="0.3">
      <c r="C142" t="s">
        <v>154</v>
      </c>
      <c r="D142" t="s">
        <v>157</v>
      </c>
      <c r="E142">
        <v>3.21</v>
      </c>
      <c r="G142" s="16"/>
      <c r="H142" s="17"/>
      <c r="I142" s="15" t="s">
        <v>578</v>
      </c>
      <c r="J142" s="17" t="s">
        <v>157</v>
      </c>
      <c r="K142" s="15" t="s">
        <v>565</v>
      </c>
      <c r="L142" s="15">
        <v>3.21</v>
      </c>
      <c r="M142">
        <f t="shared" si="3"/>
        <v>0</v>
      </c>
    </row>
    <row r="143" spans="2:14" ht="15.6" x14ac:dyDescent="0.3">
      <c r="B143" t="s">
        <v>555</v>
      </c>
      <c r="E143">
        <v>49.46</v>
      </c>
      <c r="G143" s="16"/>
      <c r="H143" s="18" t="s">
        <v>555</v>
      </c>
      <c r="I143" s="18"/>
      <c r="J143" s="18"/>
      <c r="K143" s="18"/>
      <c r="L143" s="18">
        <v>49.46</v>
      </c>
      <c r="M143">
        <f t="shared" si="3"/>
        <v>0</v>
      </c>
    </row>
    <row r="144" spans="2:14" ht="15.6" x14ac:dyDescent="0.3">
      <c r="B144" t="s">
        <v>29</v>
      </c>
      <c r="C144" t="s">
        <v>9</v>
      </c>
      <c r="D144" t="s">
        <v>10</v>
      </c>
      <c r="E144">
        <v>6.26</v>
      </c>
      <c r="G144" s="16"/>
      <c r="H144" s="14" t="s">
        <v>29</v>
      </c>
      <c r="I144" s="15" t="s">
        <v>564</v>
      </c>
      <c r="J144" s="14" t="s">
        <v>10</v>
      </c>
      <c r="K144" s="15" t="s">
        <v>565</v>
      </c>
      <c r="L144" s="15">
        <v>6.26</v>
      </c>
      <c r="M144">
        <f t="shared" si="3"/>
        <v>0</v>
      </c>
    </row>
    <row r="145" spans="1:13" ht="15.6" x14ac:dyDescent="0.3">
      <c r="C145" t="s">
        <v>12</v>
      </c>
      <c r="D145" t="s">
        <v>10</v>
      </c>
      <c r="E145">
        <v>6.26</v>
      </c>
      <c r="G145" s="16"/>
      <c r="H145" s="14"/>
      <c r="I145" s="15" t="s">
        <v>566</v>
      </c>
      <c r="J145" s="14" t="s">
        <v>10</v>
      </c>
      <c r="K145" s="15" t="s">
        <v>565</v>
      </c>
      <c r="L145" s="15">
        <v>6.26</v>
      </c>
      <c r="M145">
        <f t="shared" si="3"/>
        <v>0</v>
      </c>
    </row>
    <row r="146" spans="1:13" ht="15.6" x14ac:dyDescent="0.3">
      <c r="C146" t="s">
        <v>14</v>
      </c>
      <c r="D146" t="s">
        <v>10</v>
      </c>
      <c r="E146">
        <v>6.26</v>
      </c>
      <c r="G146" s="16"/>
      <c r="H146" s="14"/>
      <c r="I146" s="15" t="s">
        <v>567</v>
      </c>
      <c r="J146" s="14" t="s">
        <v>10</v>
      </c>
      <c r="K146" s="15" t="s">
        <v>565</v>
      </c>
      <c r="L146" s="15">
        <v>6.26</v>
      </c>
      <c r="M146">
        <f t="shared" si="3"/>
        <v>0</v>
      </c>
    </row>
    <row r="147" spans="1:13" ht="15.6" x14ac:dyDescent="0.3">
      <c r="C147" t="s">
        <v>16</v>
      </c>
      <c r="D147" t="s">
        <v>10</v>
      </c>
      <c r="E147">
        <v>2.7</v>
      </c>
      <c r="G147" s="16"/>
      <c r="H147" s="14"/>
      <c r="I147" s="15" t="s">
        <v>568</v>
      </c>
      <c r="J147" s="14" t="s">
        <v>10</v>
      </c>
      <c r="K147" s="15" t="s">
        <v>565</v>
      </c>
      <c r="L147" s="15">
        <v>2.7</v>
      </c>
      <c r="M147">
        <f t="shared" si="3"/>
        <v>0</v>
      </c>
    </row>
    <row r="148" spans="1:13" ht="15.6" x14ac:dyDescent="0.3">
      <c r="C148" t="s">
        <v>171</v>
      </c>
      <c r="D148" t="s">
        <v>10</v>
      </c>
      <c r="E148">
        <v>6.12</v>
      </c>
      <c r="G148" s="16"/>
      <c r="H148" s="14"/>
      <c r="I148" s="15" t="s">
        <v>587</v>
      </c>
      <c r="J148" s="14" t="s">
        <v>10</v>
      </c>
      <c r="K148" s="15" t="s">
        <v>565</v>
      </c>
      <c r="L148" s="15">
        <v>6.12</v>
      </c>
      <c r="M148">
        <f t="shared" si="3"/>
        <v>0</v>
      </c>
    </row>
    <row r="149" spans="1:13" ht="15.6" x14ac:dyDescent="0.3">
      <c r="C149" t="s">
        <v>173</v>
      </c>
      <c r="D149" t="s">
        <v>10</v>
      </c>
      <c r="E149">
        <v>7.92</v>
      </c>
      <c r="G149" s="16"/>
      <c r="H149" s="17"/>
      <c r="I149" s="15" t="s">
        <v>588</v>
      </c>
      <c r="J149" s="17" t="s">
        <v>10</v>
      </c>
      <c r="K149" s="15" t="s">
        <v>565</v>
      </c>
      <c r="L149" s="15">
        <v>7.92</v>
      </c>
      <c r="M149">
        <f t="shared" si="3"/>
        <v>0</v>
      </c>
    </row>
    <row r="150" spans="1:13" ht="15.6" x14ac:dyDescent="0.3">
      <c r="B150" t="s">
        <v>556</v>
      </c>
      <c r="E150">
        <v>35.520000000000003</v>
      </c>
      <c r="G150" s="16"/>
      <c r="H150" s="18" t="s">
        <v>556</v>
      </c>
      <c r="I150" s="18"/>
      <c r="J150" s="18"/>
      <c r="K150" s="18"/>
      <c r="L150" s="18">
        <v>35.520000000000003</v>
      </c>
      <c r="M150">
        <f t="shared" si="3"/>
        <v>0</v>
      </c>
    </row>
    <row r="151" spans="1:13" ht="15.6" x14ac:dyDescent="0.3">
      <c r="B151" t="s">
        <v>34</v>
      </c>
      <c r="C151" t="s">
        <v>9</v>
      </c>
      <c r="D151" t="s">
        <v>25</v>
      </c>
      <c r="E151">
        <v>9.1999999999999993</v>
      </c>
      <c r="G151" s="16"/>
      <c r="H151" s="14" t="s">
        <v>34</v>
      </c>
      <c r="I151" s="15" t="s">
        <v>564</v>
      </c>
      <c r="J151" s="14" t="s">
        <v>25</v>
      </c>
      <c r="K151" s="15" t="s">
        <v>565</v>
      </c>
      <c r="L151" s="15">
        <v>9.1999999999999993</v>
      </c>
      <c r="M151">
        <f t="shared" si="3"/>
        <v>0</v>
      </c>
    </row>
    <row r="152" spans="1:13" ht="15.6" x14ac:dyDescent="0.3">
      <c r="C152" t="s">
        <v>12</v>
      </c>
      <c r="D152" t="s">
        <v>25</v>
      </c>
      <c r="E152">
        <v>9.2799999999999994</v>
      </c>
      <c r="G152" s="16"/>
      <c r="H152" s="14"/>
      <c r="I152" s="15" t="s">
        <v>566</v>
      </c>
      <c r="J152" s="14" t="s">
        <v>25</v>
      </c>
      <c r="K152" s="15" t="s">
        <v>565</v>
      </c>
      <c r="L152" s="15">
        <v>9.2799999999999994</v>
      </c>
      <c r="M152">
        <f t="shared" si="3"/>
        <v>0</v>
      </c>
    </row>
    <row r="153" spans="1:13" ht="15.6" x14ac:dyDescent="0.3">
      <c r="C153" t="s">
        <v>14</v>
      </c>
      <c r="D153" t="s">
        <v>25</v>
      </c>
      <c r="E153">
        <v>2.5</v>
      </c>
      <c r="G153" s="16"/>
      <c r="H153" s="17"/>
      <c r="I153" s="15" t="s">
        <v>567</v>
      </c>
      <c r="J153" s="17" t="s">
        <v>25</v>
      </c>
      <c r="K153" s="15" t="s">
        <v>565</v>
      </c>
      <c r="L153" s="15">
        <v>2.5</v>
      </c>
      <c r="M153">
        <f t="shared" si="3"/>
        <v>0</v>
      </c>
    </row>
    <row r="154" spans="1:13" ht="15.6" x14ac:dyDescent="0.3">
      <c r="B154" t="s">
        <v>557</v>
      </c>
      <c r="E154">
        <v>20.979999999999997</v>
      </c>
      <c r="G154" s="19"/>
      <c r="H154" s="18" t="s">
        <v>557</v>
      </c>
      <c r="I154" s="18"/>
      <c r="J154" s="18"/>
      <c r="K154" s="18"/>
      <c r="L154" s="18">
        <v>20.979999999999997</v>
      </c>
      <c r="M154">
        <f t="shared" si="3"/>
        <v>0</v>
      </c>
    </row>
    <row r="155" spans="1:13" ht="15.6" x14ac:dyDescent="0.3">
      <c r="A155" t="s">
        <v>552</v>
      </c>
      <c r="E155">
        <v>1048.2827812781286</v>
      </c>
      <c r="G155" s="13"/>
      <c r="H155" s="14"/>
      <c r="I155" s="15"/>
      <c r="J155" s="14"/>
      <c r="K155" s="15"/>
      <c r="L155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588C-E2FF-44CA-BFAB-7BD03A00311F}">
  <dimension ref="A1:M162"/>
  <sheetViews>
    <sheetView topLeftCell="C151" workbookViewId="0">
      <selection activeCell="F160" sqref="F160"/>
    </sheetView>
  </sheetViews>
  <sheetFormatPr baseColWidth="10" defaultRowHeight="14.4" x14ac:dyDescent="0.3"/>
  <cols>
    <col min="1" max="1" width="24.44140625" bestFit="1" customWidth="1"/>
    <col min="2" max="2" width="18.77734375" bestFit="1" customWidth="1"/>
    <col min="3" max="3" width="16.44140625" customWidth="1"/>
    <col min="4" max="4" width="17" bestFit="1" customWidth="1"/>
    <col min="5" max="5" width="18.77734375" bestFit="1" customWidth="1"/>
    <col min="11" max="11" width="26.5546875" hidden="1" customWidth="1"/>
    <col min="12" max="12" width="23.5546875" bestFit="1" customWidth="1"/>
    <col min="13" max="13" width="22.77734375" bestFit="1" customWidth="1"/>
  </cols>
  <sheetData>
    <row r="1" spans="1:13" x14ac:dyDescent="0.3">
      <c r="A1" s="11" t="s">
        <v>1</v>
      </c>
      <c r="B1" t="s">
        <v>197</v>
      </c>
    </row>
    <row r="3" spans="1:13" ht="15.6" x14ac:dyDescent="0.3">
      <c r="A3" s="11" t="s">
        <v>2</v>
      </c>
      <c r="B3" s="11" t="s">
        <v>3</v>
      </c>
      <c r="C3" s="11" t="s">
        <v>4</v>
      </c>
      <c r="D3" s="11" t="s">
        <v>5</v>
      </c>
      <c r="E3" t="s">
        <v>560</v>
      </c>
      <c r="G3" s="12" t="s">
        <v>2</v>
      </c>
      <c r="H3" s="12" t="s">
        <v>3</v>
      </c>
      <c r="I3" s="12" t="s">
        <v>4</v>
      </c>
      <c r="J3" s="12" t="s">
        <v>5</v>
      </c>
      <c r="K3" s="12" t="s">
        <v>561</v>
      </c>
      <c r="L3" s="12" t="s">
        <v>562</v>
      </c>
    </row>
    <row r="4" spans="1:13" ht="15.6" x14ac:dyDescent="0.3">
      <c r="A4" t="s">
        <v>40</v>
      </c>
      <c r="B4" t="s">
        <v>24</v>
      </c>
      <c r="C4" t="s">
        <v>9</v>
      </c>
      <c r="D4" t="s">
        <v>52</v>
      </c>
      <c r="E4">
        <v>11.09</v>
      </c>
      <c r="G4" s="13" t="s">
        <v>563</v>
      </c>
      <c r="H4" s="14" t="s">
        <v>24</v>
      </c>
      <c r="I4" s="15" t="s">
        <v>564</v>
      </c>
      <c r="J4" s="14" t="s">
        <v>52</v>
      </c>
      <c r="K4" s="15" t="s">
        <v>565</v>
      </c>
      <c r="L4" s="21">
        <v>11.09</v>
      </c>
      <c r="M4" s="25">
        <f>+E4-L4</f>
        <v>0</v>
      </c>
    </row>
    <row r="5" spans="1:13" ht="15.6" x14ac:dyDescent="0.3">
      <c r="C5" t="s">
        <v>12</v>
      </c>
      <c r="D5" t="s">
        <v>52</v>
      </c>
      <c r="E5">
        <v>11.32</v>
      </c>
      <c r="G5" s="16"/>
      <c r="H5" s="14"/>
      <c r="I5" s="15" t="s">
        <v>566</v>
      </c>
      <c r="J5" s="14" t="s">
        <v>52</v>
      </c>
      <c r="K5" s="15" t="s">
        <v>565</v>
      </c>
      <c r="L5" s="21">
        <v>11.32</v>
      </c>
      <c r="M5" s="25">
        <f t="shared" ref="M5:M27" si="0">+E5-L5</f>
        <v>0</v>
      </c>
    </row>
    <row r="6" spans="1:13" ht="15.6" x14ac:dyDescent="0.3">
      <c r="C6" t="s">
        <v>14</v>
      </c>
      <c r="D6" t="s">
        <v>52</v>
      </c>
      <c r="E6">
        <v>11.46</v>
      </c>
      <c r="G6" s="16"/>
      <c r="H6" s="14"/>
      <c r="I6" s="15" t="s">
        <v>567</v>
      </c>
      <c r="J6" s="14" t="s">
        <v>52</v>
      </c>
      <c r="K6" s="15" t="s">
        <v>565</v>
      </c>
      <c r="L6" s="21">
        <v>11.46</v>
      </c>
      <c r="M6" s="25">
        <f t="shared" si="0"/>
        <v>0</v>
      </c>
    </row>
    <row r="7" spans="1:13" ht="15.6" x14ac:dyDescent="0.3">
      <c r="C7" t="s">
        <v>16</v>
      </c>
      <c r="D7" t="s">
        <v>52</v>
      </c>
      <c r="E7">
        <v>11.04</v>
      </c>
      <c r="G7" s="16"/>
      <c r="H7" s="14"/>
      <c r="I7" s="15" t="s">
        <v>568</v>
      </c>
      <c r="J7" s="14" t="s">
        <v>52</v>
      </c>
      <c r="K7" s="15" t="s">
        <v>565</v>
      </c>
      <c r="L7" s="21">
        <v>11.04</v>
      </c>
      <c r="M7" s="25">
        <f t="shared" si="0"/>
        <v>0</v>
      </c>
    </row>
    <row r="8" spans="1:13" ht="15.6" x14ac:dyDescent="0.3">
      <c r="C8" t="s">
        <v>57</v>
      </c>
      <c r="D8" t="s">
        <v>52</v>
      </c>
      <c r="E8">
        <v>7.7227812781278118</v>
      </c>
      <c r="G8" s="16"/>
      <c r="H8" s="14"/>
      <c r="I8" s="15" t="s">
        <v>569</v>
      </c>
      <c r="J8" s="17" t="s">
        <v>52</v>
      </c>
      <c r="K8" s="15" t="s">
        <v>565</v>
      </c>
      <c r="L8" s="21">
        <v>7.7227812781278118</v>
      </c>
      <c r="M8" s="25">
        <f t="shared" si="0"/>
        <v>0</v>
      </c>
    </row>
    <row r="9" spans="1:13" ht="15.6" x14ac:dyDescent="0.3">
      <c r="C9" t="s">
        <v>59</v>
      </c>
      <c r="D9" t="s">
        <v>60</v>
      </c>
      <c r="E9">
        <v>3.58</v>
      </c>
      <c r="G9" s="16"/>
      <c r="H9" s="14"/>
      <c r="I9" s="15" t="s">
        <v>606</v>
      </c>
      <c r="J9" s="17" t="s">
        <v>60</v>
      </c>
      <c r="K9" s="15" t="s">
        <v>565</v>
      </c>
      <c r="L9" s="21">
        <v>3.58</v>
      </c>
      <c r="M9" s="25">
        <f t="shared" si="0"/>
        <v>0</v>
      </c>
    </row>
    <row r="10" spans="1:13" ht="15.6" x14ac:dyDescent="0.3">
      <c r="C10" t="s">
        <v>546</v>
      </c>
      <c r="D10" t="s">
        <v>10</v>
      </c>
      <c r="E10">
        <v>0.72</v>
      </c>
      <c r="G10" s="16"/>
      <c r="H10" s="17"/>
      <c r="I10" s="15" t="s">
        <v>607</v>
      </c>
      <c r="J10" s="17" t="s">
        <v>10</v>
      </c>
      <c r="K10" s="15" t="s">
        <v>565</v>
      </c>
      <c r="L10" s="21">
        <v>0.72</v>
      </c>
      <c r="M10" s="25">
        <f t="shared" si="0"/>
        <v>0</v>
      </c>
    </row>
    <row r="11" spans="1:13" ht="15.6" x14ac:dyDescent="0.3">
      <c r="B11" t="s">
        <v>555</v>
      </c>
      <c r="E11">
        <v>56.932781278127813</v>
      </c>
      <c r="G11" s="16"/>
      <c r="H11" s="18" t="s">
        <v>555</v>
      </c>
      <c r="I11" s="18"/>
      <c r="J11" s="18"/>
      <c r="K11" s="18"/>
      <c r="L11" s="22">
        <v>56.932781278127813</v>
      </c>
      <c r="M11" s="25">
        <f t="shared" si="0"/>
        <v>0</v>
      </c>
    </row>
    <row r="12" spans="1:13" ht="15.6" x14ac:dyDescent="0.3">
      <c r="B12" t="s">
        <v>29</v>
      </c>
      <c r="C12" t="s">
        <v>9</v>
      </c>
      <c r="D12" t="s">
        <v>62</v>
      </c>
      <c r="E12">
        <v>11.45</v>
      </c>
      <c r="G12" s="16"/>
      <c r="H12" s="14" t="s">
        <v>29</v>
      </c>
      <c r="I12" s="15" t="s">
        <v>564</v>
      </c>
      <c r="J12" s="14" t="s">
        <v>62</v>
      </c>
      <c r="K12" s="15" t="s">
        <v>565</v>
      </c>
      <c r="L12" s="15">
        <v>11.45</v>
      </c>
      <c r="M12" s="25">
        <f t="shared" si="0"/>
        <v>0</v>
      </c>
    </row>
    <row r="13" spans="1:13" ht="15.6" x14ac:dyDescent="0.3">
      <c r="C13" t="s">
        <v>12</v>
      </c>
      <c r="D13" t="s">
        <v>62</v>
      </c>
      <c r="E13">
        <v>11.45</v>
      </c>
      <c r="G13" s="16"/>
      <c r="H13" s="14"/>
      <c r="I13" s="15" t="s">
        <v>566</v>
      </c>
      <c r="J13" s="14" t="s">
        <v>62</v>
      </c>
      <c r="K13" s="15" t="s">
        <v>565</v>
      </c>
      <c r="L13" s="15">
        <v>11.45</v>
      </c>
      <c r="M13" s="25">
        <f t="shared" si="0"/>
        <v>0</v>
      </c>
    </row>
    <row r="14" spans="1:13" ht="15.6" x14ac:dyDescent="0.3">
      <c r="C14" t="s">
        <v>14</v>
      </c>
      <c r="D14" t="s">
        <v>62</v>
      </c>
      <c r="E14">
        <v>11.45</v>
      </c>
      <c r="G14" s="16"/>
      <c r="H14" s="14"/>
      <c r="I14" s="15" t="s">
        <v>567</v>
      </c>
      <c r="J14" s="14" t="s">
        <v>62</v>
      </c>
      <c r="K14" s="15" t="s">
        <v>565</v>
      </c>
      <c r="L14" s="15">
        <v>11.45</v>
      </c>
      <c r="M14" s="25">
        <f t="shared" si="0"/>
        <v>0</v>
      </c>
    </row>
    <row r="15" spans="1:13" ht="15.6" x14ac:dyDescent="0.3">
      <c r="C15" t="s">
        <v>16</v>
      </c>
      <c r="D15" t="s">
        <v>62</v>
      </c>
      <c r="E15">
        <v>11.45</v>
      </c>
      <c r="G15" s="16"/>
      <c r="H15" s="14"/>
      <c r="I15" s="15" t="s">
        <v>568</v>
      </c>
      <c r="J15" s="14" t="s">
        <v>62</v>
      </c>
      <c r="K15" s="15" t="s">
        <v>565</v>
      </c>
      <c r="L15" s="15">
        <v>11.45</v>
      </c>
      <c r="M15" s="25">
        <f t="shared" si="0"/>
        <v>0</v>
      </c>
    </row>
    <row r="16" spans="1:13" ht="15.6" x14ac:dyDescent="0.3">
      <c r="C16" t="s">
        <v>57</v>
      </c>
      <c r="D16" t="s">
        <v>62</v>
      </c>
      <c r="E16">
        <v>9.6</v>
      </c>
      <c r="G16" s="16"/>
      <c r="H16" s="17"/>
      <c r="I16" s="15" t="s">
        <v>569</v>
      </c>
      <c r="J16" s="17" t="s">
        <v>62</v>
      </c>
      <c r="K16" s="15" t="s">
        <v>565</v>
      </c>
      <c r="L16" s="15">
        <v>9.6</v>
      </c>
      <c r="M16" s="25">
        <f t="shared" si="0"/>
        <v>0</v>
      </c>
    </row>
    <row r="17" spans="1:13" ht="15.6" x14ac:dyDescent="0.3">
      <c r="B17" t="s">
        <v>556</v>
      </c>
      <c r="E17">
        <v>55.4</v>
      </c>
      <c r="G17" s="16"/>
      <c r="H17" s="18" t="s">
        <v>556</v>
      </c>
      <c r="I17" s="18"/>
      <c r="J17" s="18"/>
      <c r="K17" s="18"/>
      <c r="L17" s="18">
        <v>55.4</v>
      </c>
      <c r="M17" s="25">
        <f t="shared" si="0"/>
        <v>0</v>
      </c>
    </row>
    <row r="18" spans="1:13" ht="15.6" x14ac:dyDescent="0.3">
      <c r="B18" t="s">
        <v>34</v>
      </c>
      <c r="C18" t="s">
        <v>9</v>
      </c>
      <c r="D18" t="s">
        <v>60</v>
      </c>
      <c r="E18">
        <v>8.5399999999999991</v>
      </c>
      <c r="G18" s="16"/>
      <c r="H18" s="14" t="s">
        <v>34</v>
      </c>
      <c r="I18" s="15" t="s">
        <v>564</v>
      </c>
      <c r="J18" s="14" t="s">
        <v>60</v>
      </c>
      <c r="K18" s="15" t="s">
        <v>565</v>
      </c>
      <c r="L18" s="15">
        <v>8.5399999999999991</v>
      </c>
      <c r="M18" s="25">
        <f t="shared" si="0"/>
        <v>0</v>
      </c>
    </row>
    <row r="19" spans="1:13" ht="15.6" x14ac:dyDescent="0.3">
      <c r="C19" t="s">
        <v>12</v>
      </c>
      <c r="D19" t="s">
        <v>60</v>
      </c>
      <c r="E19">
        <v>7.34</v>
      </c>
      <c r="G19" s="16"/>
      <c r="H19" s="14"/>
      <c r="I19" s="15" t="s">
        <v>566</v>
      </c>
      <c r="J19" s="14" t="s">
        <v>60</v>
      </c>
      <c r="K19" s="15" t="s">
        <v>565</v>
      </c>
      <c r="L19" s="15">
        <v>7.34</v>
      </c>
      <c r="M19" s="25">
        <f t="shared" si="0"/>
        <v>0</v>
      </c>
    </row>
    <row r="20" spans="1:13" ht="15.6" x14ac:dyDescent="0.3">
      <c r="C20" t="s">
        <v>14</v>
      </c>
      <c r="D20" t="s">
        <v>60</v>
      </c>
      <c r="E20">
        <v>11</v>
      </c>
      <c r="G20" s="16"/>
      <c r="H20" s="14"/>
      <c r="I20" s="15" t="s">
        <v>567</v>
      </c>
      <c r="J20" s="14" t="s">
        <v>60</v>
      </c>
      <c r="K20" s="15" t="s">
        <v>565</v>
      </c>
      <c r="L20" s="15">
        <v>11</v>
      </c>
      <c r="M20" s="25">
        <f t="shared" si="0"/>
        <v>0</v>
      </c>
    </row>
    <row r="21" spans="1:13" ht="15.6" x14ac:dyDescent="0.3">
      <c r="C21" t="s">
        <v>16</v>
      </c>
      <c r="D21" t="s">
        <v>60</v>
      </c>
      <c r="E21">
        <v>11</v>
      </c>
      <c r="G21" s="16"/>
      <c r="H21" s="17"/>
      <c r="I21" s="15" t="s">
        <v>568</v>
      </c>
      <c r="J21" s="17" t="s">
        <v>60</v>
      </c>
      <c r="K21" s="15" t="s">
        <v>565</v>
      </c>
      <c r="L21" s="15">
        <v>11</v>
      </c>
      <c r="M21" s="25">
        <f t="shared" si="0"/>
        <v>0</v>
      </c>
    </row>
    <row r="22" spans="1:13" ht="15.6" x14ac:dyDescent="0.3">
      <c r="B22" t="s">
        <v>557</v>
      </c>
      <c r="E22">
        <v>37.879999999999995</v>
      </c>
      <c r="G22" s="16"/>
      <c r="H22" s="18" t="s">
        <v>557</v>
      </c>
      <c r="I22" s="18"/>
      <c r="J22" s="18"/>
      <c r="K22" s="18"/>
      <c r="L22" s="18">
        <v>37.879999999999995</v>
      </c>
      <c r="M22" s="25">
        <f t="shared" si="0"/>
        <v>0</v>
      </c>
    </row>
    <row r="23" spans="1:13" ht="15.6" x14ac:dyDescent="0.3">
      <c r="B23" t="s">
        <v>77</v>
      </c>
      <c r="C23" t="s">
        <v>9</v>
      </c>
      <c r="D23" t="s">
        <v>62</v>
      </c>
      <c r="E23">
        <v>12.29</v>
      </c>
      <c r="G23" s="16"/>
      <c r="H23" s="14" t="s">
        <v>77</v>
      </c>
      <c r="I23" s="15" t="s">
        <v>564</v>
      </c>
      <c r="J23" s="14" t="s">
        <v>62</v>
      </c>
      <c r="K23" s="15" t="s">
        <v>565</v>
      </c>
      <c r="L23" s="15">
        <v>12.29</v>
      </c>
      <c r="M23" s="25">
        <f t="shared" si="0"/>
        <v>0</v>
      </c>
    </row>
    <row r="24" spans="1:13" ht="15.6" x14ac:dyDescent="0.3">
      <c r="C24" t="s">
        <v>12</v>
      </c>
      <c r="D24" t="s">
        <v>62</v>
      </c>
      <c r="E24">
        <v>12.29</v>
      </c>
      <c r="G24" s="16"/>
      <c r="H24" s="14"/>
      <c r="I24" s="15" t="s">
        <v>566</v>
      </c>
      <c r="J24" s="14" t="s">
        <v>62</v>
      </c>
      <c r="K24" s="15" t="s">
        <v>565</v>
      </c>
      <c r="L24" s="15">
        <v>12.29</v>
      </c>
      <c r="M24" s="25">
        <f t="shared" si="0"/>
        <v>0</v>
      </c>
    </row>
    <row r="25" spans="1:13" ht="15.6" x14ac:dyDescent="0.3">
      <c r="C25" t="s">
        <v>14</v>
      </c>
      <c r="D25" t="s">
        <v>62</v>
      </c>
      <c r="E25">
        <v>12.29</v>
      </c>
      <c r="G25" s="16"/>
      <c r="H25" s="14"/>
      <c r="I25" s="15" t="s">
        <v>567</v>
      </c>
      <c r="J25" s="14" t="s">
        <v>62</v>
      </c>
      <c r="K25" s="15" t="s">
        <v>565</v>
      </c>
      <c r="L25" s="15">
        <v>12.29</v>
      </c>
      <c r="M25" s="25">
        <f t="shared" si="0"/>
        <v>0</v>
      </c>
    </row>
    <row r="26" spans="1:13" ht="15.6" x14ac:dyDescent="0.3">
      <c r="C26" t="s">
        <v>16</v>
      </c>
      <c r="D26" t="s">
        <v>62</v>
      </c>
      <c r="E26">
        <v>12.29</v>
      </c>
      <c r="G26" s="16"/>
      <c r="H26" s="17"/>
      <c r="I26" s="15" t="s">
        <v>568</v>
      </c>
      <c r="J26" s="17" t="s">
        <v>62</v>
      </c>
      <c r="K26" s="15" t="s">
        <v>565</v>
      </c>
      <c r="L26" s="15">
        <v>12.29</v>
      </c>
      <c r="M26" s="25">
        <f t="shared" si="0"/>
        <v>0</v>
      </c>
    </row>
    <row r="27" spans="1:13" ht="15.6" x14ac:dyDescent="0.3">
      <c r="B27" t="s">
        <v>559</v>
      </c>
      <c r="E27">
        <v>49.16</v>
      </c>
      <c r="G27" s="19"/>
      <c r="H27" s="18" t="s">
        <v>559</v>
      </c>
      <c r="I27" s="18"/>
      <c r="J27" s="18"/>
      <c r="K27" s="18"/>
      <c r="L27" s="18">
        <v>49.16</v>
      </c>
      <c r="M27" s="25">
        <f t="shared" si="0"/>
        <v>0</v>
      </c>
    </row>
    <row r="28" spans="1:13" ht="15.6" x14ac:dyDescent="0.3">
      <c r="A28" t="s">
        <v>82</v>
      </c>
      <c r="B28" t="s">
        <v>8</v>
      </c>
      <c r="C28" t="s">
        <v>9</v>
      </c>
      <c r="D28" t="s">
        <v>83</v>
      </c>
      <c r="E28">
        <v>10.16</v>
      </c>
      <c r="G28" s="13" t="s">
        <v>570</v>
      </c>
      <c r="H28" s="14" t="s">
        <v>8</v>
      </c>
      <c r="I28" s="15" t="s">
        <v>564</v>
      </c>
      <c r="J28" s="14" t="s">
        <v>83</v>
      </c>
      <c r="K28" s="15" t="s">
        <v>565</v>
      </c>
      <c r="L28" s="15">
        <v>10.16</v>
      </c>
      <c r="M28" s="25">
        <f>+E28-L28</f>
        <v>0</v>
      </c>
    </row>
    <row r="29" spans="1:13" ht="15.6" x14ac:dyDescent="0.3">
      <c r="C29" t="s">
        <v>12</v>
      </c>
      <c r="D29" t="s">
        <v>83</v>
      </c>
      <c r="E29">
        <v>8.6300000000000008</v>
      </c>
      <c r="G29" s="16"/>
      <c r="H29" s="14"/>
      <c r="I29" s="15" t="s">
        <v>566</v>
      </c>
      <c r="J29" s="17" t="s">
        <v>83</v>
      </c>
      <c r="K29" s="15" t="s">
        <v>565</v>
      </c>
      <c r="L29" s="15">
        <v>8.6300000000000008</v>
      </c>
      <c r="M29" s="25">
        <f t="shared" ref="M29:M54" si="1">+E29-L29</f>
        <v>0</v>
      </c>
    </row>
    <row r="30" spans="1:13" ht="15.6" x14ac:dyDescent="0.3">
      <c r="C30" t="s">
        <v>208</v>
      </c>
      <c r="D30" t="s">
        <v>25</v>
      </c>
      <c r="E30">
        <v>1.53</v>
      </c>
      <c r="G30" s="16"/>
      <c r="H30" s="14"/>
      <c r="I30" s="15" t="s">
        <v>571</v>
      </c>
      <c r="J30" s="17" t="s">
        <v>25</v>
      </c>
      <c r="K30" s="15" t="s">
        <v>565</v>
      </c>
      <c r="L30" s="15">
        <v>1.53</v>
      </c>
      <c r="M30" s="25">
        <f t="shared" si="1"/>
        <v>0</v>
      </c>
    </row>
    <row r="31" spans="1:13" ht="15.6" x14ac:dyDescent="0.3">
      <c r="C31" t="s">
        <v>85</v>
      </c>
      <c r="D31" t="s">
        <v>83</v>
      </c>
      <c r="E31">
        <v>6.085</v>
      </c>
      <c r="G31" s="16"/>
      <c r="H31" s="14"/>
      <c r="I31" s="15" t="s">
        <v>572</v>
      </c>
      <c r="J31" s="17" t="s">
        <v>83</v>
      </c>
      <c r="K31" s="15" t="s">
        <v>565</v>
      </c>
      <c r="L31" s="15">
        <v>6.085</v>
      </c>
      <c r="M31" s="25">
        <f t="shared" si="1"/>
        <v>0</v>
      </c>
    </row>
    <row r="32" spans="1:13" ht="15.6" x14ac:dyDescent="0.3">
      <c r="C32" t="s">
        <v>87</v>
      </c>
      <c r="D32" t="s">
        <v>88</v>
      </c>
      <c r="E32">
        <v>6.085</v>
      </c>
      <c r="G32" s="16"/>
      <c r="H32" s="14"/>
      <c r="I32" s="15" t="s">
        <v>573</v>
      </c>
      <c r="J32" s="14" t="s">
        <v>88</v>
      </c>
      <c r="K32" s="15" t="s">
        <v>565</v>
      </c>
      <c r="L32" s="15">
        <v>6.085</v>
      </c>
      <c r="M32" s="25">
        <f t="shared" si="1"/>
        <v>0</v>
      </c>
    </row>
    <row r="33" spans="2:13" ht="15.6" x14ac:dyDescent="0.3">
      <c r="C33" t="s">
        <v>16</v>
      </c>
      <c r="D33" t="s">
        <v>88</v>
      </c>
      <c r="E33">
        <v>12.17</v>
      </c>
      <c r="G33" s="16"/>
      <c r="H33" s="17"/>
      <c r="I33" s="15" t="s">
        <v>568</v>
      </c>
      <c r="J33" s="17" t="s">
        <v>88</v>
      </c>
      <c r="K33" s="15" t="s">
        <v>565</v>
      </c>
      <c r="L33" s="15">
        <v>12.17</v>
      </c>
      <c r="M33" s="25">
        <f t="shared" si="1"/>
        <v>0</v>
      </c>
    </row>
    <row r="34" spans="2:13" ht="15.6" x14ac:dyDescent="0.3">
      <c r="B34" t="s">
        <v>553</v>
      </c>
      <c r="E34">
        <v>44.660000000000004</v>
      </c>
      <c r="G34" s="16"/>
      <c r="H34" s="18" t="s">
        <v>553</v>
      </c>
      <c r="I34" s="18"/>
      <c r="J34" s="18"/>
      <c r="K34" s="18"/>
      <c r="L34" s="18">
        <v>44.660000000000004</v>
      </c>
      <c r="M34" s="25">
        <f t="shared" si="1"/>
        <v>0</v>
      </c>
    </row>
    <row r="35" spans="2:13" ht="15.6" x14ac:dyDescent="0.3">
      <c r="B35" t="s">
        <v>18</v>
      </c>
      <c r="C35" t="s">
        <v>91</v>
      </c>
      <c r="D35" t="s">
        <v>88</v>
      </c>
      <c r="E35">
        <v>9.1274999999999995</v>
      </c>
      <c r="G35" s="16"/>
      <c r="H35" s="14" t="s">
        <v>18</v>
      </c>
      <c r="I35" s="15" t="s">
        <v>574</v>
      </c>
      <c r="J35" s="17" t="s">
        <v>88</v>
      </c>
      <c r="K35" s="15" t="s">
        <v>565</v>
      </c>
      <c r="L35" s="15">
        <v>9.1274999999999995</v>
      </c>
      <c r="M35" s="25">
        <f t="shared" si="1"/>
        <v>0</v>
      </c>
    </row>
    <row r="36" spans="2:13" ht="15.6" x14ac:dyDescent="0.3">
      <c r="C36" t="s">
        <v>93</v>
      </c>
      <c r="D36" t="s">
        <v>94</v>
      </c>
      <c r="E36">
        <v>3.0425</v>
      </c>
      <c r="G36" s="16"/>
      <c r="H36" s="14"/>
      <c r="I36" s="15" t="s">
        <v>575</v>
      </c>
      <c r="J36" s="14" t="s">
        <v>94</v>
      </c>
      <c r="K36" s="15" t="s">
        <v>565</v>
      </c>
      <c r="L36" s="15">
        <v>3.0425</v>
      </c>
      <c r="M36" s="25">
        <f t="shared" si="1"/>
        <v>0</v>
      </c>
    </row>
    <row r="37" spans="2:13" ht="15.6" x14ac:dyDescent="0.3">
      <c r="C37" t="s">
        <v>12</v>
      </c>
      <c r="D37" t="s">
        <v>94</v>
      </c>
      <c r="E37">
        <v>12.17</v>
      </c>
      <c r="G37" s="16"/>
      <c r="H37" s="14"/>
      <c r="I37" s="15" t="s">
        <v>566</v>
      </c>
      <c r="J37" s="17" t="s">
        <v>94</v>
      </c>
      <c r="K37" s="15" t="s">
        <v>565</v>
      </c>
      <c r="L37" s="15">
        <v>12.17</v>
      </c>
      <c r="M37" s="25">
        <f t="shared" si="1"/>
        <v>0</v>
      </c>
    </row>
    <row r="38" spans="2:13" ht="15.6" x14ac:dyDescent="0.3">
      <c r="C38" t="s">
        <v>85</v>
      </c>
      <c r="D38" t="s">
        <v>97</v>
      </c>
      <c r="E38">
        <v>5.52</v>
      </c>
      <c r="G38" s="16"/>
      <c r="H38" s="14"/>
      <c r="I38" s="15" t="s">
        <v>572</v>
      </c>
      <c r="J38" s="17" t="s">
        <v>97</v>
      </c>
      <c r="K38" s="15" t="s">
        <v>565</v>
      </c>
      <c r="L38" s="15">
        <v>5.52</v>
      </c>
      <c r="M38" s="25">
        <f t="shared" si="1"/>
        <v>0</v>
      </c>
    </row>
    <row r="39" spans="2:13" ht="15.6" x14ac:dyDescent="0.3">
      <c r="C39" t="s">
        <v>87</v>
      </c>
      <c r="D39" t="s">
        <v>99</v>
      </c>
      <c r="E39">
        <v>2.13</v>
      </c>
      <c r="G39" s="16"/>
      <c r="H39" s="14"/>
      <c r="I39" s="15" t="s">
        <v>573</v>
      </c>
      <c r="J39" s="17" t="s">
        <v>99</v>
      </c>
      <c r="K39" s="15" t="s">
        <v>565</v>
      </c>
      <c r="L39" s="15">
        <v>2.13</v>
      </c>
      <c r="M39" s="25">
        <f t="shared" si="1"/>
        <v>0</v>
      </c>
    </row>
    <row r="40" spans="2:13" ht="15.6" x14ac:dyDescent="0.3">
      <c r="C40" t="s">
        <v>209</v>
      </c>
      <c r="D40" t="s">
        <v>60</v>
      </c>
      <c r="E40">
        <v>1.2</v>
      </c>
      <c r="G40" s="16"/>
      <c r="H40" s="14"/>
      <c r="I40" s="15" t="s">
        <v>576</v>
      </c>
      <c r="J40" s="17" t="s">
        <v>60</v>
      </c>
      <c r="K40" s="15" t="s">
        <v>565</v>
      </c>
      <c r="L40" s="15">
        <v>1.2</v>
      </c>
      <c r="M40" s="25">
        <f t="shared" si="1"/>
        <v>0</v>
      </c>
    </row>
    <row r="41" spans="2:13" ht="15.6" x14ac:dyDescent="0.3">
      <c r="C41" t="s">
        <v>101</v>
      </c>
      <c r="D41" t="s">
        <v>94</v>
      </c>
      <c r="E41">
        <v>8.01</v>
      </c>
      <c r="G41" s="16"/>
      <c r="H41" s="14"/>
      <c r="I41" s="15" t="s">
        <v>577</v>
      </c>
      <c r="J41" s="17" t="s">
        <v>94</v>
      </c>
      <c r="K41" s="15" t="s">
        <v>565</v>
      </c>
      <c r="L41" s="15">
        <v>8.01</v>
      </c>
      <c r="M41" s="25">
        <f t="shared" si="1"/>
        <v>0</v>
      </c>
    </row>
    <row r="42" spans="2:13" ht="15.6" x14ac:dyDescent="0.3">
      <c r="C42" t="s">
        <v>103</v>
      </c>
      <c r="D42" t="s">
        <v>104</v>
      </c>
      <c r="E42">
        <v>1.43</v>
      </c>
      <c r="G42" s="16"/>
      <c r="H42" s="14"/>
      <c r="I42" s="15" t="s">
        <v>578</v>
      </c>
      <c r="J42" s="17" t="s">
        <v>104</v>
      </c>
      <c r="K42" s="15" t="s">
        <v>565</v>
      </c>
      <c r="L42" s="15">
        <v>1.43</v>
      </c>
      <c r="M42" s="25">
        <f t="shared" si="1"/>
        <v>0</v>
      </c>
    </row>
    <row r="43" spans="2:13" ht="15.6" x14ac:dyDescent="0.3">
      <c r="C43" t="s">
        <v>210</v>
      </c>
      <c r="D43" t="s">
        <v>60</v>
      </c>
      <c r="E43">
        <v>2.72</v>
      </c>
      <c r="G43" s="16"/>
      <c r="H43" s="17"/>
      <c r="I43" s="15" t="s">
        <v>579</v>
      </c>
      <c r="J43" s="17" t="s">
        <v>60</v>
      </c>
      <c r="K43" s="15" t="s">
        <v>565</v>
      </c>
      <c r="L43" s="15">
        <v>2.72</v>
      </c>
      <c r="M43" s="25">
        <f t="shared" si="1"/>
        <v>0</v>
      </c>
    </row>
    <row r="44" spans="2:13" ht="15.6" x14ac:dyDescent="0.3">
      <c r="B44" t="s">
        <v>554</v>
      </c>
      <c r="E44">
        <v>45.349999999999994</v>
      </c>
      <c r="G44" s="16"/>
      <c r="H44" s="18" t="s">
        <v>554</v>
      </c>
      <c r="I44" s="18"/>
      <c r="J44" s="18"/>
      <c r="K44" s="18"/>
      <c r="L44" s="18">
        <v>45.349999999999994</v>
      </c>
      <c r="M44" s="25">
        <f t="shared" si="1"/>
        <v>0</v>
      </c>
    </row>
    <row r="45" spans="2:13" ht="15.6" x14ac:dyDescent="0.3">
      <c r="B45" t="s">
        <v>24</v>
      </c>
      <c r="C45" t="s">
        <v>9</v>
      </c>
      <c r="D45" t="s">
        <v>60</v>
      </c>
      <c r="E45">
        <v>12.17</v>
      </c>
      <c r="G45" s="16"/>
      <c r="H45" s="14" t="s">
        <v>24</v>
      </c>
      <c r="I45" s="15" t="s">
        <v>564</v>
      </c>
      <c r="J45" s="14" t="s">
        <v>60</v>
      </c>
      <c r="K45" s="15" t="s">
        <v>565</v>
      </c>
      <c r="L45" s="15">
        <v>12.17</v>
      </c>
      <c r="M45" s="25">
        <f t="shared" si="1"/>
        <v>0</v>
      </c>
    </row>
    <row r="46" spans="2:13" ht="15.6" x14ac:dyDescent="0.3">
      <c r="C46" t="s">
        <v>12</v>
      </c>
      <c r="D46" t="s">
        <v>60</v>
      </c>
      <c r="E46">
        <v>12.17</v>
      </c>
      <c r="G46" s="16"/>
      <c r="H46" s="14"/>
      <c r="I46" s="15" t="s">
        <v>566</v>
      </c>
      <c r="J46" s="14" t="s">
        <v>60</v>
      </c>
      <c r="K46" s="15" t="s">
        <v>565</v>
      </c>
      <c r="L46" s="15">
        <v>12.17</v>
      </c>
      <c r="M46" s="25">
        <f t="shared" si="1"/>
        <v>0</v>
      </c>
    </row>
    <row r="47" spans="2:13" ht="15.6" x14ac:dyDescent="0.3">
      <c r="C47" t="s">
        <v>14</v>
      </c>
      <c r="D47" t="s">
        <v>60</v>
      </c>
      <c r="E47">
        <v>12.17</v>
      </c>
      <c r="G47" s="16"/>
      <c r="H47" s="14"/>
      <c r="I47" s="15" t="s">
        <v>567</v>
      </c>
      <c r="J47" s="14" t="s">
        <v>60</v>
      </c>
      <c r="K47" s="15" t="s">
        <v>565</v>
      </c>
      <c r="L47" s="15">
        <v>12.17</v>
      </c>
      <c r="M47" s="25">
        <f t="shared" si="1"/>
        <v>0</v>
      </c>
    </row>
    <row r="48" spans="2:13" ht="15.6" x14ac:dyDescent="0.3">
      <c r="C48" t="s">
        <v>16</v>
      </c>
      <c r="D48" t="s">
        <v>60</v>
      </c>
      <c r="E48">
        <v>12.17</v>
      </c>
      <c r="G48" s="16"/>
      <c r="H48" s="17"/>
      <c r="I48" s="15" t="s">
        <v>568</v>
      </c>
      <c r="J48" s="17" t="s">
        <v>60</v>
      </c>
      <c r="K48" s="15" t="s">
        <v>565</v>
      </c>
      <c r="L48" s="15">
        <v>12.17</v>
      </c>
      <c r="M48" s="25">
        <f t="shared" si="1"/>
        <v>0</v>
      </c>
    </row>
    <row r="49" spans="1:13" ht="15.6" x14ac:dyDescent="0.3">
      <c r="B49" t="s">
        <v>555</v>
      </c>
      <c r="E49">
        <v>48.68</v>
      </c>
      <c r="G49" s="16"/>
      <c r="H49" s="18" t="s">
        <v>555</v>
      </c>
      <c r="I49" s="18"/>
      <c r="J49" s="18"/>
      <c r="K49" s="18"/>
      <c r="L49" s="18">
        <v>48.68</v>
      </c>
      <c r="M49" s="25">
        <f t="shared" si="1"/>
        <v>0</v>
      </c>
    </row>
    <row r="50" spans="1:13" ht="15.6" x14ac:dyDescent="0.3">
      <c r="B50" t="s">
        <v>34</v>
      </c>
      <c r="C50" t="s">
        <v>9</v>
      </c>
      <c r="D50" t="s">
        <v>60</v>
      </c>
      <c r="E50">
        <v>12.17</v>
      </c>
      <c r="G50" s="16"/>
      <c r="H50" s="14" t="s">
        <v>34</v>
      </c>
      <c r="I50" s="15" t="s">
        <v>564</v>
      </c>
      <c r="J50" s="14" t="s">
        <v>60</v>
      </c>
      <c r="K50" s="15" t="s">
        <v>565</v>
      </c>
      <c r="L50" s="15">
        <v>12.17</v>
      </c>
      <c r="M50" s="25">
        <f t="shared" si="1"/>
        <v>0</v>
      </c>
    </row>
    <row r="51" spans="1:13" ht="15.6" x14ac:dyDescent="0.3">
      <c r="C51" t="s">
        <v>12</v>
      </c>
      <c r="D51" t="s">
        <v>60</v>
      </c>
      <c r="E51">
        <v>12.17</v>
      </c>
      <c r="G51" s="16"/>
      <c r="H51" s="14"/>
      <c r="I51" s="15" t="s">
        <v>566</v>
      </c>
      <c r="J51" s="14" t="s">
        <v>60</v>
      </c>
      <c r="K51" s="15" t="s">
        <v>565</v>
      </c>
      <c r="L51" s="15">
        <v>12.17</v>
      </c>
      <c r="M51" s="25">
        <f t="shared" si="1"/>
        <v>0</v>
      </c>
    </row>
    <row r="52" spans="1:13" ht="15.6" x14ac:dyDescent="0.3">
      <c r="C52" t="s">
        <v>14</v>
      </c>
      <c r="D52" t="s">
        <v>60</v>
      </c>
      <c r="E52">
        <v>12.17</v>
      </c>
      <c r="G52" s="16"/>
      <c r="H52" s="14"/>
      <c r="I52" s="15" t="s">
        <v>567</v>
      </c>
      <c r="J52" s="14" t="s">
        <v>60</v>
      </c>
      <c r="K52" s="15" t="s">
        <v>565</v>
      </c>
      <c r="L52" s="15">
        <v>12.17</v>
      </c>
      <c r="M52" s="25">
        <f t="shared" si="1"/>
        <v>0</v>
      </c>
    </row>
    <row r="53" spans="1:13" ht="15.6" x14ac:dyDescent="0.3">
      <c r="C53" t="s">
        <v>16</v>
      </c>
      <c r="D53" t="s">
        <v>60</v>
      </c>
      <c r="E53">
        <v>12.17</v>
      </c>
      <c r="G53" s="16"/>
      <c r="H53" s="17"/>
      <c r="I53" s="15" t="s">
        <v>568</v>
      </c>
      <c r="J53" s="17" t="s">
        <v>60</v>
      </c>
      <c r="K53" s="15" t="s">
        <v>565</v>
      </c>
      <c r="L53" s="15">
        <v>12.17</v>
      </c>
      <c r="M53" s="25">
        <f t="shared" si="1"/>
        <v>0</v>
      </c>
    </row>
    <row r="54" spans="1:13" ht="15.6" x14ac:dyDescent="0.3">
      <c r="B54" t="s">
        <v>557</v>
      </c>
      <c r="E54">
        <v>48.68</v>
      </c>
      <c r="G54" s="19"/>
      <c r="H54" s="18" t="s">
        <v>557</v>
      </c>
      <c r="I54" s="18"/>
      <c r="J54" s="18"/>
      <c r="K54" s="18"/>
      <c r="L54" s="18">
        <v>48.68</v>
      </c>
      <c r="M54" s="25">
        <f t="shared" si="1"/>
        <v>0</v>
      </c>
    </row>
    <row r="55" spans="1:13" ht="15.6" x14ac:dyDescent="0.3">
      <c r="A55" t="s">
        <v>122</v>
      </c>
      <c r="B55" t="s">
        <v>8</v>
      </c>
      <c r="C55" t="s">
        <v>9</v>
      </c>
      <c r="D55" t="s">
        <v>60</v>
      </c>
      <c r="E55">
        <v>12.17</v>
      </c>
      <c r="G55" s="13" t="s">
        <v>580</v>
      </c>
      <c r="H55" s="14" t="s">
        <v>8</v>
      </c>
      <c r="I55" s="15" t="s">
        <v>564</v>
      </c>
      <c r="J55" s="14" t="s">
        <v>60</v>
      </c>
      <c r="K55" s="15" t="s">
        <v>565</v>
      </c>
      <c r="L55" s="15">
        <v>12.17</v>
      </c>
      <c r="M55" s="25">
        <f>+E55-L55</f>
        <v>0</v>
      </c>
    </row>
    <row r="56" spans="1:13" ht="15.6" x14ac:dyDescent="0.3">
      <c r="C56" t="s">
        <v>12</v>
      </c>
      <c r="D56" t="s">
        <v>60</v>
      </c>
      <c r="E56">
        <v>12.17</v>
      </c>
      <c r="G56" s="16"/>
      <c r="H56" s="14"/>
      <c r="I56" s="15" t="s">
        <v>566</v>
      </c>
      <c r="J56" s="14" t="s">
        <v>60</v>
      </c>
      <c r="K56" s="15" t="s">
        <v>565</v>
      </c>
      <c r="L56" s="15">
        <v>12.17</v>
      </c>
      <c r="M56" s="25">
        <f t="shared" ref="M56:M119" si="2">+E56-L56</f>
        <v>0</v>
      </c>
    </row>
    <row r="57" spans="1:13" ht="15.6" x14ac:dyDescent="0.3">
      <c r="C57" t="s">
        <v>14</v>
      </c>
      <c r="D57" t="s">
        <v>60</v>
      </c>
      <c r="E57">
        <v>12.17</v>
      </c>
      <c r="G57" s="16"/>
      <c r="H57" s="14"/>
      <c r="I57" s="15" t="s">
        <v>567</v>
      </c>
      <c r="J57" s="14" t="s">
        <v>60</v>
      </c>
      <c r="K57" s="15" t="s">
        <v>565</v>
      </c>
      <c r="L57" s="15">
        <v>12.17</v>
      </c>
      <c r="M57" s="25">
        <f t="shared" si="2"/>
        <v>0</v>
      </c>
    </row>
    <row r="58" spans="1:13" ht="15.6" x14ac:dyDescent="0.3">
      <c r="C58" t="s">
        <v>16</v>
      </c>
      <c r="D58" t="s">
        <v>60</v>
      </c>
      <c r="E58">
        <v>12.17</v>
      </c>
      <c r="G58" s="16"/>
      <c r="H58" s="17"/>
      <c r="I58" s="15" t="s">
        <v>568</v>
      </c>
      <c r="J58" s="17" t="s">
        <v>60</v>
      </c>
      <c r="K58" s="15" t="s">
        <v>565</v>
      </c>
      <c r="L58" s="15">
        <v>12.17</v>
      </c>
      <c r="M58" s="25">
        <f t="shared" si="2"/>
        <v>0</v>
      </c>
    </row>
    <row r="59" spans="1:13" ht="15.6" x14ac:dyDescent="0.3">
      <c r="B59" t="s">
        <v>553</v>
      </c>
      <c r="E59">
        <v>48.68</v>
      </c>
      <c r="G59" s="16"/>
      <c r="H59" s="18" t="s">
        <v>553</v>
      </c>
      <c r="I59" s="18"/>
      <c r="J59" s="18"/>
      <c r="K59" s="18"/>
      <c r="L59" s="18">
        <v>48.68</v>
      </c>
      <c r="M59" s="25">
        <f t="shared" si="2"/>
        <v>0</v>
      </c>
    </row>
    <row r="60" spans="1:13" ht="15.6" x14ac:dyDescent="0.3">
      <c r="B60" t="s">
        <v>18</v>
      </c>
      <c r="C60" t="s">
        <v>9</v>
      </c>
      <c r="D60" t="s">
        <v>60</v>
      </c>
      <c r="E60">
        <v>12.17</v>
      </c>
      <c r="G60" s="16"/>
      <c r="H60" s="14" t="s">
        <v>18</v>
      </c>
      <c r="I60" s="15" t="s">
        <v>564</v>
      </c>
      <c r="J60" s="17" t="s">
        <v>60</v>
      </c>
      <c r="K60" s="15" t="s">
        <v>565</v>
      </c>
      <c r="L60" s="15">
        <v>12.17</v>
      </c>
      <c r="M60" s="25">
        <f t="shared" si="2"/>
        <v>0</v>
      </c>
    </row>
    <row r="61" spans="1:13" ht="15.6" x14ac:dyDescent="0.3">
      <c r="C61" t="s">
        <v>12</v>
      </c>
      <c r="D61" t="s">
        <v>60</v>
      </c>
      <c r="E61">
        <v>0.62340234023402341</v>
      </c>
      <c r="G61" s="16"/>
      <c r="H61" s="14"/>
      <c r="I61" s="15" t="s">
        <v>566</v>
      </c>
      <c r="J61" s="17" t="s">
        <v>581</v>
      </c>
      <c r="K61" s="15" t="s">
        <v>565</v>
      </c>
      <c r="L61" s="15">
        <v>0.62340234023402341</v>
      </c>
      <c r="M61" s="25">
        <f t="shared" si="2"/>
        <v>0</v>
      </c>
    </row>
    <row r="62" spans="1:13" ht="15.6" x14ac:dyDescent="0.3">
      <c r="C62" t="s">
        <v>208</v>
      </c>
      <c r="D62" t="s">
        <v>19</v>
      </c>
      <c r="E62">
        <v>11.546597659765977</v>
      </c>
      <c r="G62" s="16"/>
      <c r="H62" s="14"/>
      <c r="I62" s="15"/>
      <c r="J62" s="14" t="s">
        <v>60</v>
      </c>
      <c r="K62" s="15" t="s">
        <v>565</v>
      </c>
      <c r="L62" s="15">
        <v>11.546597659765977</v>
      </c>
      <c r="M62" s="25">
        <f t="shared" si="2"/>
        <v>0</v>
      </c>
    </row>
    <row r="63" spans="1:13" ht="15.6" x14ac:dyDescent="0.3">
      <c r="C63" t="s">
        <v>14</v>
      </c>
      <c r="D63" t="s">
        <v>60</v>
      </c>
      <c r="E63">
        <v>8.870000000000001</v>
      </c>
      <c r="G63" s="16"/>
      <c r="H63" s="14"/>
      <c r="I63" s="15" t="s">
        <v>567</v>
      </c>
      <c r="J63" s="14" t="s">
        <v>60</v>
      </c>
      <c r="K63" s="15" t="s">
        <v>565</v>
      </c>
      <c r="L63" s="15">
        <v>8.870000000000001</v>
      </c>
      <c r="M63" s="25">
        <f t="shared" si="2"/>
        <v>0</v>
      </c>
    </row>
    <row r="64" spans="1:13" ht="15.6" x14ac:dyDescent="0.3">
      <c r="C64" t="s">
        <v>16</v>
      </c>
      <c r="D64" t="s">
        <v>60</v>
      </c>
      <c r="E64">
        <v>12.17</v>
      </c>
      <c r="G64" s="16"/>
      <c r="H64" s="17"/>
      <c r="I64" s="15" t="s">
        <v>568</v>
      </c>
      <c r="J64" s="17" t="s">
        <v>60</v>
      </c>
      <c r="K64" s="15" t="s">
        <v>565</v>
      </c>
      <c r="L64" s="15">
        <v>12.17</v>
      </c>
      <c r="M64" s="25">
        <f t="shared" si="2"/>
        <v>0</v>
      </c>
    </row>
    <row r="65" spans="2:13" ht="15.6" x14ac:dyDescent="0.3">
      <c r="B65" t="s">
        <v>554</v>
      </c>
      <c r="E65">
        <v>45.38</v>
      </c>
      <c r="G65" s="16"/>
      <c r="H65" s="18" t="s">
        <v>554</v>
      </c>
      <c r="I65" s="18"/>
      <c r="J65" s="18"/>
      <c r="K65" s="18"/>
      <c r="L65" s="18">
        <v>45.38</v>
      </c>
      <c r="M65" s="25">
        <f t="shared" si="2"/>
        <v>0</v>
      </c>
    </row>
    <row r="66" spans="2:13" ht="15.6" x14ac:dyDescent="0.3">
      <c r="B66" t="s">
        <v>24</v>
      </c>
      <c r="C66" t="s">
        <v>9</v>
      </c>
      <c r="D66" t="s">
        <v>60</v>
      </c>
      <c r="E66">
        <v>12.17</v>
      </c>
      <c r="G66" s="16"/>
      <c r="H66" s="14" t="s">
        <v>24</v>
      </c>
      <c r="I66" s="15" t="s">
        <v>564</v>
      </c>
      <c r="J66" s="17" t="s">
        <v>60</v>
      </c>
      <c r="K66" s="15" t="s">
        <v>565</v>
      </c>
      <c r="L66" s="15">
        <v>12.17</v>
      </c>
      <c r="M66" s="25">
        <f t="shared" si="2"/>
        <v>0</v>
      </c>
    </row>
    <row r="67" spans="2:13" ht="15.6" x14ac:dyDescent="0.3">
      <c r="C67" t="s">
        <v>12</v>
      </c>
      <c r="D67" t="s">
        <v>38</v>
      </c>
      <c r="E67">
        <v>12.17</v>
      </c>
      <c r="G67" s="16"/>
      <c r="H67" s="14"/>
      <c r="I67" s="15" t="s">
        <v>566</v>
      </c>
      <c r="J67" s="17" t="s">
        <v>38</v>
      </c>
      <c r="K67" s="15" t="s">
        <v>565</v>
      </c>
      <c r="L67" s="15">
        <v>12.17</v>
      </c>
      <c r="M67" s="25">
        <f t="shared" si="2"/>
        <v>0</v>
      </c>
    </row>
    <row r="68" spans="2:13" ht="15.6" x14ac:dyDescent="0.3">
      <c r="C68" t="s">
        <v>14</v>
      </c>
      <c r="D68" t="s">
        <v>35</v>
      </c>
      <c r="E68">
        <v>12.17</v>
      </c>
      <c r="G68" s="16"/>
      <c r="H68" s="14"/>
      <c r="I68" s="15" t="s">
        <v>567</v>
      </c>
      <c r="J68" s="17" t="s">
        <v>582</v>
      </c>
      <c r="K68" s="15" t="s">
        <v>565</v>
      </c>
      <c r="L68" s="15">
        <v>12.17</v>
      </c>
      <c r="M68" s="25">
        <f t="shared" si="2"/>
        <v>0</v>
      </c>
    </row>
    <row r="69" spans="2:13" ht="15.6" x14ac:dyDescent="0.3">
      <c r="C69" t="s">
        <v>16</v>
      </c>
      <c r="D69" t="s">
        <v>60</v>
      </c>
      <c r="E69">
        <v>12.17</v>
      </c>
      <c r="G69" s="16"/>
      <c r="H69" s="17"/>
      <c r="I69" s="15" t="s">
        <v>568</v>
      </c>
      <c r="J69" s="17" t="s">
        <v>60</v>
      </c>
      <c r="K69" s="15" t="s">
        <v>565</v>
      </c>
      <c r="L69" s="15">
        <v>12.17</v>
      </c>
      <c r="M69" s="25">
        <f t="shared" si="2"/>
        <v>0</v>
      </c>
    </row>
    <row r="70" spans="2:13" ht="15.6" x14ac:dyDescent="0.3">
      <c r="B70" t="s">
        <v>555</v>
      </c>
      <c r="E70">
        <v>48.68</v>
      </c>
      <c r="G70" s="16"/>
      <c r="H70" s="18" t="s">
        <v>555</v>
      </c>
      <c r="I70" s="18"/>
      <c r="J70" s="18"/>
      <c r="K70" s="18"/>
      <c r="L70" s="18">
        <v>48.68</v>
      </c>
      <c r="M70" s="25">
        <f t="shared" si="2"/>
        <v>0</v>
      </c>
    </row>
    <row r="71" spans="2:13" ht="15.6" x14ac:dyDescent="0.3">
      <c r="B71" t="s">
        <v>34</v>
      </c>
      <c r="C71" t="s">
        <v>9</v>
      </c>
      <c r="D71" t="s">
        <v>60</v>
      </c>
      <c r="E71">
        <v>12.17</v>
      </c>
      <c r="G71" s="16"/>
      <c r="H71" s="14" t="s">
        <v>34</v>
      </c>
      <c r="I71" s="15" t="s">
        <v>564</v>
      </c>
      <c r="J71" s="14" t="s">
        <v>60</v>
      </c>
      <c r="K71" s="15" t="s">
        <v>565</v>
      </c>
      <c r="L71" s="15">
        <v>12.17</v>
      </c>
      <c r="M71" s="25">
        <f t="shared" si="2"/>
        <v>0</v>
      </c>
    </row>
    <row r="72" spans="2:13" ht="15.6" x14ac:dyDescent="0.3">
      <c r="C72" t="s">
        <v>12</v>
      </c>
      <c r="D72" t="s">
        <v>60</v>
      </c>
      <c r="E72">
        <v>12.17</v>
      </c>
      <c r="G72" s="16"/>
      <c r="H72" s="14"/>
      <c r="I72" s="15" t="s">
        <v>566</v>
      </c>
      <c r="J72" s="14" t="s">
        <v>60</v>
      </c>
      <c r="K72" s="15" t="s">
        <v>565</v>
      </c>
      <c r="L72" s="15">
        <v>12.17</v>
      </c>
      <c r="M72" s="25">
        <f t="shared" si="2"/>
        <v>0</v>
      </c>
    </row>
    <row r="73" spans="2:13" ht="15.6" x14ac:dyDescent="0.3">
      <c r="C73" t="s">
        <v>14</v>
      </c>
      <c r="D73" t="s">
        <v>60</v>
      </c>
      <c r="E73">
        <v>12.17</v>
      </c>
      <c r="G73" s="16"/>
      <c r="H73" s="14"/>
      <c r="I73" s="15" t="s">
        <v>567</v>
      </c>
      <c r="J73" s="14" t="s">
        <v>60</v>
      </c>
      <c r="K73" s="15" t="s">
        <v>565</v>
      </c>
      <c r="L73" s="15">
        <v>12.17</v>
      </c>
      <c r="M73" s="25">
        <f t="shared" si="2"/>
        <v>0</v>
      </c>
    </row>
    <row r="74" spans="2:13" ht="15.6" x14ac:dyDescent="0.3">
      <c r="C74" t="s">
        <v>16</v>
      </c>
      <c r="D74" t="s">
        <v>60</v>
      </c>
      <c r="E74">
        <v>12.17</v>
      </c>
      <c r="G74" s="16"/>
      <c r="H74" s="17"/>
      <c r="I74" s="15" t="s">
        <v>568</v>
      </c>
      <c r="J74" s="17" t="s">
        <v>60</v>
      </c>
      <c r="K74" s="15" t="s">
        <v>565</v>
      </c>
      <c r="L74" s="15">
        <v>12.17</v>
      </c>
      <c r="M74" s="25">
        <f t="shared" si="2"/>
        <v>0</v>
      </c>
    </row>
    <row r="75" spans="2:13" ht="15.6" x14ac:dyDescent="0.3">
      <c r="B75" t="s">
        <v>557</v>
      </c>
      <c r="E75">
        <v>48.68</v>
      </c>
      <c r="G75" s="16"/>
      <c r="H75" s="18" t="s">
        <v>557</v>
      </c>
      <c r="I75" s="18"/>
      <c r="J75" s="18"/>
      <c r="K75" s="18"/>
      <c r="L75" s="18">
        <v>48.68</v>
      </c>
      <c r="M75" s="25">
        <f t="shared" si="2"/>
        <v>0</v>
      </c>
    </row>
    <row r="76" spans="2:13" ht="15.6" x14ac:dyDescent="0.3">
      <c r="B76" t="s">
        <v>72</v>
      </c>
      <c r="C76" t="s">
        <v>143</v>
      </c>
      <c r="D76" t="s">
        <v>52</v>
      </c>
      <c r="E76">
        <v>5.8000000000000007</v>
      </c>
      <c r="G76" s="16"/>
      <c r="H76" s="14" t="s">
        <v>72</v>
      </c>
      <c r="I76" s="15" t="s">
        <v>574</v>
      </c>
      <c r="J76" s="17" t="s">
        <v>52</v>
      </c>
      <c r="K76" s="15" t="s">
        <v>565</v>
      </c>
      <c r="L76" s="15">
        <v>5.8000000000000007</v>
      </c>
      <c r="M76" s="25">
        <f t="shared" si="2"/>
        <v>0</v>
      </c>
    </row>
    <row r="77" spans="2:13" ht="15.6" x14ac:dyDescent="0.3">
      <c r="C77" t="s">
        <v>93</v>
      </c>
      <c r="D77" t="s">
        <v>60</v>
      </c>
      <c r="E77">
        <v>4.2</v>
      </c>
      <c r="G77" s="16"/>
      <c r="H77" s="14"/>
      <c r="I77" s="15" t="s">
        <v>575</v>
      </c>
      <c r="J77" s="17" t="s">
        <v>60</v>
      </c>
      <c r="K77" s="15" t="s">
        <v>565</v>
      </c>
      <c r="L77" s="15">
        <v>4.2</v>
      </c>
      <c r="M77" s="25">
        <f t="shared" si="2"/>
        <v>0</v>
      </c>
    </row>
    <row r="78" spans="2:13" x14ac:dyDescent="0.3">
      <c r="C78" t="s">
        <v>380</v>
      </c>
      <c r="D78" t="s">
        <v>383</v>
      </c>
      <c r="E78">
        <v>0.68</v>
      </c>
      <c r="H78" s="14"/>
      <c r="I78" s="15" t="s">
        <v>594</v>
      </c>
      <c r="J78" s="17" t="s">
        <v>383</v>
      </c>
      <c r="K78" s="15" t="s">
        <v>565</v>
      </c>
      <c r="L78" s="15">
        <v>0.68</v>
      </c>
      <c r="M78" s="25">
        <f t="shared" si="2"/>
        <v>0</v>
      </c>
    </row>
    <row r="79" spans="2:13" x14ac:dyDescent="0.3">
      <c r="C79" t="s">
        <v>381</v>
      </c>
      <c r="D79" t="s">
        <v>384</v>
      </c>
      <c r="E79">
        <v>0.1</v>
      </c>
      <c r="H79" s="14"/>
      <c r="I79" s="15" t="s">
        <v>595</v>
      </c>
      <c r="J79" s="17" t="s">
        <v>384</v>
      </c>
      <c r="K79" s="15" t="s">
        <v>565</v>
      </c>
      <c r="L79" s="15">
        <v>0.1</v>
      </c>
      <c r="M79" s="25">
        <f t="shared" si="2"/>
        <v>0</v>
      </c>
    </row>
    <row r="80" spans="2:13" x14ac:dyDescent="0.3">
      <c r="C80" t="s">
        <v>382</v>
      </c>
      <c r="D80" t="s">
        <v>10</v>
      </c>
      <c r="E80">
        <v>1.2</v>
      </c>
      <c r="H80" s="17"/>
      <c r="I80" s="15" t="s">
        <v>596</v>
      </c>
      <c r="J80" s="17" t="s">
        <v>10</v>
      </c>
      <c r="K80" s="15" t="s">
        <v>565</v>
      </c>
      <c r="L80" s="15">
        <v>1.2</v>
      </c>
      <c r="M80" s="25">
        <f t="shared" si="2"/>
        <v>0</v>
      </c>
    </row>
    <row r="81" spans="1:13" x14ac:dyDescent="0.3">
      <c r="C81" t="s">
        <v>146</v>
      </c>
      <c r="D81" t="s">
        <v>10</v>
      </c>
      <c r="E81">
        <v>10.956651665166516</v>
      </c>
      <c r="H81" s="14"/>
      <c r="I81" s="15" t="s">
        <v>583</v>
      </c>
      <c r="J81" s="17" t="s">
        <v>10</v>
      </c>
      <c r="K81" s="15" t="s">
        <v>565</v>
      </c>
      <c r="L81" s="15">
        <v>10.956651665166516</v>
      </c>
      <c r="M81" s="25">
        <f t="shared" si="2"/>
        <v>0</v>
      </c>
    </row>
    <row r="82" spans="1:13" ht="15.6" x14ac:dyDescent="0.3">
      <c r="C82" t="s">
        <v>148</v>
      </c>
      <c r="D82" t="s">
        <v>25</v>
      </c>
      <c r="E82">
        <v>1.2133483348334835</v>
      </c>
      <c r="G82" s="16"/>
      <c r="H82" s="14"/>
      <c r="I82" s="15" t="s">
        <v>571</v>
      </c>
      <c r="J82" s="17" t="s">
        <v>25</v>
      </c>
      <c r="K82" s="15" t="s">
        <v>565</v>
      </c>
      <c r="L82" s="15">
        <v>1.2133483348334835</v>
      </c>
      <c r="M82" s="25">
        <f t="shared" si="2"/>
        <v>0</v>
      </c>
    </row>
    <row r="83" spans="1:13" ht="15.6" x14ac:dyDescent="0.3">
      <c r="C83" t="s">
        <v>150</v>
      </c>
      <c r="D83" t="s">
        <v>38</v>
      </c>
      <c r="E83">
        <v>11.151791179117911</v>
      </c>
      <c r="G83" s="16"/>
      <c r="H83" s="14"/>
      <c r="I83" s="15" t="s">
        <v>572</v>
      </c>
      <c r="J83" s="17" t="s">
        <v>38</v>
      </c>
      <c r="K83" s="15" t="s">
        <v>565</v>
      </c>
      <c r="L83" s="15">
        <v>11.151791179117911</v>
      </c>
      <c r="M83" s="25">
        <f t="shared" si="2"/>
        <v>0</v>
      </c>
    </row>
    <row r="84" spans="1:13" ht="15.6" x14ac:dyDescent="0.3">
      <c r="C84" t="s">
        <v>87</v>
      </c>
      <c r="D84" t="s">
        <v>25</v>
      </c>
      <c r="E84">
        <v>1.018208820882089</v>
      </c>
      <c r="G84" s="16"/>
      <c r="H84" s="14"/>
      <c r="I84" s="15" t="s">
        <v>573</v>
      </c>
      <c r="J84" s="14" t="s">
        <v>25</v>
      </c>
      <c r="K84" s="15" t="s">
        <v>565</v>
      </c>
      <c r="L84" s="15">
        <v>1.018208820882089</v>
      </c>
      <c r="M84" s="25">
        <f t="shared" si="2"/>
        <v>0</v>
      </c>
    </row>
    <row r="85" spans="1:13" ht="15.6" x14ac:dyDescent="0.3">
      <c r="C85" t="s">
        <v>16</v>
      </c>
      <c r="D85" t="s">
        <v>25</v>
      </c>
      <c r="E85">
        <v>9.1300000000000008</v>
      </c>
      <c r="G85" s="16"/>
      <c r="H85" s="14"/>
      <c r="I85" s="15" t="s">
        <v>577</v>
      </c>
      <c r="J85" s="17" t="s">
        <v>25</v>
      </c>
      <c r="K85" s="15" t="s">
        <v>565</v>
      </c>
      <c r="L85" s="24">
        <v>9.1300000000000008</v>
      </c>
      <c r="M85" s="25">
        <f t="shared" si="2"/>
        <v>0</v>
      </c>
    </row>
    <row r="86" spans="1:13" ht="15.6" x14ac:dyDescent="0.3">
      <c r="C86" t="s">
        <v>154</v>
      </c>
      <c r="D86" t="s">
        <v>60</v>
      </c>
      <c r="E86">
        <v>2.89</v>
      </c>
      <c r="G86" s="16"/>
      <c r="H86" s="14"/>
      <c r="I86" s="15" t="s">
        <v>578</v>
      </c>
      <c r="J86" s="17" t="s">
        <v>60</v>
      </c>
      <c r="K86" s="15" t="s">
        <v>565</v>
      </c>
      <c r="L86" s="15">
        <v>2.89</v>
      </c>
      <c r="M86" s="25">
        <f t="shared" si="2"/>
        <v>0</v>
      </c>
    </row>
    <row r="87" spans="1:13" ht="15.6" x14ac:dyDescent="0.3">
      <c r="B87" t="s">
        <v>558</v>
      </c>
      <c r="E87">
        <v>48.34</v>
      </c>
      <c r="G87" s="16"/>
      <c r="H87" s="18" t="s">
        <v>558</v>
      </c>
      <c r="I87" s="18"/>
      <c r="J87" s="18"/>
      <c r="K87" s="18"/>
      <c r="L87" s="18">
        <v>48.34</v>
      </c>
      <c r="M87" s="25">
        <f t="shared" si="2"/>
        <v>0</v>
      </c>
    </row>
    <row r="88" spans="1:13" ht="15.6" x14ac:dyDescent="0.3">
      <c r="A88" t="s">
        <v>7</v>
      </c>
      <c r="B88" t="s">
        <v>8</v>
      </c>
      <c r="C88" t="s">
        <v>9</v>
      </c>
      <c r="D88" t="s">
        <v>10</v>
      </c>
      <c r="E88">
        <v>12.2</v>
      </c>
      <c r="G88" s="13" t="s">
        <v>584</v>
      </c>
      <c r="H88" s="14" t="s">
        <v>8</v>
      </c>
      <c r="I88" s="15" t="s">
        <v>564</v>
      </c>
      <c r="J88" s="14" t="s">
        <v>10</v>
      </c>
      <c r="K88" s="15" t="s">
        <v>565</v>
      </c>
      <c r="L88" s="15">
        <v>12.2</v>
      </c>
      <c r="M88" s="25">
        <f t="shared" si="2"/>
        <v>0</v>
      </c>
    </row>
    <row r="89" spans="1:13" ht="15.6" x14ac:dyDescent="0.3">
      <c r="C89" t="s">
        <v>12</v>
      </c>
      <c r="D89" t="s">
        <v>10</v>
      </c>
      <c r="E89">
        <v>12.2</v>
      </c>
      <c r="G89" s="16"/>
      <c r="H89" s="14"/>
      <c r="I89" s="15" t="s">
        <v>566</v>
      </c>
      <c r="J89" s="14" t="s">
        <v>10</v>
      </c>
      <c r="K89" s="15" t="s">
        <v>565</v>
      </c>
      <c r="L89" s="15">
        <v>12.2</v>
      </c>
      <c r="M89" s="25">
        <f t="shared" si="2"/>
        <v>0</v>
      </c>
    </row>
    <row r="90" spans="1:13" ht="15.6" x14ac:dyDescent="0.3">
      <c r="C90" t="s">
        <v>14</v>
      </c>
      <c r="D90" t="s">
        <v>10</v>
      </c>
      <c r="E90">
        <v>12.2</v>
      </c>
      <c r="G90" s="16"/>
      <c r="H90" s="14"/>
      <c r="I90" s="15" t="s">
        <v>567</v>
      </c>
      <c r="J90" s="14" t="s">
        <v>10</v>
      </c>
      <c r="K90" s="15" t="s">
        <v>565</v>
      </c>
      <c r="L90" s="15">
        <v>12.2</v>
      </c>
      <c r="M90" s="25">
        <f t="shared" si="2"/>
        <v>0</v>
      </c>
    </row>
    <row r="91" spans="1:13" ht="15.6" x14ac:dyDescent="0.3">
      <c r="C91" t="s">
        <v>16</v>
      </c>
      <c r="D91" t="s">
        <v>10</v>
      </c>
      <c r="E91">
        <v>12.2</v>
      </c>
      <c r="G91" s="16"/>
      <c r="H91" s="17"/>
      <c r="I91" s="15" t="s">
        <v>568</v>
      </c>
      <c r="J91" s="17" t="s">
        <v>10</v>
      </c>
      <c r="K91" s="15" t="s">
        <v>565</v>
      </c>
      <c r="L91" s="15">
        <v>12.2</v>
      </c>
      <c r="M91" s="25">
        <f t="shared" si="2"/>
        <v>0</v>
      </c>
    </row>
    <row r="92" spans="1:13" ht="15.6" x14ac:dyDescent="0.3">
      <c r="B92" t="s">
        <v>553</v>
      </c>
      <c r="E92">
        <v>48.8</v>
      </c>
      <c r="G92" s="16"/>
      <c r="H92" s="18" t="s">
        <v>553</v>
      </c>
      <c r="I92" s="18"/>
      <c r="J92" s="18"/>
      <c r="K92" s="18"/>
      <c r="L92" s="18">
        <v>48.8</v>
      </c>
      <c r="M92" s="25">
        <f t="shared" si="2"/>
        <v>0</v>
      </c>
    </row>
    <row r="93" spans="1:13" ht="15.6" x14ac:dyDescent="0.3">
      <c r="B93" t="s">
        <v>18</v>
      </c>
      <c r="C93" t="s">
        <v>9</v>
      </c>
      <c r="D93" t="s">
        <v>19</v>
      </c>
      <c r="E93">
        <v>12.2</v>
      </c>
      <c r="G93" s="16"/>
      <c r="H93" s="14" t="s">
        <v>18</v>
      </c>
      <c r="I93" s="15" t="s">
        <v>564</v>
      </c>
      <c r="J93" s="14" t="s">
        <v>581</v>
      </c>
      <c r="K93" s="15" t="s">
        <v>565</v>
      </c>
      <c r="L93" s="15">
        <v>12.2</v>
      </c>
      <c r="M93" s="25">
        <f t="shared" si="2"/>
        <v>0</v>
      </c>
    </row>
    <row r="94" spans="1:13" ht="15.6" x14ac:dyDescent="0.3">
      <c r="C94" t="s">
        <v>12</v>
      </c>
      <c r="D94" t="s">
        <v>19</v>
      </c>
      <c r="E94">
        <v>12.2</v>
      </c>
      <c r="G94" s="16"/>
      <c r="H94" s="14"/>
      <c r="I94" s="15" t="s">
        <v>566</v>
      </c>
      <c r="J94" s="14" t="s">
        <v>581</v>
      </c>
      <c r="K94" s="15" t="s">
        <v>565</v>
      </c>
      <c r="L94" s="15">
        <v>12.2</v>
      </c>
      <c r="M94" s="25">
        <f t="shared" si="2"/>
        <v>0</v>
      </c>
    </row>
    <row r="95" spans="1:13" ht="15.6" x14ac:dyDescent="0.3">
      <c r="C95" t="s">
        <v>14</v>
      </c>
      <c r="D95" t="s">
        <v>19</v>
      </c>
      <c r="E95">
        <v>12.2</v>
      </c>
      <c r="G95" s="16"/>
      <c r="H95" s="14"/>
      <c r="I95" s="15" t="s">
        <v>567</v>
      </c>
      <c r="J95" s="14" t="s">
        <v>581</v>
      </c>
      <c r="K95" s="15" t="s">
        <v>565</v>
      </c>
      <c r="L95" s="15">
        <v>12.2</v>
      </c>
      <c r="M95" s="25">
        <f t="shared" si="2"/>
        <v>0</v>
      </c>
    </row>
    <row r="96" spans="1:13" ht="15.6" x14ac:dyDescent="0.3">
      <c r="C96" t="s">
        <v>16</v>
      </c>
      <c r="D96" t="s">
        <v>19</v>
      </c>
      <c r="E96">
        <v>12.2</v>
      </c>
      <c r="G96" s="16"/>
      <c r="H96" s="17"/>
      <c r="I96" s="15" t="s">
        <v>568</v>
      </c>
      <c r="J96" s="17" t="s">
        <v>581</v>
      </c>
      <c r="K96" s="15" t="s">
        <v>565</v>
      </c>
      <c r="L96" s="15">
        <v>12.2</v>
      </c>
      <c r="M96" s="25">
        <f t="shared" si="2"/>
        <v>0</v>
      </c>
    </row>
    <row r="97" spans="2:13" ht="15.6" x14ac:dyDescent="0.3">
      <c r="B97" t="s">
        <v>554</v>
      </c>
      <c r="E97">
        <v>48.8</v>
      </c>
      <c r="G97" s="16"/>
      <c r="H97" s="18" t="s">
        <v>554</v>
      </c>
      <c r="I97" s="18"/>
      <c r="J97" s="18"/>
      <c r="K97" s="18"/>
      <c r="L97" s="18">
        <v>48.8</v>
      </c>
      <c r="M97" s="25">
        <f t="shared" si="2"/>
        <v>0</v>
      </c>
    </row>
    <row r="98" spans="2:13" ht="15.6" x14ac:dyDescent="0.3">
      <c r="B98" t="s">
        <v>24</v>
      </c>
      <c r="C98" t="s">
        <v>9</v>
      </c>
      <c r="D98" t="s">
        <v>25</v>
      </c>
      <c r="E98">
        <v>12.2</v>
      </c>
      <c r="G98" s="16"/>
      <c r="H98" s="14" t="s">
        <v>24</v>
      </c>
      <c r="I98" s="15" t="s">
        <v>564</v>
      </c>
      <c r="J98" s="14" t="s">
        <v>25</v>
      </c>
      <c r="K98" s="15" t="s">
        <v>565</v>
      </c>
      <c r="L98" s="15">
        <v>12.2</v>
      </c>
      <c r="M98" s="25">
        <f t="shared" si="2"/>
        <v>0</v>
      </c>
    </row>
    <row r="99" spans="2:13" ht="15.6" x14ac:dyDescent="0.3">
      <c r="C99" t="s">
        <v>12</v>
      </c>
      <c r="D99" t="s">
        <v>25</v>
      </c>
      <c r="E99">
        <v>12.2</v>
      </c>
      <c r="G99" s="16"/>
      <c r="H99" s="14"/>
      <c r="I99" s="15" t="s">
        <v>566</v>
      </c>
      <c r="J99" s="14" t="s">
        <v>25</v>
      </c>
      <c r="K99" s="15" t="s">
        <v>565</v>
      </c>
      <c r="L99" s="15">
        <v>12.2</v>
      </c>
      <c r="M99" s="25">
        <f t="shared" si="2"/>
        <v>0</v>
      </c>
    </row>
    <row r="100" spans="2:13" ht="15.6" x14ac:dyDescent="0.3">
      <c r="C100" t="s">
        <v>306</v>
      </c>
      <c r="D100" t="s">
        <v>303</v>
      </c>
      <c r="E100">
        <v>6.3</v>
      </c>
      <c r="G100" s="16"/>
      <c r="H100" s="14"/>
      <c r="I100" s="15" t="s">
        <v>572</v>
      </c>
      <c r="J100" s="17" t="s">
        <v>303</v>
      </c>
      <c r="K100" s="15" t="s">
        <v>565</v>
      </c>
      <c r="L100" s="15">
        <v>6.3</v>
      </c>
      <c r="M100" s="25">
        <f t="shared" si="2"/>
        <v>0</v>
      </c>
    </row>
    <row r="101" spans="2:13" ht="15.6" x14ac:dyDescent="0.3">
      <c r="C101" t="s">
        <v>307</v>
      </c>
      <c r="D101" t="s">
        <v>304</v>
      </c>
      <c r="E101">
        <v>3.59</v>
      </c>
      <c r="G101" s="16"/>
      <c r="H101" s="14"/>
      <c r="I101" s="15" t="s">
        <v>573</v>
      </c>
      <c r="J101" s="17" t="s">
        <v>304</v>
      </c>
      <c r="K101" s="15" t="s">
        <v>565</v>
      </c>
      <c r="L101" s="15">
        <v>3.59</v>
      </c>
      <c r="M101" s="25">
        <f t="shared" si="2"/>
        <v>0</v>
      </c>
    </row>
    <row r="102" spans="2:13" ht="15.6" x14ac:dyDescent="0.3">
      <c r="C102" t="s">
        <v>308</v>
      </c>
      <c r="D102" t="s">
        <v>305</v>
      </c>
      <c r="E102">
        <v>2.31</v>
      </c>
      <c r="G102" s="16"/>
      <c r="H102" s="14"/>
      <c r="I102" s="15" t="s">
        <v>576</v>
      </c>
      <c r="J102" s="14" t="s">
        <v>305</v>
      </c>
      <c r="K102" s="15" t="s">
        <v>565</v>
      </c>
      <c r="L102" s="15">
        <v>2.31</v>
      </c>
      <c r="M102" s="25">
        <f t="shared" si="2"/>
        <v>0</v>
      </c>
    </row>
    <row r="103" spans="2:13" ht="15.6" x14ac:dyDescent="0.3">
      <c r="C103" t="s">
        <v>16</v>
      </c>
      <c r="D103" t="s">
        <v>305</v>
      </c>
      <c r="E103">
        <v>12.2</v>
      </c>
      <c r="G103" s="16"/>
      <c r="H103" s="17"/>
      <c r="I103" s="15" t="s">
        <v>568</v>
      </c>
      <c r="J103" s="17" t="s">
        <v>305</v>
      </c>
      <c r="K103" s="15" t="s">
        <v>565</v>
      </c>
      <c r="L103" s="15">
        <v>12.2</v>
      </c>
      <c r="M103" s="25">
        <f t="shared" si="2"/>
        <v>0</v>
      </c>
    </row>
    <row r="104" spans="2:13" ht="15.6" x14ac:dyDescent="0.3">
      <c r="B104" t="s">
        <v>555</v>
      </c>
      <c r="E104">
        <v>48.8</v>
      </c>
      <c r="G104" s="16"/>
      <c r="H104" s="18" t="s">
        <v>555</v>
      </c>
      <c r="I104" s="18"/>
      <c r="J104" s="18"/>
      <c r="K104" s="18"/>
      <c r="L104" s="18">
        <v>48.8</v>
      </c>
      <c r="M104" s="25">
        <f t="shared" si="2"/>
        <v>0</v>
      </c>
    </row>
    <row r="105" spans="2:13" ht="15.6" x14ac:dyDescent="0.3">
      <c r="B105" t="s">
        <v>29</v>
      </c>
      <c r="C105" t="s">
        <v>9</v>
      </c>
      <c r="D105" t="s">
        <v>10</v>
      </c>
      <c r="E105">
        <v>12.2</v>
      </c>
      <c r="G105" s="16"/>
      <c r="H105" s="14" t="s">
        <v>29</v>
      </c>
      <c r="I105" s="15" t="s">
        <v>564</v>
      </c>
      <c r="J105" s="14" t="s">
        <v>10</v>
      </c>
      <c r="K105" s="15" t="s">
        <v>565</v>
      </c>
      <c r="L105" s="15">
        <v>12.2</v>
      </c>
      <c r="M105" s="25">
        <f t="shared" si="2"/>
        <v>0</v>
      </c>
    </row>
    <row r="106" spans="2:13" ht="15.6" x14ac:dyDescent="0.3">
      <c r="C106" t="s">
        <v>12</v>
      </c>
      <c r="D106" t="s">
        <v>10</v>
      </c>
      <c r="E106">
        <v>12.2</v>
      </c>
      <c r="G106" s="16"/>
      <c r="H106" s="14"/>
      <c r="I106" s="15" t="s">
        <v>566</v>
      </c>
      <c r="J106" s="14" t="s">
        <v>10</v>
      </c>
      <c r="K106" s="15" t="s">
        <v>565</v>
      </c>
      <c r="L106" s="15">
        <v>12.2</v>
      </c>
      <c r="M106" s="25">
        <f t="shared" si="2"/>
        <v>0</v>
      </c>
    </row>
    <row r="107" spans="2:13" ht="15.6" x14ac:dyDescent="0.3">
      <c r="C107" t="s">
        <v>14</v>
      </c>
      <c r="D107" t="s">
        <v>10</v>
      </c>
      <c r="E107">
        <v>12.2</v>
      </c>
      <c r="G107" s="16"/>
      <c r="H107" s="14"/>
      <c r="I107" s="15" t="s">
        <v>567</v>
      </c>
      <c r="J107" s="14" t="s">
        <v>10</v>
      </c>
      <c r="K107" s="15" t="s">
        <v>565</v>
      </c>
      <c r="L107" s="15">
        <v>12.2</v>
      </c>
      <c r="M107" s="25">
        <f t="shared" si="2"/>
        <v>0</v>
      </c>
    </row>
    <row r="108" spans="2:13" ht="15.6" x14ac:dyDescent="0.3">
      <c r="C108" t="s">
        <v>16</v>
      </c>
      <c r="D108" t="s">
        <v>10</v>
      </c>
      <c r="E108">
        <v>12.2</v>
      </c>
      <c r="G108" s="16"/>
      <c r="H108" s="17"/>
      <c r="I108" s="15" t="s">
        <v>568</v>
      </c>
      <c r="J108" s="17" t="s">
        <v>10</v>
      </c>
      <c r="K108" s="15" t="s">
        <v>565</v>
      </c>
      <c r="L108" s="15">
        <v>12.2</v>
      </c>
      <c r="M108" s="25">
        <f t="shared" si="2"/>
        <v>0</v>
      </c>
    </row>
    <row r="109" spans="2:13" ht="15.6" x14ac:dyDescent="0.3">
      <c r="B109" t="s">
        <v>556</v>
      </c>
      <c r="E109">
        <v>48.8</v>
      </c>
      <c r="G109" s="16"/>
      <c r="H109" s="18" t="s">
        <v>556</v>
      </c>
      <c r="I109" s="18"/>
      <c r="J109" s="18"/>
      <c r="K109" s="18"/>
      <c r="L109" s="18">
        <v>48.8</v>
      </c>
      <c r="M109" s="25">
        <f t="shared" si="2"/>
        <v>0</v>
      </c>
    </row>
    <row r="110" spans="2:13" ht="15.6" x14ac:dyDescent="0.3">
      <c r="B110" t="s">
        <v>34</v>
      </c>
      <c r="C110" t="s">
        <v>9</v>
      </c>
      <c r="D110" t="s">
        <v>10</v>
      </c>
      <c r="E110">
        <v>9.64</v>
      </c>
      <c r="G110" s="16"/>
      <c r="H110" s="14" t="s">
        <v>34</v>
      </c>
      <c r="I110" s="15" t="s">
        <v>564</v>
      </c>
      <c r="J110" s="14" t="s">
        <v>10</v>
      </c>
      <c r="K110" s="15" t="s">
        <v>565</v>
      </c>
      <c r="L110" s="15">
        <v>9.64</v>
      </c>
      <c r="M110" s="25">
        <f t="shared" si="2"/>
        <v>0</v>
      </c>
    </row>
    <row r="111" spans="2:13" ht="15.6" x14ac:dyDescent="0.3">
      <c r="C111" t="s">
        <v>12</v>
      </c>
      <c r="D111" t="s">
        <v>10</v>
      </c>
      <c r="E111">
        <v>9.82</v>
      </c>
      <c r="G111" s="16"/>
      <c r="H111" s="14"/>
      <c r="I111" s="15" t="s">
        <v>566</v>
      </c>
      <c r="J111" s="17" t="s">
        <v>10</v>
      </c>
      <c r="K111" s="15" t="s">
        <v>565</v>
      </c>
      <c r="L111" s="15">
        <v>9.82</v>
      </c>
      <c r="M111" s="25">
        <f t="shared" si="2"/>
        <v>0</v>
      </c>
    </row>
    <row r="112" spans="2:13" ht="15.6" x14ac:dyDescent="0.3">
      <c r="C112" t="s">
        <v>14</v>
      </c>
      <c r="D112" t="s">
        <v>25</v>
      </c>
      <c r="E112">
        <v>6.68</v>
      </c>
      <c r="G112" s="16"/>
      <c r="H112" s="17"/>
      <c r="I112" s="15" t="s">
        <v>567</v>
      </c>
      <c r="J112" s="17" t="s">
        <v>25</v>
      </c>
      <c r="K112" s="15" t="s">
        <v>565</v>
      </c>
      <c r="L112" s="15">
        <v>6.68</v>
      </c>
      <c r="M112" s="25">
        <f t="shared" si="2"/>
        <v>0</v>
      </c>
    </row>
    <row r="113" spans="1:13" ht="15.6" x14ac:dyDescent="0.3">
      <c r="B113" t="s">
        <v>557</v>
      </c>
      <c r="E113">
        <v>26.14</v>
      </c>
      <c r="G113" s="16"/>
      <c r="H113" s="18" t="s">
        <v>557</v>
      </c>
      <c r="I113" s="18"/>
      <c r="J113" s="18"/>
      <c r="K113" s="18"/>
      <c r="L113" s="18">
        <v>26.14</v>
      </c>
      <c r="M113" s="25">
        <f t="shared" si="2"/>
        <v>0</v>
      </c>
    </row>
    <row r="114" spans="1:13" ht="15.6" x14ac:dyDescent="0.3">
      <c r="A114" t="s">
        <v>156</v>
      </c>
      <c r="B114" t="s">
        <v>8</v>
      </c>
      <c r="C114" t="s">
        <v>9</v>
      </c>
      <c r="D114" t="s">
        <v>157</v>
      </c>
      <c r="E114">
        <v>12.28</v>
      </c>
      <c r="G114" s="23" t="s">
        <v>608</v>
      </c>
      <c r="H114" s="14" t="s">
        <v>8</v>
      </c>
      <c r="I114" s="15" t="s">
        <v>564</v>
      </c>
      <c r="J114" s="17" t="s">
        <v>157</v>
      </c>
      <c r="K114" s="15" t="s">
        <v>565</v>
      </c>
      <c r="L114" s="15">
        <v>12.28</v>
      </c>
      <c r="M114" s="25">
        <f t="shared" si="2"/>
        <v>0</v>
      </c>
    </row>
    <row r="115" spans="1:13" ht="15.6" x14ac:dyDescent="0.3">
      <c r="C115" t="s">
        <v>12</v>
      </c>
      <c r="D115" t="s">
        <v>159</v>
      </c>
      <c r="E115">
        <v>12.28</v>
      </c>
      <c r="G115" s="13" t="s">
        <v>586</v>
      </c>
      <c r="H115" s="14"/>
      <c r="I115" s="15" t="s">
        <v>566</v>
      </c>
      <c r="J115" s="14" t="s">
        <v>159</v>
      </c>
      <c r="K115" s="15" t="s">
        <v>565</v>
      </c>
      <c r="L115" s="15">
        <v>12.28</v>
      </c>
      <c r="M115" s="25">
        <f t="shared" si="2"/>
        <v>0</v>
      </c>
    </row>
    <row r="116" spans="1:13" ht="15.6" x14ac:dyDescent="0.3">
      <c r="C116" t="s">
        <v>14</v>
      </c>
      <c r="D116" t="s">
        <v>159</v>
      </c>
      <c r="E116">
        <v>7.8</v>
      </c>
      <c r="G116" s="16"/>
      <c r="H116" s="14"/>
      <c r="I116" s="15" t="s">
        <v>567</v>
      </c>
      <c r="J116" s="17" t="s">
        <v>159</v>
      </c>
      <c r="K116" s="15" t="s">
        <v>565</v>
      </c>
      <c r="L116" s="15">
        <v>7.8</v>
      </c>
      <c r="M116" s="25">
        <f t="shared" si="2"/>
        <v>0</v>
      </c>
    </row>
    <row r="117" spans="1:13" ht="15.6" x14ac:dyDescent="0.3">
      <c r="C117" t="s">
        <v>87</v>
      </c>
      <c r="D117" t="s">
        <v>161</v>
      </c>
      <c r="E117">
        <v>4.6500000000000004</v>
      </c>
      <c r="G117" s="16"/>
      <c r="H117" s="14"/>
      <c r="I117" s="15" t="s">
        <v>573</v>
      </c>
      <c r="J117" s="17" t="s">
        <v>161</v>
      </c>
      <c r="K117" s="15" t="s">
        <v>565</v>
      </c>
      <c r="L117" s="15">
        <v>4.6500000000000004</v>
      </c>
      <c r="M117" s="25">
        <f t="shared" si="2"/>
        <v>0</v>
      </c>
    </row>
    <row r="118" spans="1:13" ht="15.6" x14ac:dyDescent="0.3">
      <c r="C118" t="s">
        <v>16</v>
      </c>
      <c r="D118" t="s">
        <v>157</v>
      </c>
      <c r="E118">
        <v>7.86</v>
      </c>
      <c r="G118" s="16"/>
      <c r="H118" s="14"/>
      <c r="I118" s="15" t="s">
        <v>568</v>
      </c>
      <c r="J118" s="17" t="s">
        <v>157</v>
      </c>
      <c r="K118" s="15" t="s">
        <v>565</v>
      </c>
      <c r="L118" s="15">
        <v>7.86</v>
      </c>
      <c r="M118" s="25">
        <f t="shared" si="2"/>
        <v>0</v>
      </c>
    </row>
    <row r="119" spans="1:13" ht="15.6" x14ac:dyDescent="0.3">
      <c r="C119" t="s">
        <v>154</v>
      </c>
      <c r="D119" t="s">
        <v>161</v>
      </c>
      <c r="E119">
        <v>4.59</v>
      </c>
      <c r="G119" s="16"/>
      <c r="H119" s="17"/>
      <c r="I119" s="15" t="s">
        <v>578</v>
      </c>
      <c r="J119" s="17" t="s">
        <v>161</v>
      </c>
      <c r="K119" s="15" t="s">
        <v>565</v>
      </c>
      <c r="L119" s="15">
        <v>4.59</v>
      </c>
      <c r="M119" s="25">
        <f t="shared" si="2"/>
        <v>0</v>
      </c>
    </row>
    <row r="120" spans="1:13" ht="15.6" x14ac:dyDescent="0.3">
      <c r="B120" t="s">
        <v>553</v>
      </c>
      <c r="E120">
        <v>49.459999999999994</v>
      </c>
      <c r="G120" s="16"/>
      <c r="H120" s="18" t="s">
        <v>553</v>
      </c>
      <c r="I120" s="18"/>
      <c r="J120" s="18"/>
      <c r="K120" s="18"/>
      <c r="L120" s="18">
        <v>49.459999999999994</v>
      </c>
      <c r="M120" s="25">
        <f t="shared" ref="M120:M154" si="3">+E120-L120</f>
        <v>0</v>
      </c>
    </row>
    <row r="121" spans="1:13" ht="15.6" x14ac:dyDescent="0.3">
      <c r="B121" t="s">
        <v>18</v>
      </c>
      <c r="C121" t="s">
        <v>9</v>
      </c>
      <c r="D121" t="s">
        <v>201</v>
      </c>
      <c r="E121">
        <v>6.03</v>
      </c>
      <c r="G121" s="16"/>
      <c r="H121" s="14" t="s">
        <v>18</v>
      </c>
      <c r="I121" s="15" t="s">
        <v>564</v>
      </c>
      <c r="J121" s="14" t="s">
        <v>52</v>
      </c>
      <c r="K121" s="15" t="s">
        <v>565</v>
      </c>
      <c r="L121" s="15">
        <v>6.03</v>
      </c>
      <c r="M121" s="25">
        <f t="shared" si="3"/>
        <v>0</v>
      </c>
    </row>
    <row r="122" spans="1:13" ht="15.6" x14ac:dyDescent="0.3">
      <c r="C122" t="s">
        <v>12</v>
      </c>
      <c r="D122" t="s">
        <v>201</v>
      </c>
      <c r="E122">
        <v>6.03</v>
      </c>
      <c r="G122" s="16"/>
      <c r="H122" s="14"/>
      <c r="I122" s="15" t="s">
        <v>566</v>
      </c>
      <c r="J122" s="14" t="s">
        <v>52</v>
      </c>
      <c r="K122" s="15" t="s">
        <v>565</v>
      </c>
      <c r="L122" s="15">
        <v>6.03</v>
      </c>
      <c r="M122" s="25">
        <f t="shared" si="3"/>
        <v>0</v>
      </c>
    </row>
    <row r="123" spans="1:13" ht="15.6" x14ac:dyDescent="0.3">
      <c r="C123" t="s">
        <v>14</v>
      </c>
      <c r="D123" t="s">
        <v>201</v>
      </c>
      <c r="E123">
        <v>6.03</v>
      </c>
      <c r="G123" s="16"/>
      <c r="H123" s="14"/>
      <c r="I123" s="15" t="s">
        <v>567</v>
      </c>
      <c r="J123" s="14" t="s">
        <v>52</v>
      </c>
      <c r="K123" s="15" t="s">
        <v>565</v>
      </c>
      <c r="L123" s="15">
        <v>6.03</v>
      </c>
      <c r="M123" s="25">
        <f t="shared" si="3"/>
        <v>0</v>
      </c>
    </row>
    <row r="124" spans="1:13" ht="15.6" x14ac:dyDescent="0.3">
      <c r="C124" t="s">
        <v>16</v>
      </c>
      <c r="D124" t="s">
        <v>201</v>
      </c>
      <c r="E124">
        <v>1.82</v>
      </c>
      <c r="G124" s="16"/>
      <c r="H124" s="14"/>
      <c r="I124" s="15" t="s">
        <v>568</v>
      </c>
      <c r="J124" s="17" t="s">
        <v>52</v>
      </c>
      <c r="K124" s="15" t="s">
        <v>565</v>
      </c>
      <c r="L124" s="15">
        <v>1.82</v>
      </c>
      <c r="M124" s="25">
        <f t="shared" si="3"/>
        <v>0</v>
      </c>
    </row>
    <row r="125" spans="1:13" ht="15.6" x14ac:dyDescent="0.3">
      <c r="C125" t="s">
        <v>211</v>
      </c>
      <c r="D125" t="s">
        <v>25</v>
      </c>
      <c r="E125">
        <v>3.01</v>
      </c>
      <c r="G125" s="16"/>
      <c r="H125" s="14"/>
      <c r="I125" s="15" t="s">
        <v>578</v>
      </c>
      <c r="J125" s="17" t="s">
        <v>25</v>
      </c>
      <c r="K125" s="15" t="s">
        <v>565</v>
      </c>
      <c r="L125" s="15">
        <v>3.01</v>
      </c>
      <c r="M125" s="25">
        <f t="shared" si="3"/>
        <v>0</v>
      </c>
    </row>
    <row r="126" spans="1:13" ht="15.6" x14ac:dyDescent="0.3">
      <c r="C126" t="s">
        <v>210</v>
      </c>
      <c r="D126" t="s">
        <v>10</v>
      </c>
      <c r="E126">
        <v>1.2</v>
      </c>
      <c r="G126" s="16"/>
      <c r="H126" s="14"/>
      <c r="I126" s="15" t="s">
        <v>579</v>
      </c>
      <c r="J126" s="17" t="s">
        <v>10</v>
      </c>
      <c r="K126" s="15" t="s">
        <v>565</v>
      </c>
      <c r="L126" s="15">
        <v>1.2</v>
      </c>
      <c r="M126" s="25">
        <f t="shared" si="3"/>
        <v>0</v>
      </c>
    </row>
    <row r="127" spans="1:13" ht="15.6" x14ac:dyDescent="0.3">
      <c r="C127" t="s">
        <v>57</v>
      </c>
      <c r="D127" t="s">
        <v>201</v>
      </c>
      <c r="E127">
        <v>6.03</v>
      </c>
      <c r="G127" s="16"/>
      <c r="H127" s="14"/>
      <c r="I127" s="15" t="s">
        <v>569</v>
      </c>
      <c r="J127" s="14" t="s">
        <v>52</v>
      </c>
      <c r="K127" s="15" t="s">
        <v>565</v>
      </c>
      <c r="L127" s="15">
        <v>6.03</v>
      </c>
      <c r="M127" s="25">
        <f t="shared" si="3"/>
        <v>0</v>
      </c>
    </row>
    <row r="128" spans="1:13" ht="15.6" x14ac:dyDescent="0.3">
      <c r="C128" t="s">
        <v>171</v>
      </c>
      <c r="D128" t="s">
        <v>201</v>
      </c>
      <c r="E128">
        <v>6.04</v>
      </c>
      <c r="G128" s="16"/>
      <c r="H128" s="14"/>
      <c r="I128" s="15" t="s">
        <v>587</v>
      </c>
      <c r="J128" s="14" t="s">
        <v>52</v>
      </c>
      <c r="K128" s="15" t="s">
        <v>565</v>
      </c>
      <c r="L128" s="15">
        <v>6.04</v>
      </c>
      <c r="M128" s="25">
        <f t="shared" si="3"/>
        <v>0</v>
      </c>
    </row>
    <row r="129" spans="2:13" ht="15.6" x14ac:dyDescent="0.3">
      <c r="C129" t="s">
        <v>173</v>
      </c>
      <c r="D129" t="s">
        <v>201</v>
      </c>
      <c r="E129">
        <v>4.32</v>
      </c>
      <c r="G129" s="16"/>
      <c r="H129" s="14"/>
      <c r="I129" s="15" t="s">
        <v>588</v>
      </c>
      <c r="J129" s="17" t="s">
        <v>52</v>
      </c>
      <c r="K129" s="15" t="s">
        <v>565</v>
      </c>
      <c r="L129" s="15">
        <v>4.32</v>
      </c>
      <c r="M129" s="25">
        <f t="shared" si="3"/>
        <v>0</v>
      </c>
    </row>
    <row r="130" spans="2:13" ht="15.6" x14ac:dyDescent="0.3">
      <c r="C130" t="s">
        <v>212</v>
      </c>
      <c r="D130" t="s">
        <v>25</v>
      </c>
      <c r="E130">
        <v>0.6</v>
      </c>
      <c r="G130" s="16"/>
      <c r="H130" s="14"/>
      <c r="I130" s="15" t="s">
        <v>589</v>
      </c>
      <c r="J130" s="17" t="s">
        <v>25</v>
      </c>
      <c r="K130" s="15" t="s">
        <v>565</v>
      </c>
      <c r="L130" s="15">
        <v>0.6</v>
      </c>
      <c r="M130" s="25">
        <f t="shared" si="3"/>
        <v>0</v>
      </c>
    </row>
    <row r="131" spans="2:13" ht="15.6" x14ac:dyDescent="0.3">
      <c r="C131" t="s">
        <v>174</v>
      </c>
      <c r="D131" t="s">
        <v>376</v>
      </c>
      <c r="E131">
        <v>2.1100000000000003</v>
      </c>
      <c r="G131" s="16"/>
      <c r="H131" s="14"/>
      <c r="I131" s="15" t="s">
        <v>598</v>
      </c>
      <c r="J131" s="17" t="s">
        <v>376</v>
      </c>
      <c r="K131" s="15" t="s">
        <v>565</v>
      </c>
      <c r="L131" s="15">
        <v>2.1100000000000003</v>
      </c>
      <c r="M131" s="25">
        <f t="shared" si="3"/>
        <v>0</v>
      </c>
    </row>
    <row r="132" spans="2:13" ht="15.6" x14ac:dyDescent="0.3">
      <c r="C132" t="s">
        <v>548</v>
      </c>
      <c r="D132" t="s">
        <v>161</v>
      </c>
      <c r="E132">
        <v>0.85</v>
      </c>
      <c r="G132" s="16"/>
      <c r="H132" s="14"/>
      <c r="I132" s="15" t="s">
        <v>599</v>
      </c>
      <c r="J132" s="17" t="s">
        <v>161</v>
      </c>
      <c r="K132" s="15" t="s">
        <v>565</v>
      </c>
      <c r="L132" s="15">
        <v>0.85</v>
      </c>
      <c r="M132" s="25">
        <f t="shared" si="3"/>
        <v>0</v>
      </c>
    </row>
    <row r="133" spans="2:13" ht="15.6" x14ac:dyDescent="0.3">
      <c r="C133" t="s">
        <v>549</v>
      </c>
      <c r="D133" t="s">
        <v>10</v>
      </c>
      <c r="E133">
        <v>0.95</v>
      </c>
      <c r="G133" s="16"/>
      <c r="H133" s="17"/>
      <c r="I133" s="15" t="s">
        <v>600</v>
      </c>
      <c r="J133" s="17" t="s">
        <v>10</v>
      </c>
      <c r="K133" s="15" t="s">
        <v>565</v>
      </c>
      <c r="L133" s="15">
        <v>0.95</v>
      </c>
      <c r="M133" s="25">
        <f t="shared" si="3"/>
        <v>0</v>
      </c>
    </row>
    <row r="134" spans="2:13" ht="15.6" x14ac:dyDescent="0.3">
      <c r="B134" t="s">
        <v>554</v>
      </c>
      <c r="E134">
        <v>45.02000000000001</v>
      </c>
      <c r="G134" s="16"/>
      <c r="H134" s="18" t="s">
        <v>554</v>
      </c>
      <c r="I134" s="18"/>
      <c r="J134" s="18"/>
      <c r="K134" s="18"/>
      <c r="L134" s="18">
        <v>45.02000000000001</v>
      </c>
      <c r="M134" s="25">
        <f t="shared" si="3"/>
        <v>0</v>
      </c>
    </row>
    <row r="135" spans="2:13" ht="15.6" x14ac:dyDescent="0.3">
      <c r="B135" t="s">
        <v>24</v>
      </c>
      <c r="C135" t="s">
        <v>9</v>
      </c>
      <c r="D135" t="s">
        <v>161</v>
      </c>
      <c r="E135">
        <v>12.28</v>
      </c>
      <c r="G135" s="16"/>
      <c r="H135" s="14" t="s">
        <v>24</v>
      </c>
      <c r="I135" s="15" t="s">
        <v>564</v>
      </c>
      <c r="J135" s="17" t="s">
        <v>161</v>
      </c>
      <c r="K135" s="15" t="s">
        <v>565</v>
      </c>
      <c r="L135" s="15">
        <v>12.28</v>
      </c>
      <c r="M135" s="25">
        <f t="shared" si="3"/>
        <v>0</v>
      </c>
    </row>
    <row r="136" spans="2:13" ht="15.6" x14ac:dyDescent="0.3">
      <c r="C136" t="s">
        <v>12</v>
      </c>
      <c r="D136" t="s">
        <v>159</v>
      </c>
      <c r="E136">
        <v>10.98</v>
      </c>
      <c r="G136" s="16"/>
      <c r="H136" s="14"/>
      <c r="I136" s="15" t="s">
        <v>566</v>
      </c>
      <c r="J136" s="17" t="s">
        <v>159</v>
      </c>
      <c r="K136" s="15" t="s">
        <v>565</v>
      </c>
      <c r="L136" s="15">
        <v>10.98</v>
      </c>
      <c r="M136" s="25">
        <f t="shared" si="3"/>
        <v>0</v>
      </c>
    </row>
    <row r="137" spans="2:13" ht="15.6" x14ac:dyDescent="0.3">
      <c r="C137" t="s">
        <v>178</v>
      </c>
      <c r="D137" t="s">
        <v>179</v>
      </c>
      <c r="E137">
        <v>1.3</v>
      </c>
      <c r="G137" s="16"/>
      <c r="H137" s="14"/>
      <c r="I137" s="15" t="s">
        <v>571</v>
      </c>
      <c r="J137" s="17" t="s">
        <v>179</v>
      </c>
      <c r="K137" s="15" t="s">
        <v>565</v>
      </c>
      <c r="L137" s="15">
        <v>1.3</v>
      </c>
      <c r="M137" s="25">
        <f t="shared" si="3"/>
        <v>0</v>
      </c>
    </row>
    <row r="138" spans="2:13" ht="15.6" x14ac:dyDescent="0.3">
      <c r="C138" t="s">
        <v>85</v>
      </c>
      <c r="D138" t="s">
        <v>161</v>
      </c>
      <c r="E138">
        <v>6.16</v>
      </c>
      <c r="G138" s="16"/>
      <c r="H138" s="14"/>
      <c r="I138" s="15" t="s">
        <v>572</v>
      </c>
      <c r="J138" s="17" t="s">
        <v>161</v>
      </c>
      <c r="K138" s="15" t="s">
        <v>565</v>
      </c>
      <c r="L138" s="15">
        <v>6.16</v>
      </c>
      <c r="M138" s="25">
        <f t="shared" si="3"/>
        <v>0</v>
      </c>
    </row>
    <row r="139" spans="2:13" ht="15.6" x14ac:dyDescent="0.3">
      <c r="C139" t="s">
        <v>87</v>
      </c>
      <c r="D139" t="s">
        <v>159</v>
      </c>
      <c r="E139">
        <v>4.08</v>
      </c>
      <c r="G139" s="16"/>
      <c r="H139" s="14"/>
      <c r="I139" s="15" t="s">
        <v>573</v>
      </c>
      <c r="J139" s="17" t="s">
        <v>159</v>
      </c>
      <c r="K139" s="15" t="s">
        <v>565</v>
      </c>
      <c r="L139" s="15">
        <v>4.08</v>
      </c>
      <c r="M139" s="25">
        <f t="shared" si="3"/>
        <v>0</v>
      </c>
    </row>
    <row r="140" spans="2:13" ht="15.6" x14ac:dyDescent="0.3">
      <c r="C140" t="s">
        <v>183</v>
      </c>
      <c r="D140" t="s">
        <v>157</v>
      </c>
      <c r="E140">
        <v>2.21</v>
      </c>
      <c r="G140" s="16"/>
      <c r="H140" s="14"/>
      <c r="I140" s="15" t="s">
        <v>576</v>
      </c>
      <c r="J140" s="17" t="s">
        <v>157</v>
      </c>
      <c r="K140" s="15" t="s">
        <v>565</v>
      </c>
      <c r="L140" s="15">
        <v>2.21</v>
      </c>
      <c r="M140" s="25">
        <f t="shared" si="3"/>
        <v>0</v>
      </c>
    </row>
    <row r="141" spans="2:13" ht="15.6" x14ac:dyDescent="0.3">
      <c r="C141" t="s">
        <v>101</v>
      </c>
      <c r="D141" t="s">
        <v>161</v>
      </c>
      <c r="E141">
        <v>9.24</v>
      </c>
      <c r="G141" s="16"/>
      <c r="H141" s="14"/>
      <c r="I141" s="15" t="s">
        <v>577</v>
      </c>
      <c r="J141" s="17" t="s">
        <v>161</v>
      </c>
      <c r="K141" s="15" t="s">
        <v>565</v>
      </c>
      <c r="L141" s="15">
        <v>9.24</v>
      </c>
      <c r="M141" s="25">
        <f t="shared" si="3"/>
        <v>0</v>
      </c>
    </row>
    <row r="142" spans="2:13" ht="15.6" x14ac:dyDescent="0.3">
      <c r="C142" t="s">
        <v>154</v>
      </c>
      <c r="D142" t="s">
        <v>157</v>
      </c>
      <c r="E142">
        <v>3.21</v>
      </c>
      <c r="G142" s="16"/>
      <c r="H142" s="17"/>
      <c r="I142" s="15" t="s">
        <v>578</v>
      </c>
      <c r="J142" s="17" t="s">
        <v>157</v>
      </c>
      <c r="K142" s="15" t="s">
        <v>565</v>
      </c>
      <c r="L142" s="15">
        <v>3.21</v>
      </c>
      <c r="M142" s="25">
        <f t="shared" si="3"/>
        <v>0</v>
      </c>
    </row>
    <row r="143" spans="2:13" ht="15.6" x14ac:dyDescent="0.3">
      <c r="B143" t="s">
        <v>555</v>
      </c>
      <c r="E143">
        <v>49.46</v>
      </c>
      <c r="G143" s="16"/>
      <c r="H143" s="18" t="s">
        <v>555</v>
      </c>
      <c r="I143" s="18"/>
      <c r="J143" s="18"/>
      <c r="K143" s="18"/>
      <c r="L143" s="18">
        <v>49.46</v>
      </c>
      <c r="M143" s="25">
        <f t="shared" si="3"/>
        <v>0</v>
      </c>
    </row>
    <row r="144" spans="2:13" ht="15.6" x14ac:dyDescent="0.3">
      <c r="B144" t="s">
        <v>29</v>
      </c>
      <c r="C144" t="s">
        <v>9</v>
      </c>
      <c r="D144" t="s">
        <v>10</v>
      </c>
      <c r="E144">
        <v>6.26</v>
      </c>
      <c r="G144" s="16"/>
      <c r="H144" s="14" t="s">
        <v>29</v>
      </c>
      <c r="I144" s="15" t="s">
        <v>564</v>
      </c>
      <c r="J144" s="14" t="s">
        <v>10</v>
      </c>
      <c r="K144" s="15" t="s">
        <v>565</v>
      </c>
      <c r="L144" s="15">
        <v>6.26</v>
      </c>
      <c r="M144" s="25">
        <f t="shared" si="3"/>
        <v>0</v>
      </c>
    </row>
    <row r="145" spans="1:13" ht="15.6" x14ac:dyDescent="0.3">
      <c r="C145" t="s">
        <v>12</v>
      </c>
      <c r="D145" t="s">
        <v>10</v>
      </c>
      <c r="E145">
        <v>6.26</v>
      </c>
      <c r="G145" s="16"/>
      <c r="H145" s="14"/>
      <c r="I145" s="15" t="s">
        <v>566</v>
      </c>
      <c r="J145" s="14" t="s">
        <v>10</v>
      </c>
      <c r="K145" s="15" t="s">
        <v>565</v>
      </c>
      <c r="L145" s="15">
        <v>6.26</v>
      </c>
      <c r="M145" s="25">
        <f t="shared" si="3"/>
        <v>0</v>
      </c>
    </row>
    <row r="146" spans="1:13" ht="15.6" x14ac:dyDescent="0.3">
      <c r="C146" t="s">
        <v>14</v>
      </c>
      <c r="D146" t="s">
        <v>10</v>
      </c>
      <c r="E146">
        <v>6.26</v>
      </c>
      <c r="G146" s="16"/>
      <c r="H146" s="14"/>
      <c r="I146" s="15" t="s">
        <v>567</v>
      </c>
      <c r="J146" s="14" t="s">
        <v>10</v>
      </c>
      <c r="K146" s="15" t="s">
        <v>565</v>
      </c>
      <c r="L146" s="15">
        <v>6.26</v>
      </c>
      <c r="M146" s="25">
        <f t="shared" si="3"/>
        <v>0</v>
      </c>
    </row>
    <row r="147" spans="1:13" ht="15.6" x14ac:dyDescent="0.3">
      <c r="C147" t="s">
        <v>16</v>
      </c>
      <c r="D147" t="s">
        <v>10</v>
      </c>
      <c r="E147">
        <v>2.7</v>
      </c>
      <c r="G147" s="16"/>
      <c r="H147" s="14"/>
      <c r="I147" s="15" t="s">
        <v>568</v>
      </c>
      <c r="J147" s="14" t="s">
        <v>10</v>
      </c>
      <c r="K147" s="15" t="s">
        <v>565</v>
      </c>
      <c r="L147" s="15">
        <v>2.7</v>
      </c>
      <c r="M147" s="25">
        <f t="shared" si="3"/>
        <v>0</v>
      </c>
    </row>
    <row r="148" spans="1:13" ht="15.6" x14ac:dyDescent="0.3">
      <c r="C148" t="s">
        <v>171</v>
      </c>
      <c r="D148" t="s">
        <v>10</v>
      </c>
      <c r="E148">
        <v>6.12</v>
      </c>
      <c r="G148" s="16"/>
      <c r="H148" s="14"/>
      <c r="I148" s="15" t="s">
        <v>587</v>
      </c>
      <c r="J148" s="14" t="s">
        <v>10</v>
      </c>
      <c r="K148" s="15" t="s">
        <v>565</v>
      </c>
      <c r="L148" s="15">
        <v>6.12</v>
      </c>
      <c r="M148" s="25">
        <f t="shared" si="3"/>
        <v>0</v>
      </c>
    </row>
    <row r="149" spans="1:13" ht="15.6" x14ac:dyDescent="0.3">
      <c r="C149" t="s">
        <v>173</v>
      </c>
      <c r="D149" t="s">
        <v>10</v>
      </c>
      <c r="E149">
        <v>7.92</v>
      </c>
      <c r="G149" s="16"/>
      <c r="H149" s="17"/>
      <c r="I149" s="15" t="s">
        <v>588</v>
      </c>
      <c r="J149" s="17" t="s">
        <v>10</v>
      </c>
      <c r="K149" s="15" t="s">
        <v>565</v>
      </c>
      <c r="L149" s="15">
        <v>7.92</v>
      </c>
      <c r="M149" s="25">
        <f t="shared" si="3"/>
        <v>0</v>
      </c>
    </row>
    <row r="150" spans="1:13" ht="15.6" x14ac:dyDescent="0.3">
      <c r="B150" t="s">
        <v>556</v>
      </c>
      <c r="E150">
        <v>35.520000000000003</v>
      </c>
      <c r="G150" s="16"/>
      <c r="H150" s="18" t="s">
        <v>556</v>
      </c>
      <c r="I150" s="18"/>
      <c r="J150" s="18"/>
      <c r="K150" s="18"/>
      <c r="L150" s="18">
        <v>35.520000000000003</v>
      </c>
      <c r="M150" s="25">
        <f t="shared" si="3"/>
        <v>0</v>
      </c>
    </row>
    <row r="151" spans="1:13" ht="15.6" x14ac:dyDescent="0.3">
      <c r="B151" t="s">
        <v>34</v>
      </c>
      <c r="C151" t="s">
        <v>9</v>
      </c>
      <c r="D151" t="s">
        <v>25</v>
      </c>
      <c r="E151">
        <v>9.1999999999999993</v>
      </c>
      <c r="G151" s="16"/>
      <c r="H151" s="14" t="s">
        <v>34</v>
      </c>
      <c r="I151" s="15" t="s">
        <v>564</v>
      </c>
      <c r="J151" s="14" t="s">
        <v>25</v>
      </c>
      <c r="K151" s="15" t="s">
        <v>565</v>
      </c>
      <c r="L151" s="15">
        <v>9.1999999999999993</v>
      </c>
      <c r="M151" s="25">
        <f t="shared" si="3"/>
        <v>0</v>
      </c>
    </row>
    <row r="152" spans="1:13" ht="15.6" x14ac:dyDescent="0.3">
      <c r="C152" t="s">
        <v>12</v>
      </c>
      <c r="D152" t="s">
        <v>25</v>
      </c>
      <c r="E152">
        <v>9.2799999999999994</v>
      </c>
      <c r="G152" s="16"/>
      <c r="H152" s="14"/>
      <c r="I152" s="15" t="s">
        <v>566</v>
      </c>
      <c r="J152" s="14" t="s">
        <v>25</v>
      </c>
      <c r="K152" s="15" t="s">
        <v>565</v>
      </c>
      <c r="L152" s="15">
        <v>9.2799999999999994</v>
      </c>
      <c r="M152" s="25">
        <f t="shared" si="3"/>
        <v>0</v>
      </c>
    </row>
    <row r="153" spans="1:13" ht="15.6" x14ac:dyDescent="0.3">
      <c r="C153" t="s">
        <v>14</v>
      </c>
      <c r="D153" t="s">
        <v>25</v>
      </c>
      <c r="E153">
        <v>2.5</v>
      </c>
      <c r="G153" s="16"/>
      <c r="H153" s="17"/>
      <c r="I153" s="15" t="s">
        <v>567</v>
      </c>
      <c r="J153" s="17" t="s">
        <v>25</v>
      </c>
      <c r="K153" s="15" t="s">
        <v>565</v>
      </c>
      <c r="L153" s="15">
        <v>2.5</v>
      </c>
      <c r="M153" s="25">
        <f t="shared" si="3"/>
        <v>0</v>
      </c>
    </row>
    <row r="154" spans="1:13" ht="15.6" x14ac:dyDescent="0.3">
      <c r="B154" t="s">
        <v>557</v>
      </c>
      <c r="E154">
        <v>20.979999999999997</v>
      </c>
      <c r="G154" s="16"/>
      <c r="H154" s="18" t="s">
        <v>557</v>
      </c>
      <c r="I154" s="18"/>
      <c r="J154" s="18"/>
      <c r="K154" s="18"/>
      <c r="L154" s="18">
        <v>20.979999999999997</v>
      </c>
      <c r="M154" s="25">
        <f t="shared" si="3"/>
        <v>0</v>
      </c>
    </row>
    <row r="155" spans="1:13" x14ac:dyDescent="0.3">
      <c r="A155" t="s">
        <v>552</v>
      </c>
      <c r="E155">
        <v>1048.2827812781286</v>
      </c>
      <c r="M155" s="25"/>
    </row>
    <row r="156" spans="1:13" ht="15.6" x14ac:dyDescent="0.3">
      <c r="G156" s="19"/>
      <c r="M156" s="25"/>
    </row>
    <row r="157" spans="1:13" x14ac:dyDescent="0.3">
      <c r="M157" s="25"/>
    </row>
    <row r="158" spans="1:13" x14ac:dyDescent="0.3">
      <c r="M158" s="25"/>
    </row>
    <row r="159" spans="1:13" x14ac:dyDescent="0.3">
      <c r="M159" s="25"/>
    </row>
    <row r="160" spans="1:13" x14ac:dyDescent="0.3">
      <c r="M160" s="25"/>
    </row>
    <row r="161" spans="7:13" x14ac:dyDescent="0.3">
      <c r="M161" s="25"/>
    </row>
    <row r="162" spans="7:13" ht="15.6" x14ac:dyDescent="0.3">
      <c r="G162" s="23" t="s">
        <v>609</v>
      </c>
      <c r="H162" s="23"/>
      <c r="I162" s="23"/>
      <c r="J162" s="23"/>
      <c r="K162" s="23"/>
      <c r="L16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84A0-41A9-4B6E-93EF-124C88F87628}">
  <dimension ref="A2:F69"/>
  <sheetViews>
    <sheetView workbookViewId="0">
      <selection activeCell="J11" sqref="J11"/>
    </sheetView>
  </sheetViews>
  <sheetFormatPr baseColWidth="10" defaultRowHeight="14.4" x14ac:dyDescent="0.3"/>
  <cols>
    <col min="1" max="1" width="22.5546875" bestFit="1" customWidth="1"/>
    <col min="2" max="2" width="18.77734375" bestFit="1" customWidth="1"/>
    <col min="3" max="3" width="17" bestFit="1" customWidth="1"/>
    <col min="4" max="4" width="18.77734375" bestFit="1" customWidth="1"/>
  </cols>
  <sheetData>
    <row r="2" spans="1:6" x14ac:dyDescent="0.3">
      <c r="F2" t="s">
        <v>644</v>
      </c>
    </row>
    <row r="3" spans="1:6" x14ac:dyDescent="0.3">
      <c r="A3" s="11" t="s">
        <v>2</v>
      </c>
      <c r="B3" s="11" t="s">
        <v>3</v>
      </c>
      <c r="C3" s="11" t="s">
        <v>5</v>
      </c>
      <c r="D3" t="s">
        <v>560</v>
      </c>
    </row>
    <row r="4" spans="1:6" x14ac:dyDescent="0.3">
      <c r="A4" t="s">
        <v>40</v>
      </c>
      <c r="B4" t="s">
        <v>8</v>
      </c>
      <c r="C4" t="s">
        <v>41</v>
      </c>
      <c r="D4">
        <v>32.200000000000003</v>
      </c>
    </row>
    <row r="5" spans="1:6" x14ac:dyDescent="0.3">
      <c r="B5" t="s">
        <v>18</v>
      </c>
      <c r="C5" t="s">
        <v>46</v>
      </c>
      <c r="D5">
        <v>22.63</v>
      </c>
    </row>
    <row r="6" spans="1:6" x14ac:dyDescent="0.3">
      <c r="C6" t="s">
        <v>48</v>
      </c>
      <c r="D6">
        <v>24.740000000000002</v>
      </c>
    </row>
    <row r="7" spans="1:6" x14ac:dyDescent="0.3">
      <c r="B7" t="s">
        <v>24</v>
      </c>
      <c r="C7" t="s">
        <v>10</v>
      </c>
      <c r="D7">
        <v>0.72</v>
      </c>
    </row>
    <row r="8" spans="1:6" x14ac:dyDescent="0.3">
      <c r="C8" t="s">
        <v>52</v>
      </c>
      <c r="D8">
        <v>52.632781278127815</v>
      </c>
    </row>
    <row r="9" spans="1:6" x14ac:dyDescent="0.3">
      <c r="C9" t="s">
        <v>60</v>
      </c>
      <c r="D9">
        <v>3.58</v>
      </c>
    </row>
    <row r="10" spans="1:6" x14ac:dyDescent="0.3">
      <c r="B10" t="s">
        <v>29</v>
      </c>
      <c r="C10" t="s">
        <v>62</v>
      </c>
      <c r="D10">
        <v>55.4</v>
      </c>
    </row>
    <row r="11" spans="1:6" x14ac:dyDescent="0.3">
      <c r="B11" t="s">
        <v>34</v>
      </c>
      <c r="C11" t="s">
        <v>60</v>
      </c>
      <c r="D11">
        <v>37.879999999999995</v>
      </c>
    </row>
    <row r="12" spans="1:6" x14ac:dyDescent="0.3">
      <c r="B12" t="s">
        <v>72</v>
      </c>
      <c r="C12" t="s">
        <v>73</v>
      </c>
      <c r="D12">
        <v>14.35</v>
      </c>
    </row>
    <row r="13" spans="1:6" x14ac:dyDescent="0.3">
      <c r="B13" t="s">
        <v>77</v>
      </c>
      <c r="C13" t="s">
        <v>62</v>
      </c>
      <c r="D13">
        <v>49.16</v>
      </c>
    </row>
    <row r="14" spans="1:6" x14ac:dyDescent="0.3">
      <c r="A14" t="s">
        <v>82</v>
      </c>
      <c r="B14" t="s">
        <v>8</v>
      </c>
      <c r="C14" t="s">
        <v>88</v>
      </c>
      <c r="D14">
        <v>18.254999999999999</v>
      </c>
    </row>
    <row r="15" spans="1:6" x14ac:dyDescent="0.3">
      <c r="C15" t="s">
        <v>25</v>
      </c>
      <c r="D15">
        <v>1.53</v>
      </c>
    </row>
    <row r="16" spans="1:6" x14ac:dyDescent="0.3">
      <c r="C16" t="s">
        <v>83</v>
      </c>
      <c r="D16">
        <v>24.875</v>
      </c>
    </row>
    <row r="17" spans="1:4" x14ac:dyDescent="0.3">
      <c r="B17" t="s">
        <v>18</v>
      </c>
      <c r="C17" t="s">
        <v>88</v>
      </c>
      <c r="D17">
        <v>9.1274999999999995</v>
      </c>
    </row>
    <row r="18" spans="1:4" x14ac:dyDescent="0.3">
      <c r="C18" t="s">
        <v>94</v>
      </c>
      <c r="D18">
        <v>23.2225</v>
      </c>
    </row>
    <row r="19" spans="1:4" x14ac:dyDescent="0.3">
      <c r="C19" t="s">
        <v>97</v>
      </c>
      <c r="D19">
        <v>5.52</v>
      </c>
    </row>
    <row r="20" spans="1:4" x14ac:dyDescent="0.3">
      <c r="C20" t="s">
        <v>99</v>
      </c>
      <c r="D20">
        <v>2.13</v>
      </c>
    </row>
    <row r="21" spans="1:4" x14ac:dyDescent="0.3">
      <c r="C21" t="s">
        <v>60</v>
      </c>
      <c r="D21">
        <v>3.92</v>
      </c>
    </row>
    <row r="22" spans="1:4" x14ac:dyDescent="0.3">
      <c r="C22" t="s">
        <v>104</v>
      </c>
      <c r="D22">
        <v>1.43</v>
      </c>
    </row>
    <row r="23" spans="1:4" x14ac:dyDescent="0.3">
      <c r="B23" t="s">
        <v>24</v>
      </c>
      <c r="C23" t="s">
        <v>60</v>
      </c>
      <c r="D23">
        <v>48.68</v>
      </c>
    </row>
    <row r="24" spans="1:4" x14ac:dyDescent="0.3">
      <c r="B24" t="s">
        <v>29</v>
      </c>
      <c r="C24" t="s">
        <v>46</v>
      </c>
      <c r="D24">
        <v>37.32</v>
      </c>
    </row>
    <row r="25" spans="1:4" x14ac:dyDescent="0.3">
      <c r="C25" t="s">
        <v>111</v>
      </c>
      <c r="D25">
        <v>12.44</v>
      </c>
    </row>
    <row r="26" spans="1:4" x14ac:dyDescent="0.3">
      <c r="B26" t="s">
        <v>34</v>
      </c>
      <c r="C26" t="s">
        <v>60</v>
      </c>
      <c r="D26">
        <v>48.68</v>
      </c>
    </row>
    <row r="27" spans="1:4" x14ac:dyDescent="0.3">
      <c r="B27" t="s">
        <v>72</v>
      </c>
      <c r="C27" t="s">
        <v>48</v>
      </c>
      <c r="D27">
        <v>24.88</v>
      </c>
    </row>
    <row r="28" spans="1:4" x14ac:dyDescent="0.3">
      <c r="C28" t="s">
        <v>117</v>
      </c>
      <c r="D28">
        <v>24.88</v>
      </c>
    </row>
    <row r="29" spans="1:4" x14ac:dyDescent="0.3">
      <c r="A29" t="s">
        <v>122</v>
      </c>
      <c r="B29" t="s">
        <v>8</v>
      </c>
      <c r="C29" t="s">
        <v>60</v>
      </c>
      <c r="D29">
        <v>48.68</v>
      </c>
    </row>
    <row r="30" spans="1:4" x14ac:dyDescent="0.3">
      <c r="B30" t="s">
        <v>18</v>
      </c>
      <c r="C30" t="s">
        <v>19</v>
      </c>
      <c r="D30">
        <v>11.546597659765977</v>
      </c>
    </row>
    <row r="31" spans="1:4" x14ac:dyDescent="0.3">
      <c r="C31" t="s">
        <v>60</v>
      </c>
      <c r="D31">
        <v>33.833402340234024</v>
      </c>
    </row>
    <row r="32" spans="1:4" x14ac:dyDescent="0.3">
      <c r="B32" t="s">
        <v>24</v>
      </c>
      <c r="C32" t="s">
        <v>38</v>
      </c>
      <c r="D32">
        <v>12.17</v>
      </c>
    </row>
    <row r="33" spans="1:4" x14ac:dyDescent="0.3">
      <c r="C33" t="s">
        <v>35</v>
      </c>
      <c r="D33">
        <v>12.17</v>
      </c>
    </row>
    <row r="34" spans="1:4" x14ac:dyDescent="0.3">
      <c r="C34" t="s">
        <v>60</v>
      </c>
      <c r="D34">
        <v>24.34</v>
      </c>
    </row>
    <row r="35" spans="1:4" x14ac:dyDescent="0.3">
      <c r="B35" t="s">
        <v>29</v>
      </c>
      <c r="C35" t="s">
        <v>73</v>
      </c>
      <c r="D35">
        <v>48.68</v>
      </c>
    </row>
    <row r="36" spans="1:4" x14ac:dyDescent="0.3">
      <c r="B36" t="s">
        <v>34</v>
      </c>
      <c r="C36" t="s">
        <v>60</v>
      </c>
      <c r="D36">
        <v>48.68</v>
      </c>
    </row>
    <row r="37" spans="1:4" x14ac:dyDescent="0.3">
      <c r="B37" t="s">
        <v>72</v>
      </c>
      <c r="C37" t="s">
        <v>10</v>
      </c>
      <c r="D37">
        <v>12.156651665166516</v>
      </c>
    </row>
    <row r="38" spans="1:4" x14ac:dyDescent="0.3">
      <c r="C38" t="s">
        <v>38</v>
      </c>
      <c r="D38">
        <v>11.151791179117911</v>
      </c>
    </row>
    <row r="39" spans="1:4" x14ac:dyDescent="0.3">
      <c r="C39" t="s">
        <v>52</v>
      </c>
      <c r="D39">
        <v>5.8000000000000007</v>
      </c>
    </row>
    <row r="40" spans="1:4" x14ac:dyDescent="0.3">
      <c r="C40" t="s">
        <v>25</v>
      </c>
      <c r="D40">
        <v>11.361557155715573</v>
      </c>
    </row>
    <row r="41" spans="1:4" x14ac:dyDescent="0.3">
      <c r="C41" t="s">
        <v>384</v>
      </c>
      <c r="D41">
        <v>0.1</v>
      </c>
    </row>
    <row r="42" spans="1:4" x14ac:dyDescent="0.3">
      <c r="C42" t="s">
        <v>383</v>
      </c>
      <c r="D42">
        <v>0.68</v>
      </c>
    </row>
    <row r="43" spans="1:4" x14ac:dyDescent="0.3">
      <c r="C43" t="s">
        <v>60</v>
      </c>
      <c r="D43">
        <v>7.09</v>
      </c>
    </row>
    <row r="44" spans="1:4" x14ac:dyDescent="0.3">
      <c r="A44" t="s">
        <v>7</v>
      </c>
      <c r="B44" t="s">
        <v>8</v>
      </c>
      <c r="C44" t="s">
        <v>10</v>
      </c>
      <c r="D44">
        <v>48.8</v>
      </c>
    </row>
    <row r="45" spans="1:4" x14ac:dyDescent="0.3">
      <c r="B45" t="s">
        <v>18</v>
      </c>
      <c r="C45" t="s">
        <v>19</v>
      </c>
      <c r="D45">
        <v>48.8</v>
      </c>
    </row>
    <row r="46" spans="1:4" x14ac:dyDescent="0.3">
      <c r="B46" t="s">
        <v>24</v>
      </c>
      <c r="C46" t="s">
        <v>25</v>
      </c>
      <c r="D46">
        <v>24.4</v>
      </c>
    </row>
    <row r="47" spans="1:4" x14ac:dyDescent="0.3">
      <c r="C47" t="s">
        <v>304</v>
      </c>
      <c r="D47">
        <v>3.59</v>
      </c>
    </row>
    <row r="48" spans="1:4" x14ac:dyDescent="0.3">
      <c r="C48" t="s">
        <v>303</v>
      </c>
      <c r="D48">
        <v>6.3</v>
      </c>
    </row>
    <row r="49" spans="1:4" x14ac:dyDescent="0.3">
      <c r="C49" t="s">
        <v>305</v>
      </c>
      <c r="D49">
        <v>14.51</v>
      </c>
    </row>
    <row r="50" spans="1:4" x14ac:dyDescent="0.3">
      <c r="B50" t="s">
        <v>29</v>
      </c>
      <c r="C50" t="s">
        <v>10</v>
      </c>
      <c r="D50">
        <v>48.8</v>
      </c>
    </row>
    <row r="51" spans="1:4" x14ac:dyDescent="0.3">
      <c r="B51" t="s">
        <v>34</v>
      </c>
      <c r="C51" t="s">
        <v>10</v>
      </c>
      <c r="D51">
        <v>19.46</v>
      </c>
    </row>
    <row r="52" spans="1:4" x14ac:dyDescent="0.3">
      <c r="C52" t="s">
        <v>25</v>
      </c>
      <c r="D52">
        <v>6.68</v>
      </c>
    </row>
    <row r="53" spans="1:4" x14ac:dyDescent="0.3">
      <c r="A53" t="s">
        <v>156</v>
      </c>
      <c r="B53" t="s">
        <v>8</v>
      </c>
      <c r="C53" t="s">
        <v>157</v>
      </c>
      <c r="D53">
        <v>20.14</v>
      </c>
    </row>
    <row r="54" spans="1:4" x14ac:dyDescent="0.3">
      <c r="C54" t="s">
        <v>161</v>
      </c>
      <c r="D54">
        <v>9.24</v>
      </c>
    </row>
    <row r="55" spans="1:4" x14ac:dyDescent="0.3">
      <c r="C55" t="s">
        <v>159</v>
      </c>
      <c r="D55">
        <v>20.079999999999998</v>
      </c>
    </row>
    <row r="56" spans="1:4" x14ac:dyDescent="0.3">
      <c r="B56" t="s">
        <v>18</v>
      </c>
      <c r="C56" t="s">
        <v>10</v>
      </c>
      <c r="D56">
        <v>2.15</v>
      </c>
    </row>
    <row r="57" spans="1:4" x14ac:dyDescent="0.3">
      <c r="C57" t="s">
        <v>376</v>
      </c>
      <c r="D57">
        <v>2.1100000000000003</v>
      </c>
    </row>
    <row r="58" spans="1:4" x14ac:dyDescent="0.3">
      <c r="C58" t="s">
        <v>201</v>
      </c>
      <c r="D58">
        <v>36.299999999999997</v>
      </c>
    </row>
    <row r="59" spans="1:4" x14ac:dyDescent="0.3">
      <c r="C59" t="s">
        <v>25</v>
      </c>
      <c r="D59">
        <v>3.61</v>
      </c>
    </row>
    <row r="60" spans="1:4" x14ac:dyDescent="0.3">
      <c r="C60" t="s">
        <v>161</v>
      </c>
      <c r="D60">
        <v>0.85</v>
      </c>
    </row>
    <row r="61" spans="1:4" x14ac:dyDescent="0.3">
      <c r="B61" t="s">
        <v>24</v>
      </c>
      <c r="C61" t="s">
        <v>157</v>
      </c>
      <c r="D61">
        <v>5.42</v>
      </c>
    </row>
    <row r="62" spans="1:4" x14ac:dyDescent="0.3">
      <c r="C62" t="s">
        <v>161</v>
      </c>
      <c r="D62">
        <v>27.68</v>
      </c>
    </row>
    <row r="63" spans="1:4" x14ac:dyDescent="0.3">
      <c r="C63" t="s">
        <v>159</v>
      </c>
      <c r="D63">
        <v>15.06</v>
      </c>
    </row>
    <row r="64" spans="1:4" x14ac:dyDescent="0.3">
      <c r="C64" t="s">
        <v>179</v>
      </c>
      <c r="D64">
        <v>1.3</v>
      </c>
    </row>
    <row r="65" spans="1:4" x14ac:dyDescent="0.3">
      <c r="B65" t="s">
        <v>29</v>
      </c>
      <c r="C65" t="s">
        <v>10</v>
      </c>
      <c r="D65">
        <v>35.520000000000003</v>
      </c>
    </row>
    <row r="66" spans="1:4" x14ac:dyDescent="0.3">
      <c r="C66" t="s">
        <v>48</v>
      </c>
      <c r="D66">
        <v>6.12</v>
      </c>
    </row>
    <row r="67" spans="1:4" x14ac:dyDescent="0.3">
      <c r="B67" t="s">
        <v>34</v>
      </c>
      <c r="C67" t="s">
        <v>25</v>
      </c>
      <c r="D67">
        <v>20.979999999999997</v>
      </c>
    </row>
    <row r="68" spans="1:4" x14ac:dyDescent="0.3">
      <c r="A68" t="s">
        <v>643</v>
      </c>
      <c r="B68" t="s">
        <v>643</v>
      </c>
      <c r="C68" t="s">
        <v>643</v>
      </c>
    </row>
    <row r="69" spans="1:4" x14ac:dyDescent="0.3">
      <c r="A69" t="s">
        <v>552</v>
      </c>
      <c r="D69">
        <v>1296.5227812781272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8A0D-FA60-4F67-BF76-CD1C9A1E548D}">
  <dimension ref="A1:F132"/>
  <sheetViews>
    <sheetView topLeftCell="A3" workbookViewId="0">
      <selection activeCell="D7" sqref="D7"/>
    </sheetView>
  </sheetViews>
  <sheetFormatPr baseColWidth="10" defaultRowHeight="14.4" x14ac:dyDescent="0.3"/>
  <cols>
    <col min="1" max="1" width="14" customWidth="1"/>
    <col min="2" max="3" width="19.21875" customWidth="1"/>
    <col min="4" max="4" width="17" bestFit="1" customWidth="1"/>
    <col min="5" max="5" width="17.21875" customWidth="1"/>
  </cols>
  <sheetData>
    <row r="1" spans="1:6" x14ac:dyDescent="0.3">
      <c r="A1" s="11" t="s">
        <v>1</v>
      </c>
      <c r="B1" t="s">
        <v>197</v>
      </c>
    </row>
    <row r="3" spans="1:6" x14ac:dyDescent="0.3">
      <c r="A3" s="11" t="s">
        <v>2</v>
      </c>
      <c r="B3" s="11" t="s">
        <v>3</v>
      </c>
      <c r="C3" s="11" t="s">
        <v>4</v>
      </c>
      <c r="D3" s="11" t="s">
        <v>5</v>
      </c>
      <c r="E3" t="s">
        <v>654</v>
      </c>
      <c r="F3" t="s">
        <v>656</v>
      </c>
    </row>
    <row r="4" spans="1:6" x14ac:dyDescent="0.3">
      <c r="A4" t="s">
        <v>40</v>
      </c>
      <c r="B4" t="s">
        <v>24</v>
      </c>
      <c r="C4" t="s">
        <v>9</v>
      </c>
      <c r="D4" t="s">
        <v>52</v>
      </c>
      <c r="E4" t="s">
        <v>653</v>
      </c>
    </row>
    <row r="5" spans="1:6" x14ac:dyDescent="0.3">
      <c r="C5" t="s">
        <v>12</v>
      </c>
      <c r="D5" t="s">
        <v>52</v>
      </c>
      <c r="E5" t="s">
        <v>655</v>
      </c>
      <c r="F5" s="34">
        <v>44538</v>
      </c>
    </row>
    <row r="6" spans="1:6" x14ac:dyDescent="0.3">
      <c r="C6" t="s">
        <v>14</v>
      </c>
      <c r="D6" t="s">
        <v>52</v>
      </c>
      <c r="E6" t="s">
        <v>655</v>
      </c>
      <c r="F6" s="34">
        <v>44536</v>
      </c>
    </row>
    <row r="7" spans="1:6" x14ac:dyDescent="0.3">
      <c r="C7" t="s">
        <v>16</v>
      </c>
      <c r="D7" t="s">
        <v>52</v>
      </c>
      <c r="E7" t="s">
        <v>655</v>
      </c>
      <c r="F7" s="34">
        <v>44544</v>
      </c>
    </row>
    <row r="8" spans="1:6" x14ac:dyDescent="0.3">
      <c r="C8" t="s">
        <v>57</v>
      </c>
      <c r="D8" t="s">
        <v>52</v>
      </c>
      <c r="E8" t="s">
        <v>655</v>
      </c>
      <c r="F8" s="34">
        <v>44544</v>
      </c>
    </row>
    <row r="9" spans="1:6" x14ac:dyDescent="0.3">
      <c r="C9" t="s">
        <v>59</v>
      </c>
      <c r="D9" t="s">
        <v>60</v>
      </c>
      <c r="E9" t="s">
        <v>655</v>
      </c>
      <c r="F9" s="34">
        <v>44538</v>
      </c>
    </row>
    <row r="10" spans="1:6" x14ac:dyDescent="0.3">
      <c r="C10" t="s">
        <v>546</v>
      </c>
      <c r="D10" t="s">
        <v>10</v>
      </c>
      <c r="E10" t="s">
        <v>655</v>
      </c>
      <c r="F10" s="34">
        <v>44537</v>
      </c>
    </row>
    <row r="11" spans="1:6" x14ac:dyDescent="0.3">
      <c r="B11" t="s">
        <v>29</v>
      </c>
      <c r="C11" t="s">
        <v>9</v>
      </c>
      <c r="D11" t="s">
        <v>62</v>
      </c>
      <c r="E11" t="s">
        <v>653</v>
      </c>
    </row>
    <row r="12" spans="1:6" x14ac:dyDescent="0.3">
      <c r="C12" t="s">
        <v>12</v>
      </c>
      <c r="D12" t="s">
        <v>62</v>
      </c>
      <c r="E12" t="s">
        <v>653</v>
      </c>
    </row>
    <row r="13" spans="1:6" x14ac:dyDescent="0.3">
      <c r="C13" t="s">
        <v>14</v>
      </c>
      <c r="D13" t="s">
        <v>62</v>
      </c>
      <c r="E13" t="s">
        <v>653</v>
      </c>
    </row>
    <row r="14" spans="1:6" x14ac:dyDescent="0.3">
      <c r="C14" t="s">
        <v>16</v>
      </c>
      <c r="D14" t="s">
        <v>62</v>
      </c>
      <c r="E14" t="s">
        <v>653</v>
      </c>
    </row>
    <row r="15" spans="1:6" x14ac:dyDescent="0.3">
      <c r="C15" t="s">
        <v>57</v>
      </c>
      <c r="D15" t="s">
        <v>62</v>
      </c>
      <c r="E15" t="s">
        <v>655</v>
      </c>
      <c r="F15" s="34">
        <v>44536</v>
      </c>
    </row>
    <row r="16" spans="1:6" x14ac:dyDescent="0.3">
      <c r="B16" t="s">
        <v>34</v>
      </c>
      <c r="C16" t="s">
        <v>9</v>
      </c>
      <c r="D16" t="s">
        <v>60</v>
      </c>
      <c r="E16" t="s">
        <v>655</v>
      </c>
      <c r="F16" s="34">
        <v>44536</v>
      </c>
    </row>
    <row r="17" spans="1:6" x14ac:dyDescent="0.3">
      <c r="C17" t="s">
        <v>12</v>
      </c>
      <c r="D17" t="s">
        <v>60</v>
      </c>
      <c r="E17" t="s">
        <v>653</v>
      </c>
    </row>
    <row r="18" spans="1:6" x14ac:dyDescent="0.3">
      <c r="C18" t="s">
        <v>14</v>
      </c>
      <c r="D18" t="s">
        <v>60</v>
      </c>
      <c r="E18" t="s">
        <v>653</v>
      </c>
    </row>
    <row r="19" spans="1:6" x14ac:dyDescent="0.3">
      <c r="C19" t="s">
        <v>16</v>
      </c>
      <c r="D19" t="s">
        <v>60</v>
      </c>
      <c r="E19" t="s">
        <v>655</v>
      </c>
      <c r="F19" s="34">
        <v>44526</v>
      </c>
    </row>
    <row r="20" spans="1:6" x14ac:dyDescent="0.3">
      <c r="B20" t="s">
        <v>77</v>
      </c>
      <c r="C20" t="s">
        <v>9</v>
      </c>
      <c r="D20" t="s">
        <v>62</v>
      </c>
      <c r="E20" t="s">
        <v>655</v>
      </c>
      <c r="F20" s="34">
        <v>44530</v>
      </c>
    </row>
    <row r="21" spans="1:6" x14ac:dyDescent="0.3">
      <c r="C21" t="s">
        <v>12</v>
      </c>
      <c r="D21" t="s">
        <v>62</v>
      </c>
      <c r="E21" t="s">
        <v>655</v>
      </c>
      <c r="F21" s="34">
        <v>44531</v>
      </c>
    </row>
    <row r="22" spans="1:6" x14ac:dyDescent="0.3">
      <c r="C22" t="s">
        <v>14</v>
      </c>
      <c r="D22" t="s">
        <v>62</v>
      </c>
      <c r="E22" t="s">
        <v>655</v>
      </c>
      <c r="F22" s="34">
        <v>44531</v>
      </c>
    </row>
    <row r="23" spans="1:6" x14ac:dyDescent="0.3">
      <c r="C23" t="s">
        <v>16</v>
      </c>
      <c r="D23" t="s">
        <v>62</v>
      </c>
      <c r="E23" t="s">
        <v>655</v>
      </c>
      <c r="F23" s="34">
        <v>44525</v>
      </c>
    </row>
    <row r="24" spans="1:6" x14ac:dyDescent="0.3">
      <c r="A24" t="s">
        <v>82</v>
      </c>
      <c r="B24" t="s">
        <v>8</v>
      </c>
      <c r="C24" t="s">
        <v>9</v>
      </c>
      <c r="D24" t="s">
        <v>83</v>
      </c>
      <c r="E24" t="s">
        <v>655</v>
      </c>
      <c r="F24" s="34">
        <v>44531</v>
      </c>
    </row>
    <row r="25" spans="1:6" x14ac:dyDescent="0.3">
      <c r="C25" t="s">
        <v>12</v>
      </c>
      <c r="D25" t="s">
        <v>83</v>
      </c>
    </row>
    <row r="26" spans="1:6" x14ac:dyDescent="0.3">
      <c r="C26" t="s">
        <v>208</v>
      </c>
      <c r="D26" t="s">
        <v>25</v>
      </c>
    </row>
    <row r="27" spans="1:6" x14ac:dyDescent="0.3">
      <c r="C27" t="s">
        <v>85</v>
      </c>
      <c r="D27" t="s">
        <v>83</v>
      </c>
    </row>
    <row r="28" spans="1:6" x14ac:dyDescent="0.3">
      <c r="C28" t="s">
        <v>87</v>
      </c>
      <c r="D28" t="s">
        <v>88</v>
      </c>
    </row>
    <row r="29" spans="1:6" x14ac:dyDescent="0.3">
      <c r="C29" t="s">
        <v>16</v>
      </c>
      <c r="D29" t="s">
        <v>88</v>
      </c>
    </row>
    <row r="30" spans="1:6" x14ac:dyDescent="0.3">
      <c r="B30" t="s">
        <v>18</v>
      </c>
      <c r="C30" t="s">
        <v>91</v>
      </c>
      <c r="D30" t="s">
        <v>88</v>
      </c>
    </row>
    <row r="31" spans="1:6" x14ac:dyDescent="0.3">
      <c r="C31" t="s">
        <v>93</v>
      </c>
      <c r="D31" t="s">
        <v>94</v>
      </c>
    </row>
    <row r="32" spans="1:6" x14ac:dyDescent="0.3">
      <c r="C32" t="s">
        <v>12</v>
      </c>
      <c r="D32" t="s">
        <v>94</v>
      </c>
    </row>
    <row r="33" spans="1:4" x14ac:dyDescent="0.3">
      <c r="C33" t="s">
        <v>85</v>
      </c>
      <c r="D33" t="s">
        <v>97</v>
      </c>
    </row>
    <row r="34" spans="1:4" x14ac:dyDescent="0.3">
      <c r="C34" t="s">
        <v>87</v>
      </c>
      <c r="D34" t="s">
        <v>99</v>
      </c>
    </row>
    <row r="35" spans="1:4" x14ac:dyDescent="0.3">
      <c r="C35" t="s">
        <v>209</v>
      </c>
      <c r="D35" t="s">
        <v>60</v>
      </c>
    </row>
    <row r="36" spans="1:4" x14ac:dyDescent="0.3">
      <c r="C36" t="s">
        <v>101</v>
      </c>
      <c r="D36" t="s">
        <v>94</v>
      </c>
    </row>
    <row r="37" spans="1:4" x14ac:dyDescent="0.3">
      <c r="C37" t="s">
        <v>103</v>
      </c>
      <c r="D37" t="s">
        <v>104</v>
      </c>
    </row>
    <row r="38" spans="1:4" x14ac:dyDescent="0.3">
      <c r="C38" t="s">
        <v>210</v>
      </c>
      <c r="D38" t="s">
        <v>60</v>
      </c>
    </row>
    <row r="39" spans="1:4" x14ac:dyDescent="0.3">
      <c r="B39" t="s">
        <v>24</v>
      </c>
      <c r="C39" t="s">
        <v>9</v>
      </c>
      <c r="D39" t="s">
        <v>60</v>
      </c>
    </row>
    <row r="40" spans="1:4" x14ac:dyDescent="0.3">
      <c r="C40" t="s">
        <v>12</v>
      </c>
      <c r="D40" t="s">
        <v>60</v>
      </c>
    </row>
    <row r="41" spans="1:4" x14ac:dyDescent="0.3">
      <c r="C41" t="s">
        <v>14</v>
      </c>
      <c r="D41" t="s">
        <v>60</v>
      </c>
    </row>
    <row r="42" spans="1:4" x14ac:dyDescent="0.3">
      <c r="C42" t="s">
        <v>16</v>
      </c>
      <c r="D42" t="s">
        <v>60</v>
      </c>
    </row>
    <row r="43" spans="1:4" x14ac:dyDescent="0.3">
      <c r="B43" t="s">
        <v>34</v>
      </c>
      <c r="C43" t="s">
        <v>9</v>
      </c>
      <c r="D43" t="s">
        <v>60</v>
      </c>
    </row>
    <row r="44" spans="1:4" x14ac:dyDescent="0.3">
      <c r="C44" t="s">
        <v>12</v>
      </c>
      <c r="D44" t="s">
        <v>60</v>
      </c>
    </row>
    <row r="45" spans="1:4" x14ac:dyDescent="0.3">
      <c r="C45" t="s">
        <v>14</v>
      </c>
      <c r="D45" t="s">
        <v>60</v>
      </c>
    </row>
    <row r="46" spans="1:4" x14ac:dyDescent="0.3">
      <c r="C46" t="s">
        <v>16</v>
      </c>
      <c r="D46" t="s">
        <v>60</v>
      </c>
    </row>
    <row r="47" spans="1:4" x14ac:dyDescent="0.3">
      <c r="A47" t="s">
        <v>122</v>
      </c>
      <c r="B47" t="s">
        <v>8</v>
      </c>
      <c r="C47" t="s">
        <v>9</v>
      </c>
      <c r="D47" t="s">
        <v>60</v>
      </c>
    </row>
    <row r="48" spans="1:4" x14ac:dyDescent="0.3">
      <c r="C48" t="s">
        <v>12</v>
      </c>
      <c r="D48" t="s">
        <v>60</v>
      </c>
    </row>
    <row r="49" spans="2:4" x14ac:dyDescent="0.3">
      <c r="C49" t="s">
        <v>14</v>
      </c>
      <c r="D49" t="s">
        <v>60</v>
      </c>
    </row>
    <row r="50" spans="2:4" x14ac:dyDescent="0.3">
      <c r="C50" t="s">
        <v>16</v>
      </c>
      <c r="D50" t="s">
        <v>60</v>
      </c>
    </row>
    <row r="51" spans="2:4" x14ac:dyDescent="0.3">
      <c r="B51" t="s">
        <v>18</v>
      </c>
      <c r="C51" t="s">
        <v>9</v>
      </c>
      <c r="D51" t="s">
        <v>60</v>
      </c>
    </row>
    <row r="52" spans="2:4" x14ac:dyDescent="0.3">
      <c r="C52" t="s">
        <v>12</v>
      </c>
      <c r="D52" t="s">
        <v>60</v>
      </c>
    </row>
    <row r="53" spans="2:4" x14ac:dyDescent="0.3">
      <c r="C53" t="s">
        <v>208</v>
      </c>
      <c r="D53" t="s">
        <v>19</v>
      </c>
    </row>
    <row r="54" spans="2:4" x14ac:dyDescent="0.3">
      <c r="C54" t="s">
        <v>14</v>
      </c>
      <c r="D54" t="s">
        <v>60</v>
      </c>
    </row>
    <row r="55" spans="2:4" x14ac:dyDescent="0.3">
      <c r="C55" t="s">
        <v>16</v>
      </c>
      <c r="D55" t="s">
        <v>60</v>
      </c>
    </row>
    <row r="56" spans="2:4" x14ac:dyDescent="0.3">
      <c r="B56" t="s">
        <v>24</v>
      </c>
      <c r="C56" t="s">
        <v>9</v>
      </c>
      <c r="D56" t="s">
        <v>60</v>
      </c>
    </row>
    <row r="57" spans="2:4" x14ac:dyDescent="0.3">
      <c r="C57" t="s">
        <v>12</v>
      </c>
      <c r="D57" t="s">
        <v>38</v>
      </c>
    </row>
    <row r="58" spans="2:4" x14ac:dyDescent="0.3">
      <c r="C58" t="s">
        <v>14</v>
      </c>
      <c r="D58" t="s">
        <v>35</v>
      </c>
    </row>
    <row r="59" spans="2:4" x14ac:dyDescent="0.3">
      <c r="C59" t="s">
        <v>16</v>
      </c>
      <c r="D59" t="s">
        <v>60</v>
      </c>
    </row>
    <row r="60" spans="2:4" x14ac:dyDescent="0.3">
      <c r="B60" t="s">
        <v>34</v>
      </c>
      <c r="C60" t="s">
        <v>9</v>
      </c>
      <c r="D60" t="s">
        <v>60</v>
      </c>
    </row>
    <row r="61" spans="2:4" x14ac:dyDescent="0.3">
      <c r="C61" t="s">
        <v>12</v>
      </c>
      <c r="D61" t="s">
        <v>60</v>
      </c>
    </row>
    <row r="62" spans="2:4" x14ac:dyDescent="0.3">
      <c r="C62" t="s">
        <v>14</v>
      </c>
      <c r="D62" t="s">
        <v>60</v>
      </c>
    </row>
    <row r="63" spans="2:4" x14ac:dyDescent="0.3">
      <c r="C63" t="s">
        <v>16</v>
      </c>
      <c r="D63" t="s">
        <v>60</v>
      </c>
    </row>
    <row r="64" spans="2:4" x14ac:dyDescent="0.3">
      <c r="B64" t="s">
        <v>72</v>
      </c>
      <c r="C64" t="s">
        <v>143</v>
      </c>
      <c r="D64" t="s">
        <v>52</v>
      </c>
    </row>
    <row r="65" spans="1:4" x14ac:dyDescent="0.3">
      <c r="C65" t="s">
        <v>93</v>
      </c>
      <c r="D65" t="s">
        <v>60</v>
      </c>
    </row>
    <row r="66" spans="1:4" x14ac:dyDescent="0.3">
      <c r="C66" t="s">
        <v>380</v>
      </c>
      <c r="D66" t="s">
        <v>383</v>
      </c>
    </row>
    <row r="67" spans="1:4" x14ac:dyDescent="0.3">
      <c r="C67" t="s">
        <v>381</v>
      </c>
      <c r="D67" t="s">
        <v>384</v>
      </c>
    </row>
    <row r="68" spans="1:4" x14ac:dyDescent="0.3">
      <c r="C68" t="s">
        <v>382</v>
      </c>
      <c r="D68" t="s">
        <v>10</v>
      </c>
    </row>
    <row r="69" spans="1:4" x14ac:dyDescent="0.3">
      <c r="C69" t="s">
        <v>146</v>
      </c>
      <c r="D69" t="s">
        <v>10</v>
      </c>
    </row>
    <row r="70" spans="1:4" x14ac:dyDescent="0.3">
      <c r="C70" t="s">
        <v>148</v>
      </c>
      <c r="D70" t="s">
        <v>25</v>
      </c>
    </row>
    <row r="71" spans="1:4" x14ac:dyDescent="0.3">
      <c r="C71" t="s">
        <v>150</v>
      </c>
      <c r="D71" t="s">
        <v>38</v>
      </c>
    </row>
    <row r="72" spans="1:4" x14ac:dyDescent="0.3">
      <c r="C72" t="s">
        <v>87</v>
      </c>
      <c r="D72" t="s">
        <v>25</v>
      </c>
    </row>
    <row r="73" spans="1:4" x14ac:dyDescent="0.3">
      <c r="C73" t="s">
        <v>16</v>
      </c>
      <c r="D73" t="s">
        <v>25</v>
      </c>
    </row>
    <row r="74" spans="1:4" x14ac:dyDescent="0.3">
      <c r="C74" t="s">
        <v>154</v>
      </c>
      <c r="D74" t="s">
        <v>60</v>
      </c>
    </row>
    <row r="75" spans="1:4" x14ac:dyDescent="0.3">
      <c r="A75" t="s">
        <v>7</v>
      </c>
      <c r="B75" t="s">
        <v>8</v>
      </c>
      <c r="C75" t="s">
        <v>9</v>
      </c>
      <c r="D75" t="s">
        <v>10</v>
      </c>
    </row>
    <row r="76" spans="1:4" x14ac:dyDescent="0.3">
      <c r="C76" t="s">
        <v>12</v>
      </c>
      <c r="D76" t="s">
        <v>10</v>
      </c>
    </row>
    <row r="77" spans="1:4" x14ac:dyDescent="0.3">
      <c r="C77" t="s">
        <v>14</v>
      </c>
      <c r="D77" t="s">
        <v>10</v>
      </c>
    </row>
    <row r="78" spans="1:4" x14ac:dyDescent="0.3">
      <c r="C78" t="s">
        <v>16</v>
      </c>
      <c r="D78" t="s">
        <v>10</v>
      </c>
    </row>
    <row r="79" spans="1:4" x14ac:dyDescent="0.3">
      <c r="B79" t="s">
        <v>18</v>
      </c>
      <c r="C79" t="s">
        <v>9</v>
      </c>
      <c r="D79" t="s">
        <v>19</v>
      </c>
    </row>
    <row r="80" spans="1:4" x14ac:dyDescent="0.3">
      <c r="C80" t="s">
        <v>12</v>
      </c>
      <c r="D80" t="s">
        <v>19</v>
      </c>
    </row>
    <row r="81" spans="1:4" x14ac:dyDescent="0.3">
      <c r="C81" t="s">
        <v>14</v>
      </c>
      <c r="D81" t="s">
        <v>19</v>
      </c>
    </row>
    <row r="82" spans="1:4" x14ac:dyDescent="0.3">
      <c r="C82" t="s">
        <v>16</v>
      </c>
      <c r="D82" t="s">
        <v>19</v>
      </c>
    </row>
    <row r="83" spans="1:4" x14ac:dyDescent="0.3">
      <c r="B83" t="s">
        <v>24</v>
      </c>
      <c r="C83" t="s">
        <v>9</v>
      </c>
      <c r="D83" t="s">
        <v>25</v>
      </c>
    </row>
    <row r="84" spans="1:4" x14ac:dyDescent="0.3">
      <c r="C84" t="s">
        <v>12</v>
      </c>
      <c r="D84" t="s">
        <v>25</v>
      </c>
    </row>
    <row r="85" spans="1:4" x14ac:dyDescent="0.3">
      <c r="C85" t="s">
        <v>306</v>
      </c>
      <c r="D85" t="s">
        <v>303</v>
      </c>
    </row>
    <row r="86" spans="1:4" x14ac:dyDescent="0.3">
      <c r="C86" t="s">
        <v>307</v>
      </c>
      <c r="D86" t="s">
        <v>304</v>
      </c>
    </row>
    <row r="87" spans="1:4" x14ac:dyDescent="0.3">
      <c r="C87" t="s">
        <v>308</v>
      </c>
      <c r="D87" t="s">
        <v>305</v>
      </c>
    </row>
    <row r="88" spans="1:4" x14ac:dyDescent="0.3">
      <c r="C88" t="s">
        <v>16</v>
      </c>
      <c r="D88" t="s">
        <v>305</v>
      </c>
    </row>
    <row r="89" spans="1:4" x14ac:dyDescent="0.3">
      <c r="B89" t="s">
        <v>29</v>
      </c>
      <c r="C89" t="s">
        <v>9</v>
      </c>
      <c r="D89" t="s">
        <v>10</v>
      </c>
    </row>
    <row r="90" spans="1:4" x14ac:dyDescent="0.3">
      <c r="C90" t="s">
        <v>12</v>
      </c>
      <c r="D90" t="s">
        <v>10</v>
      </c>
    </row>
    <row r="91" spans="1:4" x14ac:dyDescent="0.3">
      <c r="C91" t="s">
        <v>14</v>
      </c>
      <c r="D91" t="s">
        <v>10</v>
      </c>
    </row>
    <row r="92" spans="1:4" x14ac:dyDescent="0.3">
      <c r="C92" t="s">
        <v>16</v>
      </c>
      <c r="D92" t="s">
        <v>10</v>
      </c>
    </row>
    <row r="93" spans="1:4" x14ac:dyDescent="0.3">
      <c r="B93" t="s">
        <v>34</v>
      </c>
      <c r="C93" t="s">
        <v>9</v>
      </c>
      <c r="D93" t="s">
        <v>10</v>
      </c>
    </row>
    <row r="94" spans="1:4" x14ac:dyDescent="0.3">
      <c r="C94" t="s">
        <v>12</v>
      </c>
      <c r="D94" t="s">
        <v>10</v>
      </c>
    </row>
    <row r="95" spans="1:4" x14ac:dyDescent="0.3">
      <c r="C95" t="s">
        <v>14</v>
      </c>
      <c r="D95" t="s">
        <v>25</v>
      </c>
    </row>
    <row r="96" spans="1:4" x14ac:dyDescent="0.3">
      <c r="A96" t="s">
        <v>156</v>
      </c>
      <c r="B96" t="s">
        <v>8</v>
      </c>
      <c r="C96" t="s">
        <v>9</v>
      </c>
      <c r="D96" t="s">
        <v>157</v>
      </c>
    </row>
    <row r="97" spans="2:4" x14ac:dyDescent="0.3">
      <c r="C97" t="s">
        <v>12</v>
      </c>
      <c r="D97" t="s">
        <v>159</v>
      </c>
    </row>
    <row r="98" spans="2:4" x14ac:dyDescent="0.3">
      <c r="C98" t="s">
        <v>14</v>
      </c>
      <c r="D98" t="s">
        <v>159</v>
      </c>
    </row>
    <row r="99" spans="2:4" x14ac:dyDescent="0.3">
      <c r="C99" t="s">
        <v>87</v>
      </c>
      <c r="D99" t="s">
        <v>161</v>
      </c>
    </row>
    <row r="100" spans="2:4" x14ac:dyDescent="0.3">
      <c r="C100" t="s">
        <v>16</v>
      </c>
      <c r="D100" t="s">
        <v>157</v>
      </c>
    </row>
    <row r="101" spans="2:4" x14ac:dyDescent="0.3">
      <c r="C101" t="s">
        <v>154</v>
      </c>
      <c r="D101" t="s">
        <v>161</v>
      </c>
    </row>
    <row r="102" spans="2:4" x14ac:dyDescent="0.3">
      <c r="B102" t="s">
        <v>18</v>
      </c>
      <c r="C102" t="s">
        <v>9</v>
      </c>
      <c r="D102" t="s">
        <v>201</v>
      </c>
    </row>
    <row r="103" spans="2:4" x14ac:dyDescent="0.3">
      <c r="C103" t="s">
        <v>12</v>
      </c>
      <c r="D103" t="s">
        <v>201</v>
      </c>
    </row>
    <row r="104" spans="2:4" x14ac:dyDescent="0.3">
      <c r="C104" t="s">
        <v>14</v>
      </c>
      <c r="D104" t="s">
        <v>201</v>
      </c>
    </row>
    <row r="105" spans="2:4" x14ac:dyDescent="0.3">
      <c r="C105" t="s">
        <v>16</v>
      </c>
      <c r="D105" t="s">
        <v>201</v>
      </c>
    </row>
    <row r="106" spans="2:4" x14ac:dyDescent="0.3">
      <c r="C106" t="s">
        <v>211</v>
      </c>
      <c r="D106" t="s">
        <v>25</v>
      </c>
    </row>
    <row r="107" spans="2:4" x14ac:dyDescent="0.3">
      <c r="C107" t="s">
        <v>210</v>
      </c>
      <c r="D107" t="s">
        <v>10</v>
      </c>
    </row>
    <row r="108" spans="2:4" x14ac:dyDescent="0.3">
      <c r="C108" t="s">
        <v>57</v>
      </c>
      <c r="D108" t="s">
        <v>201</v>
      </c>
    </row>
    <row r="109" spans="2:4" x14ac:dyDescent="0.3">
      <c r="C109" t="s">
        <v>171</v>
      </c>
      <c r="D109" t="s">
        <v>201</v>
      </c>
    </row>
    <row r="110" spans="2:4" x14ac:dyDescent="0.3">
      <c r="C110" t="s">
        <v>173</v>
      </c>
      <c r="D110" t="s">
        <v>201</v>
      </c>
    </row>
    <row r="111" spans="2:4" x14ac:dyDescent="0.3">
      <c r="C111" t="s">
        <v>212</v>
      </c>
      <c r="D111" t="s">
        <v>25</v>
      </c>
    </row>
    <row r="112" spans="2:4" x14ac:dyDescent="0.3">
      <c r="C112" t="s">
        <v>174</v>
      </c>
      <c r="D112" t="s">
        <v>376</v>
      </c>
    </row>
    <row r="113" spans="2:4" x14ac:dyDescent="0.3">
      <c r="C113" t="s">
        <v>548</v>
      </c>
      <c r="D113" t="s">
        <v>161</v>
      </c>
    </row>
    <row r="114" spans="2:4" x14ac:dyDescent="0.3">
      <c r="C114" t="s">
        <v>549</v>
      </c>
      <c r="D114" t="s">
        <v>10</v>
      </c>
    </row>
    <row r="115" spans="2:4" x14ac:dyDescent="0.3">
      <c r="B115" t="s">
        <v>24</v>
      </c>
      <c r="C115" t="s">
        <v>9</v>
      </c>
      <c r="D115" t="s">
        <v>161</v>
      </c>
    </row>
    <row r="116" spans="2:4" x14ac:dyDescent="0.3">
      <c r="C116" t="s">
        <v>12</v>
      </c>
      <c r="D116" t="s">
        <v>159</v>
      </c>
    </row>
    <row r="117" spans="2:4" x14ac:dyDescent="0.3">
      <c r="C117" t="s">
        <v>178</v>
      </c>
      <c r="D117" t="s">
        <v>179</v>
      </c>
    </row>
    <row r="118" spans="2:4" x14ac:dyDescent="0.3">
      <c r="C118" t="s">
        <v>85</v>
      </c>
      <c r="D118" t="s">
        <v>161</v>
      </c>
    </row>
    <row r="119" spans="2:4" x14ac:dyDescent="0.3">
      <c r="C119" t="s">
        <v>87</v>
      </c>
      <c r="D119" t="s">
        <v>159</v>
      </c>
    </row>
    <row r="120" spans="2:4" x14ac:dyDescent="0.3">
      <c r="C120" t="s">
        <v>183</v>
      </c>
      <c r="D120" t="s">
        <v>157</v>
      </c>
    </row>
    <row r="121" spans="2:4" x14ac:dyDescent="0.3">
      <c r="C121" t="s">
        <v>101</v>
      </c>
      <c r="D121" t="s">
        <v>161</v>
      </c>
    </row>
    <row r="122" spans="2:4" x14ac:dyDescent="0.3">
      <c r="C122" t="s">
        <v>154</v>
      </c>
      <c r="D122" t="s">
        <v>157</v>
      </c>
    </row>
    <row r="123" spans="2:4" x14ac:dyDescent="0.3">
      <c r="B123" t="s">
        <v>29</v>
      </c>
      <c r="C123" t="s">
        <v>9</v>
      </c>
      <c r="D123" t="s">
        <v>10</v>
      </c>
    </row>
    <row r="124" spans="2:4" x14ac:dyDescent="0.3">
      <c r="C124" t="s">
        <v>12</v>
      </c>
      <c r="D124" t="s">
        <v>10</v>
      </c>
    </row>
    <row r="125" spans="2:4" x14ac:dyDescent="0.3">
      <c r="C125" t="s">
        <v>14</v>
      </c>
      <c r="D125" t="s">
        <v>10</v>
      </c>
    </row>
    <row r="126" spans="2:4" x14ac:dyDescent="0.3">
      <c r="C126" t="s">
        <v>16</v>
      </c>
      <c r="D126" t="s">
        <v>10</v>
      </c>
    </row>
    <row r="127" spans="2:4" x14ac:dyDescent="0.3">
      <c r="C127" t="s">
        <v>171</v>
      </c>
      <c r="D127" t="s">
        <v>10</v>
      </c>
    </row>
    <row r="128" spans="2:4" x14ac:dyDescent="0.3">
      <c r="C128" t="s">
        <v>173</v>
      </c>
      <c r="D128" t="s">
        <v>10</v>
      </c>
    </row>
    <row r="129" spans="1:4" x14ac:dyDescent="0.3">
      <c r="B129" t="s">
        <v>34</v>
      </c>
      <c r="C129" t="s">
        <v>9</v>
      </c>
      <c r="D129" t="s">
        <v>25</v>
      </c>
    </row>
    <row r="130" spans="1:4" x14ac:dyDescent="0.3">
      <c r="C130" t="s">
        <v>12</v>
      </c>
      <c r="D130" t="s">
        <v>25</v>
      </c>
    </row>
    <row r="131" spans="1:4" x14ac:dyDescent="0.3">
      <c r="C131" t="s">
        <v>14</v>
      </c>
      <c r="D131" t="s">
        <v>25</v>
      </c>
    </row>
    <row r="132" spans="1:4" x14ac:dyDescent="0.3">
      <c r="A132" t="s">
        <v>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B95F-3E5E-4354-8695-AB1B263FB356}">
  <sheetPr filterMode="1"/>
  <dimension ref="A1:X191"/>
  <sheetViews>
    <sheetView showGridLines="0" tabSelected="1" zoomScale="70" zoomScaleNormal="70" workbookViewId="0">
      <pane ySplit="1" topLeftCell="A2" activePane="bottomLeft" state="frozen"/>
      <selection pane="bottomLeft" activeCell="H185" sqref="H185"/>
    </sheetView>
  </sheetViews>
  <sheetFormatPr baseColWidth="10" defaultColWidth="11.44140625" defaultRowHeight="14.4" x14ac:dyDescent="0.3"/>
  <cols>
    <col min="1" max="1" width="43.5546875" style="1" customWidth="1"/>
    <col min="2" max="2" width="9.21875" style="2" customWidth="1"/>
    <col min="3" max="3" width="11.77734375" customWidth="1"/>
    <col min="4" max="5" width="11.44140625" customWidth="1"/>
    <col min="6" max="6" width="19.77734375" customWidth="1"/>
    <col min="7" max="7" width="9.21875" style="162" customWidth="1"/>
    <col min="8" max="9" width="19.77734375" style="162" customWidth="1"/>
    <col min="10" max="10" width="23.109375" customWidth="1"/>
    <col min="11" max="11" width="23.5546875" customWidth="1"/>
    <col min="12" max="12" width="22.77734375" customWidth="1"/>
    <col min="13" max="14" width="14.77734375" style="34" customWidth="1"/>
    <col min="15" max="15" width="23.5546875" customWidth="1"/>
    <col min="16" max="16" width="23.44140625" customWidth="1"/>
    <col min="17" max="18" width="18.21875" style="34" customWidth="1"/>
    <col min="19" max="19" width="13.21875" customWidth="1"/>
    <col min="20" max="20" width="12.21875" customWidth="1"/>
    <col min="21" max="21" width="16.5546875" style="34" bestFit="1" customWidth="1"/>
    <col min="22" max="22" width="29" customWidth="1"/>
    <col min="23" max="23" width="23" hidden="1" customWidth="1"/>
    <col min="24" max="24" width="10.5546875" bestFit="1" customWidth="1"/>
  </cols>
  <sheetData>
    <row r="1" spans="1:24" x14ac:dyDescent="0.3">
      <c r="A1" s="66" t="s">
        <v>0</v>
      </c>
      <c r="B1" s="67" t="s">
        <v>718</v>
      </c>
      <c r="C1" s="67" t="s">
        <v>1</v>
      </c>
      <c r="D1" s="67" t="s">
        <v>2</v>
      </c>
      <c r="E1" s="67" t="s">
        <v>3</v>
      </c>
      <c r="F1" s="67" t="s">
        <v>4</v>
      </c>
      <c r="G1" s="160" t="s">
        <v>718</v>
      </c>
      <c r="H1" s="160" t="s">
        <v>1150</v>
      </c>
      <c r="I1" s="160" t="s">
        <v>1151</v>
      </c>
      <c r="J1" s="67" t="s">
        <v>5</v>
      </c>
      <c r="K1" s="68" t="s">
        <v>215</v>
      </c>
      <c r="L1" s="68" t="s">
        <v>545</v>
      </c>
      <c r="M1" s="69" t="s">
        <v>214</v>
      </c>
      <c r="N1" s="69" t="s">
        <v>642</v>
      </c>
      <c r="O1" s="70" t="s">
        <v>219</v>
      </c>
      <c r="P1" s="70" t="s">
        <v>652</v>
      </c>
      <c r="Q1" s="70" t="s">
        <v>217</v>
      </c>
      <c r="R1" s="70" t="s">
        <v>218</v>
      </c>
      <c r="S1" s="71" t="s">
        <v>213</v>
      </c>
      <c r="T1" s="71" t="s">
        <v>544</v>
      </c>
      <c r="U1" s="71" t="s">
        <v>216</v>
      </c>
      <c r="V1" s="67" t="s">
        <v>196</v>
      </c>
      <c r="W1" s="72" t="s">
        <v>715</v>
      </c>
      <c r="X1" s="72" t="s">
        <v>716</v>
      </c>
    </row>
    <row r="2" spans="1:24" hidden="1" x14ac:dyDescent="0.3">
      <c r="A2" s="132" t="s">
        <v>39</v>
      </c>
      <c r="B2" s="134">
        <v>3.56</v>
      </c>
      <c r="C2" s="132" t="s">
        <v>198</v>
      </c>
      <c r="D2" s="132" t="s">
        <v>40</v>
      </c>
      <c r="E2" s="132" t="s">
        <v>8</v>
      </c>
      <c r="F2" s="132" t="s">
        <v>9</v>
      </c>
      <c r="G2" s="163">
        <v>3.56</v>
      </c>
      <c r="H2" s="163">
        <v>3.56</v>
      </c>
      <c r="I2" s="161">
        <f t="shared" ref="I2:I33" si="0">+G2-H2</f>
        <v>0</v>
      </c>
      <c r="J2" s="136" t="s">
        <v>41</v>
      </c>
      <c r="K2" s="143"/>
      <c r="L2" s="143"/>
      <c r="M2" s="73"/>
      <c r="N2" s="73"/>
      <c r="O2" s="147"/>
      <c r="P2" s="147"/>
      <c r="Q2" s="74"/>
      <c r="R2" s="74"/>
      <c r="S2" s="75" t="s">
        <v>220</v>
      </c>
      <c r="T2" s="76" t="str">
        <f>+VLOOKUP('AGV '!$S23,bde,2,0)</f>
        <v>C501501A00</v>
      </c>
      <c r="U2" s="77"/>
      <c r="V2" s="154" t="s">
        <v>316</v>
      </c>
      <c r="W2" s="156"/>
      <c r="X2" s="158"/>
    </row>
    <row r="3" spans="1:24" hidden="1" x14ac:dyDescent="0.3">
      <c r="A3" s="86" t="s">
        <v>42</v>
      </c>
      <c r="B3" s="87">
        <v>11.46</v>
      </c>
      <c r="C3" s="86" t="s">
        <v>198</v>
      </c>
      <c r="D3" s="86" t="s">
        <v>40</v>
      </c>
      <c r="E3" s="86" t="s">
        <v>8</v>
      </c>
      <c r="F3" s="86" t="s">
        <v>12</v>
      </c>
      <c r="G3" s="164">
        <v>11.46</v>
      </c>
      <c r="H3" s="164">
        <v>11.46</v>
      </c>
      <c r="I3" s="161">
        <f t="shared" si="0"/>
        <v>0</v>
      </c>
      <c r="J3" s="141" t="s">
        <v>41</v>
      </c>
      <c r="K3" s="144"/>
      <c r="L3" s="94"/>
      <c r="M3" s="48"/>
      <c r="N3" s="48"/>
      <c r="O3" s="91"/>
      <c r="P3" s="91"/>
      <c r="Q3" s="82"/>
      <c r="R3" s="82"/>
      <c r="S3" s="83" t="s">
        <v>221</v>
      </c>
      <c r="T3" s="84" t="str">
        <f>+VLOOKUP('AGV '!$S24,bde,2,0)</f>
        <v>C501502A00</v>
      </c>
      <c r="U3" s="85"/>
      <c r="V3" s="88" t="s">
        <v>316</v>
      </c>
      <c r="W3" s="89"/>
      <c r="X3" s="90"/>
    </row>
    <row r="4" spans="1:24" hidden="1" x14ac:dyDescent="0.3">
      <c r="A4" s="78" t="s">
        <v>43</v>
      </c>
      <c r="B4" s="79">
        <v>8.59</v>
      </c>
      <c r="C4" s="78" t="s">
        <v>198</v>
      </c>
      <c r="D4" s="78" t="s">
        <v>40</v>
      </c>
      <c r="E4" s="78" t="s">
        <v>8</v>
      </c>
      <c r="F4" s="78" t="s">
        <v>14</v>
      </c>
      <c r="G4" s="165">
        <v>8.59</v>
      </c>
      <c r="H4" s="165">
        <v>8.59</v>
      </c>
      <c r="I4" s="161">
        <f t="shared" si="0"/>
        <v>0</v>
      </c>
      <c r="J4" s="138" t="s">
        <v>41</v>
      </c>
      <c r="K4" s="144"/>
      <c r="L4" s="94"/>
      <c r="M4" s="48"/>
      <c r="N4" s="48"/>
      <c r="O4" s="91"/>
      <c r="P4" s="91"/>
      <c r="Q4" s="82"/>
      <c r="R4" s="82"/>
      <c r="S4" s="83" t="s">
        <v>222</v>
      </c>
      <c r="T4" s="84" t="str">
        <f>+VLOOKUP('AGV '!$S25,bde,2,0)</f>
        <v>C501503A00</v>
      </c>
      <c r="U4" s="85"/>
      <c r="V4" s="38" t="s">
        <v>316</v>
      </c>
      <c r="W4" s="4"/>
      <c r="X4" s="3"/>
    </row>
    <row r="5" spans="1:24" hidden="1" x14ac:dyDescent="0.3">
      <c r="A5" s="86" t="s">
        <v>44</v>
      </c>
      <c r="B5" s="87">
        <v>8.59</v>
      </c>
      <c r="C5" s="86" t="s">
        <v>198</v>
      </c>
      <c r="D5" s="86" t="s">
        <v>40</v>
      </c>
      <c r="E5" s="86" t="s">
        <v>8</v>
      </c>
      <c r="F5" s="86" t="s">
        <v>16</v>
      </c>
      <c r="G5" s="164">
        <v>8.59</v>
      </c>
      <c r="H5" s="164">
        <v>8.59</v>
      </c>
      <c r="I5" s="161">
        <f t="shared" si="0"/>
        <v>0</v>
      </c>
      <c r="J5" s="141" t="s">
        <v>41</v>
      </c>
      <c r="K5" s="144"/>
      <c r="L5" s="94"/>
      <c r="M5" s="48"/>
      <c r="N5" s="48"/>
      <c r="O5" s="91"/>
      <c r="P5" s="91"/>
      <c r="Q5" s="82"/>
      <c r="R5" s="82"/>
      <c r="S5" s="83" t="s">
        <v>223</v>
      </c>
      <c r="T5" s="84" t="str">
        <f>+VLOOKUP('AGV '!$S26,bde,2,0)</f>
        <v>C501504A00</v>
      </c>
      <c r="U5" s="85"/>
      <c r="V5" s="88" t="s">
        <v>316</v>
      </c>
      <c r="W5" s="89"/>
      <c r="X5" s="90"/>
    </row>
    <row r="6" spans="1:24" hidden="1" x14ac:dyDescent="0.3">
      <c r="A6" s="78" t="s">
        <v>45</v>
      </c>
      <c r="B6" s="79">
        <v>14.1</v>
      </c>
      <c r="C6" s="78" t="s">
        <v>199</v>
      </c>
      <c r="D6" s="78" t="s">
        <v>40</v>
      </c>
      <c r="E6" s="78" t="s">
        <v>18</v>
      </c>
      <c r="F6" s="78" t="s">
        <v>9</v>
      </c>
      <c r="G6" s="165">
        <v>14.1</v>
      </c>
      <c r="H6" s="165">
        <v>14.1</v>
      </c>
      <c r="I6" s="161">
        <f t="shared" si="0"/>
        <v>0</v>
      </c>
      <c r="J6" s="139" t="s">
        <v>46</v>
      </c>
      <c r="K6" s="94"/>
      <c r="L6" s="94"/>
      <c r="M6" s="48"/>
      <c r="N6" s="48"/>
      <c r="O6" s="91"/>
      <c r="P6" s="91"/>
      <c r="Q6" s="82"/>
      <c r="R6" s="82"/>
      <c r="S6" s="83" t="s">
        <v>224</v>
      </c>
      <c r="T6" s="84" t="str">
        <f>+VLOOKUP('AGV '!$S27,bde,2,0)</f>
        <v>C501601A00</v>
      </c>
      <c r="U6" s="85"/>
      <c r="V6" s="38" t="s">
        <v>316</v>
      </c>
      <c r="W6" s="4"/>
      <c r="X6" s="3"/>
    </row>
    <row r="7" spans="1:24" hidden="1" x14ac:dyDescent="0.3">
      <c r="A7" s="86" t="s">
        <v>47</v>
      </c>
      <c r="B7" s="87">
        <v>13.28</v>
      </c>
      <c r="C7" s="86" t="s">
        <v>199</v>
      </c>
      <c r="D7" s="86" t="s">
        <v>40</v>
      </c>
      <c r="E7" s="86" t="s">
        <v>18</v>
      </c>
      <c r="F7" s="86" t="s">
        <v>208</v>
      </c>
      <c r="G7" s="164">
        <v>13.28</v>
      </c>
      <c r="H7" s="164">
        <v>13.28</v>
      </c>
      <c r="I7" s="161">
        <f t="shared" si="0"/>
        <v>0</v>
      </c>
      <c r="J7" s="86" t="s">
        <v>650</v>
      </c>
      <c r="K7" s="94"/>
      <c r="L7" s="94"/>
      <c r="M7" s="48"/>
      <c r="N7" s="48"/>
      <c r="O7" s="39">
        <v>300000000001</v>
      </c>
      <c r="P7" s="39"/>
      <c r="Q7" s="82">
        <v>43827</v>
      </c>
      <c r="R7" s="82">
        <v>44192</v>
      </c>
      <c r="S7" s="83" t="s">
        <v>367</v>
      </c>
      <c r="T7" s="84" t="str">
        <f>+VLOOKUP('AGV '!$S28,bde,2,0)</f>
        <v>C501602A00</v>
      </c>
      <c r="U7" s="85">
        <v>44193</v>
      </c>
      <c r="V7" s="88" t="s">
        <v>316</v>
      </c>
      <c r="W7" s="89"/>
      <c r="X7" s="90"/>
    </row>
    <row r="8" spans="1:24" hidden="1" x14ac:dyDescent="0.3">
      <c r="A8" s="78" t="s">
        <v>49</v>
      </c>
      <c r="B8" s="79">
        <v>11.46</v>
      </c>
      <c r="C8" s="78" t="s">
        <v>199</v>
      </c>
      <c r="D8" s="78" t="s">
        <v>40</v>
      </c>
      <c r="E8" s="78" t="s">
        <v>18</v>
      </c>
      <c r="F8" s="78" t="s">
        <v>364</v>
      </c>
      <c r="G8" s="165">
        <v>11.46</v>
      </c>
      <c r="H8" s="165">
        <v>11.46</v>
      </c>
      <c r="I8" s="161">
        <f t="shared" si="0"/>
        <v>0</v>
      </c>
      <c r="J8" s="78" t="s">
        <v>650</v>
      </c>
      <c r="K8" s="94"/>
      <c r="L8" s="94"/>
      <c r="M8" s="48"/>
      <c r="N8" s="48"/>
      <c r="O8" s="39">
        <v>300000000002</v>
      </c>
      <c r="P8" s="39"/>
      <c r="Q8" s="82">
        <v>43797</v>
      </c>
      <c r="R8" s="82">
        <v>44186</v>
      </c>
      <c r="S8" s="83" t="s">
        <v>365</v>
      </c>
      <c r="T8" s="84" t="str">
        <f>+VLOOKUP('AGV '!$S29,bde,2,0)</f>
        <v>C501603A00</v>
      </c>
      <c r="U8" s="85">
        <v>44187</v>
      </c>
      <c r="V8" s="38" t="s">
        <v>316</v>
      </c>
      <c r="W8" s="4"/>
      <c r="X8" s="3"/>
    </row>
    <row r="9" spans="1:24" hidden="1" x14ac:dyDescent="0.3">
      <c r="A9" s="86" t="s">
        <v>50</v>
      </c>
      <c r="B9" s="87">
        <v>8.5299999999999994</v>
      </c>
      <c r="C9" s="86" t="s">
        <v>199</v>
      </c>
      <c r="D9" s="86" t="s">
        <v>40</v>
      </c>
      <c r="E9" s="86" t="s">
        <v>18</v>
      </c>
      <c r="F9" s="86" t="s">
        <v>16</v>
      </c>
      <c r="G9" s="164">
        <v>8.5299999999999994</v>
      </c>
      <c r="H9" s="164">
        <v>8.5299999999999994</v>
      </c>
      <c r="I9" s="161">
        <f t="shared" si="0"/>
        <v>0</v>
      </c>
      <c r="J9" s="86" t="s">
        <v>46</v>
      </c>
      <c r="K9" s="94"/>
      <c r="L9" s="94"/>
      <c r="M9" s="48"/>
      <c r="N9" s="48"/>
      <c r="O9" s="91"/>
      <c r="P9" s="91"/>
      <c r="Q9" s="82"/>
      <c r="R9" s="82"/>
      <c r="S9" s="83" t="s">
        <v>317</v>
      </c>
      <c r="T9" s="84" t="str">
        <f>+VLOOKUP('AGV '!$S30,bde,2,0)</f>
        <v>C501701A00</v>
      </c>
      <c r="U9" s="85"/>
      <c r="V9" s="88" t="s">
        <v>316</v>
      </c>
      <c r="W9" s="89"/>
      <c r="X9" s="90"/>
    </row>
    <row r="10" spans="1:24" hidden="1" x14ac:dyDescent="0.3">
      <c r="A10" s="78" t="s">
        <v>51</v>
      </c>
      <c r="B10" s="79">
        <v>11.09</v>
      </c>
      <c r="C10" s="78" t="s">
        <v>197</v>
      </c>
      <c r="D10" s="78" t="s">
        <v>40</v>
      </c>
      <c r="E10" s="78" t="s">
        <v>24</v>
      </c>
      <c r="F10" s="78" t="s">
        <v>9</v>
      </c>
      <c r="G10" s="165">
        <v>11.09</v>
      </c>
      <c r="H10" s="165">
        <v>11.09</v>
      </c>
      <c r="I10" s="161">
        <f t="shared" si="0"/>
        <v>0</v>
      </c>
      <c r="J10" s="78" t="s">
        <v>52</v>
      </c>
      <c r="K10" s="95"/>
      <c r="L10" s="95"/>
      <c r="M10" s="48"/>
      <c r="N10" s="48"/>
      <c r="O10" s="96"/>
      <c r="P10" s="96"/>
      <c r="Q10" s="82"/>
      <c r="R10" s="82"/>
      <c r="S10" s="84" t="s">
        <v>235</v>
      </c>
      <c r="T10" s="84" t="str">
        <f>+VLOOKUP('AGV '!$S31,bde,2,0)</f>
        <v>C501702A00</v>
      </c>
      <c r="U10" s="85"/>
      <c r="V10" s="38" t="s">
        <v>316</v>
      </c>
      <c r="W10" s="4"/>
      <c r="X10" s="3"/>
    </row>
    <row r="11" spans="1:24" hidden="1" x14ac:dyDescent="0.3">
      <c r="A11" s="86" t="s">
        <v>53</v>
      </c>
      <c r="B11" s="87">
        <v>11.32</v>
      </c>
      <c r="C11" s="86" t="s">
        <v>197</v>
      </c>
      <c r="D11" s="86" t="s">
        <v>40</v>
      </c>
      <c r="E11" s="86" t="s">
        <v>24</v>
      </c>
      <c r="F11" s="86" t="s">
        <v>12</v>
      </c>
      <c r="G11" s="164">
        <v>11.32</v>
      </c>
      <c r="H11" s="164">
        <v>11.32</v>
      </c>
      <c r="I11" s="161">
        <f t="shared" si="0"/>
        <v>0</v>
      </c>
      <c r="J11" s="86" t="s">
        <v>52</v>
      </c>
      <c r="K11" s="95"/>
      <c r="L11" s="95"/>
      <c r="M11" s="48"/>
      <c r="N11" s="48"/>
      <c r="O11" s="96"/>
      <c r="P11" s="96"/>
      <c r="Q11" s="82"/>
      <c r="R11" s="82"/>
      <c r="S11" s="84" t="s">
        <v>236</v>
      </c>
      <c r="T11" s="84" t="str">
        <f>+VLOOKUP('AGV '!$S32,bde,2,0)</f>
        <v>C501703A00</v>
      </c>
      <c r="U11" s="85"/>
      <c r="V11" s="88" t="s">
        <v>316</v>
      </c>
      <c r="W11" s="89"/>
      <c r="X11" s="90"/>
    </row>
    <row r="12" spans="1:24" hidden="1" x14ac:dyDescent="0.3">
      <c r="A12" s="78" t="s">
        <v>54</v>
      </c>
      <c r="B12" s="79">
        <v>11.46</v>
      </c>
      <c r="C12" s="78" t="s">
        <v>197</v>
      </c>
      <c r="D12" s="78" t="s">
        <v>40</v>
      </c>
      <c r="E12" s="78" t="s">
        <v>24</v>
      </c>
      <c r="F12" s="78" t="s">
        <v>14</v>
      </c>
      <c r="G12" s="165">
        <v>11.46</v>
      </c>
      <c r="H12" s="165">
        <v>11.46</v>
      </c>
      <c r="I12" s="161">
        <f t="shared" si="0"/>
        <v>0</v>
      </c>
      <c r="J12" s="78" t="s">
        <v>52</v>
      </c>
      <c r="K12" s="95"/>
      <c r="L12" s="95"/>
      <c r="M12" s="48"/>
      <c r="N12" s="48"/>
      <c r="O12" s="96"/>
      <c r="P12" s="96"/>
      <c r="Q12" s="82"/>
      <c r="R12" s="82"/>
      <c r="S12" s="84" t="s">
        <v>237</v>
      </c>
      <c r="T12" s="84" t="str">
        <f>+VLOOKUP('AGV '!$S33,bde,2,0)</f>
        <v>C501704A00</v>
      </c>
      <c r="U12" s="85"/>
      <c r="V12" s="38" t="s">
        <v>316</v>
      </c>
      <c r="W12" s="4"/>
      <c r="X12" s="3"/>
    </row>
    <row r="13" spans="1:24" hidden="1" x14ac:dyDescent="0.3">
      <c r="A13" s="86" t="s">
        <v>55</v>
      </c>
      <c r="B13" s="87">
        <v>11.04</v>
      </c>
      <c r="C13" s="86" t="s">
        <v>197</v>
      </c>
      <c r="D13" s="86" t="s">
        <v>40</v>
      </c>
      <c r="E13" s="86" t="s">
        <v>24</v>
      </c>
      <c r="F13" s="86" t="s">
        <v>16</v>
      </c>
      <c r="G13" s="164">
        <v>11.04</v>
      </c>
      <c r="H13" s="164">
        <v>11.04</v>
      </c>
      <c r="I13" s="161">
        <f t="shared" si="0"/>
        <v>0</v>
      </c>
      <c r="J13" s="86" t="s">
        <v>52</v>
      </c>
      <c r="K13" s="95"/>
      <c r="L13" s="95"/>
      <c r="M13" s="48"/>
      <c r="N13" s="48"/>
      <c r="O13" s="96"/>
      <c r="P13" s="96"/>
      <c r="Q13" s="82"/>
      <c r="R13" s="82"/>
      <c r="S13" s="84" t="s">
        <v>238</v>
      </c>
      <c r="T13" s="84" t="str">
        <f>+VLOOKUP('AGV '!$S34,bde,2,0)</f>
        <v>C502101A00</v>
      </c>
      <c r="U13" s="85"/>
      <c r="V13" s="88" t="s">
        <v>316</v>
      </c>
      <c r="W13" s="89"/>
      <c r="X13" s="90"/>
    </row>
    <row r="14" spans="1:24" hidden="1" x14ac:dyDescent="0.3">
      <c r="A14" s="78" t="s">
        <v>56</v>
      </c>
      <c r="B14" s="79">
        <v>7.7227812781278118</v>
      </c>
      <c r="C14" s="78" t="s">
        <v>197</v>
      </c>
      <c r="D14" s="78" t="s">
        <v>40</v>
      </c>
      <c r="E14" s="78" t="s">
        <v>24</v>
      </c>
      <c r="F14" s="78" t="s">
        <v>57</v>
      </c>
      <c r="G14" s="165">
        <v>7.7227812781278118</v>
      </c>
      <c r="H14" s="165">
        <v>7.7227812781278118</v>
      </c>
      <c r="I14" s="161">
        <f t="shared" si="0"/>
        <v>0</v>
      </c>
      <c r="J14" s="78" t="s">
        <v>52</v>
      </c>
      <c r="K14" s="95"/>
      <c r="L14" s="95"/>
      <c r="M14" s="48"/>
      <c r="N14" s="48"/>
      <c r="O14" s="96"/>
      <c r="P14" s="96"/>
      <c r="Q14" s="82"/>
      <c r="R14" s="82"/>
      <c r="S14" s="84" t="s">
        <v>239</v>
      </c>
      <c r="T14" s="84" t="str">
        <f>+VLOOKUP('AGV '!$S35,bde,2,0)</f>
        <v>C502102A00</v>
      </c>
      <c r="U14" s="85"/>
      <c r="V14" s="38" t="s">
        <v>316</v>
      </c>
      <c r="W14" s="4"/>
      <c r="X14" s="3"/>
    </row>
    <row r="15" spans="1:24" hidden="1" x14ac:dyDescent="0.3">
      <c r="A15" s="86" t="s">
        <v>58</v>
      </c>
      <c r="B15" s="87">
        <v>0.84</v>
      </c>
      <c r="C15" s="86" t="s">
        <v>197</v>
      </c>
      <c r="D15" s="86" t="s">
        <v>40</v>
      </c>
      <c r="E15" s="86" t="s">
        <v>24</v>
      </c>
      <c r="F15" s="86" t="s">
        <v>59</v>
      </c>
      <c r="G15" s="164">
        <v>0.84</v>
      </c>
      <c r="H15" s="164">
        <v>0.84</v>
      </c>
      <c r="I15" s="161">
        <f t="shared" si="0"/>
        <v>0</v>
      </c>
      <c r="J15" s="86" t="s">
        <v>688</v>
      </c>
      <c r="K15" s="97"/>
      <c r="L15" s="94"/>
      <c r="M15" s="98"/>
      <c r="N15" s="98"/>
      <c r="O15" s="91"/>
      <c r="P15" s="91"/>
      <c r="Q15" s="82"/>
      <c r="R15" s="82"/>
      <c r="S15" s="97" t="s">
        <v>240</v>
      </c>
      <c r="T15" s="84" t="str">
        <f>+VLOOKUP('AGV '!$S36,bde,2,0)</f>
        <v>C502102B00</v>
      </c>
      <c r="U15" s="85"/>
      <c r="V15" s="88" t="s">
        <v>691</v>
      </c>
      <c r="W15" s="89"/>
      <c r="X15" s="90"/>
    </row>
    <row r="16" spans="1:24" hidden="1" x14ac:dyDescent="0.3">
      <c r="A16" s="78" t="s">
        <v>547</v>
      </c>
      <c r="B16" s="79">
        <v>0.72</v>
      </c>
      <c r="C16" s="78" t="s">
        <v>197</v>
      </c>
      <c r="D16" s="78" t="s">
        <v>40</v>
      </c>
      <c r="E16" s="78" t="s">
        <v>24</v>
      </c>
      <c r="F16" s="78" t="s">
        <v>546</v>
      </c>
      <c r="G16" s="165">
        <v>0.72</v>
      </c>
      <c r="H16" s="165">
        <v>0.72</v>
      </c>
      <c r="I16" s="161">
        <f t="shared" si="0"/>
        <v>0</v>
      </c>
      <c r="J16" s="78" t="s">
        <v>10</v>
      </c>
      <c r="K16" s="95"/>
      <c r="L16" s="41"/>
      <c r="M16" s="48"/>
      <c r="N16" s="48"/>
      <c r="O16" s="91"/>
      <c r="P16" s="42"/>
      <c r="Q16" s="49"/>
      <c r="R16" s="49"/>
      <c r="S16" s="84"/>
      <c r="T16" s="84" t="s">
        <v>637</v>
      </c>
      <c r="U16" s="85">
        <v>44460</v>
      </c>
      <c r="V16" s="38" t="s">
        <v>316</v>
      </c>
      <c r="W16" s="99"/>
      <c r="X16" s="99"/>
    </row>
    <row r="17" spans="1:24" hidden="1" x14ac:dyDescent="0.3">
      <c r="A17" s="86" t="s">
        <v>686</v>
      </c>
      <c r="B17" s="87">
        <v>2.74</v>
      </c>
      <c r="C17" s="86" t="s">
        <v>197</v>
      </c>
      <c r="D17" s="86" t="s">
        <v>40</v>
      </c>
      <c r="E17" s="86" t="s">
        <v>24</v>
      </c>
      <c r="F17" s="86" t="s">
        <v>689</v>
      </c>
      <c r="G17" s="164">
        <v>2.74</v>
      </c>
      <c r="H17" s="164">
        <v>2.74</v>
      </c>
      <c r="I17" s="161">
        <f t="shared" si="0"/>
        <v>0</v>
      </c>
      <c r="J17" s="86" t="s">
        <v>38</v>
      </c>
      <c r="K17" s="97"/>
      <c r="L17" s="94" t="s">
        <v>687</v>
      </c>
      <c r="M17" s="98">
        <v>44668</v>
      </c>
      <c r="N17" s="98"/>
      <c r="O17" s="91"/>
      <c r="P17" s="91"/>
      <c r="Q17" s="82"/>
      <c r="R17" s="82"/>
      <c r="S17" s="97" t="s">
        <v>240</v>
      </c>
      <c r="T17" s="84"/>
      <c r="U17" s="85"/>
      <c r="V17" s="88" t="s">
        <v>707</v>
      </c>
      <c r="W17" s="89"/>
      <c r="X17" s="90"/>
    </row>
    <row r="18" spans="1:24" hidden="1" x14ac:dyDescent="0.3">
      <c r="A18" s="78" t="s">
        <v>61</v>
      </c>
      <c r="B18" s="79">
        <v>11.45</v>
      </c>
      <c r="C18" s="78" t="s">
        <v>197</v>
      </c>
      <c r="D18" s="78" t="s">
        <v>40</v>
      </c>
      <c r="E18" s="78" t="s">
        <v>29</v>
      </c>
      <c r="F18" s="78" t="s">
        <v>9</v>
      </c>
      <c r="G18" s="165">
        <v>11.45</v>
      </c>
      <c r="H18" s="165">
        <v>11.45</v>
      </c>
      <c r="I18" s="161">
        <f t="shared" si="0"/>
        <v>0</v>
      </c>
      <c r="J18" s="78" t="s">
        <v>62</v>
      </c>
      <c r="K18" s="94"/>
      <c r="L18" s="41"/>
      <c r="M18" s="48"/>
      <c r="N18" s="48"/>
      <c r="O18" s="91"/>
      <c r="P18" s="42"/>
      <c r="Q18" s="49"/>
      <c r="R18" s="49"/>
      <c r="S18" s="83" t="s">
        <v>241</v>
      </c>
      <c r="T18" s="84" t="str">
        <f>+VLOOKUP('AGV '!$S39,bde,2,0)</f>
        <v>C502104A00</v>
      </c>
      <c r="U18" s="85"/>
      <c r="V18" s="38" t="s">
        <v>316</v>
      </c>
      <c r="W18" s="4"/>
      <c r="X18" s="3"/>
    </row>
    <row r="19" spans="1:24" hidden="1" x14ac:dyDescent="0.3">
      <c r="A19" s="86" t="s">
        <v>63</v>
      </c>
      <c r="B19" s="87">
        <v>11.45</v>
      </c>
      <c r="C19" s="86" t="s">
        <v>197</v>
      </c>
      <c r="D19" s="86" t="s">
        <v>40</v>
      </c>
      <c r="E19" s="86" t="s">
        <v>29</v>
      </c>
      <c r="F19" s="86" t="s">
        <v>12</v>
      </c>
      <c r="G19" s="164">
        <v>11.45</v>
      </c>
      <c r="H19" s="164">
        <v>11.45</v>
      </c>
      <c r="I19" s="161">
        <f t="shared" si="0"/>
        <v>0</v>
      </c>
      <c r="J19" s="86" t="s">
        <v>62</v>
      </c>
      <c r="K19" s="94"/>
      <c r="L19" s="41"/>
      <c r="M19" s="48"/>
      <c r="N19" s="48"/>
      <c r="O19" s="91"/>
      <c r="P19" s="42"/>
      <c r="Q19" s="49"/>
      <c r="R19" s="49"/>
      <c r="S19" s="83" t="s">
        <v>242</v>
      </c>
      <c r="T19" s="84" t="str">
        <f>+VLOOKUP('AGV '!$S40,bde,2,0)</f>
        <v>C502201A00</v>
      </c>
      <c r="U19" s="85"/>
      <c r="V19" s="88" t="s">
        <v>316</v>
      </c>
      <c r="W19" s="89"/>
      <c r="X19" s="90"/>
    </row>
    <row r="20" spans="1:24" hidden="1" x14ac:dyDescent="0.3">
      <c r="A20" s="78" t="s">
        <v>64</v>
      </c>
      <c r="B20" s="79">
        <v>11.45</v>
      </c>
      <c r="C20" s="78" t="s">
        <v>197</v>
      </c>
      <c r="D20" s="78" t="s">
        <v>40</v>
      </c>
      <c r="E20" s="78" t="s">
        <v>29</v>
      </c>
      <c r="F20" s="78" t="s">
        <v>14</v>
      </c>
      <c r="G20" s="165">
        <v>11.45</v>
      </c>
      <c r="H20" s="165">
        <v>11.45</v>
      </c>
      <c r="I20" s="161">
        <f t="shared" si="0"/>
        <v>0</v>
      </c>
      <c r="J20" s="78" t="s">
        <v>62</v>
      </c>
      <c r="K20" s="94"/>
      <c r="L20" s="41"/>
      <c r="M20" s="48"/>
      <c r="N20" s="48"/>
      <c r="O20" s="91"/>
      <c r="P20" s="42"/>
      <c r="Q20" s="49"/>
      <c r="R20" s="49"/>
      <c r="S20" s="83" t="s">
        <v>243</v>
      </c>
      <c r="T20" s="84" t="str">
        <f>+VLOOKUP('AGV '!$S41,bde,2,0)</f>
        <v>C502201B00</v>
      </c>
      <c r="U20" s="85"/>
      <c r="V20" s="38" t="s">
        <v>316</v>
      </c>
      <c r="W20" s="4"/>
      <c r="X20" s="3"/>
    </row>
    <row r="21" spans="1:24" hidden="1" x14ac:dyDescent="0.3">
      <c r="A21" s="86" t="s">
        <v>65</v>
      </c>
      <c r="B21" s="87">
        <v>11.45</v>
      </c>
      <c r="C21" s="86" t="s">
        <v>197</v>
      </c>
      <c r="D21" s="86" t="s">
        <v>40</v>
      </c>
      <c r="E21" s="86" t="s">
        <v>29</v>
      </c>
      <c r="F21" s="86" t="s">
        <v>16</v>
      </c>
      <c r="G21" s="164">
        <v>11.45</v>
      </c>
      <c r="H21" s="164">
        <v>11.45</v>
      </c>
      <c r="I21" s="161">
        <f t="shared" si="0"/>
        <v>0</v>
      </c>
      <c r="J21" s="86" t="s">
        <v>62</v>
      </c>
      <c r="K21" s="94"/>
      <c r="L21" s="41"/>
      <c r="M21" s="48"/>
      <c r="N21" s="48"/>
      <c r="O21" s="91"/>
      <c r="P21" s="42"/>
      <c r="Q21" s="49"/>
      <c r="R21" s="49"/>
      <c r="S21" s="83" t="s">
        <v>244</v>
      </c>
      <c r="T21" s="84" t="str">
        <f>+VLOOKUP('AGV '!$S42,bde,2,0)</f>
        <v>C502202A00</v>
      </c>
      <c r="U21" s="85"/>
      <c r="V21" s="88" t="s">
        <v>316</v>
      </c>
      <c r="W21" s="89"/>
      <c r="X21" s="90"/>
    </row>
    <row r="22" spans="1:24" hidden="1" x14ac:dyDescent="0.3">
      <c r="A22" s="78" t="s">
        <v>66</v>
      </c>
      <c r="B22" s="79">
        <v>9.6</v>
      </c>
      <c r="C22" s="78" t="s">
        <v>197</v>
      </c>
      <c r="D22" s="78" t="s">
        <v>40</v>
      </c>
      <c r="E22" s="78" t="s">
        <v>29</v>
      </c>
      <c r="F22" s="78" t="s">
        <v>57</v>
      </c>
      <c r="G22" s="165">
        <v>9.6</v>
      </c>
      <c r="H22" s="165">
        <v>9.6</v>
      </c>
      <c r="I22" s="161">
        <f t="shared" si="0"/>
        <v>0</v>
      </c>
      <c r="J22" s="78" t="s">
        <v>62</v>
      </c>
      <c r="K22" s="94"/>
      <c r="L22" s="41"/>
      <c r="M22" s="48"/>
      <c r="N22" s="48"/>
      <c r="O22" s="91"/>
      <c r="P22" s="42"/>
      <c r="Q22" s="49"/>
      <c r="R22" s="49"/>
      <c r="S22" s="83" t="s">
        <v>245</v>
      </c>
      <c r="T22" s="84" t="str">
        <f>+VLOOKUP('AGV '!$S43,bde,2,0)</f>
        <v>C502203A00</v>
      </c>
      <c r="U22" s="85"/>
      <c r="V22" s="38" t="s">
        <v>316</v>
      </c>
      <c r="W22" s="4"/>
      <c r="X22" s="3"/>
    </row>
    <row r="23" spans="1:24" hidden="1" x14ac:dyDescent="0.3">
      <c r="A23" s="86" t="s">
        <v>67</v>
      </c>
      <c r="B23" s="87">
        <v>8.5399999999999991</v>
      </c>
      <c r="C23" s="86" t="s">
        <v>197</v>
      </c>
      <c r="D23" s="86" t="s">
        <v>40</v>
      </c>
      <c r="E23" s="86" t="s">
        <v>34</v>
      </c>
      <c r="F23" s="86" t="s">
        <v>9</v>
      </c>
      <c r="G23" s="164">
        <v>8.5399999999999991</v>
      </c>
      <c r="H23" s="164">
        <v>8.5399999999999991</v>
      </c>
      <c r="I23" s="161">
        <f t="shared" si="0"/>
        <v>0</v>
      </c>
      <c r="J23" s="137" t="s">
        <v>60</v>
      </c>
      <c r="K23" s="93"/>
      <c r="L23" s="41"/>
      <c r="M23" s="48"/>
      <c r="N23" s="48"/>
      <c r="O23" s="91"/>
      <c r="P23" s="42"/>
      <c r="Q23" s="49"/>
      <c r="R23" s="49"/>
      <c r="S23" s="83" t="s">
        <v>246</v>
      </c>
      <c r="T23" s="84" t="str">
        <f>+VLOOKUP('AGV '!$S44,bde,2,0)</f>
        <v>C502203B00</v>
      </c>
      <c r="U23" s="85"/>
      <c r="V23" s="88" t="s">
        <v>316</v>
      </c>
      <c r="W23" s="89"/>
      <c r="X23" s="90"/>
    </row>
    <row r="24" spans="1:24" hidden="1" x14ac:dyDescent="0.3">
      <c r="A24" s="78" t="s">
        <v>68</v>
      </c>
      <c r="B24" s="79">
        <v>7.34</v>
      </c>
      <c r="C24" s="78" t="s">
        <v>197</v>
      </c>
      <c r="D24" s="78" t="s">
        <v>40</v>
      </c>
      <c r="E24" s="78" t="s">
        <v>34</v>
      </c>
      <c r="F24" s="78" t="s">
        <v>12</v>
      </c>
      <c r="G24" s="165">
        <v>7.34</v>
      </c>
      <c r="H24" s="165">
        <v>7.34</v>
      </c>
      <c r="I24" s="161">
        <f t="shared" si="0"/>
        <v>0</v>
      </c>
      <c r="J24" s="142" t="s">
        <v>60</v>
      </c>
      <c r="K24" s="93"/>
      <c r="L24" s="41"/>
      <c r="M24" s="48"/>
      <c r="N24" s="48"/>
      <c r="O24" s="91"/>
      <c r="P24" s="42"/>
      <c r="Q24" s="49"/>
      <c r="R24" s="49"/>
      <c r="S24" s="83" t="s">
        <v>247</v>
      </c>
      <c r="T24" s="84" t="e">
        <f>+VLOOKUP('AGV '!$S45,bde,2,0)</f>
        <v>#N/A</v>
      </c>
      <c r="U24" s="85"/>
      <c r="V24" s="38" t="s">
        <v>316</v>
      </c>
      <c r="W24" s="4"/>
      <c r="X24" s="3"/>
    </row>
    <row r="25" spans="1:24" hidden="1" x14ac:dyDescent="0.3">
      <c r="A25" s="86" t="s">
        <v>69</v>
      </c>
      <c r="B25" s="87">
        <v>11</v>
      </c>
      <c r="C25" s="86" t="s">
        <v>197</v>
      </c>
      <c r="D25" s="86" t="s">
        <v>40</v>
      </c>
      <c r="E25" s="86" t="s">
        <v>34</v>
      </c>
      <c r="F25" s="86" t="s">
        <v>14</v>
      </c>
      <c r="G25" s="164">
        <v>11</v>
      </c>
      <c r="H25" s="164">
        <v>11</v>
      </c>
      <c r="I25" s="161">
        <f t="shared" si="0"/>
        <v>0</v>
      </c>
      <c r="J25" s="137" t="s">
        <v>60</v>
      </c>
      <c r="K25" s="93"/>
      <c r="L25" s="41"/>
      <c r="M25" s="48"/>
      <c r="N25" s="48"/>
      <c r="O25" s="91"/>
      <c r="P25" s="42"/>
      <c r="Q25" s="49"/>
      <c r="R25" s="49"/>
      <c r="S25" s="84" t="s">
        <v>248</v>
      </c>
      <c r="T25" s="84" t="e">
        <f>+VLOOKUP('AGV '!$S46,bde,2,0)</f>
        <v>#N/A</v>
      </c>
      <c r="U25" s="85"/>
      <c r="V25" s="88" t="s">
        <v>316</v>
      </c>
      <c r="W25" s="89"/>
      <c r="X25" s="90"/>
    </row>
    <row r="26" spans="1:24" hidden="1" x14ac:dyDescent="0.3">
      <c r="A26" s="78" t="s">
        <v>70</v>
      </c>
      <c r="B26" s="79">
        <v>11</v>
      </c>
      <c r="C26" s="78" t="s">
        <v>197</v>
      </c>
      <c r="D26" s="78" t="s">
        <v>40</v>
      </c>
      <c r="E26" s="78" t="s">
        <v>34</v>
      </c>
      <c r="F26" s="78" t="s">
        <v>16</v>
      </c>
      <c r="G26" s="165">
        <v>11</v>
      </c>
      <c r="H26" s="165">
        <v>11</v>
      </c>
      <c r="I26" s="161">
        <f t="shared" si="0"/>
        <v>0</v>
      </c>
      <c r="J26" s="142" t="s">
        <v>60</v>
      </c>
      <c r="K26" s="93"/>
      <c r="L26" s="41"/>
      <c r="M26" s="48"/>
      <c r="N26" s="48"/>
      <c r="O26" s="91"/>
      <c r="P26" s="42"/>
      <c r="Q26" s="49"/>
      <c r="R26" s="49"/>
      <c r="S26" s="84" t="s">
        <v>249</v>
      </c>
      <c r="T26" s="84" t="str">
        <f>+VLOOKUP('AGV '!$S47,bde,2,0)</f>
        <v>C502204A00</v>
      </c>
      <c r="U26" s="85"/>
      <c r="V26" s="38" t="s">
        <v>316</v>
      </c>
      <c r="W26" s="4"/>
      <c r="X26" s="3"/>
    </row>
    <row r="27" spans="1:24" hidden="1" x14ac:dyDescent="0.3">
      <c r="A27" s="86" t="s">
        <v>71</v>
      </c>
      <c r="B27" s="87">
        <v>5.41</v>
      </c>
      <c r="C27" s="86" t="s">
        <v>200</v>
      </c>
      <c r="D27" s="86" t="s">
        <v>40</v>
      </c>
      <c r="E27" s="86" t="s">
        <v>72</v>
      </c>
      <c r="F27" s="86" t="s">
        <v>9</v>
      </c>
      <c r="G27" s="164">
        <v>5.41</v>
      </c>
      <c r="H27" s="164">
        <v>5.41</v>
      </c>
      <c r="I27" s="161">
        <f t="shared" si="0"/>
        <v>0</v>
      </c>
      <c r="J27" s="140" t="s">
        <v>73</v>
      </c>
      <c r="K27" s="94"/>
      <c r="L27" s="41"/>
      <c r="M27" s="48"/>
      <c r="N27" s="48"/>
      <c r="O27" s="91"/>
      <c r="P27" s="42"/>
      <c r="Q27" s="49"/>
      <c r="R27" s="49"/>
      <c r="S27" s="84" t="s">
        <v>540</v>
      </c>
      <c r="T27" s="84" t="str">
        <f>+VLOOKUP('AGV '!$S48,bde,2,0)</f>
        <v>C502204B00</v>
      </c>
      <c r="U27" s="85">
        <v>43920</v>
      </c>
      <c r="V27" s="88" t="s">
        <v>316</v>
      </c>
      <c r="W27" s="89"/>
      <c r="X27" s="90"/>
    </row>
    <row r="28" spans="1:24" hidden="1" x14ac:dyDescent="0.3">
      <c r="A28" s="78" t="s">
        <v>74</v>
      </c>
      <c r="B28" s="79">
        <v>4.34</v>
      </c>
      <c r="C28" s="78" t="s">
        <v>200</v>
      </c>
      <c r="D28" s="78" t="s">
        <v>40</v>
      </c>
      <c r="E28" s="78" t="s">
        <v>72</v>
      </c>
      <c r="F28" s="78" t="s">
        <v>12</v>
      </c>
      <c r="G28" s="165">
        <v>4.34</v>
      </c>
      <c r="H28" s="165">
        <v>4.34</v>
      </c>
      <c r="I28" s="161">
        <f t="shared" si="0"/>
        <v>0</v>
      </c>
      <c r="J28" s="78" t="s">
        <v>73</v>
      </c>
      <c r="K28" s="94"/>
      <c r="L28" s="41"/>
      <c r="M28" s="48"/>
      <c r="N28" s="48"/>
      <c r="O28" s="91"/>
      <c r="P28" s="42"/>
      <c r="Q28" s="49"/>
      <c r="R28" s="49"/>
      <c r="S28" s="84" t="s">
        <v>233</v>
      </c>
      <c r="T28" s="84" t="e">
        <f>+VLOOKUP('AGV '!$S49,bde,2,0)</f>
        <v>#N/A</v>
      </c>
      <c r="U28" s="85">
        <v>43921</v>
      </c>
      <c r="V28" s="38" t="s">
        <v>316</v>
      </c>
      <c r="W28" s="4"/>
      <c r="X28" s="3"/>
    </row>
    <row r="29" spans="1:24" hidden="1" x14ac:dyDescent="0.3">
      <c r="A29" s="86" t="s">
        <v>75</v>
      </c>
      <c r="B29" s="87">
        <v>4.5999999999999996</v>
      </c>
      <c r="C29" s="86" t="s">
        <v>200</v>
      </c>
      <c r="D29" s="86" t="s">
        <v>40</v>
      </c>
      <c r="E29" s="86" t="s">
        <v>72</v>
      </c>
      <c r="F29" s="86" t="s">
        <v>14</v>
      </c>
      <c r="G29" s="164">
        <v>4.5999999999999996</v>
      </c>
      <c r="H29" s="164">
        <v>4.5999999999999996</v>
      </c>
      <c r="I29" s="161">
        <f t="shared" si="0"/>
        <v>0</v>
      </c>
      <c r="J29" s="86" t="s">
        <v>73</v>
      </c>
      <c r="K29" s="94"/>
      <c r="L29" s="41"/>
      <c r="M29" s="48"/>
      <c r="N29" s="48"/>
      <c r="O29" s="91"/>
      <c r="P29" s="42"/>
      <c r="Q29" s="49"/>
      <c r="R29" s="49"/>
      <c r="S29" s="83" t="s">
        <v>234</v>
      </c>
      <c r="T29" s="84" t="str">
        <f>+VLOOKUP('AGV '!$S50,bde,2,0)</f>
        <v>C502204C00</v>
      </c>
      <c r="U29" s="85">
        <v>43924</v>
      </c>
      <c r="V29" s="88" t="s">
        <v>316</v>
      </c>
      <c r="W29" s="89"/>
      <c r="X29" s="90"/>
    </row>
    <row r="30" spans="1:24" hidden="1" x14ac:dyDescent="0.3">
      <c r="A30" s="78" t="s">
        <v>76</v>
      </c>
      <c r="B30" s="79">
        <v>12.29</v>
      </c>
      <c r="C30" s="78" t="s">
        <v>197</v>
      </c>
      <c r="D30" s="78" t="s">
        <v>40</v>
      </c>
      <c r="E30" s="78" t="s">
        <v>77</v>
      </c>
      <c r="F30" s="78" t="s">
        <v>9</v>
      </c>
      <c r="G30" s="165">
        <v>12.29</v>
      </c>
      <c r="H30" s="165">
        <v>12.29</v>
      </c>
      <c r="I30" s="161">
        <f t="shared" si="0"/>
        <v>0</v>
      </c>
      <c r="J30" s="78" t="s">
        <v>62</v>
      </c>
      <c r="K30" s="95"/>
      <c r="L30" s="41"/>
      <c r="M30" s="48"/>
      <c r="N30" s="48"/>
      <c r="O30" s="91"/>
      <c r="P30" s="42"/>
      <c r="Q30" s="49"/>
      <c r="R30" s="49"/>
      <c r="S30" s="84" t="s">
        <v>250</v>
      </c>
      <c r="T30" s="84" t="e">
        <f>+VLOOKUP('AGV '!$S51,bde,2,0)</f>
        <v>#N/A</v>
      </c>
      <c r="U30" s="85"/>
      <c r="V30" s="38" t="s">
        <v>316</v>
      </c>
      <c r="W30" s="4"/>
      <c r="X30" s="3"/>
    </row>
    <row r="31" spans="1:24" hidden="1" x14ac:dyDescent="0.3">
      <c r="A31" s="86" t="s">
        <v>78</v>
      </c>
      <c r="B31" s="87">
        <v>12.29</v>
      </c>
      <c r="C31" s="86" t="s">
        <v>197</v>
      </c>
      <c r="D31" s="86" t="s">
        <v>40</v>
      </c>
      <c r="E31" s="86" t="s">
        <v>77</v>
      </c>
      <c r="F31" s="86" t="s">
        <v>12</v>
      </c>
      <c r="G31" s="164">
        <v>12.29</v>
      </c>
      <c r="H31" s="164">
        <v>12.29</v>
      </c>
      <c r="I31" s="161">
        <f t="shared" si="0"/>
        <v>0</v>
      </c>
      <c r="J31" s="86" t="s">
        <v>62</v>
      </c>
      <c r="K31" s="95"/>
      <c r="L31" s="41"/>
      <c r="M31" s="48"/>
      <c r="N31" s="48"/>
      <c r="O31" s="91"/>
      <c r="P31" s="42"/>
      <c r="Q31" s="49"/>
      <c r="R31" s="49"/>
      <c r="S31" s="84" t="s">
        <v>251</v>
      </c>
      <c r="T31" s="84" t="e">
        <f>+VLOOKUP('AGV '!$S52,bde,2,0)</f>
        <v>#N/A</v>
      </c>
      <c r="U31" s="85"/>
      <c r="V31" s="88" t="s">
        <v>316</v>
      </c>
      <c r="W31" s="89"/>
      <c r="X31" s="90"/>
    </row>
    <row r="32" spans="1:24" hidden="1" x14ac:dyDescent="0.3">
      <c r="A32" s="78" t="s">
        <v>79</v>
      </c>
      <c r="B32" s="79">
        <v>12.29</v>
      </c>
      <c r="C32" s="78" t="s">
        <v>197</v>
      </c>
      <c r="D32" s="78" t="s">
        <v>40</v>
      </c>
      <c r="E32" s="78" t="s">
        <v>77</v>
      </c>
      <c r="F32" s="78" t="s">
        <v>14</v>
      </c>
      <c r="G32" s="165">
        <v>12.29</v>
      </c>
      <c r="H32" s="165">
        <v>12.29</v>
      </c>
      <c r="I32" s="161">
        <f t="shared" si="0"/>
        <v>0</v>
      </c>
      <c r="J32" s="78" t="s">
        <v>62</v>
      </c>
      <c r="K32" s="95"/>
      <c r="L32" s="41"/>
      <c r="M32" s="48"/>
      <c r="N32" s="48"/>
      <c r="O32" s="91"/>
      <c r="P32" s="42"/>
      <c r="Q32" s="49"/>
      <c r="R32" s="49"/>
      <c r="S32" s="84" t="s">
        <v>252</v>
      </c>
      <c r="T32" s="84" t="e">
        <f>+VLOOKUP('AGV '!$S53,bde,2,0)</f>
        <v>#N/A</v>
      </c>
      <c r="U32" s="85"/>
      <c r="V32" s="38" t="s">
        <v>316</v>
      </c>
      <c r="W32" s="4"/>
      <c r="X32" s="3"/>
    </row>
    <row r="33" spans="1:24" hidden="1" x14ac:dyDescent="0.3">
      <c r="A33" s="86" t="s">
        <v>80</v>
      </c>
      <c r="B33" s="87">
        <v>12.29</v>
      </c>
      <c r="C33" s="86" t="s">
        <v>197</v>
      </c>
      <c r="D33" s="86" t="s">
        <v>40</v>
      </c>
      <c r="E33" s="86" t="s">
        <v>77</v>
      </c>
      <c r="F33" s="86" t="s">
        <v>16</v>
      </c>
      <c r="G33" s="164">
        <v>12.29</v>
      </c>
      <c r="H33" s="164">
        <v>12.29</v>
      </c>
      <c r="I33" s="161">
        <f t="shared" si="0"/>
        <v>0</v>
      </c>
      <c r="J33" s="86" t="s">
        <v>62</v>
      </c>
      <c r="K33" s="95"/>
      <c r="L33" s="41"/>
      <c r="M33" s="48"/>
      <c r="N33" s="48"/>
      <c r="O33" s="91"/>
      <c r="P33" s="42"/>
      <c r="Q33" s="49"/>
      <c r="R33" s="49"/>
      <c r="S33" s="84" t="s">
        <v>253</v>
      </c>
      <c r="T33" s="84" t="e">
        <f>+VLOOKUP('AGV '!$S54,bde,2,0)</f>
        <v>#N/A</v>
      </c>
      <c r="U33" s="85"/>
      <c r="V33" s="88" t="s">
        <v>316</v>
      </c>
      <c r="W33" s="89"/>
      <c r="X33" s="90"/>
    </row>
    <row r="34" spans="1:24" hidden="1" x14ac:dyDescent="0.3">
      <c r="A34" s="78" t="s">
        <v>81</v>
      </c>
      <c r="B34" s="100">
        <v>10.16</v>
      </c>
      <c r="C34" s="78" t="s">
        <v>197</v>
      </c>
      <c r="D34" s="78" t="s">
        <v>82</v>
      </c>
      <c r="E34" s="78" t="s">
        <v>8</v>
      </c>
      <c r="F34" s="78" t="s">
        <v>9</v>
      </c>
      <c r="G34" s="165">
        <v>10.16</v>
      </c>
      <c r="H34" s="165">
        <v>10.16</v>
      </c>
      <c r="I34" s="161">
        <f t="shared" ref="I34:I65" si="1">+G34-H34</f>
        <v>0</v>
      </c>
      <c r="J34" s="78" t="s">
        <v>83</v>
      </c>
      <c r="K34" s="94"/>
      <c r="L34" s="41"/>
      <c r="M34" s="48"/>
      <c r="N34" s="48"/>
      <c r="O34" s="91"/>
      <c r="P34" s="42"/>
      <c r="Q34" s="49"/>
      <c r="R34" s="49"/>
      <c r="S34" s="83" t="s">
        <v>254</v>
      </c>
      <c r="T34" s="84" t="str">
        <f>+VLOOKUP('AGV '!$S55,bde,2,0)</f>
        <v>C502301A00</v>
      </c>
      <c r="U34" s="85"/>
      <c r="V34" s="38" t="s">
        <v>316</v>
      </c>
      <c r="W34" s="4"/>
      <c r="X34" s="3"/>
    </row>
    <row r="35" spans="1:24" hidden="1" x14ac:dyDescent="0.3">
      <c r="A35" s="86" t="s">
        <v>84</v>
      </c>
      <c r="B35" s="101">
        <v>8.6300000000000008</v>
      </c>
      <c r="C35" s="86" t="s">
        <v>197</v>
      </c>
      <c r="D35" s="86" t="s">
        <v>82</v>
      </c>
      <c r="E35" s="86" t="s">
        <v>8</v>
      </c>
      <c r="F35" s="86" t="s">
        <v>12</v>
      </c>
      <c r="G35" s="164">
        <v>8.6300000000000008</v>
      </c>
      <c r="H35" s="164">
        <v>8.6300000000000008</v>
      </c>
      <c r="I35" s="161">
        <f t="shared" si="1"/>
        <v>0</v>
      </c>
      <c r="J35" s="86" t="s">
        <v>83</v>
      </c>
      <c r="K35" s="94"/>
      <c r="L35" s="41"/>
      <c r="M35" s="48"/>
      <c r="N35" s="48"/>
      <c r="O35" s="91"/>
      <c r="P35" s="42"/>
      <c r="Q35" s="49"/>
      <c r="R35" s="49"/>
      <c r="S35" s="83" t="s">
        <v>255</v>
      </c>
      <c r="T35" s="84" t="str">
        <f>+VLOOKUP('AGV '!$S56,bde,2,0)</f>
        <v>C502302A00</v>
      </c>
      <c r="U35" s="85"/>
      <c r="V35" s="88" t="s">
        <v>316</v>
      </c>
      <c r="W35" s="89"/>
      <c r="X35" s="90"/>
    </row>
    <row r="36" spans="1:24" hidden="1" x14ac:dyDescent="0.3">
      <c r="A36" s="35" t="s">
        <v>202</v>
      </c>
      <c r="B36" s="40">
        <v>1.53</v>
      </c>
      <c r="C36" s="78" t="s">
        <v>197</v>
      </c>
      <c r="D36" s="78" t="s">
        <v>82</v>
      </c>
      <c r="E36" s="78" t="s">
        <v>8</v>
      </c>
      <c r="F36" s="78" t="s">
        <v>208</v>
      </c>
      <c r="G36" s="166">
        <v>1.53</v>
      </c>
      <c r="H36" s="165">
        <v>1.53</v>
      </c>
      <c r="I36" s="161">
        <f t="shared" si="1"/>
        <v>0</v>
      </c>
      <c r="J36" s="78" t="s">
        <v>25</v>
      </c>
      <c r="K36" s="80">
        <v>700000000044</v>
      </c>
      <c r="L36" s="41"/>
      <c r="M36" s="48"/>
      <c r="N36" s="98">
        <v>43911</v>
      </c>
      <c r="O36" s="91">
        <v>300000000082</v>
      </c>
      <c r="P36" s="42"/>
      <c r="Q36" s="49">
        <v>43912</v>
      </c>
      <c r="R36" s="49">
        <v>44064</v>
      </c>
      <c r="S36" s="83" t="s">
        <v>333</v>
      </c>
      <c r="T36" s="84" t="str">
        <f>+VLOOKUP('AGV '!$S57,bde,2,0)</f>
        <v>C502303A00</v>
      </c>
      <c r="U36" s="85">
        <v>44065</v>
      </c>
      <c r="V36" s="38" t="s">
        <v>316</v>
      </c>
      <c r="W36" s="4"/>
      <c r="X36" s="3"/>
    </row>
    <row r="37" spans="1:24" hidden="1" x14ac:dyDescent="0.3">
      <c r="A37" s="86" t="s">
        <v>610</v>
      </c>
      <c r="B37" s="102">
        <v>6.085</v>
      </c>
      <c r="C37" s="86" t="s">
        <v>197</v>
      </c>
      <c r="D37" s="86" t="s">
        <v>82</v>
      </c>
      <c r="E37" s="86" t="s">
        <v>8</v>
      </c>
      <c r="F37" s="86" t="s">
        <v>85</v>
      </c>
      <c r="G37" s="164">
        <v>6.085</v>
      </c>
      <c r="H37" s="164">
        <v>6.085</v>
      </c>
      <c r="I37" s="161">
        <f t="shared" si="1"/>
        <v>0</v>
      </c>
      <c r="J37" s="86" t="s">
        <v>83</v>
      </c>
      <c r="K37" s="94"/>
      <c r="L37" s="41"/>
      <c r="M37" s="48"/>
      <c r="N37" s="48"/>
      <c r="O37" s="91"/>
      <c r="P37" s="42"/>
      <c r="Q37" s="49"/>
      <c r="R37" s="49"/>
      <c r="S37" s="83" t="s">
        <v>616</v>
      </c>
      <c r="T37" s="84" t="s">
        <v>424</v>
      </c>
      <c r="U37" s="85"/>
      <c r="V37" s="88" t="s">
        <v>316</v>
      </c>
      <c r="W37" s="89"/>
      <c r="X37" s="90"/>
    </row>
    <row r="38" spans="1:24" hidden="1" x14ac:dyDescent="0.3">
      <c r="A38" s="78" t="s">
        <v>86</v>
      </c>
      <c r="B38" s="103">
        <v>6.085</v>
      </c>
      <c r="C38" s="78" t="s">
        <v>197</v>
      </c>
      <c r="D38" s="78" t="s">
        <v>82</v>
      </c>
      <c r="E38" s="78" t="s">
        <v>8</v>
      </c>
      <c r="F38" s="78" t="s">
        <v>87</v>
      </c>
      <c r="G38" s="165">
        <v>6.085</v>
      </c>
      <c r="H38" s="165">
        <v>6.085</v>
      </c>
      <c r="I38" s="161">
        <f t="shared" si="1"/>
        <v>0</v>
      </c>
      <c r="J38" s="78" t="s">
        <v>88</v>
      </c>
      <c r="K38" s="94"/>
      <c r="L38" s="41"/>
      <c r="M38" s="48"/>
      <c r="N38" s="48"/>
      <c r="O38" s="91"/>
      <c r="P38" s="42"/>
      <c r="Q38" s="49"/>
      <c r="R38" s="49"/>
      <c r="S38" s="83" t="s">
        <v>257</v>
      </c>
      <c r="T38" s="84" t="str">
        <f>+VLOOKUP('AGV '!$S59,bde,2,0)</f>
        <v>C502401A00</v>
      </c>
      <c r="U38" s="85"/>
      <c r="V38" s="38" t="s">
        <v>316</v>
      </c>
      <c r="W38" s="4"/>
      <c r="X38" s="3"/>
    </row>
    <row r="39" spans="1:24" hidden="1" x14ac:dyDescent="0.3">
      <c r="A39" s="86" t="s">
        <v>89</v>
      </c>
      <c r="B39" s="102">
        <v>12.17</v>
      </c>
      <c r="C39" s="86" t="s">
        <v>197</v>
      </c>
      <c r="D39" s="86" t="s">
        <v>82</v>
      </c>
      <c r="E39" s="86" t="s">
        <v>8</v>
      </c>
      <c r="F39" s="86" t="s">
        <v>16</v>
      </c>
      <c r="G39" s="164">
        <v>12.17</v>
      </c>
      <c r="H39" s="164">
        <v>12.17</v>
      </c>
      <c r="I39" s="161">
        <f t="shared" si="1"/>
        <v>0</v>
      </c>
      <c r="J39" s="86" t="s">
        <v>88</v>
      </c>
      <c r="K39" s="94"/>
      <c r="L39" s="41"/>
      <c r="M39" s="48"/>
      <c r="N39" s="48"/>
      <c r="O39" s="91"/>
      <c r="P39" s="42"/>
      <c r="Q39" s="49"/>
      <c r="R39" s="49"/>
      <c r="S39" s="83" t="s">
        <v>258</v>
      </c>
      <c r="T39" s="84" t="str">
        <f>+VLOOKUP('AGV '!$S60,bde,2,0)</f>
        <v>C502404A00</v>
      </c>
      <c r="U39" s="85"/>
      <c r="V39" s="88" t="s">
        <v>316</v>
      </c>
      <c r="W39" s="89"/>
      <c r="X39" s="90"/>
    </row>
    <row r="40" spans="1:24" hidden="1" x14ac:dyDescent="0.3">
      <c r="A40" s="78" t="s">
        <v>90</v>
      </c>
      <c r="B40" s="103">
        <v>9.1274999999999995</v>
      </c>
      <c r="C40" s="78" t="s">
        <v>197</v>
      </c>
      <c r="D40" s="78" t="s">
        <v>82</v>
      </c>
      <c r="E40" s="78" t="s">
        <v>18</v>
      </c>
      <c r="F40" s="78" t="s">
        <v>91</v>
      </c>
      <c r="G40" s="165">
        <v>9.1274999999999995</v>
      </c>
      <c r="H40" s="165">
        <v>9.1274999999999995</v>
      </c>
      <c r="I40" s="161">
        <f t="shared" si="1"/>
        <v>0</v>
      </c>
      <c r="J40" s="78" t="s">
        <v>88</v>
      </c>
      <c r="K40" s="94"/>
      <c r="L40" s="41"/>
      <c r="M40" s="48"/>
      <c r="N40" s="48"/>
      <c r="O40" s="91"/>
      <c r="P40" s="42"/>
      <c r="Q40" s="49"/>
      <c r="R40" s="49"/>
      <c r="S40" s="83" t="s">
        <v>259</v>
      </c>
      <c r="T40" s="84" t="str">
        <f>+VLOOKUP('AGV '!$S61,bde,2,0)</f>
        <v>C502501A00</v>
      </c>
      <c r="U40" s="85"/>
      <c r="V40" s="38" t="s">
        <v>316</v>
      </c>
      <c r="W40" s="4"/>
      <c r="X40" s="3"/>
    </row>
    <row r="41" spans="1:24" hidden="1" x14ac:dyDescent="0.3">
      <c r="A41" s="86" t="s">
        <v>92</v>
      </c>
      <c r="B41" s="102">
        <v>3.0425</v>
      </c>
      <c r="C41" s="86" t="s">
        <v>197</v>
      </c>
      <c r="D41" s="86" t="s">
        <v>82</v>
      </c>
      <c r="E41" s="86" t="s">
        <v>18</v>
      </c>
      <c r="F41" s="86" t="s">
        <v>93</v>
      </c>
      <c r="G41" s="164">
        <v>3.0425</v>
      </c>
      <c r="H41" s="164">
        <v>3.0425</v>
      </c>
      <c r="I41" s="161">
        <f t="shared" si="1"/>
        <v>0</v>
      </c>
      <c r="J41" s="86" t="s">
        <v>94</v>
      </c>
      <c r="K41" s="94"/>
      <c r="L41" s="41"/>
      <c r="M41" s="48"/>
      <c r="N41" s="48"/>
      <c r="O41" s="91"/>
      <c r="P41" s="42"/>
      <c r="Q41" s="49"/>
      <c r="R41" s="49"/>
      <c r="S41" s="83" t="s">
        <v>260</v>
      </c>
      <c r="T41" s="84" t="str">
        <f>+VLOOKUP('AGV '!$S62,bde,2,0)</f>
        <v>C502502A00</v>
      </c>
      <c r="U41" s="85"/>
      <c r="V41" s="88" t="s">
        <v>316</v>
      </c>
      <c r="W41" s="89"/>
      <c r="X41" s="90"/>
    </row>
    <row r="42" spans="1:24" hidden="1" x14ac:dyDescent="0.3">
      <c r="A42" s="78" t="s">
        <v>95</v>
      </c>
      <c r="B42" s="103">
        <v>12.17</v>
      </c>
      <c r="C42" s="78" t="s">
        <v>197</v>
      </c>
      <c r="D42" s="78" t="s">
        <v>82</v>
      </c>
      <c r="E42" s="78" t="s">
        <v>18</v>
      </c>
      <c r="F42" s="78" t="s">
        <v>12</v>
      </c>
      <c r="G42" s="165">
        <v>12.17</v>
      </c>
      <c r="H42" s="165">
        <v>12.17</v>
      </c>
      <c r="I42" s="161">
        <f t="shared" si="1"/>
        <v>0</v>
      </c>
      <c r="J42" s="78" t="s">
        <v>94</v>
      </c>
      <c r="K42" s="94"/>
      <c r="L42" s="41"/>
      <c r="M42" s="48"/>
      <c r="N42" s="48"/>
      <c r="O42" s="91"/>
      <c r="P42" s="42"/>
      <c r="Q42" s="49"/>
      <c r="R42" s="49"/>
      <c r="S42" s="83" t="s">
        <v>261</v>
      </c>
      <c r="T42" s="84" t="str">
        <f>+VLOOKUP('AGV '!$S63,bde,2,0)</f>
        <v>C502503A00</v>
      </c>
      <c r="U42" s="85"/>
      <c r="V42" s="38" t="s">
        <v>316</v>
      </c>
      <c r="W42" s="4"/>
      <c r="X42" s="3"/>
    </row>
    <row r="43" spans="1:24" hidden="1" x14ac:dyDescent="0.3">
      <c r="A43" s="104" t="s">
        <v>96</v>
      </c>
      <c r="B43" s="105">
        <v>4.82</v>
      </c>
      <c r="C43" s="104" t="s">
        <v>197</v>
      </c>
      <c r="D43" s="104" t="s">
        <v>82</v>
      </c>
      <c r="E43" s="104" t="s">
        <v>18</v>
      </c>
      <c r="F43" s="104" t="s">
        <v>85</v>
      </c>
      <c r="G43" s="167">
        <v>4.82</v>
      </c>
      <c r="H43" s="167">
        <v>4.82</v>
      </c>
      <c r="I43" s="161">
        <f t="shared" si="1"/>
        <v>0</v>
      </c>
      <c r="J43" s="104" t="s">
        <v>97</v>
      </c>
      <c r="K43" s="41"/>
      <c r="L43" s="41"/>
      <c r="M43" s="48"/>
      <c r="N43" s="48"/>
      <c r="O43" s="91"/>
      <c r="P43" s="42"/>
      <c r="Q43" s="49"/>
      <c r="R43" s="49"/>
      <c r="S43" s="43" t="s">
        <v>262</v>
      </c>
      <c r="T43" s="44" t="str">
        <f>+VLOOKUP('AGV '!$S64,bde,2,0)</f>
        <v>C502504A00</v>
      </c>
      <c r="U43" s="50"/>
      <c r="V43" s="106" t="s">
        <v>717</v>
      </c>
      <c r="W43" s="107">
        <v>40000000021</v>
      </c>
      <c r="X43" s="108">
        <v>44776</v>
      </c>
    </row>
    <row r="44" spans="1:24" hidden="1" x14ac:dyDescent="0.3">
      <c r="A44" s="78" t="s">
        <v>98</v>
      </c>
      <c r="B44" s="103">
        <v>2.13</v>
      </c>
      <c r="C44" s="78" t="s">
        <v>197</v>
      </c>
      <c r="D44" s="78" t="s">
        <v>82</v>
      </c>
      <c r="E44" s="78" t="s">
        <v>18</v>
      </c>
      <c r="F44" s="78" t="s">
        <v>87</v>
      </c>
      <c r="G44" s="165">
        <v>2.13</v>
      </c>
      <c r="H44" s="165">
        <v>2.13</v>
      </c>
      <c r="I44" s="161">
        <f t="shared" si="1"/>
        <v>0</v>
      </c>
      <c r="J44" s="78" t="s">
        <v>99</v>
      </c>
      <c r="K44" s="94"/>
      <c r="L44" s="41"/>
      <c r="M44" s="48"/>
      <c r="N44" s="48"/>
      <c r="O44" s="91"/>
      <c r="P44" s="42"/>
      <c r="Q44" s="49"/>
      <c r="R44" s="49"/>
      <c r="S44" s="83" t="s">
        <v>263</v>
      </c>
      <c r="T44" s="84" t="str">
        <f>+VLOOKUP('AGV '!$S65,bde,2,0)</f>
        <v>C502601A00</v>
      </c>
      <c r="U44" s="85"/>
      <c r="V44" s="45" t="s">
        <v>717</v>
      </c>
      <c r="W44" s="51">
        <v>40000000022</v>
      </c>
      <c r="X44" s="46">
        <v>44776</v>
      </c>
    </row>
    <row r="45" spans="1:24" hidden="1" x14ac:dyDescent="0.3">
      <c r="A45" s="109" t="s">
        <v>203</v>
      </c>
      <c r="B45" s="110"/>
      <c r="C45" s="86" t="s">
        <v>197</v>
      </c>
      <c r="D45" s="86" t="s">
        <v>82</v>
      </c>
      <c r="E45" s="86" t="s">
        <v>18</v>
      </c>
      <c r="F45" s="86" t="s">
        <v>209</v>
      </c>
      <c r="G45" s="168"/>
      <c r="H45" s="164">
        <v>0</v>
      </c>
      <c r="I45" s="161">
        <f t="shared" si="1"/>
        <v>0</v>
      </c>
      <c r="J45" s="86" t="s">
        <v>60</v>
      </c>
      <c r="K45" s="94"/>
      <c r="L45" s="41"/>
      <c r="M45" s="48"/>
      <c r="N45" s="48"/>
      <c r="O45" s="91"/>
      <c r="P45" s="42"/>
      <c r="Q45" s="49"/>
      <c r="R45" s="49"/>
      <c r="S45" s="83"/>
      <c r="T45" s="84"/>
      <c r="U45" s="85"/>
      <c r="V45" s="88" t="s">
        <v>638</v>
      </c>
      <c r="W45" s="89"/>
      <c r="X45" s="90"/>
    </row>
    <row r="46" spans="1:24" hidden="1" x14ac:dyDescent="0.3">
      <c r="A46" s="35" t="s">
        <v>630</v>
      </c>
      <c r="B46" s="40">
        <v>1.5369999999999999</v>
      </c>
      <c r="C46" s="78" t="s">
        <v>197</v>
      </c>
      <c r="D46" s="78" t="s">
        <v>82</v>
      </c>
      <c r="E46" s="78" t="s">
        <v>18</v>
      </c>
      <c r="F46" s="78" t="s">
        <v>631</v>
      </c>
      <c r="G46" s="166">
        <v>1.5369999999999999</v>
      </c>
      <c r="H46" s="165">
        <v>1.2</v>
      </c>
      <c r="I46" s="161">
        <f t="shared" si="1"/>
        <v>0.33699999999999997</v>
      </c>
      <c r="J46" s="78" t="s">
        <v>38</v>
      </c>
      <c r="K46" s="94"/>
      <c r="L46" s="94" t="s">
        <v>632</v>
      </c>
      <c r="M46" s="98">
        <v>44470</v>
      </c>
      <c r="N46" s="98" t="s">
        <v>690</v>
      </c>
      <c r="O46" s="91"/>
      <c r="P46" s="91" t="s">
        <v>651</v>
      </c>
      <c r="Q46" s="82">
        <v>44528</v>
      </c>
      <c r="R46" s="82" t="s">
        <v>703</v>
      </c>
      <c r="S46" s="83"/>
      <c r="T46" s="84" t="s">
        <v>704</v>
      </c>
      <c r="U46" s="85">
        <v>44714</v>
      </c>
      <c r="V46" s="38" t="s">
        <v>316</v>
      </c>
      <c r="W46" s="4"/>
      <c r="X46" s="3"/>
    </row>
    <row r="47" spans="1:24" hidden="1" x14ac:dyDescent="0.3">
      <c r="A47" s="86" t="s">
        <v>100</v>
      </c>
      <c r="B47" s="105">
        <v>1.78</v>
      </c>
      <c r="C47" s="104" t="s">
        <v>197</v>
      </c>
      <c r="D47" s="104" t="s">
        <v>82</v>
      </c>
      <c r="E47" s="104" t="s">
        <v>18</v>
      </c>
      <c r="F47" s="104" t="s">
        <v>101</v>
      </c>
      <c r="G47" s="167">
        <v>1.78</v>
      </c>
      <c r="H47" s="167">
        <v>5.5919999999999996</v>
      </c>
      <c r="I47" s="161">
        <f t="shared" si="1"/>
        <v>-3.8119999999999994</v>
      </c>
      <c r="J47" s="104" t="s">
        <v>94</v>
      </c>
      <c r="K47" s="94"/>
      <c r="L47" s="41"/>
      <c r="M47" s="48"/>
      <c r="N47" s="48"/>
      <c r="O47" s="91"/>
      <c r="P47" s="42"/>
      <c r="Q47" s="82"/>
      <c r="R47" s="49"/>
      <c r="S47" s="83" t="s">
        <v>264</v>
      </c>
      <c r="T47" s="84" t="e">
        <f>+VLOOKUP('AGV '!$S68,bde,2,0)</f>
        <v>#N/A</v>
      </c>
      <c r="U47" s="85"/>
      <c r="V47" s="88" t="s">
        <v>316</v>
      </c>
      <c r="W47" s="107"/>
      <c r="X47" s="108"/>
    </row>
    <row r="48" spans="1:24" hidden="1" x14ac:dyDescent="0.3">
      <c r="A48" s="78" t="s">
        <v>102</v>
      </c>
      <c r="B48" s="103">
        <v>1.43</v>
      </c>
      <c r="C48" s="78" t="s">
        <v>197</v>
      </c>
      <c r="D48" s="78" t="s">
        <v>82</v>
      </c>
      <c r="E48" s="78" t="s">
        <v>18</v>
      </c>
      <c r="F48" s="78" t="s">
        <v>103</v>
      </c>
      <c r="G48" s="165">
        <v>1.43</v>
      </c>
      <c r="H48" s="165">
        <v>1.43</v>
      </c>
      <c r="I48" s="161">
        <f t="shared" si="1"/>
        <v>0</v>
      </c>
      <c r="J48" s="78" t="s">
        <v>104</v>
      </c>
      <c r="K48" s="94"/>
      <c r="L48" s="41"/>
      <c r="M48" s="48"/>
      <c r="N48" s="48"/>
      <c r="O48" s="91"/>
      <c r="P48" s="42"/>
      <c r="Q48" s="82"/>
      <c r="R48" s="49"/>
      <c r="S48" s="83" t="s">
        <v>265</v>
      </c>
      <c r="T48" s="84" t="str">
        <f>+VLOOKUP('AGV '!$S69,bde,2,0)</f>
        <v>C502604A00</v>
      </c>
      <c r="U48" s="85"/>
      <c r="V48" s="45" t="s">
        <v>717</v>
      </c>
      <c r="W48" s="51">
        <v>40000000023</v>
      </c>
      <c r="X48" s="46">
        <v>44776</v>
      </c>
    </row>
    <row r="49" spans="1:24" hidden="1" x14ac:dyDescent="0.3">
      <c r="A49" s="109" t="s">
        <v>204</v>
      </c>
      <c r="B49" s="110">
        <v>0</v>
      </c>
      <c r="C49" s="86" t="s">
        <v>197</v>
      </c>
      <c r="D49" s="86" t="s">
        <v>82</v>
      </c>
      <c r="E49" s="86" t="s">
        <v>18</v>
      </c>
      <c r="F49" s="86" t="s">
        <v>210</v>
      </c>
      <c r="G49" s="168">
        <v>0</v>
      </c>
      <c r="H49" s="164">
        <v>0</v>
      </c>
      <c r="I49" s="161">
        <f t="shared" si="1"/>
        <v>0</v>
      </c>
      <c r="J49" s="86" t="s">
        <v>60</v>
      </c>
      <c r="K49" s="94"/>
      <c r="L49" s="41"/>
      <c r="M49" s="48"/>
      <c r="N49" s="48"/>
      <c r="O49" s="91"/>
      <c r="P49" s="42"/>
      <c r="Q49" s="82"/>
      <c r="R49" s="49"/>
      <c r="S49" s="83"/>
      <c r="T49" s="84"/>
      <c r="U49" s="85"/>
      <c r="V49" s="88" t="s">
        <v>638</v>
      </c>
      <c r="W49" s="89"/>
      <c r="X49" s="90"/>
    </row>
    <row r="50" spans="1:24" hidden="1" x14ac:dyDescent="0.3">
      <c r="A50" s="35" t="s">
        <v>611</v>
      </c>
      <c r="B50" s="40">
        <v>1.19</v>
      </c>
      <c r="C50" s="78" t="s">
        <v>197</v>
      </c>
      <c r="D50" s="78" t="s">
        <v>82</v>
      </c>
      <c r="E50" s="78" t="s">
        <v>18</v>
      </c>
      <c r="F50" s="78" t="s">
        <v>612</v>
      </c>
      <c r="G50" s="166">
        <v>1.19</v>
      </c>
      <c r="H50" s="165">
        <v>1.19</v>
      </c>
      <c r="I50" s="161">
        <f t="shared" si="1"/>
        <v>0</v>
      </c>
      <c r="J50" s="78" t="s">
        <v>582</v>
      </c>
      <c r="K50" s="94"/>
      <c r="L50" s="41" t="s">
        <v>614</v>
      </c>
      <c r="M50" s="48">
        <v>43983</v>
      </c>
      <c r="N50" s="48"/>
      <c r="O50" s="91"/>
      <c r="P50" s="42" t="s">
        <v>615</v>
      </c>
      <c r="Q50" s="82">
        <v>43993</v>
      </c>
      <c r="R50" s="49">
        <v>44389</v>
      </c>
      <c r="S50" s="83" t="s">
        <v>275</v>
      </c>
      <c r="T50" s="84" t="s">
        <v>613</v>
      </c>
      <c r="U50" s="85">
        <v>44390</v>
      </c>
      <c r="V50" s="38" t="s">
        <v>316</v>
      </c>
      <c r="W50" s="99"/>
      <c r="X50" s="99"/>
    </row>
    <row r="51" spans="1:24" hidden="1" x14ac:dyDescent="0.3">
      <c r="A51" s="109" t="s">
        <v>622</v>
      </c>
      <c r="B51" s="110">
        <v>3.24</v>
      </c>
      <c r="C51" s="86" t="s">
        <v>197</v>
      </c>
      <c r="D51" s="86" t="s">
        <v>82</v>
      </c>
      <c r="E51" s="86" t="s">
        <v>18</v>
      </c>
      <c r="F51" s="86" t="s">
        <v>623</v>
      </c>
      <c r="G51" s="168">
        <v>3.24</v>
      </c>
      <c r="H51" s="164">
        <v>3.21</v>
      </c>
      <c r="I51" s="161">
        <f t="shared" si="1"/>
        <v>3.0000000000000249E-2</v>
      </c>
      <c r="J51" s="86" t="s">
        <v>38</v>
      </c>
      <c r="K51" s="94"/>
      <c r="L51" s="94" t="s">
        <v>633</v>
      </c>
      <c r="M51" s="98">
        <v>44469</v>
      </c>
      <c r="N51" s="98" t="s">
        <v>690</v>
      </c>
      <c r="O51" s="91"/>
      <c r="P51" s="91" t="s">
        <v>639</v>
      </c>
      <c r="Q51" s="82">
        <v>44492</v>
      </c>
      <c r="R51" s="82" t="s">
        <v>703</v>
      </c>
      <c r="S51" s="83"/>
      <c r="T51" s="84" t="s">
        <v>705</v>
      </c>
      <c r="U51" s="85">
        <v>44714</v>
      </c>
      <c r="V51" s="88" t="s">
        <v>316</v>
      </c>
      <c r="W51" s="89"/>
      <c r="X51" s="90"/>
    </row>
    <row r="52" spans="1:24" hidden="1" x14ac:dyDescent="0.3">
      <c r="A52" s="35" t="s">
        <v>666</v>
      </c>
      <c r="B52" s="40">
        <v>0.40799999999999997</v>
      </c>
      <c r="C52" s="78" t="s">
        <v>197</v>
      </c>
      <c r="D52" s="78" t="s">
        <v>82</v>
      </c>
      <c r="E52" s="78" t="s">
        <v>18</v>
      </c>
      <c r="F52" s="78" t="s">
        <v>669</v>
      </c>
      <c r="G52" s="166">
        <v>0.40799999999999997</v>
      </c>
      <c r="H52" s="165">
        <v>0.40799999999999997</v>
      </c>
      <c r="I52" s="161">
        <f t="shared" si="1"/>
        <v>0</v>
      </c>
      <c r="J52" s="78" t="s">
        <v>672</v>
      </c>
      <c r="K52" s="41"/>
      <c r="L52" s="41" t="s">
        <v>675</v>
      </c>
      <c r="M52" s="48">
        <v>44617</v>
      </c>
      <c r="N52" s="48" t="s">
        <v>696</v>
      </c>
      <c r="O52" s="91"/>
      <c r="P52" s="91" t="s">
        <v>698</v>
      </c>
      <c r="Q52" s="91" t="s">
        <v>697</v>
      </c>
      <c r="R52" s="82"/>
      <c r="S52" s="83"/>
      <c r="T52" s="83"/>
      <c r="U52" s="85"/>
      <c r="V52" s="38" t="s">
        <v>683</v>
      </c>
      <c r="W52" s="4"/>
      <c r="X52" s="3"/>
    </row>
    <row r="53" spans="1:24" hidden="1" x14ac:dyDescent="0.3">
      <c r="A53" s="109" t="s">
        <v>667</v>
      </c>
      <c r="B53" s="110">
        <v>0.28000000000000003</v>
      </c>
      <c r="C53" s="86" t="s">
        <v>197</v>
      </c>
      <c r="D53" s="86" t="s">
        <v>82</v>
      </c>
      <c r="E53" s="86" t="s">
        <v>18</v>
      </c>
      <c r="F53" s="86" t="s">
        <v>670</v>
      </c>
      <c r="G53" s="168">
        <v>0.28000000000000003</v>
      </c>
      <c r="H53" s="164">
        <v>0.28000000000000003</v>
      </c>
      <c r="I53" s="161">
        <f t="shared" si="1"/>
        <v>0</v>
      </c>
      <c r="J53" s="86" t="s">
        <v>673</v>
      </c>
      <c r="K53" s="41"/>
      <c r="L53" s="94" t="s">
        <v>676</v>
      </c>
      <c r="M53" s="98">
        <v>44617</v>
      </c>
      <c r="N53" s="98" t="s">
        <v>696</v>
      </c>
      <c r="O53" s="91"/>
      <c r="P53" s="91" t="s">
        <v>699</v>
      </c>
      <c r="Q53" s="91" t="s">
        <v>697</v>
      </c>
      <c r="R53" s="82"/>
      <c r="S53" s="83"/>
      <c r="T53" s="83"/>
      <c r="U53" s="85"/>
      <c r="V53" s="88" t="s">
        <v>683</v>
      </c>
      <c r="W53" s="89"/>
      <c r="X53" s="90"/>
    </row>
    <row r="54" spans="1:24" hidden="1" x14ac:dyDescent="0.3">
      <c r="A54" s="35" t="s">
        <v>668</v>
      </c>
      <c r="B54" s="40">
        <v>0.05</v>
      </c>
      <c r="C54" s="78" t="s">
        <v>197</v>
      </c>
      <c r="D54" s="78" t="s">
        <v>82</v>
      </c>
      <c r="E54" s="78" t="s">
        <v>18</v>
      </c>
      <c r="F54" s="78" t="s">
        <v>671</v>
      </c>
      <c r="G54" s="166">
        <v>0.05</v>
      </c>
      <c r="H54" s="165">
        <v>0.05</v>
      </c>
      <c r="I54" s="161">
        <f t="shared" si="1"/>
        <v>0</v>
      </c>
      <c r="J54" s="78" t="s">
        <v>674</v>
      </c>
      <c r="K54" s="41"/>
      <c r="L54" s="41" t="s">
        <v>677</v>
      </c>
      <c r="M54" s="48">
        <v>44617</v>
      </c>
      <c r="N54" s="48" t="s">
        <v>696</v>
      </c>
      <c r="O54" s="91"/>
      <c r="P54" s="42" t="s">
        <v>700</v>
      </c>
      <c r="Q54" s="91" t="s">
        <v>697</v>
      </c>
      <c r="R54" s="82"/>
      <c r="S54" s="83"/>
      <c r="T54" s="84"/>
      <c r="U54" s="85"/>
      <c r="V54" s="38" t="s">
        <v>683</v>
      </c>
      <c r="W54" s="4"/>
      <c r="X54" s="3"/>
    </row>
    <row r="55" spans="1:24" hidden="1" x14ac:dyDescent="0.3">
      <c r="A55" s="86" t="s">
        <v>105</v>
      </c>
      <c r="B55" s="87">
        <v>12.17</v>
      </c>
      <c r="C55" s="86" t="s">
        <v>197</v>
      </c>
      <c r="D55" s="86" t="s">
        <v>82</v>
      </c>
      <c r="E55" s="86" t="s">
        <v>24</v>
      </c>
      <c r="F55" s="86" t="s">
        <v>9</v>
      </c>
      <c r="G55" s="164">
        <v>12.17</v>
      </c>
      <c r="H55" s="164">
        <v>12.17</v>
      </c>
      <c r="I55" s="161">
        <f t="shared" si="1"/>
        <v>0</v>
      </c>
      <c r="J55" s="141" t="s">
        <v>60</v>
      </c>
      <c r="K55" s="144"/>
      <c r="L55" s="41"/>
      <c r="M55" s="48"/>
      <c r="N55" s="48"/>
      <c r="O55" s="91"/>
      <c r="P55" s="42"/>
      <c r="Q55" s="82"/>
      <c r="R55" s="49"/>
      <c r="S55" s="83" t="s">
        <v>266</v>
      </c>
      <c r="T55" s="84" t="str">
        <f>+VLOOKUP('AGV '!$S76,bde,2,0)</f>
        <v>C503202B00</v>
      </c>
      <c r="U55" s="85"/>
      <c r="V55" s="88" t="s">
        <v>316</v>
      </c>
      <c r="W55" s="89"/>
      <c r="X55" s="90"/>
    </row>
    <row r="56" spans="1:24" ht="15" hidden="1" customHeight="1" x14ac:dyDescent="0.3">
      <c r="A56" s="78" t="s">
        <v>106</v>
      </c>
      <c r="B56" s="79">
        <v>12.17</v>
      </c>
      <c r="C56" s="78" t="s">
        <v>197</v>
      </c>
      <c r="D56" s="78" t="s">
        <v>82</v>
      </c>
      <c r="E56" s="78" t="s">
        <v>24</v>
      </c>
      <c r="F56" s="78" t="s">
        <v>12</v>
      </c>
      <c r="G56" s="165">
        <v>12.17</v>
      </c>
      <c r="H56" s="165">
        <v>12.17</v>
      </c>
      <c r="I56" s="161">
        <f t="shared" si="1"/>
        <v>0</v>
      </c>
      <c r="J56" s="138" t="s">
        <v>60</v>
      </c>
      <c r="K56" s="144"/>
      <c r="L56" s="41"/>
      <c r="M56" s="48"/>
      <c r="N56" s="48"/>
      <c r="O56" s="91"/>
      <c r="P56" s="42"/>
      <c r="Q56" s="82"/>
      <c r="R56" s="49"/>
      <c r="S56" s="83" t="s">
        <v>267</v>
      </c>
      <c r="T56" s="84" t="str">
        <f>+VLOOKUP('AGV '!$S77,bde,2,0)</f>
        <v>C503203A00</v>
      </c>
      <c r="U56" s="85"/>
      <c r="V56" s="38" t="s">
        <v>316</v>
      </c>
      <c r="W56" s="4"/>
      <c r="X56" s="3"/>
    </row>
    <row r="57" spans="1:24" hidden="1" x14ac:dyDescent="0.3">
      <c r="A57" s="86" t="s">
        <v>107</v>
      </c>
      <c r="B57" s="87">
        <v>12.17</v>
      </c>
      <c r="C57" s="86" t="s">
        <v>197</v>
      </c>
      <c r="D57" s="86" t="s">
        <v>82</v>
      </c>
      <c r="E57" s="86" t="s">
        <v>24</v>
      </c>
      <c r="F57" s="86" t="s">
        <v>14</v>
      </c>
      <c r="G57" s="164">
        <v>12.17</v>
      </c>
      <c r="H57" s="164">
        <v>12.17</v>
      </c>
      <c r="I57" s="161">
        <f t="shared" si="1"/>
        <v>0</v>
      </c>
      <c r="J57" s="141" t="s">
        <v>60</v>
      </c>
      <c r="K57" s="144"/>
      <c r="L57" s="41"/>
      <c r="M57" s="48"/>
      <c r="N57" s="48"/>
      <c r="O57" s="91"/>
      <c r="P57" s="42"/>
      <c r="Q57" s="82"/>
      <c r="R57" s="49"/>
      <c r="S57" s="83" t="s">
        <v>268</v>
      </c>
      <c r="T57" s="84" t="str">
        <f>+VLOOKUP('AGV '!$S78,bde,2,0)</f>
        <v>C503204A00</v>
      </c>
      <c r="U57" s="85"/>
      <c r="V57" s="88" t="s">
        <v>316</v>
      </c>
      <c r="W57" s="89"/>
      <c r="X57" s="90"/>
    </row>
    <row r="58" spans="1:24" hidden="1" x14ac:dyDescent="0.3">
      <c r="A58" s="78" t="s">
        <v>108</v>
      </c>
      <c r="B58" s="79">
        <v>12.17</v>
      </c>
      <c r="C58" s="78" t="s">
        <v>197</v>
      </c>
      <c r="D58" s="78" t="s">
        <v>82</v>
      </c>
      <c r="E58" s="78" t="s">
        <v>24</v>
      </c>
      <c r="F58" s="78" t="s">
        <v>16</v>
      </c>
      <c r="G58" s="165">
        <v>12.17</v>
      </c>
      <c r="H58" s="165">
        <v>12.17</v>
      </c>
      <c r="I58" s="161">
        <f t="shared" si="1"/>
        <v>0</v>
      </c>
      <c r="J58" s="138" t="s">
        <v>60</v>
      </c>
      <c r="K58" s="144"/>
      <c r="L58" s="41"/>
      <c r="M58" s="48"/>
      <c r="N58" s="48"/>
      <c r="O58" s="91"/>
      <c r="P58" s="42"/>
      <c r="Q58" s="82"/>
      <c r="R58" s="49"/>
      <c r="S58" s="83" t="s">
        <v>269</v>
      </c>
      <c r="T58" s="84" t="str">
        <f>+VLOOKUP('AGV '!$S79,bde,2,0)</f>
        <v>C503301A00</v>
      </c>
      <c r="U58" s="85"/>
      <c r="V58" s="38" t="s">
        <v>316</v>
      </c>
      <c r="W58" s="4"/>
      <c r="X58" s="3"/>
    </row>
    <row r="59" spans="1:24" hidden="1" x14ac:dyDescent="0.3">
      <c r="A59" s="86" t="s">
        <v>109</v>
      </c>
      <c r="B59" s="87">
        <v>12.44</v>
      </c>
      <c r="C59" s="86" t="s">
        <v>199</v>
      </c>
      <c r="D59" s="86" t="s">
        <v>82</v>
      </c>
      <c r="E59" s="86" t="s">
        <v>29</v>
      </c>
      <c r="F59" s="86" t="s">
        <v>9</v>
      </c>
      <c r="G59" s="164">
        <v>12.44</v>
      </c>
      <c r="H59" s="164">
        <v>12.44</v>
      </c>
      <c r="I59" s="161">
        <f t="shared" si="1"/>
        <v>0</v>
      </c>
      <c r="J59" s="86" t="s">
        <v>46</v>
      </c>
      <c r="K59" s="94"/>
      <c r="L59" s="41"/>
      <c r="M59" s="48"/>
      <c r="N59" s="48"/>
      <c r="O59" s="91"/>
      <c r="P59" s="42"/>
      <c r="Q59" s="82"/>
      <c r="R59" s="49"/>
      <c r="S59" s="83" t="s">
        <v>225</v>
      </c>
      <c r="T59" s="84" t="str">
        <f>+VLOOKUP('AGV '!$S80,bde,2,0)</f>
        <v>C503302A00</v>
      </c>
      <c r="U59" s="85"/>
      <c r="V59" s="88" t="s">
        <v>316</v>
      </c>
      <c r="W59" s="89"/>
      <c r="X59" s="90"/>
    </row>
    <row r="60" spans="1:24" hidden="1" x14ac:dyDescent="0.3">
      <c r="A60" s="78" t="s">
        <v>110</v>
      </c>
      <c r="B60" s="79">
        <v>12.44</v>
      </c>
      <c r="C60" s="78" t="s">
        <v>199</v>
      </c>
      <c r="D60" s="78" t="s">
        <v>82</v>
      </c>
      <c r="E60" s="78" t="s">
        <v>29</v>
      </c>
      <c r="F60" s="78" t="s">
        <v>16</v>
      </c>
      <c r="G60" s="165">
        <v>12.44</v>
      </c>
      <c r="H60" s="164">
        <v>12.44</v>
      </c>
      <c r="I60" s="161">
        <f t="shared" si="1"/>
        <v>0</v>
      </c>
      <c r="J60" s="78" t="s">
        <v>111</v>
      </c>
      <c r="K60" s="94"/>
      <c r="L60" s="41"/>
      <c r="M60" s="48"/>
      <c r="N60" s="48"/>
      <c r="O60" s="91"/>
      <c r="P60" s="42"/>
      <c r="Q60" s="82"/>
      <c r="R60" s="49"/>
      <c r="S60" s="83" t="s">
        <v>228</v>
      </c>
      <c r="T60" s="84" t="str">
        <f>+VLOOKUP('AGV '!$S81,bde,2,0)</f>
        <v>C503303A00</v>
      </c>
      <c r="U60" s="85"/>
      <c r="V60" s="38" t="s">
        <v>316</v>
      </c>
      <c r="W60" s="4"/>
      <c r="X60" s="3"/>
    </row>
    <row r="61" spans="1:24" hidden="1" x14ac:dyDescent="0.3">
      <c r="A61" s="86" t="s">
        <v>112</v>
      </c>
      <c r="B61" s="87">
        <v>12.17</v>
      </c>
      <c r="C61" s="86" t="s">
        <v>197</v>
      </c>
      <c r="D61" s="86" t="s">
        <v>82</v>
      </c>
      <c r="E61" s="86" t="s">
        <v>34</v>
      </c>
      <c r="F61" s="86" t="s">
        <v>9</v>
      </c>
      <c r="G61" s="164">
        <v>12.17</v>
      </c>
      <c r="H61" s="164">
        <v>12.17</v>
      </c>
      <c r="I61" s="161">
        <f t="shared" si="1"/>
        <v>0</v>
      </c>
      <c r="J61" s="141" t="s">
        <v>60</v>
      </c>
      <c r="K61" s="144"/>
      <c r="L61" s="41"/>
      <c r="M61" s="48"/>
      <c r="N61" s="48"/>
      <c r="O61" s="91"/>
      <c r="P61" s="42"/>
      <c r="Q61" s="82"/>
      <c r="R61" s="49"/>
      <c r="S61" s="83" t="s">
        <v>270</v>
      </c>
      <c r="T61" s="84" t="str">
        <f>+VLOOKUP('AGV '!$S82,bde,2,0)</f>
        <v>C503304A00</v>
      </c>
      <c r="U61" s="85"/>
      <c r="V61" s="88" t="s">
        <v>316</v>
      </c>
      <c r="W61" s="89"/>
      <c r="X61" s="90"/>
    </row>
    <row r="62" spans="1:24" hidden="1" x14ac:dyDescent="0.3">
      <c r="A62" s="78" t="s">
        <v>113</v>
      </c>
      <c r="B62" s="79">
        <v>12.17</v>
      </c>
      <c r="C62" s="78" t="s">
        <v>197</v>
      </c>
      <c r="D62" s="78" t="s">
        <v>82</v>
      </c>
      <c r="E62" s="78" t="s">
        <v>34</v>
      </c>
      <c r="F62" s="78" t="s">
        <v>12</v>
      </c>
      <c r="G62" s="165">
        <v>12.17</v>
      </c>
      <c r="H62" s="165">
        <v>12.17</v>
      </c>
      <c r="I62" s="161">
        <f t="shared" si="1"/>
        <v>0</v>
      </c>
      <c r="J62" s="138" t="s">
        <v>60</v>
      </c>
      <c r="K62" s="144"/>
      <c r="L62" s="41"/>
      <c r="M62" s="48"/>
      <c r="N62" s="48"/>
      <c r="O62" s="91"/>
      <c r="P62" s="42"/>
      <c r="Q62" s="82"/>
      <c r="R62" s="49"/>
      <c r="S62" s="83" t="s">
        <v>271</v>
      </c>
      <c r="T62" s="84" t="str">
        <f>+VLOOKUP('AGV '!$S83,bde,2,0)</f>
        <v>C503401A00</v>
      </c>
      <c r="U62" s="85"/>
      <c r="V62" s="38" t="s">
        <v>316</v>
      </c>
      <c r="W62" s="4"/>
      <c r="X62" s="3"/>
    </row>
    <row r="63" spans="1:24" hidden="1" x14ac:dyDescent="0.3">
      <c r="A63" s="86" t="s">
        <v>114</v>
      </c>
      <c r="B63" s="87">
        <v>12.17</v>
      </c>
      <c r="C63" s="86" t="s">
        <v>197</v>
      </c>
      <c r="D63" s="86" t="s">
        <v>82</v>
      </c>
      <c r="E63" s="86" t="s">
        <v>34</v>
      </c>
      <c r="F63" s="86" t="s">
        <v>14</v>
      </c>
      <c r="G63" s="164">
        <v>12.17</v>
      </c>
      <c r="H63" s="164">
        <v>12.17</v>
      </c>
      <c r="I63" s="161">
        <f t="shared" si="1"/>
        <v>0</v>
      </c>
      <c r="J63" s="141" t="s">
        <v>60</v>
      </c>
      <c r="K63" s="144"/>
      <c r="L63" s="41"/>
      <c r="M63" s="48"/>
      <c r="N63" s="48"/>
      <c r="O63" s="91"/>
      <c r="P63" s="42"/>
      <c r="Q63" s="82"/>
      <c r="R63" s="49"/>
      <c r="S63" s="83" t="s">
        <v>272</v>
      </c>
      <c r="T63" s="84" t="str">
        <f>+VLOOKUP('AGV '!$S84,bde,2,0)</f>
        <v>C503402A00</v>
      </c>
      <c r="U63" s="85"/>
      <c r="V63" s="88" t="s">
        <v>316</v>
      </c>
      <c r="W63" s="89"/>
      <c r="X63" s="90"/>
    </row>
    <row r="64" spans="1:24" s="47" customFormat="1" hidden="1" x14ac:dyDescent="0.3">
      <c r="A64" s="78" t="s">
        <v>115</v>
      </c>
      <c r="B64" s="79">
        <v>12.17</v>
      </c>
      <c r="C64" s="78" t="s">
        <v>197</v>
      </c>
      <c r="D64" s="78" t="s">
        <v>82</v>
      </c>
      <c r="E64" s="78" t="s">
        <v>34</v>
      </c>
      <c r="F64" s="78" t="s">
        <v>16</v>
      </c>
      <c r="G64" s="165">
        <v>12.17</v>
      </c>
      <c r="H64" s="165">
        <v>12.17</v>
      </c>
      <c r="I64" s="161">
        <f t="shared" si="1"/>
        <v>0</v>
      </c>
      <c r="J64" s="138" t="s">
        <v>60</v>
      </c>
      <c r="K64" s="144"/>
      <c r="L64" s="41"/>
      <c r="M64" s="48"/>
      <c r="N64" s="48"/>
      <c r="O64" s="91"/>
      <c r="P64" s="42"/>
      <c r="Q64" s="82"/>
      <c r="R64" s="49"/>
      <c r="S64" s="83" t="s">
        <v>273</v>
      </c>
      <c r="T64" s="84" t="str">
        <f>+VLOOKUP('AGV '!$S85,bde,2,0)</f>
        <v>C503403A00</v>
      </c>
      <c r="U64" s="85"/>
      <c r="V64" s="38" t="s">
        <v>316</v>
      </c>
      <c r="W64" s="4"/>
      <c r="X64" s="3"/>
    </row>
    <row r="65" spans="1:24" hidden="1" x14ac:dyDescent="0.3">
      <c r="A65" s="86" t="s">
        <v>116</v>
      </c>
      <c r="B65" s="87">
        <v>12.44</v>
      </c>
      <c r="C65" s="86" t="s">
        <v>199</v>
      </c>
      <c r="D65" s="86" t="s">
        <v>82</v>
      </c>
      <c r="E65" s="86" t="s">
        <v>72</v>
      </c>
      <c r="F65" s="86" t="s">
        <v>9</v>
      </c>
      <c r="G65" s="164">
        <v>12.44</v>
      </c>
      <c r="H65" s="164">
        <v>12.44</v>
      </c>
      <c r="I65" s="161">
        <f t="shared" si="1"/>
        <v>0</v>
      </c>
      <c r="J65" s="86" t="s">
        <v>694</v>
      </c>
      <c r="K65" s="94"/>
      <c r="L65" s="41"/>
      <c r="M65" s="48"/>
      <c r="N65" s="48"/>
      <c r="O65" s="91"/>
      <c r="P65" s="42"/>
      <c r="Q65" s="82"/>
      <c r="R65" s="49"/>
      <c r="S65" s="83" t="s">
        <v>229</v>
      </c>
      <c r="T65" s="84" t="str">
        <f>+VLOOKUP('AGV '!$S86,bde,2,0)</f>
        <v>C503404A00</v>
      </c>
      <c r="U65" s="85"/>
      <c r="V65" s="88" t="s">
        <v>316</v>
      </c>
      <c r="W65" s="89"/>
      <c r="X65" s="90"/>
    </row>
    <row r="66" spans="1:24" hidden="1" x14ac:dyDescent="0.3">
      <c r="A66" s="78" t="s">
        <v>118</v>
      </c>
      <c r="B66" s="79">
        <v>12.44</v>
      </c>
      <c r="C66" s="78" t="s">
        <v>199</v>
      </c>
      <c r="D66" s="78" t="s">
        <v>82</v>
      </c>
      <c r="E66" s="78" t="s">
        <v>72</v>
      </c>
      <c r="F66" s="78" t="s">
        <v>12</v>
      </c>
      <c r="G66" s="165">
        <v>12.44</v>
      </c>
      <c r="H66" s="165">
        <v>12.44</v>
      </c>
      <c r="I66" s="161">
        <f t="shared" ref="I66:I97" si="2">+G66-H66</f>
        <v>0</v>
      </c>
      <c r="J66" s="78" t="s">
        <v>694</v>
      </c>
      <c r="K66" s="94"/>
      <c r="L66" s="41"/>
      <c r="M66" s="48"/>
      <c r="N66" s="48"/>
      <c r="O66" s="91"/>
      <c r="P66" s="42"/>
      <c r="Q66" s="82"/>
      <c r="R66" s="49"/>
      <c r="S66" s="83" t="s">
        <v>230</v>
      </c>
      <c r="T66" s="84" t="str">
        <f>+VLOOKUP('AGV '!$S87,bde,2,0)</f>
        <v>C503501A00</v>
      </c>
      <c r="U66" s="85"/>
      <c r="V66" s="38" t="s">
        <v>316</v>
      </c>
      <c r="W66" s="4"/>
      <c r="X66" s="3"/>
    </row>
    <row r="67" spans="1:24" hidden="1" x14ac:dyDescent="0.3">
      <c r="A67" s="86" t="s">
        <v>119</v>
      </c>
      <c r="B67" s="87">
        <v>9.44</v>
      </c>
      <c r="C67" s="86" t="s">
        <v>199</v>
      </c>
      <c r="D67" s="86" t="s">
        <v>82</v>
      </c>
      <c r="E67" s="86" t="s">
        <v>72</v>
      </c>
      <c r="F67" s="86" t="s">
        <v>14</v>
      </c>
      <c r="G67" s="164">
        <v>9.44</v>
      </c>
      <c r="H67" s="164">
        <v>9.44</v>
      </c>
      <c r="I67" s="161">
        <f t="shared" si="2"/>
        <v>0</v>
      </c>
      <c r="J67" s="86" t="s">
        <v>650</v>
      </c>
      <c r="K67" s="94"/>
      <c r="L67" s="41"/>
      <c r="M67" s="48"/>
      <c r="N67" s="48"/>
      <c r="O67" s="91"/>
      <c r="P67" s="42"/>
      <c r="Q67" s="82"/>
      <c r="R67" s="49"/>
      <c r="S67" s="83" t="s">
        <v>231</v>
      </c>
      <c r="T67" s="84" t="str">
        <f>+VLOOKUP('AGV '!$S88,bde,2,0)</f>
        <v>C503502A00</v>
      </c>
      <c r="U67" s="85"/>
      <c r="V67" s="88" t="s">
        <v>316</v>
      </c>
      <c r="W67" s="89"/>
      <c r="X67" s="90"/>
    </row>
    <row r="68" spans="1:24" hidden="1" x14ac:dyDescent="0.3">
      <c r="A68" s="78" t="s">
        <v>712</v>
      </c>
      <c r="B68" s="79">
        <v>3</v>
      </c>
      <c r="C68" s="78" t="s">
        <v>199</v>
      </c>
      <c r="D68" s="78" t="s">
        <v>82</v>
      </c>
      <c r="E68" s="78" t="s">
        <v>72</v>
      </c>
      <c r="F68" s="78" t="s">
        <v>87</v>
      </c>
      <c r="G68" s="165">
        <v>3</v>
      </c>
      <c r="H68" s="165">
        <v>3</v>
      </c>
      <c r="I68" s="161">
        <f t="shared" si="2"/>
        <v>0</v>
      </c>
      <c r="J68" s="78" t="s">
        <v>650</v>
      </c>
      <c r="K68" s="94"/>
      <c r="L68" s="41" t="s">
        <v>713</v>
      </c>
      <c r="M68" s="48">
        <v>44749</v>
      </c>
      <c r="N68" s="48"/>
      <c r="O68" s="91"/>
      <c r="P68" s="42" t="s">
        <v>734</v>
      </c>
      <c r="Q68" s="82"/>
      <c r="R68" s="49"/>
      <c r="S68" s="83"/>
      <c r="T68" s="84"/>
      <c r="U68" s="85"/>
      <c r="V68" s="38" t="s">
        <v>733</v>
      </c>
      <c r="W68" s="4"/>
      <c r="X68" s="3"/>
    </row>
    <row r="69" spans="1:24" hidden="1" x14ac:dyDescent="0.3">
      <c r="A69" s="86" t="s">
        <v>120</v>
      </c>
      <c r="B69" s="87">
        <v>12.44</v>
      </c>
      <c r="C69" s="86" t="s">
        <v>199</v>
      </c>
      <c r="D69" s="86" t="s">
        <v>82</v>
      </c>
      <c r="E69" s="86" t="s">
        <v>72</v>
      </c>
      <c r="F69" s="86" t="s">
        <v>16</v>
      </c>
      <c r="G69" s="164">
        <v>12.44</v>
      </c>
      <c r="H69" s="164">
        <v>12.44</v>
      </c>
      <c r="I69" s="161">
        <f t="shared" si="2"/>
        <v>0</v>
      </c>
      <c r="J69" s="86" t="s">
        <v>650</v>
      </c>
      <c r="K69" s="94"/>
      <c r="L69" s="41"/>
      <c r="M69" s="48"/>
      <c r="N69" s="48"/>
      <c r="O69" s="91"/>
      <c r="P69" s="42"/>
      <c r="Q69" s="82"/>
      <c r="R69" s="49"/>
      <c r="S69" s="83" t="s">
        <v>232</v>
      </c>
      <c r="T69" s="84" t="str">
        <f>+VLOOKUP('AGV '!$S90,bde,2,0)</f>
        <v>C503504A00</v>
      </c>
      <c r="U69" s="85"/>
      <c r="V69" s="88" t="s">
        <v>316</v>
      </c>
      <c r="W69" s="89"/>
      <c r="X69" s="90"/>
    </row>
    <row r="70" spans="1:24" hidden="1" x14ac:dyDescent="0.3">
      <c r="A70" s="78" t="s">
        <v>121</v>
      </c>
      <c r="B70" s="79">
        <v>12.17</v>
      </c>
      <c r="C70" s="78" t="s">
        <v>197</v>
      </c>
      <c r="D70" s="78" t="s">
        <v>122</v>
      </c>
      <c r="E70" s="78" t="s">
        <v>8</v>
      </c>
      <c r="F70" s="78" t="s">
        <v>9</v>
      </c>
      <c r="G70" s="165">
        <v>12.17</v>
      </c>
      <c r="H70" s="165">
        <v>12.17</v>
      </c>
      <c r="I70" s="161">
        <f t="shared" si="2"/>
        <v>0</v>
      </c>
      <c r="J70" s="78" t="s">
        <v>60</v>
      </c>
      <c r="K70" s="94"/>
      <c r="L70" s="41"/>
      <c r="M70" s="48"/>
      <c r="N70" s="48"/>
      <c r="O70" s="91"/>
      <c r="P70" s="42"/>
      <c r="Q70" s="82"/>
      <c r="R70" s="49"/>
      <c r="S70" s="83" t="s">
        <v>276</v>
      </c>
      <c r="T70" s="84" t="str">
        <f>+VLOOKUP('AGV '!$S91,bde,2,0)</f>
        <v>C503601A00</v>
      </c>
      <c r="U70" s="85"/>
      <c r="V70" s="38" t="s">
        <v>316</v>
      </c>
      <c r="W70" s="4"/>
      <c r="X70" s="3"/>
    </row>
    <row r="71" spans="1:24" hidden="1" x14ac:dyDescent="0.3">
      <c r="A71" s="86" t="s">
        <v>123</v>
      </c>
      <c r="B71" s="87">
        <v>12.17</v>
      </c>
      <c r="C71" s="86" t="s">
        <v>197</v>
      </c>
      <c r="D71" s="86" t="s">
        <v>122</v>
      </c>
      <c r="E71" s="86" t="s">
        <v>8</v>
      </c>
      <c r="F71" s="86" t="s">
        <v>12</v>
      </c>
      <c r="G71" s="164">
        <v>12.17</v>
      </c>
      <c r="H71" s="164">
        <v>12.17</v>
      </c>
      <c r="I71" s="161">
        <f t="shared" si="2"/>
        <v>0</v>
      </c>
      <c r="J71" s="86" t="s">
        <v>60</v>
      </c>
      <c r="K71" s="94"/>
      <c r="L71" s="41"/>
      <c r="M71" s="48"/>
      <c r="N71" s="48"/>
      <c r="O71" s="91"/>
      <c r="P71" s="42"/>
      <c r="Q71" s="82"/>
      <c r="R71" s="49"/>
      <c r="S71" s="83" t="s">
        <v>277</v>
      </c>
      <c r="T71" s="84" t="str">
        <f>+VLOOKUP('AGV '!$S92,bde,2,0)</f>
        <v>C503601B00</v>
      </c>
      <c r="U71" s="85"/>
      <c r="V71" s="88" t="s">
        <v>316</v>
      </c>
      <c r="W71" s="89"/>
      <c r="X71" s="90"/>
    </row>
    <row r="72" spans="1:24" hidden="1" x14ac:dyDescent="0.3">
      <c r="A72" s="78" t="s">
        <v>124</v>
      </c>
      <c r="B72" s="79">
        <v>12.17</v>
      </c>
      <c r="C72" s="78" t="s">
        <v>197</v>
      </c>
      <c r="D72" s="78" t="s">
        <v>122</v>
      </c>
      <c r="E72" s="78" t="s">
        <v>8</v>
      </c>
      <c r="F72" s="78" t="s">
        <v>14</v>
      </c>
      <c r="G72" s="165">
        <v>12.17</v>
      </c>
      <c r="H72" s="165">
        <v>12.17</v>
      </c>
      <c r="I72" s="161">
        <f t="shared" si="2"/>
        <v>0</v>
      </c>
      <c r="J72" s="78" t="s">
        <v>60</v>
      </c>
      <c r="K72" s="94"/>
      <c r="L72" s="41"/>
      <c r="M72" s="48"/>
      <c r="N72" s="48"/>
      <c r="O72" s="91"/>
      <c r="P72" s="42"/>
      <c r="Q72" s="82"/>
      <c r="R72" s="49"/>
      <c r="S72" s="83" t="s">
        <v>278</v>
      </c>
      <c r="T72" s="84" t="str">
        <f>+VLOOKUP('AGV '!$S93,bde,2,0)</f>
        <v>C503601C00</v>
      </c>
      <c r="U72" s="85"/>
      <c r="V72" s="38" t="s">
        <v>316</v>
      </c>
      <c r="W72" s="4"/>
      <c r="X72" s="3"/>
    </row>
    <row r="73" spans="1:24" hidden="1" x14ac:dyDescent="0.3">
      <c r="A73" s="86" t="s">
        <v>125</v>
      </c>
      <c r="B73" s="87">
        <v>12.17</v>
      </c>
      <c r="C73" s="86" t="s">
        <v>197</v>
      </c>
      <c r="D73" s="86" t="s">
        <v>122</v>
      </c>
      <c r="E73" s="86" t="s">
        <v>8</v>
      </c>
      <c r="F73" s="86" t="s">
        <v>16</v>
      </c>
      <c r="G73" s="164">
        <v>12.17</v>
      </c>
      <c r="H73" s="164">
        <v>12.17</v>
      </c>
      <c r="I73" s="161">
        <f t="shared" si="2"/>
        <v>0</v>
      </c>
      <c r="J73" s="86" t="s">
        <v>60</v>
      </c>
      <c r="K73" s="94"/>
      <c r="L73" s="41"/>
      <c r="M73" s="48"/>
      <c r="N73" s="48"/>
      <c r="O73" s="91"/>
      <c r="P73" s="42"/>
      <c r="Q73" s="82"/>
      <c r="R73" s="49"/>
      <c r="S73" s="83" t="s">
        <v>279</v>
      </c>
      <c r="T73" s="84" t="str">
        <f>+VLOOKUP('AGV '!$S94,bde,2,0)</f>
        <v>C503601D00</v>
      </c>
      <c r="U73" s="85"/>
      <c r="V73" s="88" t="s">
        <v>316</v>
      </c>
      <c r="W73" s="89"/>
      <c r="X73" s="90"/>
    </row>
    <row r="74" spans="1:24" hidden="1" x14ac:dyDescent="0.3">
      <c r="A74" s="78" t="s">
        <v>126</v>
      </c>
      <c r="B74" s="111">
        <v>12.17</v>
      </c>
      <c r="C74" s="78" t="s">
        <v>197</v>
      </c>
      <c r="D74" s="78" t="s">
        <v>122</v>
      </c>
      <c r="E74" s="78" t="s">
        <v>18</v>
      </c>
      <c r="F74" s="78" t="s">
        <v>9</v>
      </c>
      <c r="G74" s="165">
        <v>12.17</v>
      </c>
      <c r="H74" s="165">
        <v>12.17</v>
      </c>
      <c r="I74" s="161">
        <f t="shared" si="2"/>
        <v>0</v>
      </c>
      <c r="J74" s="78" t="s">
        <v>60</v>
      </c>
      <c r="K74" s="94"/>
      <c r="L74" s="41"/>
      <c r="M74" s="48"/>
      <c r="N74" s="48"/>
      <c r="O74" s="91"/>
      <c r="P74" s="42"/>
      <c r="Q74" s="82"/>
      <c r="R74" s="49"/>
      <c r="S74" s="83" t="s">
        <v>280</v>
      </c>
      <c r="T74" s="84" t="e">
        <f>+VLOOKUP('AGV '!$S95,bde,2,0)</f>
        <v>#N/A</v>
      </c>
      <c r="U74" s="85"/>
      <c r="V74" s="38" t="s">
        <v>316</v>
      </c>
      <c r="W74" s="4"/>
      <c r="X74" s="3"/>
    </row>
    <row r="75" spans="1:24" hidden="1" x14ac:dyDescent="0.3">
      <c r="A75" s="86" t="s">
        <v>127</v>
      </c>
      <c r="B75" s="112">
        <v>11.546597659765977</v>
      </c>
      <c r="C75" s="86" t="s">
        <v>197</v>
      </c>
      <c r="D75" s="86" t="s">
        <v>122</v>
      </c>
      <c r="E75" s="86" t="s">
        <v>18</v>
      </c>
      <c r="F75" s="86" t="s">
        <v>12</v>
      </c>
      <c r="G75" s="164">
        <v>11.546597659765977</v>
      </c>
      <c r="H75" s="164">
        <v>11.55</v>
      </c>
      <c r="I75" s="161">
        <f t="shared" si="2"/>
        <v>-3.4023402340235265E-3</v>
      </c>
      <c r="J75" s="86" t="s">
        <v>60</v>
      </c>
      <c r="K75" s="94"/>
      <c r="L75" s="41"/>
      <c r="M75" s="48"/>
      <c r="N75" s="48"/>
      <c r="O75" s="91"/>
      <c r="P75" s="42"/>
      <c r="Q75" s="82"/>
      <c r="R75" s="49"/>
      <c r="S75" s="83" t="s">
        <v>281</v>
      </c>
      <c r="T75" s="84" t="e">
        <f>+VLOOKUP('AGV '!$S96,bde,2,0)</f>
        <v>#N/A</v>
      </c>
      <c r="U75" s="85"/>
      <c r="V75" s="88" t="s">
        <v>316</v>
      </c>
      <c r="W75" s="89"/>
      <c r="X75" s="90"/>
    </row>
    <row r="76" spans="1:24" hidden="1" x14ac:dyDescent="0.3">
      <c r="A76" s="78" t="s">
        <v>349</v>
      </c>
      <c r="B76" s="111">
        <v>0.62340234023402341</v>
      </c>
      <c r="C76" s="78" t="s">
        <v>197</v>
      </c>
      <c r="D76" s="78" t="s">
        <v>122</v>
      </c>
      <c r="E76" s="78" t="s">
        <v>18</v>
      </c>
      <c r="F76" s="78" t="s">
        <v>208</v>
      </c>
      <c r="G76" s="165">
        <v>0.62340234023402341</v>
      </c>
      <c r="H76" s="165">
        <v>0.62</v>
      </c>
      <c r="I76" s="161">
        <f t="shared" si="2"/>
        <v>3.4023402340234155E-3</v>
      </c>
      <c r="J76" s="142" t="s">
        <v>19</v>
      </c>
      <c r="K76" s="93"/>
      <c r="L76" s="41"/>
      <c r="M76" s="48"/>
      <c r="N76" s="48"/>
      <c r="O76" s="91"/>
      <c r="P76" s="42"/>
      <c r="Q76" s="82"/>
      <c r="R76" s="49"/>
      <c r="S76" s="83" t="s">
        <v>350</v>
      </c>
      <c r="T76" s="84" t="e">
        <f>+VLOOKUP('AGV '!$S97,bde,2,0)</f>
        <v>#N/A</v>
      </c>
      <c r="U76" s="85">
        <v>44119</v>
      </c>
      <c r="V76" s="38" t="s">
        <v>316</v>
      </c>
      <c r="W76" s="99"/>
      <c r="X76" s="99"/>
    </row>
    <row r="77" spans="1:24" hidden="1" x14ac:dyDescent="0.3">
      <c r="A77" s="86" t="s">
        <v>128</v>
      </c>
      <c r="B77" s="112">
        <v>8.870000000000001</v>
      </c>
      <c r="C77" s="86" t="s">
        <v>197</v>
      </c>
      <c r="D77" s="86" t="s">
        <v>122</v>
      </c>
      <c r="E77" s="86" t="s">
        <v>18</v>
      </c>
      <c r="F77" s="86" t="s">
        <v>14</v>
      </c>
      <c r="G77" s="164">
        <v>8.870000000000001</v>
      </c>
      <c r="H77" s="164">
        <v>8.870000000000001</v>
      </c>
      <c r="I77" s="161">
        <f t="shared" si="2"/>
        <v>0</v>
      </c>
      <c r="J77" s="137" t="s">
        <v>60</v>
      </c>
      <c r="K77" s="93"/>
      <c r="L77" s="41"/>
      <c r="M77" s="48"/>
      <c r="N77" s="48"/>
      <c r="O77" s="91"/>
      <c r="P77" s="42"/>
      <c r="Q77" s="82"/>
      <c r="R77" s="49"/>
      <c r="S77" s="83" t="s">
        <v>282</v>
      </c>
      <c r="T77" s="84" t="str">
        <f>+VLOOKUP('AGV '!$S98,bde,2,0)</f>
        <v>C503602A00</v>
      </c>
      <c r="U77" s="85"/>
      <c r="V77" s="88" t="s">
        <v>316</v>
      </c>
      <c r="W77" s="89"/>
      <c r="X77" s="90"/>
    </row>
    <row r="78" spans="1:24" hidden="1" x14ac:dyDescent="0.3">
      <c r="A78" s="78" t="s">
        <v>129</v>
      </c>
      <c r="B78" s="111">
        <v>12.17</v>
      </c>
      <c r="C78" s="78" t="s">
        <v>197</v>
      </c>
      <c r="D78" s="78" t="s">
        <v>122</v>
      </c>
      <c r="E78" s="78" t="s">
        <v>18</v>
      </c>
      <c r="F78" s="78" t="s">
        <v>16</v>
      </c>
      <c r="G78" s="165">
        <v>12.17</v>
      </c>
      <c r="H78" s="165">
        <v>12.17</v>
      </c>
      <c r="I78" s="161">
        <f t="shared" si="2"/>
        <v>0</v>
      </c>
      <c r="J78" s="142" t="s">
        <v>60</v>
      </c>
      <c r="K78" s="93"/>
      <c r="L78" s="41"/>
      <c r="M78" s="48"/>
      <c r="N78" s="48"/>
      <c r="O78" s="91"/>
      <c r="P78" s="42"/>
      <c r="Q78" s="82"/>
      <c r="R78" s="49"/>
      <c r="S78" s="83" t="s">
        <v>283</v>
      </c>
      <c r="T78" s="84" t="str">
        <f>+VLOOKUP('AGV '!$S99,bde,2,0)</f>
        <v>C503602B00</v>
      </c>
      <c r="U78" s="85"/>
      <c r="V78" s="38" t="s">
        <v>316</v>
      </c>
      <c r="W78" s="4"/>
      <c r="X78" s="3"/>
    </row>
    <row r="79" spans="1:24" hidden="1" x14ac:dyDescent="0.3">
      <c r="A79" s="86" t="s">
        <v>130</v>
      </c>
      <c r="B79" s="87">
        <v>12.17</v>
      </c>
      <c r="C79" s="86" t="s">
        <v>197</v>
      </c>
      <c r="D79" s="86" t="s">
        <v>122</v>
      </c>
      <c r="E79" s="86" t="s">
        <v>24</v>
      </c>
      <c r="F79" s="86" t="s">
        <v>9</v>
      </c>
      <c r="G79" s="164">
        <v>12.17</v>
      </c>
      <c r="H79" s="164">
        <v>12.17</v>
      </c>
      <c r="I79" s="161">
        <f t="shared" si="2"/>
        <v>0</v>
      </c>
      <c r="J79" s="137" t="s">
        <v>60</v>
      </c>
      <c r="K79" s="93"/>
      <c r="L79" s="41"/>
      <c r="M79" s="48"/>
      <c r="N79" s="48"/>
      <c r="O79" s="91"/>
      <c r="P79" s="42"/>
      <c r="Q79" s="82"/>
      <c r="R79" s="49"/>
      <c r="S79" s="83" t="s">
        <v>284</v>
      </c>
      <c r="T79" s="84" t="str">
        <f>+VLOOKUP('AGV '!$S100,bde,2,0)</f>
        <v>C503603A00</v>
      </c>
      <c r="U79" s="85"/>
      <c r="V79" s="88" t="s">
        <v>316</v>
      </c>
      <c r="W79" s="89"/>
      <c r="X79" s="90"/>
    </row>
    <row r="80" spans="1:24" hidden="1" x14ac:dyDescent="0.3">
      <c r="A80" s="78" t="s">
        <v>131</v>
      </c>
      <c r="B80" s="79">
        <v>12.17</v>
      </c>
      <c r="C80" s="78" t="s">
        <v>197</v>
      </c>
      <c r="D80" s="78" t="s">
        <v>122</v>
      </c>
      <c r="E80" s="78" t="s">
        <v>24</v>
      </c>
      <c r="F80" s="78" t="s">
        <v>12</v>
      </c>
      <c r="G80" s="165">
        <v>12.17</v>
      </c>
      <c r="H80" s="165">
        <v>12.17</v>
      </c>
      <c r="I80" s="161">
        <f t="shared" si="2"/>
        <v>0</v>
      </c>
      <c r="J80" s="78" t="s">
        <v>38</v>
      </c>
      <c r="K80" s="94"/>
      <c r="L80" s="41"/>
      <c r="M80" s="48"/>
      <c r="N80" s="48"/>
      <c r="O80" s="91"/>
      <c r="P80" s="42"/>
      <c r="Q80" s="82"/>
      <c r="R80" s="49"/>
      <c r="S80" s="83" t="s">
        <v>285</v>
      </c>
      <c r="T80" s="84" t="str">
        <f>+VLOOKUP('AGV '!$S101,bde,2,0)</f>
        <v>C503603B00</v>
      </c>
      <c r="U80" s="85"/>
      <c r="V80" s="38" t="s">
        <v>316</v>
      </c>
      <c r="W80" s="4"/>
      <c r="X80" s="3"/>
    </row>
    <row r="81" spans="1:24" hidden="1" x14ac:dyDescent="0.3">
      <c r="A81" s="86" t="s">
        <v>132</v>
      </c>
      <c r="B81" s="87">
        <v>12.17</v>
      </c>
      <c r="C81" s="86" t="s">
        <v>197</v>
      </c>
      <c r="D81" s="86" t="s">
        <v>122</v>
      </c>
      <c r="E81" s="86" t="s">
        <v>24</v>
      </c>
      <c r="F81" s="86" t="s">
        <v>14</v>
      </c>
      <c r="G81" s="164">
        <v>12.17</v>
      </c>
      <c r="H81" s="164">
        <v>12.17</v>
      </c>
      <c r="I81" s="161">
        <f t="shared" si="2"/>
        <v>0</v>
      </c>
      <c r="J81" s="86" t="s">
        <v>35</v>
      </c>
      <c r="K81" s="94"/>
      <c r="L81" s="41"/>
      <c r="M81" s="48"/>
      <c r="N81" s="48"/>
      <c r="O81" s="91"/>
      <c r="P81" s="42"/>
      <c r="Q81" s="82"/>
      <c r="R81" s="49"/>
      <c r="S81" s="83" t="s">
        <v>286</v>
      </c>
      <c r="T81" s="84" t="str">
        <f>+VLOOKUP('AGV '!$S102,bde,2,0)</f>
        <v>C503604A00</v>
      </c>
      <c r="U81" s="85"/>
      <c r="V81" s="88" t="s">
        <v>316</v>
      </c>
      <c r="W81" s="89"/>
      <c r="X81" s="90"/>
    </row>
    <row r="82" spans="1:24" hidden="1" x14ac:dyDescent="0.3">
      <c r="A82" s="78" t="s">
        <v>133</v>
      </c>
      <c r="B82" s="79">
        <v>12.17</v>
      </c>
      <c r="C82" s="78" t="s">
        <v>197</v>
      </c>
      <c r="D82" s="78" t="s">
        <v>122</v>
      </c>
      <c r="E82" s="78" t="s">
        <v>24</v>
      </c>
      <c r="F82" s="78" t="s">
        <v>16</v>
      </c>
      <c r="G82" s="165">
        <v>12.17</v>
      </c>
      <c r="H82" s="165">
        <v>12.17</v>
      </c>
      <c r="I82" s="161">
        <f t="shared" si="2"/>
        <v>0</v>
      </c>
      <c r="J82" s="142" t="s">
        <v>60</v>
      </c>
      <c r="K82" s="93"/>
      <c r="L82" s="41"/>
      <c r="M82" s="48"/>
      <c r="N82" s="48"/>
      <c r="O82" s="91"/>
      <c r="P82" s="42"/>
      <c r="Q82" s="82"/>
      <c r="R82" s="49"/>
      <c r="S82" s="83" t="s">
        <v>287</v>
      </c>
      <c r="T82" s="84" t="str">
        <f>+VLOOKUP('AGV '!$S103,bde,2,0)</f>
        <v>C503604B00</v>
      </c>
      <c r="U82" s="85"/>
      <c r="V82" s="38" t="s">
        <v>316</v>
      </c>
      <c r="W82" s="4"/>
      <c r="X82" s="3"/>
    </row>
    <row r="83" spans="1:24" hidden="1" x14ac:dyDescent="0.3">
      <c r="A83" s="86" t="s">
        <v>134</v>
      </c>
      <c r="B83" s="87">
        <v>12.17</v>
      </c>
      <c r="C83" s="86" t="s">
        <v>200</v>
      </c>
      <c r="D83" s="86" t="s">
        <v>122</v>
      </c>
      <c r="E83" s="86" t="s">
        <v>29</v>
      </c>
      <c r="F83" s="86" t="s">
        <v>9</v>
      </c>
      <c r="G83" s="164">
        <v>12.17</v>
      </c>
      <c r="H83" s="164">
        <v>12.17</v>
      </c>
      <c r="I83" s="161">
        <f t="shared" si="2"/>
        <v>0</v>
      </c>
      <c r="J83" s="137" t="s">
        <v>73</v>
      </c>
      <c r="K83" s="93"/>
      <c r="L83" s="41"/>
      <c r="M83" s="48"/>
      <c r="N83" s="48"/>
      <c r="O83" s="91">
        <v>300000000048</v>
      </c>
      <c r="P83" s="42"/>
      <c r="Q83" s="82">
        <v>43526</v>
      </c>
      <c r="R83" s="49">
        <v>44279</v>
      </c>
      <c r="S83" s="83" t="s">
        <v>387</v>
      </c>
      <c r="T83" s="84" t="e">
        <f>+VLOOKUP('AGV '!$S104,bde,2,0)</f>
        <v>#N/A</v>
      </c>
      <c r="U83" s="85">
        <v>44280</v>
      </c>
      <c r="V83" s="88" t="s">
        <v>316</v>
      </c>
      <c r="W83" s="89"/>
      <c r="X83" s="90"/>
    </row>
    <row r="84" spans="1:24" hidden="1" x14ac:dyDescent="0.3">
      <c r="A84" s="78" t="s">
        <v>135</v>
      </c>
      <c r="B84" s="79">
        <v>12.17</v>
      </c>
      <c r="C84" s="78" t="s">
        <v>200</v>
      </c>
      <c r="D84" s="78" t="s">
        <v>122</v>
      </c>
      <c r="E84" s="78" t="s">
        <v>29</v>
      </c>
      <c r="F84" s="78" t="s">
        <v>12</v>
      </c>
      <c r="G84" s="165">
        <v>12.17</v>
      </c>
      <c r="H84" s="165">
        <v>12.17</v>
      </c>
      <c r="I84" s="161">
        <f t="shared" si="2"/>
        <v>0</v>
      </c>
      <c r="J84" s="142" t="s">
        <v>73</v>
      </c>
      <c r="K84" s="93"/>
      <c r="L84" s="41"/>
      <c r="M84" s="48"/>
      <c r="N84" s="48"/>
      <c r="O84" s="91">
        <v>300000000049</v>
      </c>
      <c r="P84" s="42"/>
      <c r="Q84" s="82">
        <v>43533</v>
      </c>
      <c r="R84" s="49">
        <v>44280</v>
      </c>
      <c r="S84" s="83" t="s">
        <v>388</v>
      </c>
      <c r="T84" s="84" t="str">
        <f>+VLOOKUP('AGV '!$S105,bde,2,0)</f>
        <v>C604101A00</v>
      </c>
      <c r="U84" s="85">
        <v>44281</v>
      </c>
      <c r="V84" s="38" t="s">
        <v>316</v>
      </c>
      <c r="W84" s="4"/>
      <c r="X84" s="3"/>
    </row>
    <row r="85" spans="1:24" hidden="1" x14ac:dyDescent="0.3">
      <c r="A85" s="86" t="s">
        <v>136</v>
      </c>
      <c r="B85" s="87">
        <v>12.17</v>
      </c>
      <c r="C85" s="86" t="s">
        <v>200</v>
      </c>
      <c r="D85" s="86" t="s">
        <v>122</v>
      </c>
      <c r="E85" s="86" t="s">
        <v>29</v>
      </c>
      <c r="F85" s="86" t="s">
        <v>14</v>
      </c>
      <c r="G85" s="164">
        <v>12.17</v>
      </c>
      <c r="H85" s="164">
        <v>12.170000000000002</v>
      </c>
      <c r="I85" s="161">
        <f t="shared" si="2"/>
        <v>0</v>
      </c>
      <c r="J85" s="137" t="s">
        <v>73</v>
      </c>
      <c r="K85" s="93"/>
      <c r="L85" s="41"/>
      <c r="M85" s="48"/>
      <c r="N85" s="48"/>
      <c r="O85" s="91">
        <v>300000000050</v>
      </c>
      <c r="P85" s="42"/>
      <c r="Q85" s="82">
        <v>43589</v>
      </c>
      <c r="R85" s="49">
        <v>44283</v>
      </c>
      <c r="S85" s="83" t="s">
        <v>389</v>
      </c>
      <c r="T85" s="84" t="str">
        <f>+VLOOKUP('AGV '!$S106,bde,2,0)</f>
        <v>C604102A00</v>
      </c>
      <c r="U85" s="85">
        <v>44284</v>
      </c>
      <c r="V85" s="88" t="s">
        <v>316</v>
      </c>
      <c r="W85" s="89"/>
      <c r="X85" s="90"/>
    </row>
    <row r="86" spans="1:24" hidden="1" x14ac:dyDescent="0.3">
      <c r="A86" s="78" t="s">
        <v>137</v>
      </c>
      <c r="B86" s="79">
        <v>12.17</v>
      </c>
      <c r="C86" s="78" t="s">
        <v>200</v>
      </c>
      <c r="D86" s="78" t="s">
        <v>122</v>
      </c>
      <c r="E86" s="78" t="s">
        <v>29</v>
      </c>
      <c r="F86" s="78" t="s">
        <v>16</v>
      </c>
      <c r="G86" s="165">
        <v>12.17</v>
      </c>
      <c r="H86" s="165">
        <v>12.17</v>
      </c>
      <c r="I86" s="161">
        <f t="shared" si="2"/>
        <v>0</v>
      </c>
      <c r="J86" s="78" t="s">
        <v>73</v>
      </c>
      <c r="K86" s="94"/>
      <c r="L86" s="41"/>
      <c r="M86" s="48"/>
      <c r="N86" s="48"/>
      <c r="O86" s="91">
        <v>300000000051</v>
      </c>
      <c r="P86" s="42"/>
      <c r="Q86" s="82">
        <v>43590</v>
      </c>
      <c r="R86" s="49">
        <v>44285</v>
      </c>
      <c r="S86" s="83" t="s">
        <v>390</v>
      </c>
      <c r="T86" s="84" t="str">
        <f>+VLOOKUP('AGV '!$S107,bde,2,0)</f>
        <v>C604103A00</v>
      </c>
      <c r="U86" s="85">
        <v>44286</v>
      </c>
      <c r="V86" s="38" t="s">
        <v>316</v>
      </c>
      <c r="W86" s="4"/>
      <c r="X86" s="3"/>
    </row>
    <row r="87" spans="1:24" hidden="1" x14ac:dyDescent="0.3">
      <c r="A87" s="86" t="s">
        <v>138</v>
      </c>
      <c r="B87" s="87">
        <v>12.17</v>
      </c>
      <c r="C87" s="86" t="s">
        <v>197</v>
      </c>
      <c r="D87" s="86" t="s">
        <v>122</v>
      </c>
      <c r="E87" s="86" t="s">
        <v>34</v>
      </c>
      <c r="F87" s="86" t="s">
        <v>9</v>
      </c>
      <c r="G87" s="164">
        <v>12.17</v>
      </c>
      <c r="H87" s="164">
        <v>12.17</v>
      </c>
      <c r="I87" s="161">
        <f t="shared" si="2"/>
        <v>0</v>
      </c>
      <c r="J87" s="86" t="s">
        <v>60</v>
      </c>
      <c r="K87" s="94"/>
      <c r="L87" s="41"/>
      <c r="M87" s="48"/>
      <c r="N87" s="48"/>
      <c r="O87" s="91"/>
      <c r="P87" s="42"/>
      <c r="Q87" s="82"/>
      <c r="R87" s="49"/>
      <c r="S87" s="83" t="s">
        <v>288</v>
      </c>
      <c r="T87" s="84" t="str">
        <f>+VLOOKUP('AGV '!$S108,bde,2,0)</f>
        <v>C604104A00</v>
      </c>
      <c r="U87" s="85"/>
      <c r="V87" s="88" t="s">
        <v>316</v>
      </c>
      <c r="W87" s="89"/>
      <c r="X87" s="90"/>
    </row>
    <row r="88" spans="1:24" hidden="1" x14ac:dyDescent="0.3">
      <c r="A88" s="78" t="s">
        <v>139</v>
      </c>
      <c r="B88" s="79">
        <v>12.17</v>
      </c>
      <c r="C88" s="78" t="s">
        <v>197</v>
      </c>
      <c r="D88" s="78" t="s">
        <v>122</v>
      </c>
      <c r="E88" s="78" t="s">
        <v>34</v>
      </c>
      <c r="F88" s="78" t="s">
        <v>12</v>
      </c>
      <c r="G88" s="165">
        <v>12.17</v>
      </c>
      <c r="H88" s="165">
        <v>12.17</v>
      </c>
      <c r="I88" s="161">
        <f t="shared" si="2"/>
        <v>0</v>
      </c>
      <c r="J88" s="78" t="s">
        <v>60</v>
      </c>
      <c r="K88" s="94"/>
      <c r="L88" s="41"/>
      <c r="M88" s="48"/>
      <c r="N88" s="48"/>
      <c r="O88" s="91"/>
      <c r="P88" s="42"/>
      <c r="Q88" s="82"/>
      <c r="R88" s="49"/>
      <c r="S88" s="83" t="s">
        <v>289</v>
      </c>
      <c r="T88" s="84" t="str">
        <f>+VLOOKUP('AGV '!$S109,bde,2,0)</f>
        <v>C604201A00</v>
      </c>
      <c r="U88" s="85"/>
      <c r="V88" s="38" t="s">
        <v>316</v>
      </c>
      <c r="W88" s="4"/>
      <c r="X88" s="3"/>
    </row>
    <row r="89" spans="1:24" hidden="1" x14ac:dyDescent="0.3">
      <c r="A89" s="86" t="s">
        <v>140</v>
      </c>
      <c r="B89" s="87">
        <v>12.17</v>
      </c>
      <c r="C89" s="86" t="s">
        <v>197</v>
      </c>
      <c r="D89" s="86" t="s">
        <v>122</v>
      </c>
      <c r="E89" s="86" t="s">
        <v>34</v>
      </c>
      <c r="F89" s="86" t="s">
        <v>14</v>
      </c>
      <c r="G89" s="164">
        <v>12.17</v>
      </c>
      <c r="H89" s="164">
        <v>12.17</v>
      </c>
      <c r="I89" s="161">
        <f t="shared" si="2"/>
        <v>0</v>
      </c>
      <c r="J89" s="86" t="s">
        <v>60</v>
      </c>
      <c r="K89" s="94"/>
      <c r="L89" s="41"/>
      <c r="M89" s="48"/>
      <c r="N89" s="48"/>
      <c r="O89" s="91"/>
      <c r="P89" s="42"/>
      <c r="Q89" s="82"/>
      <c r="R89" s="49"/>
      <c r="S89" s="83" t="s">
        <v>290</v>
      </c>
      <c r="T89" s="84" t="str">
        <f>+VLOOKUP('AGV '!$S110,bde,2,0)</f>
        <v>C604202A00</v>
      </c>
      <c r="U89" s="85"/>
      <c r="V89" s="88" t="s">
        <v>316</v>
      </c>
      <c r="W89" s="89"/>
      <c r="X89" s="90"/>
    </row>
    <row r="90" spans="1:24" hidden="1" x14ac:dyDescent="0.3">
      <c r="A90" s="78" t="s">
        <v>141</v>
      </c>
      <c r="B90" s="79">
        <v>12.17</v>
      </c>
      <c r="C90" s="78" t="s">
        <v>197</v>
      </c>
      <c r="D90" s="78" t="s">
        <v>122</v>
      </c>
      <c r="E90" s="78" t="s">
        <v>34</v>
      </c>
      <c r="F90" s="78" t="s">
        <v>16</v>
      </c>
      <c r="G90" s="165">
        <v>12.17</v>
      </c>
      <c r="H90" s="165">
        <v>12.17</v>
      </c>
      <c r="I90" s="161">
        <f t="shared" si="2"/>
        <v>0</v>
      </c>
      <c r="J90" s="78" t="s">
        <v>60</v>
      </c>
      <c r="K90" s="94"/>
      <c r="L90" s="41"/>
      <c r="M90" s="48"/>
      <c r="N90" s="48"/>
      <c r="O90" s="91"/>
      <c r="P90" s="42"/>
      <c r="Q90" s="82"/>
      <c r="R90" s="49"/>
      <c r="S90" s="83" t="s">
        <v>291</v>
      </c>
      <c r="T90" s="84" t="str">
        <f>+VLOOKUP('AGV '!$S111,bde,2,0)</f>
        <v>C604203A00</v>
      </c>
      <c r="U90" s="85"/>
      <c r="V90" s="38" t="s">
        <v>316</v>
      </c>
      <c r="W90" s="4"/>
      <c r="X90" s="3"/>
    </row>
    <row r="91" spans="1:24" hidden="1" x14ac:dyDescent="0.3">
      <c r="A91" s="86" t="s">
        <v>142</v>
      </c>
      <c r="B91" s="102">
        <v>5.085</v>
      </c>
      <c r="C91" s="86" t="s">
        <v>197</v>
      </c>
      <c r="D91" s="86" t="s">
        <v>122</v>
      </c>
      <c r="E91" s="86" t="s">
        <v>72</v>
      </c>
      <c r="F91" s="86" t="s">
        <v>143</v>
      </c>
      <c r="G91" s="164">
        <v>5.085</v>
      </c>
      <c r="H91" s="164">
        <v>5.085</v>
      </c>
      <c r="I91" s="161">
        <f t="shared" si="2"/>
        <v>0</v>
      </c>
      <c r="J91" s="86" t="s">
        <v>52</v>
      </c>
      <c r="K91" s="94"/>
      <c r="L91" s="41"/>
      <c r="M91" s="48"/>
      <c r="N91" s="48"/>
      <c r="O91" s="91"/>
      <c r="P91" s="42"/>
      <c r="Q91" s="82"/>
      <c r="R91" s="49"/>
      <c r="S91" s="83" t="s">
        <v>292</v>
      </c>
      <c r="T91" s="84" t="str">
        <f>+VLOOKUP('AGV '!$S112,bde,2,0)</f>
        <v>C604204A00</v>
      </c>
      <c r="U91" s="85"/>
      <c r="V91" s="88" t="s">
        <v>316</v>
      </c>
      <c r="W91" s="89"/>
      <c r="X91" s="90"/>
    </row>
    <row r="92" spans="1:24" hidden="1" x14ac:dyDescent="0.3">
      <c r="A92" s="78" t="s">
        <v>144</v>
      </c>
      <c r="B92" s="103">
        <v>1.81</v>
      </c>
      <c r="C92" s="78" t="s">
        <v>197</v>
      </c>
      <c r="D92" s="78" t="s">
        <v>122</v>
      </c>
      <c r="E92" s="78" t="s">
        <v>72</v>
      </c>
      <c r="F92" s="78" t="s">
        <v>93</v>
      </c>
      <c r="G92" s="165">
        <v>1.81</v>
      </c>
      <c r="H92" s="165">
        <v>1.81</v>
      </c>
      <c r="I92" s="161">
        <f t="shared" si="2"/>
        <v>0</v>
      </c>
      <c r="J92" s="78" t="s">
        <v>60</v>
      </c>
      <c r="K92" s="94"/>
      <c r="L92" s="41"/>
      <c r="M92" s="48"/>
      <c r="N92" s="48"/>
      <c r="O92" s="91"/>
      <c r="P92" s="42"/>
      <c r="Q92" s="82"/>
      <c r="R92" s="49"/>
      <c r="S92" s="83" t="s">
        <v>293</v>
      </c>
      <c r="T92" s="84" t="str">
        <f>+VLOOKUP('AGV '!$S113,bde,2,0)</f>
        <v>C604301A00</v>
      </c>
      <c r="U92" s="85"/>
      <c r="V92" s="38" t="s">
        <v>316</v>
      </c>
      <c r="W92" s="4"/>
      <c r="X92" s="3"/>
    </row>
    <row r="93" spans="1:24" hidden="1" x14ac:dyDescent="0.3">
      <c r="A93" s="86" t="s">
        <v>377</v>
      </c>
      <c r="B93" s="102">
        <v>0.68</v>
      </c>
      <c r="C93" s="86" t="s">
        <v>197</v>
      </c>
      <c r="D93" s="86" t="s">
        <v>122</v>
      </c>
      <c r="E93" s="86" t="s">
        <v>72</v>
      </c>
      <c r="F93" s="86" t="s">
        <v>380</v>
      </c>
      <c r="G93" s="164">
        <v>0.68</v>
      </c>
      <c r="H93" s="164">
        <v>0.68</v>
      </c>
      <c r="I93" s="161">
        <f t="shared" si="2"/>
        <v>0</v>
      </c>
      <c r="J93" s="86" t="s">
        <v>383</v>
      </c>
      <c r="K93" s="94"/>
      <c r="L93" s="41"/>
      <c r="M93" s="48"/>
      <c r="N93" s="48"/>
      <c r="O93" s="91"/>
      <c r="P93" s="42"/>
      <c r="Q93" s="82"/>
      <c r="R93" s="49"/>
      <c r="S93" s="83" t="s">
        <v>541</v>
      </c>
      <c r="T93" s="84" t="str">
        <f>+VLOOKUP('AGV '!$S114,bde,2,0)</f>
        <v>C604302A00</v>
      </c>
      <c r="U93" s="85">
        <v>44414</v>
      </c>
      <c r="V93" s="88" t="s">
        <v>316</v>
      </c>
      <c r="W93" s="89"/>
      <c r="X93" s="90"/>
    </row>
    <row r="94" spans="1:24" hidden="1" x14ac:dyDescent="0.3">
      <c r="A94" s="78" t="s">
        <v>378</v>
      </c>
      <c r="B94" s="103">
        <v>0.1</v>
      </c>
      <c r="C94" s="78" t="s">
        <v>197</v>
      </c>
      <c r="D94" s="78" t="s">
        <v>122</v>
      </c>
      <c r="E94" s="78" t="s">
        <v>72</v>
      </c>
      <c r="F94" s="78" t="s">
        <v>381</v>
      </c>
      <c r="G94" s="165">
        <v>0.1</v>
      </c>
      <c r="H94" s="165">
        <v>0.1</v>
      </c>
      <c r="I94" s="161">
        <f t="shared" si="2"/>
        <v>0</v>
      </c>
      <c r="J94" s="78" t="s">
        <v>384</v>
      </c>
      <c r="K94" s="94"/>
      <c r="L94" s="41"/>
      <c r="M94" s="48"/>
      <c r="N94" s="48"/>
      <c r="O94" s="91"/>
      <c r="P94" s="42"/>
      <c r="Q94" s="82"/>
      <c r="R94" s="49"/>
      <c r="S94" s="83" t="s">
        <v>385</v>
      </c>
      <c r="T94" s="84" t="str">
        <f>+VLOOKUP('AGV '!$S115,bde,2,0)</f>
        <v>C604303A00</v>
      </c>
      <c r="U94" s="85">
        <v>44414</v>
      </c>
      <c r="V94" s="38" t="s">
        <v>316</v>
      </c>
      <c r="W94" s="4"/>
      <c r="X94" s="3"/>
    </row>
    <row r="95" spans="1:24" hidden="1" x14ac:dyDescent="0.3">
      <c r="A95" s="86" t="s">
        <v>379</v>
      </c>
      <c r="B95" s="102">
        <v>0.75</v>
      </c>
      <c r="C95" s="86" t="s">
        <v>197</v>
      </c>
      <c r="D95" s="86" t="s">
        <v>122</v>
      </c>
      <c r="E95" s="86" t="s">
        <v>72</v>
      </c>
      <c r="F95" s="86" t="s">
        <v>382</v>
      </c>
      <c r="G95" s="164">
        <v>0.75</v>
      </c>
      <c r="H95" s="164">
        <v>0.75</v>
      </c>
      <c r="I95" s="161">
        <f t="shared" si="2"/>
        <v>0</v>
      </c>
      <c r="J95" s="86" t="s">
        <v>10</v>
      </c>
      <c r="K95" s="94"/>
      <c r="L95" s="41"/>
      <c r="M95" s="48"/>
      <c r="N95" s="48"/>
      <c r="O95" s="91"/>
      <c r="P95" s="42"/>
      <c r="Q95" s="82"/>
      <c r="R95" s="49"/>
      <c r="S95" s="83"/>
      <c r="T95" s="84" t="s">
        <v>617</v>
      </c>
      <c r="U95" s="85">
        <v>44413</v>
      </c>
      <c r="V95" s="88" t="s">
        <v>316</v>
      </c>
      <c r="W95" s="89"/>
      <c r="X95" s="90"/>
    </row>
    <row r="96" spans="1:24" hidden="1" x14ac:dyDescent="0.3">
      <c r="A96" s="78" t="s">
        <v>624</v>
      </c>
      <c r="B96" s="103">
        <v>3.0049999999999999</v>
      </c>
      <c r="C96" s="78" t="s">
        <v>197</v>
      </c>
      <c r="D96" s="78" t="s">
        <v>122</v>
      </c>
      <c r="E96" s="78" t="s">
        <v>72</v>
      </c>
      <c r="F96" s="78" t="s">
        <v>625</v>
      </c>
      <c r="G96" s="165">
        <v>3.0049999999999999</v>
      </c>
      <c r="H96" s="165">
        <v>3.0049999999999999</v>
      </c>
      <c r="I96" s="161">
        <f t="shared" si="2"/>
        <v>0</v>
      </c>
      <c r="J96" s="78" t="s">
        <v>38</v>
      </c>
      <c r="K96" s="94"/>
      <c r="L96" s="41" t="s">
        <v>634</v>
      </c>
      <c r="M96" s="48">
        <v>44470</v>
      </c>
      <c r="N96" s="48">
        <v>44721</v>
      </c>
      <c r="O96" s="91"/>
      <c r="P96" s="42" t="s">
        <v>640</v>
      </c>
      <c r="Q96" s="49">
        <v>44492</v>
      </c>
      <c r="R96" s="82">
        <v>44733</v>
      </c>
      <c r="S96" s="83"/>
      <c r="T96" s="84" t="s">
        <v>708</v>
      </c>
      <c r="U96" s="85">
        <v>44734</v>
      </c>
      <c r="V96" s="38" t="s">
        <v>316</v>
      </c>
      <c r="W96" s="99"/>
      <c r="X96" s="99"/>
    </row>
    <row r="97" spans="1:24" hidden="1" x14ac:dyDescent="0.3">
      <c r="A97" s="86" t="s">
        <v>645</v>
      </c>
      <c r="B97" s="102">
        <v>0.12</v>
      </c>
      <c r="C97" s="86" t="s">
        <v>197</v>
      </c>
      <c r="D97" s="86" t="s">
        <v>122</v>
      </c>
      <c r="E97" s="86" t="s">
        <v>72</v>
      </c>
      <c r="F97" s="86" t="s">
        <v>646</v>
      </c>
      <c r="G97" s="164">
        <v>0.12</v>
      </c>
      <c r="H97" s="164">
        <v>0.12</v>
      </c>
      <c r="I97" s="161">
        <f t="shared" si="2"/>
        <v>0</v>
      </c>
      <c r="J97" s="86" t="s">
        <v>647</v>
      </c>
      <c r="K97" s="94"/>
      <c r="L97" s="41" t="s">
        <v>648</v>
      </c>
      <c r="M97" s="48">
        <v>44518</v>
      </c>
      <c r="N97" s="48">
        <v>44518</v>
      </c>
      <c r="O97" s="91"/>
      <c r="P97" s="42" t="s">
        <v>649</v>
      </c>
      <c r="Q97" s="49">
        <v>44519</v>
      </c>
      <c r="R97" s="82" t="s">
        <v>702</v>
      </c>
      <c r="S97" s="83"/>
      <c r="T97" s="84" t="s">
        <v>701</v>
      </c>
      <c r="U97" s="85">
        <v>44711</v>
      </c>
      <c r="V97" s="113" t="s">
        <v>316</v>
      </c>
      <c r="W97" s="114"/>
      <c r="X97" s="114"/>
    </row>
    <row r="98" spans="1:24" hidden="1" x14ac:dyDescent="0.3">
      <c r="A98" s="78" t="s">
        <v>145</v>
      </c>
      <c r="B98" s="79">
        <v>10.956651665166516</v>
      </c>
      <c r="C98" s="78" t="s">
        <v>197</v>
      </c>
      <c r="D98" s="78" t="s">
        <v>122</v>
      </c>
      <c r="E98" s="78" t="s">
        <v>72</v>
      </c>
      <c r="F98" s="78" t="s">
        <v>146</v>
      </c>
      <c r="G98" s="165">
        <v>10.956651665166516</v>
      </c>
      <c r="H98" s="165">
        <v>10.956651665166516</v>
      </c>
      <c r="I98" s="161">
        <f t="shared" ref="I98:I129" si="3">+G98-H98</f>
        <v>0</v>
      </c>
      <c r="J98" s="78" t="s">
        <v>10</v>
      </c>
      <c r="K98" s="94"/>
      <c r="L98" s="41"/>
      <c r="M98" s="48"/>
      <c r="N98" s="48"/>
      <c r="O98" s="91"/>
      <c r="P98" s="42"/>
      <c r="Q98" s="49"/>
      <c r="R98" s="82"/>
      <c r="S98" s="83" t="s">
        <v>294</v>
      </c>
      <c r="T98" s="84" t="str">
        <f>+VLOOKUP('AGV '!$S119,bde,2,0)</f>
        <v>C604401A00</v>
      </c>
      <c r="U98" s="85"/>
      <c r="V98" s="38" t="s">
        <v>316</v>
      </c>
      <c r="W98" s="4"/>
      <c r="X98" s="3"/>
    </row>
    <row r="99" spans="1:24" hidden="1" x14ac:dyDescent="0.3">
      <c r="A99" s="86" t="s">
        <v>147</v>
      </c>
      <c r="B99" s="87">
        <v>1.2133483348334835</v>
      </c>
      <c r="C99" s="86" t="s">
        <v>197</v>
      </c>
      <c r="D99" s="86" t="s">
        <v>122</v>
      </c>
      <c r="E99" s="86" t="s">
        <v>72</v>
      </c>
      <c r="F99" s="86" t="s">
        <v>148</v>
      </c>
      <c r="G99" s="164">
        <v>1.2133483348334835</v>
      </c>
      <c r="H99" s="164">
        <v>1.2133483348334835</v>
      </c>
      <c r="I99" s="161">
        <f t="shared" si="3"/>
        <v>0</v>
      </c>
      <c r="J99" s="86" t="s">
        <v>25</v>
      </c>
      <c r="K99" s="94"/>
      <c r="L99" s="41"/>
      <c r="M99" s="48"/>
      <c r="N99" s="48"/>
      <c r="O99" s="91"/>
      <c r="P99" s="42"/>
      <c r="Q99" s="49"/>
      <c r="R99" s="82"/>
      <c r="S99" s="83" t="s">
        <v>295</v>
      </c>
      <c r="T99" s="84" t="str">
        <f>+VLOOKUP('AGV '!$S120,bde,2,0)</f>
        <v>C604402A00</v>
      </c>
      <c r="U99" s="85"/>
      <c r="V99" s="88" t="s">
        <v>316</v>
      </c>
      <c r="W99" s="89"/>
      <c r="X99" s="90"/>
    </row>
    <row r="100" spans="1:24" hidden="1" x14ac:dyDescent="0.3">
      <c r="A100" s="78" t="s">
        <v>149</v>
      </c>
      <c r="B100" s="79">
        <v>11.151791179117911</v>
      </c>
      <c r="C100" s="78" t="s">
        <v>197</v>
      </c>
      <c r="D100" s="78" t="s">
        <v>122</v>
      </c>
      <c r="E100" s="78" t="s">
        <v>72</v>
      </c>
      <c r="F100" s="78" t="s">
        <v>150</v>
      </c>
      <c r="G100" s="165">
        <v>11.151791179117911</v>
      </c>
      <c r="H100" s="165">
        <v>11.151791179117911</v>
      </c>
      <c r="I100" s="161">
        <f t="shared" si="3"/>
        <v>0</v>
      </c>
      <c r="J100" s="78" t="s">
        <v>38</v>
      </c>
      <c r="K100" s="94"/>
      <c r="L100" s="41"/>
      <c r="M100" s="48"/>
      <c r="N100" s="48"/>
      <c r="O100" s="91"/>
      <c r="P100" s="42"/>
      <c r="Q100" s="49"/>
      <c r="R100" s="82"/>
      <c r="S100" s="83" t="s">
        <v>296</v>
      </c>
      <c r="T100" s="84" t="str">
        <f>+VLOOKUP('AGV '!$S121,bde,2,0)</f>
        <v>C604403A00</v>
      </c>
      <c r="U100" s="85"/>
      <c r="V100" s="38" t="s">
        <v>316</v>
      </c>
      <c r="W100" s="4"/>
      <c r="X100" s="3"/>
    </row>
    <row r="101" spans="1:24" hidden="1" x14ac:dyDescent="0.3">
      <c r="A101" s="86" t="s">
        <v>151</v>
      </c>
      <c r="B101" s="87">
        <v>1.018208820882089</v>
      </c>
      <c r="C101" s="86" t="s">
        <v>197</v>
      </c>
      <c r="D101" s="86" t="s">
        <v>122</v>
      </c>
      <c r="E101" s="86" t="s">
        <v>72</v>
      </c>
      <c r="F101" s="86" t="s">
        <v>87</v>
      </c>
      <c r="G101" s="164">
        <v>1.018208820882089</v>
      </c>
      <c r="H101" s="164">
        <v>1.018208820882089</v>
      </c>
      <c r="I101" s="161">
        <f t="shared" si="3"/>
        <v>0</v>
      </c>
      <c r="J101" s="86" t="s">
        <v>25</v>
      </c>
      <c r="K101" s="94"/>
      <c r="L101" s="41"/>
      <c r="M101" s="48"/>
      <c r="N101" s="48"/>
      <c r="O101" s="91"/>
      <c r="P101" s="42"/>
      <c r="Q101" s="49"/>
      <c r="R101" s="82"/>
      <c r="S101" s="83" t="s">
        <v>297</v>
      </c>
      <c r="T101" s="84" t="str">
        <f>+VLOOKUP('AGV '!$S122,bde,2,0)</f>
        <v>C604404A00</v>
      </c>
      <c r="U101" s="85"/>
      <c r="V101" s="88" t="s">
        <v>316</v>
      </c>
      <c r="W101" s="89"/>
      <c r="X101" s="90"/>
    </row>
    <row r="102" spans="1:24" hidden="1" x14ac:dyDescent="0.3">
      <c r="A102" s="78" t="s">
        <v>152</v>
      </c>
      <c r="B102" s="79">
        <v>9.1300000000000008</v>
      </c>
      <c r="C102" s="78" t="s">
        <v>197</v>
      </c>
      <c r="D102" s="78" t="s">
        <v>122</v>
      </c>
      <c r="E102" s="78" t="s">
        <v>72</v>
      </c>
      <c r="F102" s="78" t="s">
        <v>16</v>
      </c>
      <c r="G102" s="165">
        <v>9.1300000000000008</v>
      </c>
      <c r="H102" s="165">
        <v>9.1300000000000008</v>
      </c>
      <c r="I102" s="161">
        <f t="shared" si="3"/>
        <v>0</v>
      </c>
      <c r="J102" s="78" t="s">
        <v>25</v>
      </c>
      <c r="K102" s="94"/>
      <c r="L102" s="41"/>
      <c r="M102" s="48"/>
      <c r="N102" s="48"/>
      <c r="O102" s="91"/>
      <c r="P102" s="42"/>
      <c r="Q102" s="49"/>
      <c r="R102" s="82"/>
      <c r="S102" s="83" t="s">
        <v>298</v>
      </c>
      <c r="T102" s="84" t="str">
        <f>+VLOOKUP('AGV '!$S123,bde,2,0)</f>
        <v>C604501A00</v>
      </c>
      <c r="U102" s="85"/>
      <c r="V102" s="38" t="s">
        <v>316</v>
      </c>
      <c r="W102" s="4"/>
      <c r="X102" s="3"/>
    </row>
    <row r="103" spans="1:24" hidden="1" x14ac:dyDescent="0.3">
      <c r="A103" s="86" t="s">
        <v>153</v>
      </c>
      <c r="B103" s="101">
        <v>2.1</v>
      </c>
      <c r="C103" s="86" t="s">
        <v>197</v>
      </c>
      <c r="D103" s="86" t="s">
        <v>122</v>
      </c>
      <c r="E103" s="86" t="s">
        <v>72</v>
      </c>
      <c r="F103" s="86" t="s">
        <v>154</v>
      </c>
      <c r="G103" s="164">
        <v>2.1</v>
      </c>
      <c r="H103" s="164">
        <v>2.1</v>
      </c>
      <c r="I103" s="161">
        <f t="shared" si="3"/>
        <v>0</v>
      </c>
      <c r="J103" s="86" t="s">
        <v>60</v>
      </c>
      <c r="K103" s="94"/>
      <c r="L103" s="41"/>
      <c r="M103" s="48"/>
      <c r="N103" s="48"/>
      <c r="O103" s="91"/>
      <c r="P103" s="42"/>
      <c r="Q103" s="49"/>
      <c r="R103" s="82"/>
      <c r="S103" s="83" t="s">
        <v>299</v>
      </c>
      <c r="T103" s="84" t="str">
        <f>+VLOOKUP('AGV '!$S124,bde,2,0)</f>
        <v>C604502A00</v>
      </c>
      <c r="U103" s="85"/>
      <c r="V103" s="88" t="s">
        <v>316</v>
      </c>
      <c r="W103" s="89"/>
      <c r="X103" s="90"/>
    </row>
    <row r="104" spans="1:24" hidden="1" x14ac:dyDescent="0.3">
      <c r="A104" s="78" t="s">
        <v>626</v>
      </c>
      <c r="B104" s="100">
        <v>0.79</v>
      </c>
      <c r="C104" s="78" t="s">
        <v>197</v>
      </c>
      <c r="D104" s="78" t="s">
        <v>122</v>
      </c>
      <c r="E104" s="78" t="s">
        <v>72</v>
      </c>
      <c r="F104" s="78" t="s">
        <v>627</v>
      </c>
      <c r="G104" s="165">
        <v>0.79</v>
      </c>
      <c r="H104" s="165">
        <v>0.79</v>
      </c>
      <c r="I104" s="161">
        <f t="shared" si="3"/>
        <v>0</v>
      </c>
      <c r="J104" s="78" t="s">
        <v>38</v>
      </c>
      <c r="K104" s="94"/>
      <c r="L104" s="41" t="s">
        <v>635</v>
      </c>
      <c r="M104" s="48">
        <v>44475</v>
      </c>
      <c r="N104" s="48" t="s">
        <v>706</v>
      </c>
      <c r="O104" s="91"/>
      <c r="P104" s="42" t="s">
        <v>657</v>
      </c>
      <c r="Q104" s="49">
        <v>44573</v>
      </c>
      <c r="R104" s="82">
        <v>44733</v>
      </c>
      <c r="S104" s="83"/>
      <c r="T104" s="84" t="s">
        <v>709</v>
      </c>
      <c r="U104" s="85">
        <v>44734</v>
      </c>
      <c r="V104" s="38" t="s">
        <v>316</v>
      </c>
      <c r="W104" s="4"/>
      <c r="X104" s="3"/>
    </row>
    <row r="105" spans="1:24" hidden="1" x14ac:dyDescent="0.3">
      <c r="A105" s="133" t="s">
        <v>6</v>
      </c>
      <c r="B105" s="135">
        <v>12.2</v>
      </c>
      <c r="C105" s="133" t="s">
        <v>197</v>
      </c>
      <c r="D105" s="133" t="s">
        <v>7</v>
      </c>
      <c r="E105" s="133" t="s">
        <v>8</v>
      </c>
      <c r="F105" s="133" t="s">
        <v>9</v>
      </c>
      <c r="G105" s="169">
        <v>12.2</v>
      </c>
      <c r="H105" s="169">
        <v>12.2</v>
      </c>
      <c r="I105" s="161">
        <f t="shared" si="3"/>
        <v>0</v>
      </c>
      <c r="J105" s="133" t="s">
        <v>10</v>
      </c>
      <c r="K105" s="145">
        <v>700000000000</v>
      </c>
      <c r="L105" s="145"/>
      <c r="M105" s="146">
        <v>43978</v>
      </c>
      <c r="N105" s="146">
        <v>43979</v>
      </c>
      <c r="O105" s="148">
        <v>300000000004</v>
      </c>
      <c r="P105" s="148"/>
      <c r="Q105" s="149">
        <v>43980</v>
      </c>
      <c r="R105" s="150">
        <v>44169</v>
      </c>
      <c r="S105" s="151" t="s">
        <v>358</v>
      </c>
      <c r="T105" s="152" t="str">
        <f>+VLOOKUP('AGV '!$S2,bde,2,0)</f>
        <v>C501101A00</v>
      </c>
      <c r="U105" s="153">
        <v>44170</v>
      </c>
      <c r="V105" s="155" t="s">
        <v>316</v>
      </c>
      <c r="W105" s="157"/>
      <c r="X105" s="159"/>
    </row>
    <row r="106" spans="1:24" hidden="1" x14ac:dyDescent="0.3">
      <c r="A106" s="78" t="s">
        <v>11</v>
      </c>
      <c r="B106" s="79">
        <v>12.2</v>
      </c>
      <c r="C106" s="78" t="s">
        <v>197</v>
      </c>
      <c r="D106" s="78" t="s">
        <v>7</v>
      </c>
      <c r="E106" s="78" t="s">
        <v>8</v>
      </c>
      <c r="F106" s="78" t="s">
        <v>12</v>
      </c>
      <c r="G106" s="165">
        <v>12.2</v>
      </c>
      <c r="H106" s="165">
        <v>12.2</v>
      </c>
      <c r="I106" s="161">
        <f t="shared" si="3"/>
        <v>0</v>
      </c>
      <c r="J106" s="78" t="s">
        <v>10</v>
      </c>
      <c r="K106" s="80">
        <v>700000000001</v>
      </c>
      <c r="L106" s="80"/>
      <c r="M106" s="48">
        <v>43983</v>
      </c>
      <c r="N106" s="48">
        <v>44047</v>
      </c>
      <c r="O106" s="81">
        <v>300000000005</v>
      </c>
      <c r="P106" s="81"/>
      <c r="Q106" s="82">
        <v>43987</v>
      </c>
      <c r="R106" s="37">
        <v>44169</v>
      </c>
      <c r="S106" s="83" t="s">
        <v>359</v>
      </c>
      <c r="T106" s="84" t="str">
        <f>+VLOOKUP('AGV '!$S3,bde,2,0)</f>
        <v>C501102A00</v>
      </c>
      <c r="U106" s="85">
        <v>44170</v>
      </c>
      <c r="V106" s="38" t="s">
        <v>316</v>
      </c>
      <c r="W106" s="4"/>
      <c r="X106" s="3"/>
    </row>
    <row r="107" spans="1:24" hidden="1" x14ac:dyDescent="0.3">
      <c r="A107" s="86" t="s">
        <v>13</v>
      </c>
      <c r="B107" s="87">
        <v>12.2</v>
      </c>
      <c r="C107" s="86" t="s">
        <v>197</v>
      </c>
      <c r="D107" s="86" t="s">
        <v>7</v>
      </c>
      <c r="E107" s="86" t="s">
        <v>8</v>
      </c>
      <c r="F107" s="86" t="s">
        <v>14</v>
      </c>
      <c r="G107" s="164">
        <v>12.2</v>
      </c>
      <c r="H107" s="164">
        <v>12.2</v>
      </c>
      <c r="I107" s="161">
        <f t="shared" si="3"/>
        <v>0</v>
      </c>
      <c r="J107" s="86" t="s">
        <v>10</v>
      </c>
      <c r="K107" s="80">
        <v>700000000002</v>
      </c>
      <c r="L107" s="80"/>
      <c r="M107" s="48">
        <v>44000</v>
      </c>
      <c r="N107" s="48">
        <v>44005</v>
      </c>
      <c r="O107" s="81">
        <v>300000000006</v>
      </c>
      <c r="P107" s="81"/>
      <c r="Q107" s="82">
        <v>44006</v>
      </c>
      <c r="R107" s="37">
        <v>44166</v>
      </c>
      <c r="S107" s="83" t="s">
        <v>356</v>
      </c>
      <c r="T107" s="84" t="str">
        <f>+VLOOKUP('AGV '!$S4,bde,2,0)</f>
        <v>C501103A00</v>
      </c>
      <c r="U107" s="85">
        <v>44167</v>
      </c>
      <c r="V107" s="88" t="s">
        <v>316</v>
      </c>
      <c r="W107" s="89"/>
      <c r="X107" s="90"/>
    </row>
    <row r="108" spans="1:24" hidden="1" x14ac:dyDescent="0.3">
      <c r="A108" s="78" t="s">
        <v>15</v>
      </c>
      <c r="B108" s="79">
        <v>12.2</v>
      </c>
      <c r="C108" s="78" t="s">
        <v>197</v>
      </c>
      <c r="D108" s="78" t="s">
        <v>7</v>
      </c>
      <c r="E108" s="78" t="s">
        <v>8</v>
      </c>
      <c r="F108" s="78" t="s">
        <v>16</v>
      </c>
      <c r="G108" s="165">
        <v>12.2</v>
      </c>
      <c r="H108" s="165">
        <v>12.2</v>
      </c>
      <c r="I108" s="161">
        <f t="shared" si="3"/>
        <v>0</v>
      </c>
      <c r="J108" s="78" t="s">
        <v>10</v>
      </c>
      <c r="K108" s="80">
        <v>700000000003</v>
      </c>
      <c r="L108" s="80"/>
      <c r="M108" s="48">
        <v>43992</v>
      </c>
      <c r="N108" s="48">
        <v>44055</v>
      </c>
      <c r="O108" s="81">
        <v>300000000007</v>
      </c>
      <c r="P108" s="81"/>
      <c r="Q108" s="82">
        <v>43996</v>
      </c>
      <c r="R108" s="37">
        <v>44167</v>
      </c>
      <c r="S108" s="83" t="s">
        <v>357</v>
      </c>
      <c r="T108" s="84" t="str">
        <f>+VLOOKUP('AGV '!$S5,bde,2,0)</f>
        <v>C501104A00</v>
      </c>
      <c r="U108" s="85">
        <v>44168</v>
      </c>
      <c r="V108" s="38" t="s">
        <v>316</v>
      </c>
      <c r="W108" s="4"/>
      <c r="X108" s="3"/>
    </row>
    <row r="109" spans="1:24" hidden="1" x14ac:dyDescent="0.3">
      <c r="A109" s="86" t="s">
        <v>17</v>
      </c>
      <c r="B109" s="87">
        <v>12.2</v>
      </c>
      <c r="C109" s="86" t="s">
        <v>197</v>
      </c>
      <c r="D109" s="86" t="s">
        <v>7</v>
      </c>
      <c r="E109" s="86" t="s">
        <v>18</v>
      </c>
      <c r="F109" s="86" t="s">
        <v>9</v>
      </c>
      <c r="G109" s="164">
        <v>12.2</v>
      </c>
      <c r="H109" s="164">
        <v>12.2</v>
      </c>
      <c r="I109" s="161">
        <f t="shared" si="3"/>
        <v>0</v>
      </c>
      <c r="J109" s="86" t="s">
        <v>19</v>
      </c>
      <c r="K109" s="80">
        <v>700000000004</v>
      </c>
      <c r="L109" s="80"/>
      <c r="M109" s="48">
        <v>44043</v>
      </c>
      <c r="N109" s="48">
        <v>44044</v>
      </c>
      <c r="O109" s="81">
        <v>300000000008</v>
      </c>
      <c r="P109" s="81"/>
      <c r="Q109" s="82">
        <v>44044</v>
      </c>
      <c r="R109" s="82">
        <v>44194</v>
      </c>
      <c r="S109" s="83" t="s">
        <v>369</v>
      </c>
      <c r="T109" s="84" t="str">
        <f>+VLOOKUP('AGV '!$S6,bde,2,0)</f>
        <v>C501201A00</v>
      </c>
      <c r="U109" s="85">
        <v>44195</v>
      </c>
      <c r="V109" s="88" t="s">
        <v>316</v>
      </c>
      <c r="W109" s="89"/>
      <c r="X109" s="90"/>
    </row>
    <row r="110" spans="1:24" hidden="1" x14ac:dyDescent="0.3">
      <c r="A110" s="78" t="s">
        <v>20</v>
      </c>
      <c r="B110" s="79">
        <v>12.2</v>
      </c>
      <c r="C110" s="78" t="s">
        <v>197</v>
      </c>
      <c r="D110" s="78" t="s">
        <v>7</v>
      </c>
      <c r="E110" s="78" t="s">
        <v>18</v>
      </c>
      <c r="F110" s="78" t="s">
        <v>12</v>
      </c>
      <c r="G110" s="165">
        <v>12.2</v>
      </c>
      <c r="H110" s="165">
        <v>12.2</v>
      </c>
      <c r="I110" s="161">
        <f t="shared" si="3"/>
        <v>0</v>
      </c>
      <c r="J110" s="78" t="s">
        <v>19</v>
      </c>
      <c r="K110" s="80">
        <v>700000000005</v>
      </c>
      <c r="L110" s="80"/>
      <c r="M110" s="48">
        <v>44044</v>
      </c>
      <c r="N110" s="48">
        <v>44193</v>
      </c>
      <c r="O110" s="81">
        <v>300000000009</v>
      </c>
      <c r="P110" s="81"/>
      <c r="Q110" s="82">
        <v>44045</v>
      </c>
      <c r="R110" s="82">
        <v>44197</v>
      </c>
      <c r="S110" s="83" t="s">
        <v>370</v>
      </c>
      <c r="T110" s="84" t="str">
        <f>+VLOOKUP('AGV '!$S7,bde,2,0)</f>
        <v>C501202B00</v>
      </c>
      <c r="U110" s="85">
        <v>44198</v>
      </c>
      <c r="V110" s="38" t="s">
        <v>316</v>
      </c>
      <c r="W110" s="4"/>
      <c r="X110" s="3"/>
    </row>
    <row r="111" spans="1:24" hidden="1" x14ac:dyDescent="0.3">
      <c r="A111" s="86" t="s">
        <v>21</v>
      </c>
      <c r="B111" s="87">
        <v>12.2</v>
      </c>
      <c r="C111" s="86" t="s">
        <v>197</v>
      </c>
      <c r="D111" s="86" t="s">
        <v>7</v>
      </c>
      <c r="E111" s="86" t="s">
        <v>18</v>
      </c>
      <c r="F111" s="86" t="s">
        <v>14</v>
      </c>
      <c r="G111" s="164">
        <v>12.2</v>
      </c>
      <c r="H111" s="164">
        <v>12.2</v>
      </c>
      <c r="I111" s="161">
        <f t="shared" si="3"/>
        <v>0</v>
      </c>
      <c r="J111" s="86" t="s">
        <v>19</v>
      </c>
      <c r="K111" s="80">
        <v>700000000006</v>
      </c>
      <c r="L111" s="80"/>
      <c r="M111" s="48">
        <v>43950</v>
      </c>
      <c r="N111" s="48">
        <v>44043</v>
      </c>
      <c r="O111" s="81">
        <v>300000000010</v>
      </c>
      <c r="P111" s="81"/>
      <c r="Q111" s="82">
        <v>43951</v>
      </c>
      <c r="R111" s="82">
        <v>44127</v>
      </c>
      <c r="S111" s="83" t="s">
        <v>352</v>
      </c>
      <c r="T111" s="84" t="str">
        <f>+VLOOKUP('AGV '!$S8,bde,2,0)</f>
        <v>C501203B00</v>
      </c>
      <c r="U111" s="85">
        <v>44128</v>
      </c>
      <c r="V111" s="88" t="s">
        <v>316</v>
      </c>
      <c r="W111" s="89"/>
      <c r="X111" s="90"/>
    </row>
    <row r="112" spans="1:24" hidden="1" x14ac:dyDescent="0.3">
      <c r="A112" s="78" t="s">
        <v>22</v>
      </c>
      <c r="B112" s="79">
        <v>12.2</v>
      </c>
      <c r="C112" s="78" t="s">
        <v>197</v>
      </c>
      <c r="D112" s="78" t="s">
        <v>7</v>
      </c>
      <c r="E112" s="78" t="s">
        <v>18</v>
      </c>
      <c r="F112" s="78" t="s">
        <v>16</v>
      </c>
      <c r="G112" s="165">
        <v>12.2</v>
      </c>
      <c r="H112" s="165">
        <v>12.2</v>
      </c>
      <c r="I112" s="161">
        <f t="shared" si="3"/>
        <v>0</v>
      </c>
      <c r="J112" s="78" t="s">
        <v>19</v>
      </c>
      <c r="K112" s="80">
        <v>700000000016</v>
      </c>
      <c r="L112" s="80"/>
      <c r="M112" s="48">
        <v>43939</v>
      </c>
      <c r="N112" s="48">
        <v>43949</v>
      </c>
      <c r="O112" s="81">
        <v>300000000011</v>
      </c>
      <c r="P112" s="81"/>
      <c r="Q112" s="82">
        <v>43950</v>
      </c>
      <c r="R112" s="82">
        <v>44126</v>
      </c>
      <c r="S112" s="83" t="s">
        <v>353</v>
      </c>
      <c r="T112" s="84" t="str">
        <f>+VLOOKUP('AGV '!$S9,bde,2,0)</f>
        <v>C501204A00</v>
      </c>
      <c r="U112" s="85">
        <v>44127</v>
      </c>
      <c r="V112" s="38" t="s">
        <v>316</v>
      </c>
      <c r="W112" s="4"/>
      <c r="X112" s="3"/>
    </row>
    <row r="113" spans="1:24" hidden="1" x14ac:dyDescent="0.3">
      <c r="A113" s="86" t="s">
        <v>23</v>
      </c>
      <c r="B113" s="87">
        <v>12.2</v>
      </c>
      <c r="C113" s="86" t="s">
        <v>197</v>
      </c>
      <c r="D113" s="86" t="s">
        <v>7</v>
      </c>
      <c r="E113" s="86" t="s">
        <v>24</v>
      </c>
      <c r="F113" s="86" t="s">
        <v>9</v>
      </c>
      <c r="G113" s="164">
        <v>12.2</v>
      </c>
      <c r="H113" s="164">
        <v>12.2</v>
      </c>
      <c r="I113" s="161">
        <f t="shared" si="3"/>
        <v>0</v>
      </c>
      <c r="J113" s="86" t="s">
        <v>25</v>
      </c>
      <c r="K113" s="80">
        <v>700000000017</v>
      </c>
      <c r="L113" s="80"/>
      <c r="M113" s="48"/>
      <c r="N113" s="48">
        <v>43929</v>
      </c>
      <c r="O113" s="81">
        <v>300000000012</v>
      </c>
      <c r="P113" s="81"/>
      <c r="Q113" s="82">
        <v>43930</v>
      </c>
      <c r="R113" s="82">
        <v>44136</v>
      </c>
      <c r="S113" s="83" t="s">
        <v>354</v>
      </c>
      <c r="T113" s="84" t="str">
        <f>+VLOOKUP('AGV '!$S10,bde,2,0)</f>
        <v>C501301A00</v>
      </c>
      <c r="U113" s="85">
        <v>44137</v>
      </c>
      <c r="V113" s="88" t="s">
        <v>316</v>
      </c>
      <c r="W113" s="89"/>
      <c r="X113" s="90"/>
    </row>
    <row r="114" spans="1:24" hidden="1" x14ac:dyDescent="0.3">
      <c r="A114" s="78" t="s">
        <v>26</v>
      </c>
      <c r="B114" s="79">
        <f>12.2-0.15</f>
        <v>12.049999999999999</v>
      </c>
      <c r="C114" s="78" t="s">
        <v>197</v>
      </c>
      <c r="D114" s="78" t="s">
        <v>7</v>
      </c>
      <c r="E114" s="78" t="s">
        <v>24</v>
      </c>
      <c r="F114" s="78" t="s">
        <v>12</v>
      </c>
      <c r="G114" s="165">
        <f>12.2-0.15</f>
        <v>12.049999999999999</v>
      </c>
      <c r="H114" s="165">
        <v>12.05</v>
      </c>
      <c r="I114" s="161">
        <f t="shared" si="3"/>
        <v>0</v>
      </c>
      <c r="J114" s="78" t="s">
        <v>25</v>
      </c>
      <c r="K114" s="80">
        <v>700000000018</v>
      </c>
      <c r="L114" s="80"/>
      <c r="M114" s="48"/>
      <c r="N114" s="48">
        <v>43921</v>
      </c>
      <c r="O114" s="81">
        <v>300000000013</v>
      </c>
      <c r="P114" s="81"/>
      <c r="Q114" s="82">
        <v>43922</v>
      </c>
      <c r="R114" s="82">
        <v>44136</v>
      </c>
      <c r="S114" s="83" t="s">
        <v>355</v>
      </c>
      <c r="T114" s="84" t="str">
        <f>+VLOOKUP('AGV '!$S11,bde,2,0)</f>
        <v>C501302A00</v>
      </c>
      <c r="U114" s="85">
        <v>44137</v>
      </c>
      <c r="V114" s="38" t="s">
        <v>316</v>
      </c>
      <c r="W114" s="4"/>
      <c r="X114" s="3"/>
    </row>
    <row r="115" spans="1:24" hidden="1" x14ac:dyDescent="0.3">
      <c r="A115" s="86" t="s">
        <v>300</v>
      </c>
      <c r="B115" s="87">
        <v>6.3</v>
      </c>
      <c r="C115" s="86" t="s">
        <v>197</v>
      </c>
      <c r="D115" s="86" t="s">
        <v>7</v>
      </c>
      <c r="E115" s="86" t="s">
        <v>24</v>
      </c>
      <c r="F115" s="86" t="s">
        <v>306</v>
      </c>
      <c r="G115" s="164">
        <v>6.3</v>
      </c>
      <c r="H115" s="164">
        <v>6.3</v>
      </c>
      <c r="I115" s="161">
        <f t="shared" si="3"/>
        <v>0</v>
      </c>
      <c r="J115" s="86" t="s">
        <v>303</v>
      </c>
      <c r="K115" s="80">
        <v>700000000007</v>
      </c>
      <c r="L115" s="80"/>
      <c r="M115" s="48"/>
      <c r="N115" s="48">
        <v>43997</v>
      </c>
      <c r="O115" s="81">
        <v>300000000014</v>
      </c>
      <c r="P115" s="81"/>
      <c r="Q115" s="82">
        <v>43998</v>
      </c>
      <c r="R115" s="82">
        <v>44179</v>
      </c>
      <c r="S115" s="83" t="s">
        <v>363</v>
      </c>
      <c r="T115" s="84" t="str">
        <f>+VLOOKUP('AGV '!$S12,bde,2,0)</f>
        <v>C501303A00</v>
      </c>
      <c r="U115" s="85">
        <v>44180</v>
      </c>
      <c r="V115" s="88" t="s">
        <v>316</v>
      </c>
      <c r="W115" s="89"/>
      <c r="X115" s="90"/>
    </row>
    <row r="116" spans="1:24" hidden="1" x14ac:dyDescent="0.3">
      <c r="A116" s="78" t="s">
        <v>301</v>
      </c>
      <c r="B116" s="79">
        <v>3.59</v>
      </c>
      <c r="C116" s="78" t="s">
        <v>197</v>
      </c>
      <c r="D116" s="78" t="s">
        <v>7</v>
      </c>
      <c r="E116" s="78" t="s">
        <v>24</v>
      </c>
      <c r="F116" s="78" t="s">
        <v>307</v>
      </c>
      <c r="G116" s="165">
        <v>3.59</v>
      </c>
      <c r="H116" s="165">
        <v>3.59</v>
      </c>
      <c r="I116" s="161">
        <f t="shared" si="3"/>
        <v>0</v>
      </c>
      <c r="J116" s="78" t="s">
        <v>304</v>
      </c>
      <c r="K116" s="80">
        <v>700000000042</v>
      </c>
      <c r="L116" s="80"/>
      <c r="M116" s="48"/>
      <c r="N116" s="48">
        <v>43998</v>
      </c>
      <c r="O116" s="81">
        <v>300000000080</v>
      </c>
      <c r="P116" s="81"/>
      <c r="Q116" s="82">
        <v>43999</v>
      </c>
      <c r="R116" s="82">
        <v>44193</v>
      </c>
      <c r="S116" s="83" t="s">
        <v>368</v>
      </c>
      <c r="T116" s="84" t="str">
        <f>+VLOOKUP('AGV '!$S13,bde,2,0)</f>
        <v>C501304A00</v>
      </c>
      <c r="U116" s="85">
        <v>44194</v>
      </c>
      <c r="V116" s="38" t="s">
        <v>316</v>
      </c>
      <c r="W116" s="4"/>
      <c r="X116" s="3"/>
    </row>
    <row r="117" spans="1:24" hidden="1" x14ac:dyDescent="0.3">
      <c r="A117" s="86" t="s">
        <v>302</v>
      </c>
      <c r="B117" s="87">
        <v>2.31</v>
      </c>
      <c r="C117" s="86" t="s">
        <v>197</v>
      </c>
      <c r="D117" s="86" t="s">
        <v>7</v>
      </c>
      <c r="E117" s="86" t="s">
        <v>24</v>
      </c>
      <c r="F117" s="86" t="s">
        <v>308</v>
      </c>
      <c r="G117" s="164">
        <v>2.31</v>
      </c>
      <c r="H117" s="164">
        <v>2.31</v>
      </c>
      <c r="I117" s="161">
        <f t="shared" si="3"/>
        <v>0</v>
      </c>
      <c r="J117" s="86" t="s">
        <v>305</v>
      </c>
      <c r="K117" s="80">
        <v>700000000043</v>
      </c>
      <c r="L117" s="80"/>
      <c r="M117" s="48"/>
      <c r="N117" s="48">
        <v>43999</v>
      </c>
      <c r="O117" s="81">
        <v>300000000081</v>
      </c>
      <c r="P117" s="81"/>
      <c r="Q117" s="82">
        <v>44000</v>
      </c>
      <c r="R117" s="82">
        <v>44191</v>
      </c>
      <c r="S117" s="83" t="s">
        <v>366</v>
      </c>
      <c r="T117" s="84" t="str">
        <f>+VLOOKUP('AGV '!$S14,bde,2,0)</f>
        <v>C501305A00</v>
      </c>
      <c r="U117" s="85">
        <v>44192</v>
      </c>
      <c r="V117" s="88" t="s">
        <v>316</v>
      </c>
      <c r="W117" s="89"/>
      <c r="X117" s="90"/>
    </row>
    <row r="118" spans="1:24" hidden="1" x14ac:dyDescent="0.3">
      <c r="A118" s="78" t="s">
        <v>27</v>
      </c>
      <c r="B118" s="79">
        <v>12.2</v>
      </c>
      <c r="C118" s="78" t="s">
        <v>197</v>
      </c>
      <c r="D118" s="78" t="s">
        <v>7</v>
      </c>
      <c r="E118" s="78" t="s">
        <v>24</v>
      </c>
      <c r="F118" s="78" t="s">
        <v>16</v>
      </c>
      <c r="G118" s="165">
        <v>12.2</v>
      </c>
      <c r="H118" s="165">
        <v>12.2</v>
      </c>
      <c r="I118" s="161">
        <f t="shared" si="3"/>
        <v>0</v>
      </c>
      <c r="J118" s="78" t="s">
        <v>305</v>
      </c>
      <c r="K118" s="80">
        <v>700000000008</v>
      </c>
      <c r="L118" s="80"/>
      <c r="M118" s="48">
        <v>44007</v>
      </c>
      <c r="N118" s="48"/>
      <c r="O118" s="81">
        <v>300000000015</v>
      </c>
      <c r="P118" s="81"/>
      <c r="Q118" s="82">
        <v>44008</v>
      </c>
      <c r="R118" s="82"/>
      <c r="S118" s="83" t="s">
        <v>371</v>
      </c>
      <c r="T118" s="84" t="str">
        <f>+VLOOKUP('AGV '!$S15,bde,2,0)</f>
        <v>C501305B00</v>
      </c>
      <c r="U118" s="85">
        <v>44214</v>
      </c>
      <c r="V118" s="38" t="s">
        <v>316</v>
      </c>
      <c r="W118" s="4"/>
      <c r="X118" s="3"/>
    </row>
    <row r="119" spans="1:24" hidden="1" x14ac:dyDescent="0.3">
      <c r="A119" s="86" t="s">
        <v>28</v>
      </c>
      <c r="B119" s="87">
        <v>12.2</v>
      </c>
      <c r="C119" s="86" t="s">
        <v>197</v>
      </c>
      <c r="D119" s="86" t="s">
        <v>7</v>
      </c>
      <c r="E119" s="86" t="s">
        <v>29</v>
      </c>
      <c r="F119" s="86" t="s">
        <v>9</v>
      </c>
      <c r="G119" s="164">
        <v>12.2</v>
      </c>
      <c r="H119" s="164">
        <v>12.2</v>
      </c>
      <c r="I119" s="161">
        <f t="shared" si="3"/>
        <v>0</v>
      </c>
      <c r="J119" s="86" t="s">
        <v>10</v>
      </c>
      <c r="K119" s="80">
        <v>700000000009</v>
      </c>
      <c r="L119" s="80"/>
      <c r="M119" s="48">
        <v>44027</v>
      </c>
      <c r="N119" s="48">
        <v>44053</v>
      </c>
      <c r="O119" s="91" t="s">
        <v>318</v>
      </c>
      <c r="P119" s="91"/>
      <c r="Q119" s="82">
        <v>44028</v>
      </c>
      <c r="R119" s="82">
        <v>44218</v>
      </c>
      <c r="S119" s="83" t="s">
        <v>372</v>
      </c>
      <c r="T119" s="84" t="e">
        <f>+VLOOKUP('AGV '!$S16,bde,2,0)</f>
        <v>#N/A</v>
      </c>
      <c r="U119" s="85">
        <v>44219</v>
      </c>
      <c r="V119" s="88" t="s">
        <v>316</v>
      </c>
      <c r="W119" s="92"/>
      <c r="X119" s="90"/>
    </row>
    <row r="120" spans="1:24" hidden="1" x14ac:dyDescent="0.3">
      <c r="A120" s="78" t="s">
        <v>30</v>
      </c>
      <c r="B120" s="79">
        <v>12.2</v>
      </c>
      <c r="C120" s="78" t="s">
        <v>197</v>
      </c>
      <c r="D120" s="78" t="s">
        <v>7</v>
      </c>
      <c r="E120" s="78" t="s">
        <v>29</v>
      </c>
      <c r="F120" s="78" t="s">
        <v>12</v>
      </c>
      <c r="G120" s="165">
        <v>12.2</v>
      </c>
      <c r="H120" s="165">
        <v>12.2</v>
      </c>
      <c r="I120" s="161">
        <f t="shared" si="3"/>
        <v>0</v>
      </c>
      <c r="J120" s="78" t="s">
        <v>10</v>
      </c>
      <c r="K120" s="80">
        <v>700000000010</v>
      </c>
      <c r="L120" s="80"/>
      <c r="M120" s="48">
        <v>44032</v>
      </c>
      <c r="N120" s="48">
        <v>44034</v>
      </c>
      <c r="O120" s="91" t="s">
        <v>319</v>
      </c>
      <c r="P120" s="91"/>
      <c r="Q120" s="82">
        <v>44033</v>
      </c>
      <c r="R120" s="82">
        <v>44218</v>
      </c>
      <c r="S120" s="83" t="s">
        <v>373</v>
      </c>
      <c r="T120" s="84" t="str">
        <f>+VLOOKUP('AGV '!$S17,bde,2,0)</f>
        <v>C501305B00</v>
      </c>
      <c r="U120" s="85">
        <v>44219</v>
      </c>
      <c r="V120" s="38" t="s">
        <v>316</v>
      </c>
      <c r="W120" s="4"/>
      <c r="X120" s="3"/>
    </row>
    <row r="121" spans="1:24" hidden="1" x14ac:dyDescent="0.3">
      <c r="A121" s="86" t="s">
        <v>31</v>
      </c>
      <c r="B121" s="87">
        <v>12.2</v>
      </c>
      <c r="C121" s="86" t="s">
        <v>197</v>
      </c>
      <c r="D121" s="86" t="s">
        <v>7</v>
      </c>
      <c r="E121" s="86" t="s">
        <v>29</v>
      </c>
      <c r="F121" s="86" t="s">
        <v>14</v>
      </c>
      <c r="G121" s="164">
        <v>12.2</v>
      </c>
      <c r="H121" s="164">
        <v>12.2</v>
      </c>
      <c r="I121" s="161">
        <f t="shared" si="3"/>
        <v>0</v>
      </c>
      <c r="J121" s="86" t="s">
        <v>10</v>
      </c>
      <c r="K121" s="80">
        <v>700000000011</v>
      </c>
      <c r="L121" s="80"/>
      <c r="M121" s="48">
        <v>44041</v>
      </c>
      <c r="N121" s="48">
        <v>44043</v>
      </c>
      <c r="O121" s="91" t="s">
        <v>321</v>
      </c>
      <c r="P121" s="91"/>
      <c r="Q121" s="82">
        <v>44042</v>
      </c>
      <c r="R121" s="82">
        <v>44217</v>
      </c>
      <c r="S121" s="85" t="s">
        <v>374</v>
      </c>
      <c r="T121" s="84" t="str">
        <f>+VLOOKUP('AGV '!$S18,bde,2,0)</f>
        <v>C501401A00</v>
      </c>
      <c r="U121" s="85">
        <v>44218</v>
      </c>
      <c r="V121" s="88" t="s">
        <v>316</v>
      </c>
      <c r="W121" s="89"/>
      <c r="X121" s="90"/>
    </row>
    <row r="122" spans="1:24" hidden="1" x14ac:dyDescent="0.3">
      <c r="A122" s="78" t="s">
        <v>32</v>
      </c>
      <c r="B122" s="79">
        <v>12.2</v>
      </c>
      <c r="C122" s="78" t="s">
        <v>197</v>
      </c>
      <c r="D122" s="78" t="s">
        <v>7</v>
      </c>
      <c r="E122" s="78" t="s">
        <v>29</v>
      </c>
      <c r="F122" s="78" t="s">
        <v>16</v>
      </c>
      <c r="G122" s="165">
        <v>12.2</v>
      </c>
      <c r="H122" s="165">
        <v>12.2</v>
      </c>
      <c r="I122" s="161">
        <f t="shared" si="3"/>
        <v>0</v>
      </c>
      <c r="J122" s="78" t="s">
        <v>10</v>
      </c>
      <c r="K122" s="80">
        <v>700000000012</v>
      </c>
      <c r="L122" s="80"/>
      <c r="M122" s="48">
        <v>44036</v>
      </c>
      <c r="N122" s="48">
        <v>44039</v>
      </c>
      <c r="O122" s="91" t="s">
        <v>320</v>
      </c>
      <c r="P122" s="91"/>
      <c r="Q122" s="82">
        <v>44037</v>
      </c>
      <c r="R122" s="82">
        <v>44216</v>
      </c>
      <c r="S122" s="83" t="s">
        <v>375</v>
      </c>
      <c r="T122" s="84" t="str">
        <f>+VLOOKUP('AGV '!$S19,bde,2,0)</f>
        <v>C501402A00</v>
      </c>
      <c r="U122" s="85">
        <v>44217</v>
      </c>
      <c r="V122" s="38" t="s">
        <v>316</v>
      </c>
      <c r="W122" s="4"/>
      <c r="X122" s="3"/>
    </row>
    <row r="123" spans="1:24" hidden="1" x14ac:dyDescent="0.3">
      <c r="A123" s="86" t="s">
        <v>33</v>
      </c>
      <c r="B123" s="87">
        <v>9.64</v>
      </c>
      <c r="C123" s="86" t="s">
        <v>197</v>
      </c>
      <c r="D123" s="86" t="s">
        <v>7</v>
      </c>
      <c r="E123" s="86" t="s">
        <v>34</v>
      </c>
      <c r="F123" s="86" t="s">
        <v>9</v>
      </c>
      <c r="G123" s="164">
        <v>9.64</v>
      </c>
      <c r="H123" s="164">
        <v>9.64</v>
      </c>
      <c r="I123" s="161">
        <f t="shared" si="3"/>
        <v>0</v>
      </c>
      <c r="J123" s="86" t="s">
        <v>10</v>
      </c>
      <c r="K123" s="80">
        <v>700000000013</v>
      </c>
      <c r="L123" s="80"/>
      <c r="M123" s="48">
        <v>44020</v>
      </c>
      <c r="N123" s="48">
        <v>44021</v>
      </c>
      <c r="O123" s="81">
        <v>300000000020</v>
      </c>
      <c r="P123" s="81"/>
      <c r="Q123" s="82">
        <v>44022</v>
      </c>
      <c r="R123" s="82">
        <v>44174</v>
      </c>
      <c r="S123" s="83" t="s">
        <v>360</v>
      </c>
      <c r="T123" s="84" t="str">
        <f>+VLOOKUP('AGV '!$S20,bde,2,0)</f>
        <v>C501403A00</v>
      </c>
      <c r="U123" s="85">
        <v>44175</v>
      </c>
      <c r="V123" s="88" t="s">
        <v>316</v>
      </c>
      <c r="W123" s="89"/>
      <c r="X123" s="90"/>
    </row>
    <row r="124" spans="1:24" hidden="1" x14ac:dyDescent="0.3">
      <c r="A124" s="78" t="s">
        <v>36</v>
      </c>
      <c r="B124" s="79">
        <v>9.82</v>
      </c>
      <c r="C124" s="78" t="s">
        <v>197</v>
      </c>
      <c r="D124" s="78" t="s">
        <v>7</v>
      </c>
      <c r="E124" s="78" t="s">
        <v>34</v>
      </c>
      <c r="F124" s="78" t="s">
        <v>12</v>
      </c>
      <c r="G124" s="165">
        <v>9.82</v>
      </c>
      <c r="H124" s="165">
        <v>9.82</v>
      </c>
      <c r="I124" s="161">
        <f t="shared" si="3"/>
        <v>0</v>
      </c>
      <c r="J124" s="78" t="s">
        <v>10</v>
      </c>
      <c r="K124" s="80">
        <v>700000000014</v>
      </c>
      <c r="L124" s="80"/>
      <c r="M124" s="48">
        <v>44014</v>
      </c>
      <c r="N124" s="48">
        <v>44026</v>
      </c>
      <c r="O124" s="81">
        <v>300000000021</v>
      </c>
      <c r="P124" s="81"/>
      <c r="Q124" s="82">
        <v>44027</v>
      </c>
      <c r="R124" s="82">
        <v>44174</v>
      </c>
      <c r="S124" s="83" t="s">
        <v>361</v>
      </c>
      <c r="T124" s="84" t="str">
        <f>+VLOOKUP('AGV '!$S21,bde,2,0)</f>
        <v>C501404A00</v>
      </c>
      <c r="U124" s="85">
        <v>44175</v>
      </c>
      <c r="V124" s="38" t="s">
        <v>316</v>
      </c>
      <c r="W124" s="4"/>
      <c r="X124" s="3"/>
    </row>
    <row r="125" spans="1:24" hidden="1" x14ac:dyDescent="0.3">
      <c r="A125" s="86" t="s">
        <v>37</v>
      </c>
      <c r="B125" s="87">
        <v>6.68</v>
      </c>
      <c r="C125" s="86" t="s">
        <v>197</v>
      </c>
      <c r="D125" s="86" t="s">
        <v>7</v>
      </c>
      <c r="E125" s="86" t="s">
        <v>34</v>
      </c>
      <c r="F125" s="86" t="s">
        <v>14</v>
      </c>
      <c r="G125" s="164">
        <v>6.68</v>
      </c>
      <c r="H125" s="164">
        <v>6.68</v>
      </c>
      <c r="I125" s="161">
        <f t="shared" si="3"/>
        <v>0</v>
      </c>
      <c r="J125" s="86" t="s">
        <v>25</v>
      </c>
      <c r="K125" s="80">
        <v>700000000015</v>
      </c>
      <c r="L125" s="80"/>
      <c r="M125" s="48"/>
      <c r="N125" s="48">
        <v>44013</v>
      </c>
      <c r="O125" s="81">
        <v>300000000022</v>
      </c>
      <c r="P125" s="81"/>
      <c r="Q125" s="82">
        <v>44014</v>
      </c>
      <c r="R125" s="82">
        <v>44174</v>
      </c>
      <c r="S125" s="83" t="s">
        <v>362</v>
      </c>
      <c r="T125" s="84" t="str">
        <f>+VLOOKUP('AGV '!$S22,bde,2,0)</f>
        <v>C501405A00</v>
      </c>
      <c r="U125" s="85">
        <v>44175</v>
      </c>
      <c r="V125" s="88" t="s">
        <v>316</v>
      </c>
      <c r="W125" s="89"/>
      <c r="X125" s="90"/>
    </row>
    <row r="126" spans="1:24" hidden="1" x14ac:dyDescent="0.3">
      <c r="A126" s="86" t="s">
        <v>155</v>
      </c>
      <c r="B126" s="115">
        <v>3.08</v>
      </c>
      <c r="C126" s="86" t="s">
        <v>197</v>
      </c>
      <c r="D126" s="86" t="s">
        <v>156</v>
      </c>
      <c r="E126" s="86" t="s">
        <v>8</v>
      </c>
      <c r="F126" s="86" t="s">
        <v>9</v>
      </c>
      <c r="G126" s="167">
        <v>3.08</v>
      </c>
      <c r="H126" s="164">
        <v>3.08</v>
      </c>
      <c r="I126" s="161">
        <f t="shared" si="3"/>
        <v>0</v>
      </c>
      <c r="J126" s="86" t="s">
        <v>618</v>
      </c>
      <c r="K126" s="94"/>
      <c r="L126" s="41"/>
      <c r="M126" s="48"/>
      <c r="N126" s="48">
        <v>44047</v>
      </c>
      <c r="O126" s="91">
        <v>300000000023</v>
      </c>
      <c r="P126" s="42"/>
      <c r="Q126" s="49">
        <v>43883</v>
      </c>
      <c r="R126" s="82">
        <v>44104</v>
      </c>
      <c r="S126" s="83" t="s">
        <v>334</v>
      </c>
      <c r="T126" s="84" t="str">
        <f>+VLOOKUP('AGV '!$S126,bde,2,0)</f>
        <v>C605101A00</v>
      </c>
      <c r="U126" s="85">
        <v>44105</v>
      </c>
      <c r="V126" s="88" t="s">
        <v>316</v>
      </c>
      <c r="W126" s="89"/>
      <c r="X126" s="90"/>
    </row>
    <row r="127" spans="1:24" hidden="1" x14ac:dyDescent="0.3">
      <c r="A127" s="78" t="s">
        <v>658</v>
      </c>
      <c r="B127" s="79">
        <v>9.1999999999999993</v>
      </c>
      <c r="C127" s="78" t="s">
        <v>197</v>
      </c>
      <c r="D127" s="78" t="s">
        <v>156</v>
      </c>
      <c r="E127" s="78" t="s">
        <v>8</v>
      </c>
      <c r="F127" s="78" t="s">
        <v>93</v>
      </c>
      <c r="G127" s="165">
        <v>9.1999999999999993</v>
      </c>
      <c r="H127" s="165">
        <v>9.1999999999999993</v>
      </c>
      <c r="I127" s="161">
        <f t="shared" si="3"/>
        <v>0</v>
      </c>
      <c r="J127" s="78" t="s">
        <v>618</v>
      </c>
      <c r="K127" s="94"/>
      <c r="L127" s="41" t="s">
        <v>659</v>
      </c>
      <c r="M127" s="48" t="s">
        <v>661</v>
      </c>
      <c r="N127" s="48" t="s">
        <v>690</v>
      </c>
      <c r="O127" s="91"/>
      <c r="P127" s="42" t="s">
        <v>685</v>
      </c>
      <c r="Q127" s="49">
        <v>44637</v>
      </c>
      <c r="R127" s="82"/>
      <c r="S127" s="83"/>
      <c r="T127" s="84"/>
      <c r="U127" s="85"/>
      <c r="V127" s="38" t="s">
        <v>683</v>
      </c>
      <c r="W127" s="4"/>
      <c r="X127" s="3"/>
    </row>
    <row r="128" spans="1:24" hidden="1" x14ac:dyDescent="0.3">
      <c r="A128" s="86" t="s">
        <v>158</v>
      </c>
      <c r="B128" s="87">
        <v>3.08</v>
      </c>
      <c r="C128" s="86" t="s">
        <v>197</v>
      </c>
      <c r="D128" s="86" t="s">
        <v>156</v>
      </c>
      <c r="E128" s="86" t="s">
        <v>8</v>
      </c>
      <c r="F128" s="86" t="s">
        <v>12</v>
      </c>
      <c r="G128" s="164">
        <v>3.08</v>
      </c>
      <c r="H128" s="164">
        <v>3.08</v>
      </c>
      <c r="I128" s="161">
        <f t="shared" si="3"/>
        <v>0</v>
      </c>
      <c r="J128" s="86" t="s">
        <v>619</v>
      </c>
      <c r="K128" s="94"/>
      <c r="L128" s="41"/>
      <c r="M128" s="48"/>
      <c r="N128" s="48">
        <v>44056</v>
      </c>
      <c r="O128" s="91">
        <v>300000000024</v>
      </c>
      <c r="P128" s="42"/>
      <c r="Q128" s="82">
        <v>43893</v>
      </c>
      <c r="R128" s="82">
        <v>44106</v>
      </c>
      <c r="S128" s="83" t="s">
        <v>335</v>
      </c>
      <c r="T128" s="84" t="str">
        <f>+VLOOKUP('AGV '!$S128,bde,2,0)</f>
        <v>C605102A00</v>
      </c>
      <c r="U128" s="85">
        <v>44107</v>
      </c>
      <c r="V128" s="88" t="s">
        <v>316</v>
      </c>
      <c r="W128" s="89"/>
      <c r="X128" s="90"/>
    </row>
    <row r="129" spans="1:24" hidden="1" x14ac:dyDescent="0.3">
      <c r="A129" s="78" t="s">
        <v>662</v>
      </c>
      <c r="B129" s="79">
        <v>8.5299999999999994</v>
      </c>
      <c r="C129" s="78" t="s">
        <v>197</v>
      </c>
      <c r="D129" s="78" t="s">
        <v>156</v>
      </c>
      <c r="E129" s="78" t="s">
        <v>8</v>
      </c>
      <c r="F129" s="78" t="s">
        <v>148</v>
      </c>
      <c r="G129" s="165">
        <v>8.5299999999999994</v>
      </c>
      <c r="H129" s="165">
        <v>8.48</v>
      </c>
      <c r="I129" s="161">
        <f t="shared" si="3"/>
        <v>4.9999999999998934E-2</v>
      </c>
      <c r="J129" s="78" t="s">
        <v>618</v>
      </c>
      <c r="K129" s="94"/>
      <c r="L129" s="41" t="s">
        <v>660</v>
      </c>
      <c r="M129" s="48">
        <v>44573</v>
      </c>
      <c r="N129" s="48" t="s">
        <v>690</v>
      </c>
      <c r="O129" s="91"/>
      <c r="P129" s="91" t="s">
        <v>682</v>
      </c>
      <c r="Q129" s="82">
        <v>44635</v>
      </c>
      <c r="R129" s="82"/>
      <c r="S129" s="83"/>
      <c r="T129" s="84"/>
      <c r="U129" s="85"/>
      <c r="V129" s="38" t="s">
        <v>683</v>
      </c>
      <c r="W129" s="4"/>
      <c r="X129" s="3"/>
    </row>
    <row r="130" spans="1:24" hidden="1" x14ac:dyDescent="0.3">
      <c r="A130" s="86" t="s">
        <v>663</v>
      </c>
      <c r="B130" s="87">
        <v>0.67</v>
      </c>
      <c r="C130" s="86" t="s">
        <v>197</v>
      </c>
      <c r="D130" s="86" t="s">
        <v>156</v>
      </c>
      <c r="E130" s="86" t="s">
        <v>8</v>
      </c>
      <c r="F130" s="86" t="s">
        <v>664</v>
      </c>
      <c r="G130" s="164">
        <v>0.67</v>
      </c>
      <c r="H130" s="164">
        <v>0.72</v>
      </c>
      <c r="I130" s="161">
        <f t="shared" ref="I130:I161" si="4">+G130-H130</f>
        <v>-4.9999999999999933E-2</v>
      </c>
      <c r="J130" s="86" t="s">
        <v>711</v>
      </c>
      <c r="K130" s="41"/>
      <c r="L130" s="94" t="s">
        <v>665</v>
      </c>
      <c r="M130" s="98">
        <v>44610</v>
      </c>
      <c r="N130" s="98">
        <v>44636</v>
      </c>
      <c r="O130" s="91"/>
      <c r="P130" s="91" t="s">
        <v>684</v>
      </c>
      <c r="Q130" s="82">
        <v>44637</v>
      </c>
      <c r="R130" s="82"/>
      <c r="S130" s="43"/>
      <c r="T130" s="84"/>
      <c r="U130" s="85"/>
      <c r="V130" s="88" t="s">
        <v>683</v>
      </c>
      <c r="W130" s="89"/>
      <c r="X130" s="90"/>
    </row>
    <row r="131" spans="1:24" hidden="1" x14ac:dyDescent="0.3">
      <c r="A131" s="78" t="s">
        <v>160</v>
      </c>
      <c r="B131" s="79">
        <v>7.8</v>
      </c>
      <c r="C131" s="78" t="s">
        <v>197</v>
      </c>
      <c r="D131" s="78" t="s">
        <v>156</v>
      </c>
      <c r="E131" s="78" t="s">
        <v>8</v>
      </c>
      <c r="F131" s="78" t="s">
        <v>14</v>
      </c>
      <c r="G131" s="165">
        <v>7.8</v>
      </c>
      <c r="H131" s="165">
        <v>7.8</v>
      </c>
      <c r="I131" s="161">
        <f t="shared" si="4"/>
        <v>0</v>
      </c>
      <c r="J131" s="78" t="s">
        <v>619</v>
      </c>
      <c r="K131" s="94"/>
      <c r="L131" s="41"/>
      <c r="M131" s="98"/>
      <c r="N131" s="98">
        <v>43894</v>
      </c>
      <c r="O131" s="91">
        <v>300000000025</v>
      </c>
      <c r="P131" s="42"/>
      <c r="Q131" s="82">
        <v>43895</v>
      </c>
      <c r="R131" s="49">
        <v>44106</v>
      </c>
      <c r="S131" s="83" t="s">
        <v>336</v>
      </c>
      <c r="T131" s="84" t="str">
        <f>+VLOOKUP('AGV '!$S131,bde,2,0)</f>
        <v>C605103A00</v>
      </c>
      <c r="U131" s="85">
        <v>44107</v>
      </c>
      <c r="V131" s="38" t="s">
        <v>316</v>
      </c>
      <c r="W131" s="4"/>
      <c r="X131" s="3"/>
    </row>
    <row r="132" spans="1:24" hidden="1" x14ac:dyDescent="0.3">
      <c r="A132" s="86" t="s">
        <v>162</v>
      </c>
      <c r="B132" s="87">
        <v>4.6500000000000004</v>
      </c>
      <c r="C132" s="86" t="s">
        <v>197</v>
      </c>
      <c r="D132" s="86" t="s">
        <v>156</v>
      </c>
      <c r="E132" s="86" t="s">
        <v>8</v>
      </c>
      <c r="F132" s="86" t="s">
        <v>87</v>
      </c>
      <c r="G132" s="164">
        <v>4.6500000000000004</v>
      </c>
      <c r="H132" s="164">
        <v>4.6500000000000004</v>
      </c>
      <c r="I132" s="161">
        <f t="shared" si="4"/>
        <v>0</v>
      </c>
      <c r="J132" s="86" t="s">
        <v>620</v>
      </c>
      <c r="K132" s="94"/>
      <c r="L132" s="41"/>
      <c r="M132" s="98"/>
      <c r="N132" s="98">
        <v>43896</v>
      </c>
      <c r="O132" s="91">
        <v>300000000026</v>
      </c>
      <c r="P132" s="42"/>
      <c r="Q132" s="82">
        <v>43897</v>
      </c>
      <c r="R132" s="49">
        <v>44108</v>
      </c>
      <c r="S132" s="83" t="s">
        <v>337</v>
      </c>
      <c r="T132" s="84" t="str">
        <f>+VLOOKUP('AGV '!$S132,bde,2,0)</f>
        <v>C605103B00</v>
      </c>
      <c r="U132" s="85">
        <v>44109</v>
      </c>
      <c r="V132" s="88" t="s">
        <v>316</v>
      </c>
      <c r="W132" s="89"/>
      <c r="X132" s="90"/>
    </row>
    <row r="133" spans="1:24" hidden="1" x14ac:dyDescent="0.3">
      <c r="A133" s="78" t="s">
        <v>163</v>
      </c>
      <c r="B133" s="79">
        <v>7.86</v>
      </c>
      <c r="C133" s="78" t="s">
        <v>197</v>
      </c>
      <c r="D133" s="78" t="s">
        <v>156</v>
      </c>
      <c r="E133" s="78" t="s">
        <v>8</v>
      </c>
      <c r="F133" s="78" t="s">
        <v>16</v>
      </c>
      <c r="G133" s="165">
        <v>7.86</v>
      </c>
      <c r="H133" s="165">
        <v>7.86</v>
      </c>
      <c r="I133" s="161">
        <f t="shared" si="4"/>
        <v>0</v>
      </c>
      <c r="J133" s="78" t="s">
        <v>618</v>
      </c>
      <c r="K133" s="94"/>
      <c r="L133" s="41"/>
      <c r="M133" s="98"/>
      <c r="N133" s="98">
        <v>43888</v>
      </c>
      <c r="O133" s="91">
        <v>300000000027</v>
      </c>
      <c r="P133" s="42"/>
      <c r="Q133" s="82">
        <v>43889</v>
      </c>
      <c r="R133" s="49">
        <v>44105</v>
      </c>
      <c r="S133" s="83" t="s">
        <v>338</v>
      </c>
      <c r="T133" s="84" t="str">
        <f>+VLOOKUP('AGV '!$S133,bde,2,0)</f>
        <v>C605104A00</v>
      </c>
      <c r="U133" s="85">
        <v>44106</v>
      </c>
      <c r="V133" s="38" t="s">
        <v>316</v>
      </c>
      <c r="W133" s="4"/>
      <c r="X133" s="3"/>
    </row>
    <row r="134" spans="1:24" hidden="1" x14ac:dyDescent="0.3">
      <c r="A134" s="86" t="s">
        <v>164</v>
      </c>
      <c r="B134" s="87">
        <v>4.59</v>
      </c>
      <c r="C134" s="86" t="s">
        <v>197</v>
      </c>
      <c r="D134" s="86" t="s">
        <v>156</v>
      </c>
      <c r="E134" s="86" t="s">
        <v>8</v>
      </c>
      <c r="F134" s="86" t="s">
        <v>154</v>
      </c>
      <c r="G134" s="164">
        <v>4.59</v>
      </c>
      <c r="H134" s="164">
        <v>4.59</v>
      </c>
      <c r="I134" s="161">
        <f t="shared" si="4"/>
        <v>0</v>
      </c>
      <c r="J134" s="86" t="s">
        <v>620</v>
      </c>
      <c r="K134" s="94"/>
      <c r="L134" s="41"/>
      <c r="M134" s="98"/>
      <c r="N134" s="98">
        <v>43887</v>
      </c>
      <c r="O134" s="91">
        <v>300000000028</v>
      </c>
      <c r="P134" s="42"/>
      <c r="Q134" s="82">
        <v>43888</v>
      </c>
      <c r="R134" s="49">
        <v>44108</v>
      </c>
      <c r="S134" s="83" t="s">
        <v>339</v>
      </c>
      <c r="T134" s="84" t="str">
        <f>+VLOOKUP('AGV '!$S134,bde,2,0)</f>
        <v>C605104B00</v>
      </c>
      <c r="U134" s="85">
        <v>44109</v>
      </c>
      <c r="V134" s="88" t="s">
        <v>316</v>
      </c>
      <c r="W134" s="89"/>
      <c r="X134" s="90"/>
    </row>
    <row r="135" spans="1:24" hidden="1" x14ac:dyDescent="0.3">
      <c r="A135" s="78" t="s">
        <v>165</v>
      </c>
      <c r="B135" s="79">
        <v>6.03</v>
      </c>
      <c r="C135" s="78" t="s">
        <v>197</v>
      </c>
      <c r="D135" s="78" t="s">
        <v>156</v>
      </c>
      <c r="E135" s="78" t="s">
        <v>18</v>
      </c>
      <c r="F135" s="78" t="s">
        <v>9</v>
      </c>
      <c r="G135" s="165">
        <v>6.03</v>
      </c>
      <c r="H135" s="165">
        <v>6.03</v>
      </c>
      <c r="I135" s="161">
        <f t="shared" si="4"/>
        <v>0</v>
      </c>
      <c r="J135" s="78" t="s">
        <v>376</v>
      </c>
      <c r="K135" s="94"/>
      <c r="L135" s="41"/>
      <c r="M135" s="98"/>
      <c r="N135" s="98"/>
      <c r="O135" s="91"/>
      <c r="P135" s="42"/>
      <c r="Q135" s="82"/>
      <c r="R135" s="49"/>
      <c r="S135" s="83" t="s">
        <v>309</v>
      </c>
      <c r="T135" s="84" t="str">
        <f>+VLOOKUP('AGV '!$S135,bde,2,0)</f>
        <v>C605201A00</v>
      </c>
      <c r="U135" s="85"/>
      <c r="V135" s="38" t="s">
        <v>316</v>
      </c>
      <c r="W135" s="4"/>
      <c r="X135" s="3"/>
    </row>
    <row r="136" spans="1:24" hidden="1" x14ac:dyDescent="0.3">
      <c r="A136" s="86" t="s">
        <v>166</v>
      </c>
      <c r="B136" s="87">
        <v>6.03</v>
      </c>
      <c r="C136" s="86" t="s">
        <v>197</v>
      </c>
      <c r="D136" s="86" t="s">
        <v>156</v>
      </c>
      <c r="E136" s="86" t="s">
        <v>18</v>
      </c>
      <c r="F136" s="86" t="s">
        <v>12</v>
      </c>
      <c r="G136" s="164">
        <v>6.03</v>
      </c>
      <c r="H136" s="164">
        <v>6.03</v>
      </c>
      <c r="I136" s="161">
        <f t="shared" si="4"/>
        <v>0</v>
      </c>
      <c r="J136" s="86" t="s">
        <v>376</v>
      </c>
      <c r="K136" s="94"/>
      <c r="L136" s="41"/>
      <c r="M136" s="98"/>
      <c r="N136" s="98"/>
      <c r="O136" s="91"/>
      <c r="P136" s="42"/>
      <c r="Q136" s="82"/>
      <c r="R136" s="49"/>
      <c r="S136" s="83" t="s">
        <v>310</v>
      </c>
      <c r="T136" s="84" t="str">
        <f>+VLOOKUP('AGV '!$S136,bde,2,0)</f>
        <v>C605202A00</v>
      </c>
      <c r="U136" s="85"/>
      <c r="V136" s="88" t="s">
        <v>316</v>
      </c>
      <c r="W136" s="89"/>
      <c r="X136" s="90"/>
    </row>
    <row r="137" spans="1:24" hidden="1" x14ac:dyDescent="0.3">
      <c r="A137" s="78" t="s">
        <v>167</v>
      </c>
      <c r="B137" s="79">
        <v>6.03</v>
      </c>
      <c r="C137" s="78" t="s">
        <v>197</v>
      </c>
      <c r="D137" s="78" t="s">
        <v>156</v>
      </c>
      <c r="E137" s="78" t="s">
        <v>18</v>
      </c>
      <c r="F137" s="78" t="s">
        <v>14</v>
      </c>
      <c r="G137" s="165">
        <v>6.03</v>
      </c>
      <c r="H137" s="165">
        <v>6.03</v>
      </c>
      <c r="I137" s="161">
        <f t="shared" si="4"/>
        <v>0</v>
      </c>
      <c r="J137" s="78" t="s">
        <v>376</v>
      </c>
      <c r="K137" s="94"/>
      <c r="L137" s="41"/>
      <c r="M137" s="98"/>
      <c r="N137" s="98"/>
      <c r="O137" s="91"/>
      <c r="P137" s="42"/>
      <c r="Q137" s="82"/>
      <c r="R137" s="49"/>
      <c r="S137" s="83" t="s">
        <v>311</v>
      </c>
      <c r="T137" s="84" t="str">
        <f>+VLOOKUP('AGV '!$S137,bde,2,0)</f>
        <v>C605203A00</v>
      </c>
      <c r="U137" s="85"/>
      <c r="V137" s="38" t="s">
        <v>316</v>
      </c>
      <c r="W137" s="4"/>
      <c r="X137" s="3"/>
    </row>
    <row r="138" spans="1:24" hidden="1" x14ac:dyDescent="0.3">
      <c r="A138" s="86" t="s">
        <v>168</v>
      </c>
      <c r="B138" s="87">
        <v>1.82</v>
      </c>
      <c r="C138" s="86" t="s">
        <v>197</v>
      </c>
      <c r="D138" s="86" t="s">
        <v>156</v>
      </c>
      <c r="E138" s="86" t="s">
        <v>18</v>
      </c>
      <c r="F138" s="86" t="s">
        <v>16</v>
      </c>
      <c r="G138" s="164">
        <v>1.82</v>
      </c>
      <c r="H138" s="164">
        <v>1.82</v>
      </c>
      <c r="I138" s="161">
        <f t="shared" si="4"/>
        <v>0</v>
      </c>
      <c r="J138" s="86" t="s">
        <v>376</v>
      </c>
      <c r="K138" s="94"/>
      <c r="L138" s="41"/>
      <c r="M138" s="98"/>
      <c r="N138" s="98"/>
      <c r="O138" s="91"/>
      <c r="P138" s="42"/>
      <c r="Q138" s="82"/>
      <c r="R138" s="49"/>
      <c r="S138" s="83" t="s">
        <v>312</v>
      </c>
      <c r="T138" s="84" t="str">
        <f>+VLOOKUP('AGV '!$S138,bde,2,0)</f>
        <v>C605204A00</v>
      </c>
      <c r="U138" s="85"/>
      <c r="V138" s="88" t="s">
        <v>316</v>
      </c>
      <c r="W138" s="89"/>
      <c r="X138" s="90"/>
    </row>
    <row r="139" spans="1:24" hidden="1" x14ac:dyDescent="0.3">
      <c r="A139" s="35" t="s">
        <v>205</v>
      </c>
      <c r="B139" s="36">
        <v>3.01</v>
      </c>
      <c r="C139" s="78" t="s">
        <v>197</v>
      </c>
      <c r="D139" s="78" t="s">
        <v>156</v>
      </c>
      <c r="E139" s="78" t="s">
        <v>18</v>
      </c>
      <c r="F139" s="78" t="s">
        <v>211</v>
      </c>
      <c r="G139" s="166">
        <v>3.01</v>
      </c>
      <c r="H139" s="165">
        <v>3.01</v>
      </c>
      <c r="I139" s="161">
        <f t="shared" si="4"/>
        <v>0</v>
      </c>
      <c r="J139" s="78" t="s">
        <v>25</v>
      </c>
      <c r="K139" s="80"/>
      <c r="L139" s="41"/>
      <c r="M139" s="98"/>
      <c r="N139" s="98"/>
      <c r="O139" s="91"/>
      <c r="P139" s="42"/>
      <c r="Q139" s="82"/>
      <c r="R139" s="49"/>
      <c r="S139" s="83"/>
      <c r="T139" s="84" t="s">
        <v>515</v>
      </c>
      <c r="U139" s="85">
        <v>44112</v>
      </c>
      <c r="V139" s="38" t="s">
        <v>316</v>
      </c>
      <c r="W139" s="99"/>
      <c r="X139" s="99"/>
    </row>
    <row r="140" spans="1:24" hidden="1" x14ac:dyDescent="0.3">
      <c r="A140" s="109" t="s">
        <v>206</v>
      </c>
      <c r="B140" s="116">
        <v>1.2</v>
      </c>
      <c r="C140" s="86" t="s">
        <v>197</v>
      </c>
      <c r="D140" s="86" t="s">
        <v>156</v>
      </c>
      <c r="E140" s="86" t="s">
        <v>18</v>
      </c>
      <c r="F140" s="86" t="s">
        <v>210</v>
      </c>
      <c r="G140" s="168">
        <v>1.2</v>
      </c>
      <c r="H140" s="164">
        <v>1.2</v>
      </c>
      <c r="I140" s="161">
        <f t="shared" si="4"/>
        <v>0</v>
      </c>
      <c r="J140" s="86" t="s">
        <v>10</v>
      </c>
      <c r="K140" s="80"/>
      <c r="L140" s="41"/>
      <c r="M140" s="98"/>
      <c r="N140" s="98"/>
      <c r="O140" s="91"/>
      <c r="P140" s="42"/>
      <c r="Q140" s="82"/>
      <c r="R140" s="49"/>
      <c r="S140" s="83"/>
      <c r="T140" s="84" t="s">
        <v>516</v>
      </c>
      <c r="U140" s="85">
        <v>44126</v>
      </c>
      <c r="V140" s="88" t="s">
        <v>316</v>
      </c>
      <c r="W140" s="114"/>
      <c r="X140" s="114"/>
    </row>
    <row r="141" spans="1:24" hidden="1" x14ac:dyDescent="0.3">
      <c r="A141" s="78" t="s">
        <v>169</v>
      </c>
      <c r="B141" s="79">
        <v>5.7549999999999999</v>
      </c>
      <c r="C141" s="78" t="s">
        <v>197</v>
      </c>
      <c r="D141" s="78" t="s">
        <v>156</v>
      </c>
      <c r="E141" s="78" t="s">
        <v>18</v>
      </c>
      <c r="F141" s="78" t="s">
        <v>57</v>
      </c>
      <c r="G141" s="165">
        <v>5.7549999999999999</v>
      </c>
      <c r="H141" s="165">
        <v>5.7549999999999999</v>
      </c>
      <c r="I141" s="161">
        <f t="shared" si="4"/>
        <v>0</v>
      </c>
      <c r="J141" s="78" t="s">
        <v>376</v>
      </c>
      <c r="K141" s="94"/>
      <c r="L141" s="41"/>
      <c r="M141" s="98"/>
      <c r="N141" s="98"/>
      <c r="O141" s="91"/>
      <c r="P141" s="42"/>
      <c r="Q141" s="82"/>
      <c r="R141" s="49"/>
      <c r="S141" s="83" t="s">
        <v>313</v>
      </c>
      <c r="T141" s="84" t="str">
        <f>+VLOOKUP('AGV '!$S141,bde,2,0)</f>
        <v>C605205A00</v>
      </c>
      <c r="U141" s="85"/>
      <c r="V141" s="38" t="s">
        <v>316</v>
      </c>
      <c r="W141" s="4"/>
      <c r="X141" s="3"/>
    </row>
    <row r="142" spans="1:24" hidden="1" x14ac:dyDescent="0.3">
      <c r="A142" s="86" t="s">
        <v>628</v>
      </c>
      <c r="B142" s="87">
        <v>0.27500000000000002</v>
      </c>
      <c r="C142" s="86" t="s">
        <v>197</v>
      </c>
      <c r="D142" s="86" t="s">
        <v>156</v>
      </c>
      <c r="E142" s="86" t="s">
        <v>18</v>
      </c>
      <c r="F142" s="86" t="s">
        <v>629</v>
      </c>
      <c r="G142" s="164">
        <v>0.27500000000000002</v>
      </c>
      <c r="H142" s="164">
        <v>0.27500000000000002</v>
      </c>
      <c r="I142" s="161">
        <f t="shared" si="4"/>
        <v>0</v>
      </c>
      <c r="J142" s="86" t="s">
        <v>38</v>
      </c>
      <c r="K142" s="94"/>
      <c r="L142" s="94" t="s">
        <v>636</v>
      </c>
      <c r="M142" s="98">
        <v>44480</v>
      </c>
      <c r="N142" s="98">
        <v>44489</v>
      </c>
      <c r="O142" s="91"/>
      <c r="P142" s="91" t="s">
        <v>641</v>
      </c>
      <c r="Q142" s="82">
        <v>44490</v>
      </c>
      <c r="R142" s="82">
        <v>44743</v>
      </c>
      <c r="S142" s="83"/>
      <c r="T142" s="84" t="s">
        <v>710</v>
      </c>
      <c r="U142" s="85">
        <v>44744</v>
      </c>
      <c r="V142" s="88" t="s">
        <v>316</v>
      </c>
      <c r="W142" s="89"/>
      <c r="X142" s="90"/>
    </row>
    <row r="143" spans="1:24" ht="14.25" hidden="1" customHeight="1" x14ac:dyDescent="0.3">
      <c r="A143" s="78" t="s">
        <v>170</v>
      </c>
      <c r="B143" s="79">
        <v>5.04</v>
      </c>
      <c r="C143" s="78" t="s">
        <v>197</v>
      </c>
      <c r="D143" s="78" t="s">
        <v>156</v>
      </c>
      <c r="E143" s="78" t="s">
        <v>18</v>
      </c>
      <c r="F143" s="78" t="s">
        <v>171</v>
      </c>
      <c r="G143" s="165">
        <v>5.04</v>
      </c>
      <c r="H143" s="165">
        <v>5.04</v>
      </c>
      <c r="I143" s="161">
        <f t="shared" si="4"/>
        <v>0</v>
      </c>
      <c r="J143" s="78" t="s">
        <v>52</v>
      </c>
      <c r="K143" s="94"/>
      <c r="L143" s="41"/>
      <c r="M143" s="98"/>
      <c r="N143" s="98"/>
      <c r="O143" s="91"/>
      <c r="P143" s="42"/>
      <c r="Q143" s="49"/>
      <c r="R143" s="49"/>
      <c r="S143" s="83" t="s">
        <v>314</v>
      </c>
      <c r="T143" s="84" t="str">
        <f>+VLOOKUP('AGV '!$S143,bde,2,0)</f>
        <v>C605206A00</v>
      </c>
      <c r="U143" s="85"/>
      <c r="V143" s="38" t="s">
        <v>316</v>
      </c>
      <c r="W143" s="4"/>
      <c r="X143" s="3"/>
    </row>
    <row r="144" spans="1:24" hidden="1" x14ac:dyDescent="0.3">
      <c r="A144" s="86" t="s">
        <v>678</v>
      </c>
      <c r="B144" s="87">
        <v>1</v>
      </c>
      <c r="C144" s="86" t="s">
        <v>197</v>
      </c>
      <c r="D144" s="86" t="s">
        <v>156</v>
      </c>
      <c r="E144" s="86" t="s">
        <v>18</v>
      </c>
      <c r="F144" s="86" t="s">
        <v>680</v>
      </c>
      <c r="G144" s="164">
        <v>1</v>
      </c>
      <c r="H144" s="164">
        <v>1</v>
      </c>
      <c r="I144" s="161">
        <f t="shared" si="4"/>
        <v>0</v>
      </c>
      <c r="J144" s="86" t="s">
        <v>679</v>
      </c>
      <c r="K144" s="117"/>
      <c r="L144" s="94" t="s">
        <v>681</v>
      </c>
      <c r="M144" s="98">
        <v>44630</v>
      </c>
      <c r="N144" s="98">
        <v>44651</v>
      </c>
      <c r="O144" s="91"/>
      <c r="P144" s="91" t="s">
        <v>692</v>
      </c>
      <c r="Q144" s="82" t="s">
        <v>693</v>
      </c>
      <c r="R144" s="82"/>
      <c r="S144" s="117"/>
      <c r="T144" s="84"/>
      <c r="U144" s="85"/>
      <c r="V144" s="88" t="s">
        <v>683</v>
      </c>
      <c r="W144" s="89"/>
      <c r="X144" s="90"/>
    </row>
    <row r="145" spans="1:24" hidden="1" x14ac:dyDescent="0.3">
      <c r="A145" s="78" t="s">
        <v>172</v>
      </c>
      <c r="B145" s="79">
        <v>4.32</v>
      </c>
      <c r="C145" s="78" t="s">
        <v>197</v>
      </c>
      <c r="D145" s="78" t="s">
        <v>156</v>
      </c>
      <c r="E145" s="78" t="s">
        <v>18</v>
      </c>
      <c r="F145" s="78" t="s">
        <v>173</v>
      </c>
      <c r="G145" s="165">
        <v>4.32</v>
      </c>
      <c r="H145" s="165">
        <v>4.32</v>
      </c>
      <c r="I145" s="161">
        <f t="shared" si="4"/>
        <v>0</v>
      </c>
      <c r="J145" s="78" t="s">
        <v>376</v>
      </c>
      <c r="K145" s="94"/>
      <c r="L145" s="94"/>
      <c r="M145" s="98"/>
      <c r="N145" s="98"/>
      <c r="O145" s="91"/>
      <c r="P145" s="91"/>
      <c r="Q145" s="82"/>
      <c r="R145" s="82"/>
      <c r="S145" s="83" t="s">
        <v>315</v>
      </c>
      <c r="T145" s="84" t="str">
        <f>+VLOOKUP('AGV '!$S145,bde,2,0)</f>
        <v>C605207A00</v>
      </c>
      <c r="U145" s="85"/>
      <c r="V145" s="38" t="s">
        <v>316</v>
      </c>
      <c r="W145" s="4"/>
      <c r="X145" s="3"/>
    </row>
    <row r="146" spans="1:24" hidden="1" x14ac:dyDescent="0.3">
      <c r="A146" s="109" t="s">
        <v>207</v>
      </c>
      <c r="B146" s="116">
        <v>0.6</v>
      </c>
      <c r="C146" s="86" t="s">
        <v>197</v>
      </c>
      <c r="D146" s="86" t="s">
        <v>156</v>
      </c>
      <c r="E146" s="86" t="s">
        <v>18</v>
      </c>
      <c r="F146" s="86" t="s">
        <v>212</v>
      </c>
      <c r="G146" s="168">
        <v>0.6</v>
      </c>
      <c r="H146" s="164">
        <v>0.6</v>
      </c>
      <c r="I146" s="161">
        <f t="shared" si="4"/>
        <v>0</v>
      </c>
      <c r="J146" s="86" t="s">
        <v>25</v>
      </c>
      <c r="K146" s="80"/>
      <c r="L146" s="94"/>
      <c r="M146" s="98"/>
      <c r="N146" s="98"/>
      <c r="O146" s="91"/>
      <c r="P146" s="91"/>
      <c r="Q146" s="82"/>
      <c r="R146" s="82"/>
      <c r="S146" s="83"/>
      <c r="T146" s="84" t="s">
        <v>520</v>
      </c>
      <c r="U146" s="85">
        <v>44112</v>
      </c>
      <c r="V146" s="88" t="s">
        <v>316</v>
      </c>
      <c r="W146" s="114"/>
      <c r="X146" s="114"/>
    </row>
    <row r="147" spans="1:24" hidden="1" x14ac:dyDescent="0.3">
      <c r="A147" s="78" t="s">
        <v>603</v>
      </c>
      <c r="B147" s="79">
        <v>2.1100000000000003</v>
      </c>
      <c r="C147" s="78" t="s">
        <v>197</v>
      </c>
      <c r="D147" s="78" t="s">
        <v>156</v>
      </c>
      <c r="E147" s="78" t="s">
        <v>18</v>
      </c>
      <c r="F147" s="78" t="s">
        <v>174</v>
      </c>
      <c r="G147" s="165">
        <v>2.1100000000000003</v>
      </c>
      <c r="H147" s="165">
        <v>2.1100000000000003</v>
      </c>
      <c r="I147" s="161">
        <f t="shared" si="4"/>
        <v>0</v>
      </c>
      <c r="J147" s="78" t="s">
        <v>376</v>
      </c>
      <c r="K147" s="94"/>
      <c r="L147" s="94"/>
      <c r="M147" s="98"/>
      <c r="N147" s="98"/>
      <c r="O147" s="81">
        <v>300000000030</v>
      </c>
      <c r="P147" s="81"/>
      <c r="Q147" s="37"/>
      <c r="R147" s="37"/>
      <c r="S147" s="83" t="s">
        <v>348</v>
      </c>
      <c r="T147" s="84" t="str">
        <f>+VLOOKUP('AGV '!$S147,bde,2,0)</f>
        <v>C605208A00</v>
      </c>
      <c r="U147" s="85">
        <v>44118</v>
      </c>
      <c r="V147" s="38" t="s">
        <v>316</v>
      </c>
      <c r="W147" s="4"/>
      <c r="X147" s="3"/>
    </row>
    <row r="148" spans="1:24" hidden="1" x14ac:dyDescent="0.3">
      <c r="A148" s="86" t="s">
        <v>604</v>
      </c>
      <c r="B148" s="87">
        <v>0.85</v>
      </c>
      <c r="C148" s="86" t="s">
        <v>197</v>
      </c>
      <c r="D148" s="86" t="s">
        <v>156</v>
      </c>
      <c r="E148" s="86" t="s">
        <v>18</v>
      </c>
      <c r="F148" s="86" t="s">
        <v>548</v>
      </c>
      <c r="G148" s="164">
        <v>0.85</v>
      </c>
      <c r="H148" s="164">
        <v>0.85</v>
      </c>
      <c r="I148" s="161">
        <f t="shared" si="4"/>
        <v>0</v>
      </c>
      <c r="J148" s="86" t="s">
        <v>161</v>
      </c>
      <c r="K148" s="94"/>
      <c r="L148" s="94"/>
      <c r="M148" s="98"/>
      <c r="N148" s="98"/>
      <c r="O148" s="91"/>
      <c r="P148" s="91"/>
      <c r="Q148" s="82"/>
      <c r="R148" s="82"/>
      <c r="S148" s="83"/>
      <c r="T148" s="84" t="s">
        <v>550</v>
      </c>
      <c r="U148" s="85"/>
      <c r="V148" s="113" t="s">
        <v>316</v>
      </c>
      <c r="W148" s="114"/>
      <c r="X148" s="114"/>
    </row>
    <row r="149" spans="1:24" hidden="1" x14ac:dyDescent="0.3">
      <c r="A149" s="78" t="s">
        <v>605</v>
      </c>
      <c r="B149" s="79">
        <v>0.95</v>
      </c>
      <c r="C149" s="78" t="s">
        <v>197</v>
      </c>
      <c r="D149" s="78" t="s">
        <v>156</v>
      </c>
      <c r="E149" s="78" t="s">
        <v>18</v>
      </c>
      <c r="F149" s="78" t="s">
        <v>549</v>
      </c>
      <c r="G149" s="165">
        <v>0.95</v>
      </c>
      <c r="H149" s="165">
        <v>0.95</v>
      </c>
      <c r="I149" s="161">
        <f t="shared" si="4"/>
        <v>0</v>
      </c>
      <c r="J149" s="78" t="s">
        <v>10</v>
      </c>
      <c r="K149" s="94"/>
      <c r="L149" s="94"/>
      <c r="M149" s="98"/>
      <c r="N149" s="98"/>
      <c r="O149" s="91"/>
      <c r="P149" s="91"/>
      <c r="Q149" s="82"/>
      <c r="R149" s="82"/>
      <c r="S149" s="83"/>
      <c r="T149" s="84" t="s">
        <v>551</v>
      </c>
      <c r="U149" s="85"/>
      <c r="V149" s="118" t="s">
        <v>316</v>
      </c>
      <c r="W149" s="99"/>
      <c r="X149" s="99"/>
    </row>
    <row r="150" spans="1:24" hidden="1" x14ac:dyDescent="0.3">
      <c r="A150" s="86" t="s">
        <v>175</v>
      </c>
      <c r="B150" s="87">
        <v>12.28</v>
      </c>
      <c r="C150" s="86" t="s">
        <v>197</v>
      </c>
      <c r="D150" s="86" t="s">
        <v>156</v>
      </c>
      <c r="E150" s="86" t="s">
        <v>24</v>
      </c>
      <c r="F150" s="86" t="s">
        <v>9</v>
      </c>
      <c r="G150" s="164">
        <v>12.28</v>
      </c>
      <c r="H150" s="164">
        <v>12.28</v>
      </c>
      <c r="I150" s="161">
        <f t="shared" si="4"/>
        <v>0</v>
      </c>
      <c r="J150" s="86" t="s">
        <v>161</v>
      </c>
      <c r="K150" s="80">
        <v>700000000025</v>
      </c>
      <c r="L150" s="80"/>
      <c r="M150" s="98"/>
      <c r="N150" s="98">
        <v>43859</v>
      </c>
      <c r="O150" s="81">
        <v>300000000031</v>
      </c>
      <c r="P150" s="81"/>
      <c r="Q150" s="82">
        <v>43860</v>
      </c>
      <c r="R150" s="82">
        <v>44060</v>
      </c>
      <c r="S150" s="83" t="s">
        <v>332</v>
      </c>
      <c r="T150" s="84" t="str">
        <f>+VLOOKUP('AGV '!$S150,bde,2,0)</f>
        <v>C605301A00</v>
      </c>
      <c r="U150" s="85">
        <v>44061</v>
      </c>
      <c r="V150" s="88" t="s">
        <v>316</v>
      </c>
      <c r="W150" s="89"/>
      <c r="X150" s="90"/>
    </row>
    <row r="151" spans="1:24" hidden="1" x14ac:dyDescent="0.3">
      <c r="A151" s="78" t="s">
        <v>176</v>
      </c>
      <c r="B151" s="79">
        <v>10.98</v>
      </c>
      <c r="C151" s="78" t="s">
        <v>197</v>
      </c>
      <c r="D151" s="78" t="s">
        <v>156</v>
      </c>
      <c r="E151" s="78" t="s">
        <v>24</v>
      </c>
      <c r="F151" s="78" t="s">
        <v>12</v>
      </c>
      <c r="G151" s="165">
        <v>10.98</v>
      </c>
      <c r="H151" s="165">
        <v>10.98</v>
      </c>
      <c r="I151" s="161">
        <f t="shared" si="4"/>
        <v>0</v>
      </c>
      <c r="J151" s="78" t="s">
        <v>159</v>
      </c>
      <c r="K151" s="80">
        <v>700000000026</v>
      </c>
      <c r="L151" s="80"/>
      <c r="M151" s="98"/>
      <c r="N151" s="98">
        <v>43841</v>
      </c>
      <c r="O151" s="81">
        <v>300000000032</v>
      </c>
      <c r="P151" s="81"/>
      <c r="Q151" s="82">
        <v>43842</v>
      </c>
      <c r="R151" s="82">
        <v>44054</v>
      </c>
      <c r="S151" s="83" t="s">
        <v>324</v>
      </c>
      <c r="T151" s="84" t="str">
        <f>+VLOOKUP('AGV '!$S151,bde,2,0)</f>
        <v>C605302A00</v>
      </c>
      <c r="U151" s="85">
        <v>44055</v>
      </c>
      <c r="V151" s="38" t="s">
        <v>316</v>
      </c>
      <c r="W151" s="4"/>
      <c r="X151" s="3"/>
    </row>
    <row r="152" spans="1:24" hidden="1" x14ac:dyDescent="0.3">
      <c r="A152" s="86" t="s">
        <v>177</v>
      </c>
      <c r="B152" s="87">
        <v>1.3</v>
      </c>
      <c r="C152" s="86" t="s">
        <v>197</v>
      </c>
      <c r="D152" s="86" t="s">
        <v>156</v>
      </c>
      <c r="E152" s="86" t="s">
        <v>24</v>
      </c>
      <c r="F152" s="86" t="s">
        <v>178</v>
      </c>
      <c r="G152" s="164">
        <v>1.3</v>
      </c>
      <c r="H152" s="164">
        <v>1.3</v>
      </c>
      <c r="I152" s="161">
        <f t="shared" si="4"/>
        <v>0</v>
      </c>
      <c r="J152" s="86" t="s">
        <v>179</v>
      </c>
      <c r="K152" s="80">
        <v>700000000027</v>
      </c>
      <c r="L152" s="80"/>
      <c r="M152" s="98"/>
      <c r="N152" s="98">
        <v>43841</v>
      </c>
      <c r="O152" s="81">
        <v>300000000033</v>
      </c>
      <c r="P152" s="81"/>
      <c r="Q152" s="82">
        <v>43842</v>
      </c>
      <c r="R152" s="82">
        <v>44059</v>
      </c>
      <c r="S152" s="83" t="s">
        <v>331</v>
      </c>
      <c r="T152" s="84" t="str">
        <f>+VLOOKUP('AGV '!$S152,bde,2,0)</f>
        <v>C605302B00</v>
      </c>
      <c r="U152" s="85">
        <v>44060</v>
      </c>
      <c r="V152" s="88" t="s">
        <v>316</v>
      </c>
      <c r="W152" s="89"/>
      <c r="X152" s="90"/>
    </row>
    <row r="153" spans="1:24" hidden="1" x14ac:dyDescent="0.3">
      <c r="A153" s="78" t="s">
        <v>180</v>
      </c>
      <c r="B153" s="79">
        <v>6.16</v>
      </c>
      <c r="C153" s="78" t="s">
        <v>197</v>
      </c>
      <c r="D153" s="78" t="s">
        <v>156</v>
      </c>
      <c r="E153" s="78" t="s">
        <v>24</v>
      </c>
      <c r="F153" s="78" t="s">
        <v>85</v>
      </c>
      <c r="G153" s="165">
        <v>6.16</v>
      </c>
      <c r="H153" s="165">
        <v>6.16</v>
      </c>
      <c r="I153" s="161">
        <f t="shared" si="4"/>
        <v>0</v>
      </c>
      <c r="J153" s="78" t="s">
        <v>161</v>
      </c>
      <c r="K153" s="80">
        <v>700000000028</v>
      </c>
      <c r="L153" s="80"/>
      <c r="M153" s="98"/>
      <c r="N153" s="98">
        <v>43845</v>
      </c>
      <c r="O153" s="81">
        <v>300000000034</v>
      </c>
      <c r="P153" s="81"/>
      <c r="Q153" s="82">
        <v>43846</v>
      </c>
      <c r="R153" s="82">
        <v>44056</v>
      </c>
      <c r="S153" s="83" t="s">
        <v>329</v>
      </c>
      <c r="T153" s="84" t="str">
        <f>+VLOOKUP('AGV '!$S153,bde,2,0)</f>
        <v>C605303A00</v>
      </c>
      <c r="U153" s="85">
        <v>44057</v>
      </c>
      <c r="V153" s="38" t="s">
        <v>316</v>
      </c>
      <c r="W153" s="4"/>
      <c r="X153" s="3"/>
    </row>
    <row r="154" spans="1:24" hidden="1" x14ac:dyDescent="0.3">
      <c r="A154" s="86" t="s">
        <v>181</v>
      </c>
      <c r="B154" s="87">
        <v>4.08</v>
      </c>
      <c r="C154" s="86" t="s">
        <v>197</v>
      </c>
      <c r="D154" s="86" t="s">
        <v>156</v>
      </c>
      <c r="E154" s="86" t="s">
        <v>24</v>
      </c>
      <c r="F154" s="86" t="s">
        <v>87</v>
      </c>
      <c r="G154" s="164">
        <v>4.08</v>
      </c>
      <c r="H154" s="164">
        <v>4.08</v>
      </c>
      <c r="I154" s="161">
        <f t="shared" si="4"/>
        <v>0</v>
      </c>
      <c r="J154" s="86" t="s">
        <v>159</v>
      </c>
      <c r="K154" s="80">
        <v>700000000029</v>
      </c>
      <c r="L154" s="80"/>
      <c r="M154" s="98"/>
      <c r="N154" s="98">
        <v>43846</v>
      </c>
      <c r="O154" s="81">
        <v>300000000035</v>
      </c>
      <c r="P154" s="81"/>
      <c r="Q154" s="82">
        <v>43847</v>
      </c>
      <c r="R154" s="82">
        <v>44054</v>
      </c>
      <c r="S154" s="83" t="s">
        <v>325</v>
      </c>
      <c r="T154" s="84" t="str">
        <f>+VLOOKUP('AGV '!$S154,bde,2,0)</f>
        <v>C605303B00</v>
      </c>
      <c r="U154" s="85">
        <v>44055</v>
      </c>
      <c r="V154" s="88" t="s">
        <v>316</v>
      </c>
      <c r="W154" s="89"/>
      <c r="X154" s="90"/>
    </row>
    <row r="155" spans="1:24" hidden="1" x14ac:dyDescent="0.3">
      <c r="A155" s="78" t="s">
        <v>182</v>
      </c>
      <c r="B155" s="79">
        <v>2.21</v>
      </c>
      <c r="C155" s="78" t="s">
        <v>197</v>
      </c>
      <c r="D155" s="78" t="s">
        <v>156</v>
      </c>
      <c r="E155" s="78" t="s">
        <v>24</v>
      </c>
      <c r="F155" s="78" t="s">
        <v>183</v>
      </c>
      <c r="G155" s="165">
        <v>2.21</v>
      </c>
      <c r="H155" s="165">
        <v>2.21</v>
      </c>
      <c r="I155" s="161">
        <f t="shared" si="4"/>
        <v>0</v>
      </c>
      <c r="J155" s="78" t="s">
        <v>157</v>
      </c>
      <c r="K155" s="80">
        <v>700000000030</v>
      </c>
      <c r="L155" s="80"/>
      <c r="M155" s="98"/>
      <c r="N155" s="98">
        <v>43846</v>
      </c>
      <c r="O155" s="81">
        <v>300000000036</v>
      </c>
      <c r="P155" s="81"/>
      <c r="Q155" s="82">
        <v>43847</v>
      </c>
      <c r="R155" s="82">
        <v>44028</v>
      </c>
      <c r="S155" s="83" t="s">
        <v>322</v>
      </c>
      <c r="T155" s="84" t="str">
        <f>+VLOOKUP('AGV '!$S155,bde,2,0)</f>
        <v>C605303C00</v>
      </c>
      <c r="U155" s="85">
        <v>44029</v>
      </c>
      <c r="V155" s="38" t="s">
        <v>316</v>
      </c>
      <c r="W155" s="4"/>
      <c r="X155" s="3"/>
    </row>
    <row r="156" spans="1:24" hidden="1" x14ac:dyDescent="0.3">
      <c r="A156" s="86" t="s">
        <v>184</v>
      </c>
      <c r="B156" s="87">
        <v>9.24</v>
      </c>
      <c r="C156" s="86" t="s">
        <v>197</v>
      </c>
      <c r="D156" s="86" t="s">
        <v>156</v>
      </c>
      <c r="E156" s="86" t="s">
        <v>24</v>
      </c>
      <c r="F156" s="86" t="s">
        <v>101</v>
      </c>
      <c r="G156" s="164">
        <v>9.24</v>
      </c>
      <c r="H156" s="164">
        <v>9.24</v>
      </c>
      <c r="I156" s="161">
        <f t="shared" si="4"/>
        <v>0</v>
      </c>
      <c r="J156" s="86" t="s">
        <v>161</v>
      </c>
      <c r="K156" s="80">
        <v>700000000031</v>
      </c>
      <c r="L156" s="80"/>
      <c r="M156" s="98"/>
      <c r="N156" s="98">
        <v>43836</v>
      </c>
      <c r="O156" s="81">
        <v>300000000037</v>
      </c>
      <c r="P156" s="81"/>
      <c r="Q156" s="82">
        <v>43837</v>
      </c>
      <c r="R156" s="82">
        <v>44057</v>
      </c>
      <c r="S156" s="83" t="s">
        <v>330</v>
      </c>
      <c r="T156" s="84" t="str">
        <f>+VLOOKUP('AGV '!$S156,bde,2,0)</f>
        <v>C605304A00</v>
      </c>
      <c r="U156" s="85">
        <v>44058</v>
      </c>
      <c r="V156" s="88" t="s">
        <v>316</v>
      </c>
      <c r="W156" s="89"/>
      <c r="X156" s="90"/>
    </row>
    <row r="157" spans="1:24" hidden="1" x14ac:dyDescent="0.3">
      <c r="A157" s="78" t="s">
        <v>185</v>
      </c>
      <c r="B157" s="79">
        <v>3.21</v>
      </c>
      <c r="C157" s="78" t="s">
        <v>197</v>
      </c>
      <c r="D157" s="78" t="s">
        <v>156</v>
      </c>
      <c r="E157" s="78" t="s">
        <v>24</v>
      </c>
      <c r="F157" s="78" t="s">
        <v>154</v>
      </c>
      <c r="G157" s="165">
        <v>3.21</v>
      </c>
      <c r="H157" s="165">
        <v>3.21</v>
      </c>
      <c r="I157" s="161">
        <f t="shared" si="4"/>
        <v>0</v>
      </c>
      <c r="J157" s="78" t="s">
        <v>157</v>
      </c>
      <c r="K157" s="80">
        <v>700000000032</v>
      </c>
      <c r="L157" s="80"/>
      <c r="M157" s="98"/>
      <c r="N157" s="98">
        <v>43846</v>
      </c>
      <c r="O157" s="81">
        <v>300000000038</v>
      </c>
      <c r="P157" s="81"/>
      <c r="Q157" s="82">
        <v>43847</v>
      </c>
      <c r="R157" s="82">
        <v>44028</v>
      </c>
      <c r="S157" s="83" t="s">
        <v>323</v>
      </c>
      <c r="T157" s="84" t="str">
        <f>+VLOOKUP('AGV '!$S157,bde,2,0)</f>
        <v>C605304B00</v>
      </c>
      <c r="U157" s="85">
        <v>44029</v>
      </c>
      <c r="V157" s="38" t="s">
        <v>316</v>
      </c>
      <c r="W157" s="4"/>
      <c r="X157" s="3"/>
    </row>
    <row r="158" spans="1:24" hidden="1" x14ac:dyDescent="0.3">
      <c r="A158" s="86" t="s">
        <v>186</v>
      </c>
      <c r="B158" s="119">
        <v>6.26</v>
      </c>
      <c r="C158" s="86" t="s">
        <v>197</v>
      </c>
      <c r="D158" s="86" t="s">
        <v>156</v>
      </c>
      <c r="E158" s="86" t="s">
        <v>29</v>
      </c>
      <c r="F158" s="86" t="s">
        <v>9</v>
      </c>
      <c r="G158" s="170">
        <v>6.26</v>
      </c>
      <c r="H158" s="164">
        <v>6.26</v>
      </c>
      <c r="I158" s="161">
        <f t="shared" si="4"/>
        <v>0</v>
      </c>
      <c r="J158" s="86" t="s">
        <v>621</v>
      </c>
      <c r="K158" s="80">
        <v>700000000033</v>
      </c>
      <c r="L158" s="80"/>
      <c r="M158" s="98"/>
      <c r="N158" s="98">
        <v>43873</v>
      </c>
      <c r="O158" s="81">
        <v>300000000039</v>
      </c>
      <c r="P158" s="81"/>
      <c r="Q158" s="82">
        <v>43874</v>
      </c>
      <c r="R158" s="82">
        <v>44110</v>
      </c>
      <c r="S158" s="83" t="s">
        <v>340</v>
      </c>
      <c r="T158" s="84" t="str">
        <f>+VLOOKUP('AGV '!$S158,bde,2,0)</f>
        <v>C605401A00</v>
      </c>
      <c r="U158" s="85">
        <v>44111</v>
      </c>
      <c r="V158" s="88" t="s">
        <v>316</v>
      </c>
      <c r="W158" s="89"/>
      <c r="X158" s="90"/>
    </row>
    <row r="159" spans="1:24" hidden="1" x14ac:dyDescent="0.3">
      <c r="A159" s="78" t="s">
        <v>187</v>
      </c>
      <c r="B159" s="79">
        <v>6.26</v>
      </c>
      <c r="C159" s="78" t="s">
        <v>197</v>
      </c>
      <c r="D159" s="78" t="s">
        <v>156</v>
      </c>
      <c r="E159" s="78" t="s">
        <v>29</v>
      </c>
      <c r="F159" s="78" t="s">
        <v>12</v>
      </c>
      <c r="G159" s="165">
        <v>6.26</v>
      </c>
      <c r="H159" s="165">
        <v>6.26</v>
      </c>
      <c r="I159" s="161">
        <f t="shared" si="4"/>
        <v>0</v>
      </c>
      <c r="J159" s="78" t="s">
        <v>621</v>
      </c>
      <c r="K159" s="80">
        <v>700000000034</v>
      </c>
      <c r="L159" s="80"/>
      <c r="M159" s="98"/>
      <c r="N159" s="98">
        <v>43874</v>
      </c>
      <c r="O159" s="81">
        <v>300000000040</v>
      </c>
      <c r="P159" s="81"/>
      <c r="Q159" s="82">
        <v>43875</v>
      </c>
      <c r="R159" s="82">
        <v>44112</v>
      </c>
      <c r="S159" s="83" t="s">
        <v>343</v>
      </c>
      <c r="T159" s="84" t="str">
        <f>+VLOOKUP('AGV '!$S159,bde,2,0)</f>
        <v>C605402A00</v>
      </c>
      <c r="U159" s="85">
        <v>44113</v>
      </c>
      <c r="V159" s="38" t="s">
        <v>316</v>
      </c>
      <c r="W159" s="4"/>
      <c r="X159" s="3"/>
    </row>
    <row r="160" spans="1:24" hidden="1" x14ac:dyDescent="0.3">
      <c r="A160" s="86" t="s">
        <v>188</v>
      </c>
      <c r="B160" s="87">
        <v>6.26</v>
      </c>
      <c r="C160" s="86" t="s">
        <v>197</v>
      </c>
      <c r="D160" s="86" t="s">
        <v>156</v>
      </c>
      <c r="E160" s="86" t="s">
        <v>29</v>
      </c>
      <c r="F160" s="86" t="s">
        <v>14</v>
      </c>
      <c r="G160" s="164">
        <v>6.26</v>
      </c>
      <c r="H160" s="164">
        <v>6.26</v>
      </c>
      <c r="I160" s="161">
        <f t="shared" si="4"/>
        <v>0</v>
      </c>
      <c r="J160" s="86" t="s">
        <v>621</v>
      </c>
      <c r="K160" s="80">
        <v>700000000035</v>
      </c>
      <c r="L160" s="80"/>
      <c r="M160" s="98"/>
      <c r="N160" s="98">
        <v>43878</v>
      </c>
      <c r="O160" s="81">
        <v>300000000041</v>
      </c>
      <c r="P160" s="81"/>
      <c r="Q160" s="82">
        <v>43879</v>
      </c>
      <c r="R160" s="82">
        <v>44115</v>
      </c>
      <c r="S160" s="83" t="s">
        <v>346</v>
      </c>
      <c r="T160" s="84" t="str">
        <f>+VLOOKUP('AGV '!$S160,bde,2,0)</f>
        <v>C605403A00</v>
      </c>
      <c r="U160" s="85">
        <v>44116</v>
      </c>
      <c r="V160" s="88" t="s">
        <v>316</v>
      </c>
      <c r="W160" s="89"/>
      <c r="X160" s="90"/>
    </row>
    <row r="161" spans="1:24" hidden="1" x14ac:dyDescent="0.3">
      <c r="A161" s="78" t="s">
        <v>189</v>
      </c>
      <c r="B161" s="79">
        <v>2.7</v>
      </c>
      <c r="C161" s="78" t="s">
        <v>197</v>
      </c>
      <c r="D161" s="78" t="s">
        <v>156</v>
      </c>
      <c r="E161" s="78" t="s">
        <v>29</v>
      </c>
      <c r="F161" s="78" t="s">
        <v>16</v>
      </c>
      <c r="G161" s="165">
        <v>2.7</v>
      </c>
      <c r="H161" s="165">
        <v>2.7</v>
      </c>
      <c r="I161" s="161">
        <f t="shared" si="4"/>
        <v>0</v>
      </c>
      <c r="J161" s="78" t="s">
        <v>621</v>
      </c>
      <c r="K161" s="80">
        <v>700000000036</v>
      </c>
      <c r="L161" s="80"/>
      <c r="M161" s="98"/>
      <c r="N161" s="98">
        <v>43904</v>
      </c>
      <c r="O161" s="81">
        <v>300000000042</v>
      </c>
      <c r="P161" s="81"/>
      <c r="Q161" s="82">
        <v>43905</v>
      </c>
      <c r="R161" s="82">
        <v>44115</v>
      </c>
      <c r="S161" s="83" t="s">
        <v>345</v>
      </c>
      <c r="T161" s="84" t="str">
        <f>+VLOOKUP('AGV '!$S161,bde,2,0)</f>
        <v>C605404A00</v>
      </c>
      <c r="U161" s="85">
        <v>44116</v>
      </c>
      <c r="V161" s="38" t="s">
        <v>316</v>
      </c>
      <c r="W161" s="4"/>
      <c r="X161" s="3"/>
    </row>
    <row r="162" spans="1:24" hidden="1" x14ac:dyDescent="0.3">
      <c r="A162" s="86" t="s">
        <v>190</v>
      </c>
      <c r="B162" s="87">
        <v>6.12</v>
      </c>
      <c r="C162" s="86" t="s">
        <v>199</v>
      </c>
      <c r="D162" s="86" t="s">
        <v>156</v>
      </c>
      <c r="E162" s="86" t="s">
        <v>29</v>
      </c>
      <c r="F162" s="86" t="s">
        <v>57</v>
      </c>
      <c r="G162" s="164">
        <v>6.12</v>
      </c>
      <c r="H162" s="164">
        <v>6.12</v>
      </c>
      <c r="I162" s="161">
        <f t="shared" ref="I162:I193" si="5">+G162-H162</f>
        <v>0</v>
      </c>
      <c r="J162" s="86" t="s">
        <v>695</v>
      </c>
      <c r="K162" s="94"/>
      <c r="L162" s="94"/>
      <c r="M162" s="98"/>
      <c r="N162" s="98"/>
      <c r="O162" s="81">
        <v>300000000003</v>
      </c>
      <c r="P162" s="81"/>
      <c r="Q162" s="82">
        <v>43879</v>
      </c>
      <c r="R162" s="82">
        <v>44264</v>
      </c>
      <c r="S162" s="83" t="s">
        <v>386</v>
      </c>
      <c r="T162" s="84" t="str">
        <f>+VLOOKUP('AGV '!$S162,bde,2,0)</f>
        <v>C605405A00</v>
      </c>
      <c r="U162" s="85">
        <v>44265</v>
      </c>
      <c r="V162" s="88" t="s">
        <v>316</v>
      </c>
      <c r="W162" s="89"/>
      <c r="X162" s="90"/>
    </row>
    <row r="163" spans="1:24" hidden="1" x14ac:dyDescent="0.3">
      <c r="A163" s="78" t="s">
        <v>191</v>
      </c>
      <c r="B163" s="79">
        <v>6.12</v>
      </c>
      <c r="C163" s="78" t="s">
        <v>197</v>
      </c>
      <c r="D163" s="78" t="s">
        <v>156</v>
      </c>
      <c r="E163" s="78" t="s">
        <v>29</v>
      </c>
      <c r="F163" s="78" t="s">
        <v>171</v>
      </c>
      <c r="G163" s="165">
        <v>6.12</v>
      </c>
      <c r="H163" s="165">
        <v>6.12</v>
      </c>
      <c r="I163" s="161">
        <f t="shared" si="5"/>
        <v>0</v>
      </c>
      <c r="J163" s="78" t="s">
        <v>621</v>
      </c>
      <c r="K163" s="80">
        <v>700000000037</v>
      </c>
      <c r="L163" s="80"/>
      <c r="M163" s="98"/>
      <c r="N163" s="98">
        <v>43876</v>
      </c>
      <c r="O163" s="81">
        <v>300000000043</v>
      </c>
      <c r="P163" s="81"/>
      <c r="Q163" s="82">
        <v>43877</v>
      </c>
      <c r="R163" s="82">
        <v>44113</v>
      </c>
      <c r="S163" s="83" t="s">
        <v>344</v>
      </c>
      <c r="T163" s="84" t="str">
        <f>+VLOOKUP('AGV '!$S163,bde,2,0)</f>
        <v>C605406A00</v>
      </c>
      <c r="U163" s="85">
        <v>44114</v>
      </c>
      <c r="V163" s="38" t="s">
        <v>316</v>
      </c>
      <c r="W163" s="4"/>
      <c r="X163" s="3"/>
    </row>
    <row r="164" spans="1:24" hidden="1" x14ac:dyDescent="0.3">
      <c r="A164" s="86" t="s">
        <v>192</v>
      </c>
      <c r="B164" s="119">
        <v>7.92</v>
      </c>
      <c r="C164" s="86" t="s">
        <v>197</v>
      </c>
      <c r="D164" s="86" t="s">
        <v>156</v>
      </c>
      <c r="E164" s="86" t="s">
        <v>29</v>
      </c>
      <c r="F164" s="86" t="s">
        <v>173</v>
      </c>
      <c r="G164" s="170">
        <v>7.92</v>
      </c>
      <c r="H164" s="164">
        <v>7.92</v>
      </c>
      <c r="I164" s="161">
        <f t="shared" si="5"/>
        <v>0</v>
      </c>
      <c r="J164" s="86" t="s">
        <v>621</v>
      </c>
      <c r="K164" s="80">
        <v>700000000038</v>
      </c>
      <c r="L164" s="80"/>
      <c r="M164" s="98"/>
      <c r="N164" s="98">
        <v>43907</v>
      </c>
      <c r="O164" s="81">
        <v>300000000044</v>
      </c>
      <c r="P164" s="81"/>
      <c r="Q164" s="82">
        <v>43908</v>
      </c>
      <c r="R164" s="82">
        <v>44116</v>
      </c>
      <c r="S164" s="83" t="s">
        <v>347</v>
      </c>
      <c r="T164" s="84" t="str">
        <f>+VLOOKUP('AGV '!$S164,bde,2,0)</f>
        <v>C605407A00</v>
      </c>
      <c r="U164" s="85">
        <v>44117</v>
      </c>
      <c r="V164" s="88" t="s">
        <v>316</v>
      </c>
      <c r="W164" s="89"/>
      <c r="X164" s="90"/>
    </row>
    <row r="165" spans="1:24" x14ac:dyDescent="0.3">
      <c r="A165" s="78" t="s">
        <v>193</v>
      </c>
      <c r="B165" s="79">
        <v>8.36</v>
      </c>
      <c r="C165" s="78" t="s">
        <v>197</v>
      </c>
      <c r="D165" s="78" t="s">
        <v>156</v>
      </c>
      <c r="E165" s="78" t="s">
        <v>34</v>
      </c>
      <c r="F165" s="78" t="s">
        <v>143</v>
      </c>
      <c r="G165" s="165">
        <v>8.36</v>
      </c>
      <c r="H165" s="165">
        <v>9.1999999999999993</v>
      </c>
      <c r="I165" s="161">
        <f t="shared" si="5"/>
        <v>-0.83999999999999986</v>
      </c>
      <c r="J165" s="78" t="s">
        <v>25</v>
      </c>
      <c r="K165" s="80">
        <v>700000000039</v>
      </c>
      <c r="L165" s="80"/>
      <c r="M165" s="98"/>
      <c r="N165" s="98">
        <v>44057</v>
      </c>
      <c r="O165" s="81">
        <v>300000000045</v>
      </c>
      <c r="P165" s="81"/>
      <c r="Q165" s="82">
        <v>43880</v>
      </c>
      <c r="R165" s="82"/>
      <c r="S165" s="83" t="s">
        <v>326</v>
      </c>
      <c r="T165" s="84" t="str">
        <f>+VLOOKUP('AGV '!$S165,bde,2,0)</f>
        <v>C605501A00</v>
      </c>
      <c r="U165" s="85">
        <v>44055</v>
      </c>
      <c r="V165" s="38" t="s">
        <v>316</v>
      </c>
      <c r="W165" s="4"/>
      <c r="X165" s="3"/>
    </row>
    <row r="166" spans="1:24" s="20" customFormat="1" x14ac:dyDescent="0.3">
      <c r="A166" s="255" t="s">
        <v>719</v>
      </c>
      <c r="B166" s="256">
        <v>0.36699999999999999</v>
      </c>
      <c r="C166" s="255" t="s">
        <v>197</v>
      </c>
      <c r="D166" s="255" t="s">
        <v>156</v>
      </c>
      <c r="E166" s="255" t="s">
        <v>34</v>
      </c>
      <c r="F166" s="257" t="s">
        <v>93</v>
      </c>
      <c r="G166" s="258">
        <v>0.36699999999999999</v>
      </c>
      <c r="H166" s="258"/>
      <c r="I166" s="259">
        <f t="shared" si="5"/>
        <v>0.36699999999999999</v>
      </c>
      <c r="J166" s="255" t="s">
        <v>724</v>
      </c>
      <c r="K166" s="260"/>
      <c r="L166" s="260" t="s">
        <v>728</v>
      </c>
      <c r="M166" s="261">
        <v>44788</v>
      </c>
      <c r="N166" s="261"/>
      <c r="O166" s="260"/>
      <c r="P166" s="260"/>
      <c r="Q166" s="261"/>
      <c r="R166" s="261"/>
      <c r="S166" s="117"/>
      <c r="T166" s="97"/>
      <c r="U166" s="261"/>
      <c r="V166" s="262" t="s">
        <v>714</v>
      </c>
      <c r="W166" s="89"/>
      <c r="X166" s="265"/>
    </row>
    <row r="167" spans="1:24" s="20" customFormat="1" x14ac:dyDescent="0.3">
      <c r="A167" s="263" t="s">
        <v>720</v>
      </c>
      <c r="B167" s="119">
        <v>0.18099999999999999</v>
      </c>
      <c r="C167" s="263" t="s">
        <v>197</v>
      </c>
      <c r="D167" s="263" t="s">
        <v>156</v>
      </c>
      <c r="E167" s="263" t="s">
        <v>34</v>
      </c>
      <c r="F167" s="263" t="s">
        <v>380</v>
      </c>
      <c r="G167" s="170">
        <v>0.18099999999999999</v>
      </c>
      <c r="H167" s="170"/>
      <c r="I167" s="259">
        <f t="shared" si="5"/>
        <v>0.18099999999999999</v>
      </c>
      <c r="J167" s="263" t="s">
        <v>725</v>
      </c>
      <c r="K167" s="260"/>
      <c r="L167" s="260" t="s">
        <v>729</v>
      </c>
      <c r="M167" s="261">
        <v>44788</v>
      </c>
      <c r="N167" s="261"/>
      <c r="O167" s="260"/>
      <c r="P167" s="260"/>
      <c r="Q167" s="261"/>
      <c r="R167" s="261"/>
      <c r="S167" s="117"/>
      <c r="T167" s="97"/>
      <c r="U167" s="261"/>
      <c r="V167" s="264" t="s">
        <v>714</v>
      </c>
      <c r="W167" s="4"/>
      <c r="X167" s="266"/>
    </row>
    <row r="168" spans="1:24" s="20" customFormat="1" x14ac:dyDescent="0.3">
      <c r="A168" s="255" t="s">
        <v>721</v>
      </c>
      <c r="B168" s="256">
        <v>0.17</v>
      </c>
      <c r="C168" s="255" t="s">
        <v>197</v>
      </c>
      <c r="D168" s="255" t="s">
        <v>156</v>
      </c>
      <c r="E168" s="255" t="s">
        <v>34</v>
      </c>
      <c r="F168" s="255" t="s">
        <v>381</v>
      </c>
      <c r="G168" s="258">
        <v>0.17</v>
      </c>
      <c r="H168" s="258"/>
      <c r="I168" s="259">
        <f t="shared" si="5"/>
        <v>0.17</v>
      </c>
      <c r="J168" s="255" t="s">
        <v>726</v>
      </c>
      <c r="K168" s="260"/>
      <c r="L168" s="260" t="s">
        <v>730</v>
      </c>
      <c r="M168" s="261">
        <v>44788</v>
      </c>
      <c r="N168" s="261"/>
      <c r="O168" s="260"/>
      <c r="P168" s="260"/>
      <c r="Q168" s="261"/>
      <c r="R168" s="261"/>
      <c r="S168" s="117"/>
      <c r="T168" s="97"/>
      <c r="U168" s="261"/>
      <c r="V168" s="262" t="s">
        <v>714</v>
      </c>
      <c r="W168" s="89"/>
      <c r="X168" s="265"/>
    </row>
    <row r="169" spans="1:24" s="20" customFormat="1" x14ac:dyDescent="0.3">
      <c r="A169" s="263" t="s">
        <v>722</v>
      </c>
      <c r="B169" s="119">
        <v>8.4000000000000005E-2</v>
      </c>
      <c r="C169" s="263" t="s">
        <v>197</v>
      </c>
      <c r="D169" s="263" t="s">
        <v>156</v>
      </c>
      <c r="E169" s="263" t="s">
        <v>34</v>
      </c>
      <c r="F169" s="263" t="s">
        <v>382</v>
      </c>
      <c r="G169" s="170">
        <v>8.4000000000000005E-2</v>
      </c>
      <c r="H169" s="170"/>
      <c r="I169" s="259">
        <f t="shared" si="5"/>
        <v>8.4000000000000005E-2</v>
      </c>
      <c r="J169" s="263" t="s">
        <v>727</v>
      </c>
      <c r="K169" s="260"/>
      <c r="L169" s="260" t="s">
        <v>731</v>
      </c>
      <c r="M169" s="261">
        <v>44788</v>
      </c>
      <c r="N169" s="261"/>
      <c r="O169" s="260"/>
      <c r="P169" s="260"/>
      <c r="Q169" s="261"/>
      <c r="R169" s="261"/>
      <c r="S169" s="117"/>
      <c r="T169" s="97"/>
      <c r="U169" s="261"/>
      <c r="V169" s="264" t="s">
        <v>714</v>
      </c>
      <c r="W169" s="4"/>
      <c r="X169" s="266"/>
    </row>
    <row r="170" spans="1:24" s="20" customFormat="1" x14ac:dyDescent="0.3">
      <c r="A170" s="255" t="s">
        <v>723</v>
      </c>
      <c r="B170" s="256">
        <v>3.6999999999999998E-2</v>
      </c>
      <c r="C170" s="255" t="s">
        <v>197</v>
      </c>
      <c r="D170" s="255" t="s">
        <v>156</v>
      </c>
      <c r="E170" s="255" t="s">
        <v>34</v>
      </c>
      <c r="F170" s="255" t="s">
        <v>625</v>
      </c>
      <c r="G170" s="258">
        <v>3.6999999999999998E-2</v>
      </c>
      <c r="H170" s="258"/>
      <c r="I170" s="259">
        <f t="shared" si="5"/>
        <v>3.6999999999999998E-2</v>
      </c>
      <c r="J170" s="255" t="s">
        <v>647</v>
      </c>
      <c r="K170" s="260"/>
      <c r="L170" s="260" t="s">
        <v>732</v>
      </c>
      <c r="M170" s="261">
        <v>44788</v>
      </c>
      <c r="N170" s="261"/>
      <c r="O170" s="260"/>
      <c r="P170" s="260"/>
      <c r="Q170" s="261"/>
      <c r="R170" s="261"/>
      <c r="S170" s="117"/>
      <c r="T170" s="97"/>
      <c r="U170" s="261"/>
      <c r="V170" s="262" t="s">
        <v>714</v>
      </c>
      <c r="W170" s="89"/>
      <c r="X170" s="265"/>
    </row>
    <row r="171" spans="1:24" x14ac:dyDescent="0.3">
      <c r="A171" s="78" t="s">
        <v>194</v>
      </c>
      <c r="B171" s="79">
        <v>9.2799999999999994</v>
      </c>
      <c r="C171" s="78" t="s">
        <v>197</v>
      </c>
      <c r="D171" s="78" t="s">
        <v>156</v>
      </c>
      <c r="E171" s="78" t="s">
        <v>34</v>
      </c>
      <c r="F171" s="78" t="s">
        <v>12</v>
      </c>
      <c r="G171" s="165">
        <v>9.2799999999999994</v>
      </c>
      <c r="H171" s="165"/>
      <c r="I171" s="161">
        <f t="shared" si="5"/>
        <v>9.2799999999999994</v>
      </c>
      <c r="J171" s="78" t="s">
        <v>25</v>
      </c>
      <c r="K171" s="80">
        <v>700000000040</v>
      </c>
      <c r="L171" s="80"/>
      <c r="M171" s="98"/>
      <c r="N171" s="98">
        <v>43909</v>
      </c>
      <c r="O171" s="81">
        <v>300000000046</v>
      </c>
      <c r="P171" s="81"/>
      <c r="Q171" s="82">
        <v>43910</v>
      </c>
      <c r="R171" s="82"/>
      <c r="S171" s="83" t="s">
        <v>327</v>
      </c>
      <c r="T171" s="84" t="str">
        <f>+VLOOKUP('AGV '!$S171,bde,2,0)</f>
        <v>C605502A00</v>
      </c>
      <c r="U171" s="85">
        <v>44055</v>
      </c>
      <c r="V171" s="38" t="s">
        <v>316</v>
      </c>
      <c r="W171" s="4"/>
      <c r="X171" s="3"/>
    </row>
    <row r="172" spans="1:24" x14ac:dyDescent="0.3">
      <c r="A172" s="120" t="s">
        <v>195</v>
      </c>
      <c r="B172" s="121">
        <v>2.5</v>
      </c>
      <c r="C172" s="120" t="s">
        <v>197</v>
      </c>
      <c r="D172" s="120" t="s">
        <v>156</v>
      </c>
      <c r="E172" s="120" t="s">
        <v>34</v>
      </c>
      <c r="F172" s="120" t="s">
        <v>14</v>
      </c>
      <c r="G172" s="171">
        <v>2.5</v>
      </c>
      <c r="H172" s="171"/>
      <c r="I172" s="161">
        <f t="shared" si="5"/>
        <v>2.5</v>
      </c>
      <c r="J172" s="120" t="s">
        <v>25</v>
      </c>
      <c r="K172" s="122">
        <v>700000000041</v>
      </c>
      <c r="L172" s="122"/>
      <c r="M172" s="123"/>
      <c r="N172" s="123">
        <v>43910</v>
      </c>
      <c r="O172" s="124">
        <v>300000000047</v>
      </c>
      <c r="P172" s="124"/>
      <c r="Q172" s="125">
        <v>43911</v>
      </c>
      <c r="R172" s="125"/>
      <c r="S172" s="126" t="s">
        <v>328</v>
      </c>
      <c r="T172" s="127" t="str">
        <f>+VLOOKUP('AGV '!$S172,bde,2,0)</f>
        <v>C605503A00</v>
      </c>
      <c r="U172" s="128">
        <v>44055</v>
      </c>
      <c r="V172" s="129" t="s">
        <v>316</v>
      </c>
      <c r="W172" s="130"/>
      <c r="X172" s="131"/>
    </row>
    <row r="173" spans="1:24" x14ac:dyDescent="0.3">
      <c r="C173" s="27"/>
    </row>
    <row r="174" spans="1:24" x14ac:dyDescent="0.3">
      <c r="B174" s="9"/>
      <c r="C174" s="1"/>
      <c r="D174" s="1"/>
      <c r="E174" s="1"/>
      <c r="F174" s="1"/>
      <c r="J174" s="1"/>
    </row>
    <row r="175" spans="1:24" x14ac:dyDescent="0.3">
      <c r="B175" s="9"/>
      <c r="C175" s="9"/>
      <c r="D175" s="1"/>
      <c r="E175" s="1"/>
      <c r="F175" s="1"/>
      <c r="J175" s="1"/>
    </row>
    <row r="176" spans="1:24" x14ac:dyDescent="0.3">
      <c r="B176" s="9"/>
      <c r="C176" s="1"/>
      <c r="D176" s="1"/>
      <c r="E176" s="1"/>
      <c r="F176" s="1"/>
      <c r="J176" s="1"/>
    </row>
    <row r="177" spans="1:10" x14ac:dyDescent="0.3">
      <c r="B177" s="26"/>
      <c r="C177" s="1"/>
      <c r="D177" s="1"/>
      <c r="E177" s="1"/>
      <c r="F177" s="1"/>
      <c r="J177" s="1"/>
    </row>
    <row r="178" spans="1:10" x14ac:dyDescent="0.3">
      <c r="B178" s="26"/>
      <c r="C178" s="1"/>
      <c r="D178" s="1"/>
      <c r="E178" s="1"/>
      <c r="F178" s="1"/>
      <c r="J178" s="1"/>
    </row>
    <row r="179" spans="1:10" x14ac:dyDescent="0.3">
      <c r="B179" s="1"/>
      <c r="C179" s="1"/>
      <c r="D179" s="1"/>
      <c r="E179" s="1"/>
      <c r="F179" s="1"/>
      <c r="J179" s="1"/>
    </row>
    <row r="180" spans="1:10" x14ac:dyDescent="0.3">
      <c r="B180" s="5"/>
      <c r="C180" s="1"/>
      <c r="D180" s="1"/>
      <c r="E180" s="1"/>
      <c r="F180" s="1"/>
      <c r="J180" s="1"/>
    </row>
    <row r="181" spans="1:10" x14ac:dyDescent="0.3">
      <c r="A181" s="5"/>
      <c r="B181" s="1"/>
      <c r="C181" s="1"/>
      <c r="D181" s="1"/>
      <c r="E181" s="1"/>
      <c r="F181" s="1"/>
      <c r="J181" s="1"/>
    </row>
    <row r="182" spans="1:10" x14ac:dyDescent="0.3">
      <c r="B182" s="1"/>
      <c r="C182" s="1"/>
      <c r="D182" s="1"/>
      <c r="E182" s="1"/>
      <c r="F182" s="1"/>
      <c r="J182" s="1"/>
    </row>
    <row r="183" spans="1:10" x14ac:dyDescent="0.3">
      <c r="B183" s="1"/>
      <c r="C183" s="1"/>
      <c r="D183" s="1"/>
      <c r="E183" s="1"/>
      <c r="F183" s="1"/>
      <c r="J183" s="1"/>
    </row>
    <row r="184" spans="1:10" x14ac:dyDescent="0.3">
      <c r="B184" s="1"/>
      <c r="C184" s="1"/>
      <c r="D184" s="1"/>
      <c r="E184" s="1"/>
      <c r="F184" s="1"/>
      <c r="J184" s="1"/>
    </row>
    <row r="185" spans="1:10" x14ac:dyDescent="0.3">
      <c r="B185" s="1"/>
      <c r="C185" s="1"/>
      <c r="D185" s="1"/>
      <c r="E185" s="1"/>
      <c r="F185" s="1"/>
      <c r="J185" s="1"/>
    </row>
    <row r="186" spans="1:10" x14ac:dyDescent="0.3">
      <c r="B186" s="1"/>
      <c r="C186" s="1"/>
      <c r="D186" s="1"/>
      <c r="E186" s="1"/>
      <c r="F186" s="1"/>
      <c r="J186" s="1"/>
    </row>
    <row r="187" spans="1:10" x14ac:dyDescent="0.3">
      <c r="B187" s="1"/>
      <c r="C187" s="1"/>
      <c r="D187" s="1"/>
      <c r="E187" s="1"/>
      <c r="F187" s="1"/>
      <c r="G187" s="162" t="s">
        <v>1154</v>
      </c>
      <c r="J187" s="1"/>
    </row>
    <row r="188" spans="1:10" x14ac:dyDescent="0.3">
      <c r="B188" s="1"/>
      <c r="C188" s="1"/>
      <c r="D188" s="1"/>
      <c r="E188" s="1"/>
      <c r="F188" s="1"/>
      <c r="J188" s="1"/>
    </row>
    <row r="189" spans="1:10" x14ac:dyDescent="0.3">
      <c r="B189" s="1"/>
      <c r="C189" s="1"/>
      <c r="D189" s="1"/>
      <c r="E189" s="1"/>
      <c r="F189" s="1"/>
      <c r="J189" s="1"/>
    </row>
    <row r="190" spans="1:10" x14ac:dyDescent="0.3">
      <c r="B190" s="1"/>
      <c r="C190" s="1"/>
      <c r="D190" s="1"/>
      <c r="E190" s="1"/>
      <c r="F190" s="1"/>
      <c r="J190" s="1"/>
    </row>
    <row r="191" spans="1:10" x14ac:dyDescent="0.3">
      <c r="B191" s="1"/>
      <c r="C191" s="1"/>
      <c r="D191" s="1"/>
      <c r="E191" s="1"/>
      <c r="F191" s="1"/>
      <c r="J191" s="1"/>
    </row>
  </sheetData>
  <autoFilter ref="A1:X172" xr:uid="{9646B95F-3E5E-4354-8695-AB1B263FB356}">
    <filterColumn colId="3">
      <filters>
        <filter val="ETAPA V"/>
      </filters>
    </filterColumn>
    <filterColumn colId="4">
      <filters>
        <filter val="CAMPO 5"/>
      </filters>
    </filterColumn>
  </autoFilter>
  <sortState xmlns:xlrd2="http://schemas.microsoft.com/office/spreadsheetml/2017/richdata2" ref="A2:X172">
    <sortCondition ref="D2:D172"/>
    <sortCondition ref="E2:E172"/>
    <sortCondition ref="F2:F172"/>
  </sortState>
  <phoneticPr fontId="2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1B41-821C-4D5B-992C-2451A38B8B80}">
  <dimension ref="A1:Z93"/>
  <sheetViews>
    <sheetView zoomScale="77" zoomScaleNormal="77" workbookViewId="0">
      <selection activeCell="C22" sqref="C22"/>
    </sheetView>
  </sheetViews>
  <sheetFormatPr baseColWidth="10" defaultColWidth="11.44140625" defaultRowHeight="14.4" x14ac:dyDescent="0.3"/>
  <cols>
    <col min="1" max="1" width="21.44140625" style="1" bestFit="1" customWidth="1"/>
    <col min="2" max="2" width="40.77734375" style="1" customWidth="1"/>
    <col min="3" max="3" width="14" style="2" customWidth="1"/>
    <col min="4" max="4" width="17" bestFit="1" customWidth="1"/>
    <col min="6" max="6" width="16.5546875" customWidth="1"/>
    <col min="7" max="7" width="11.44140625" bestFit="1" customWidth="1"/>
    <col min="8" max="8" width="17.77734375" bestFit="1" customWidth="1"/>
    <col min="9" max="9" width="14" style="2" customWidth="1"/>
    <col min="10" max="10" width="17.77734375" style="243" customWidth="1"/>
    <col min="11" max="12" width="17.77734375" customWidth="1"/>
    <col min="13" max="13" width="17.5546875" bestFit="1" customWidth="1"/>
    <col min="14" max="14" width="23.21875" bestFit="1" customWidth="1"/>
    <col min="15" max="15" width="23.5546875" customWidth="1"/>
    <col min="16" max="16" width="17.44140625" bestFit="1" customWidth="1"/>
    <col min="17" max="17" width="17.5546875" bestFit="1" customWidth="1"/>
    <col min="18" max="18" width="23.21875" bestFit="1" customWidth="1"/>
    <col min="19" max="19" width="25.109375" customWidth="1"/>
    <col min="20" max="20" width="22" customWidth="1"/>
    <col min="21" max="21" width="17.44140625" bestFit="1" customWidth="1"/>
    <col min="22" max="22" width="12.77734375" bestFit="1" customWidth="1"/>
    <col min="23" max="23" width="15.44140625" customWidth="1"/>
    <col min="24" max="24" width="34.77734375" bestFit="1" customWidth="1"/>
  </cols>
  <sheetData>
    <row r="1" spans="1:24" x14ac:dyDescent="0.3">
      <c r="A1" s="227" t="s">
        <v>735</v>
      </c>
      <c r="B1" s="227" t="s">
        <v>0</v>
      </c>
      <c r="C1" s="228" t="s">
        <v>736</v>
      </c>
      <c r="D1" s="228" t="s">
        <v>1</v>
      </c>
      <c r="E1" s="228" t="s">
        <v>2</v>
      </c>
      <c r="F1" s="228" t="s">
        <v>3</v>
      </c>
      <c r="G1" s="228" t="s">
        <v>4</v>
      </c>
      <c r="H1" s="228" t="s">
        <v>5</v>
      </c>
      <c r="I1" s="228" t="s">
        <v>1153</v>
      </c>
      <c r="J1" s="239" t="s">
        <v>1152</v>
      </c>
      <c r="K1" s="228" t="s">
        <v>1151</v>
      </c>
      <c r="L1" s="228" t="s">
        <v>1150</v>
      </c>
      <c r="M1" s="228" t="s">
        <v>737</v>
      </c>
      <c r="N1" s="229" t="s">
        <v>215</v>
      </c>
      <c r="O1" s="229" t="s">
        <v>738</v>
      </c>
      <c r="P1" s="229" t="s">
        <v>214</v>
      </c>
      <c r="Q1" s="229" t="s">
        <v>739</v>
      </c>
      <c r="R1" s="230" t="s">
        <v>219</v>
      </c>
      <c r="S1" s="230" t="s">
        <v>740</v>
      </c>
      <c r="T1" s="230" t="s">
        <v>217</v>
      </c>
      <c r="U1" s="230" t="s">
        <v>218</v>
      </c>
      <c r="V1" s="231" t="s">
        <v>213</v>
      </c>
      <c r="W1" s="231" t="s">
        <v>216</v>
      </c>
      <c r="X1" s="228" t="s">
        <v>196</v>
      </c>
    </row>
    <row r="2" spans="1:24" x14ac:dyDescent="0.3">
      <c r="A2" s="173" t="s">
        <v>741</v>
      </c>
      <c r="B2" s="173" t="s">
        <v>742</v>
      </c>
      <c r="C2" s="174">
        <v>13.66</v>
      </c>
      <c r="D2" s="173" t="s">
        <v>197</v>
      </c>
      <c r="E2" s="173" t="s">
        <v>743</v>
      </c>
      <c r="F2" s="173" t="s">
        <v>8</v>
      </c>
      <c r="G2" s="175" t="str">
        <f>+MID('A9'!$B2,26,9)</f>
        <v xml:space="preserve">TURNO I  </v>
      </c>
      <c r="H2" s="173" t="s">
        <v>35</v>
      </c>
      <c r="I2" s="174">
        <v>13.66</v>
      </c>
      <c r="J2" s="240">
        <v>13.66</v>
      </c>
      <c r="K2" s="232">
        <f t="shared" ref="K2:K33" si="0">+I2-J2</f>
        <v>0</v>
      </c>
      <c r="L2" s="173"/>
      <c r="M2" s="173"/>
      <c r="N2" s="176" t="s">
        <v>744</v>
      </c>
      <c r="O2" s="177"/>
      <c r="P2" s="178">
        <v>44112</v>
      </c>
      <c r="Q2" s="178">
        <v>44167</v>
      </c>
      <c r="R2" s="179">
        <v>300000000100</v>
      </c>
      <c r="S2" s="179" t="str">
        <f>+VLOOKUP('A9'!$R2,antiguos,2,0)</f>
        <v>3A906101AOC0</v>
      </c>
      <c r="T2" s="178">
        <v>44166</v>
      </c>
      <c r="U2" s="180">
        <v>44356</v>
      </c>
      <c r="V2" s="173" t="s">
        <v>745</v>
      </c>
      <c r="W2" s="178">
        <v>44357</v>
      </c>
      <c r="X2" s="181" t="s">
        <v>746</v>
      </c>
    </row>
    <row r="3" spans="1:24" x14ac:dyDescent="0.3">
      <c r="A3" s="182" t="s">
        <v>747</v>
      </c>
      <c r="B3" s="182" t="s">
        <v>748</v>
      </c>
      <c r="C3" s="183">
        <v>10.51</v>
      </c>
      <c r="D3" s="182" t="s">
        <v>197</v>
      </c>
      <c r="E3" s="182" t="s">
        <v>743</v>
      </c>
      <c r="F3" s="182" t="s">
        <v>8</v>
      </c>
      <c r="G3" s="99" t="str">
        <f>+MID('A9'!$B3,26,9)</f>
        <v>TURNO II</v>
      </c>
      <c r="H3" s="182" t="s">
        <v>35</v>
      </c>
      <c r="I3" s="183">
        <v>10.51</v>
      </c>
      <c r="J3" s="236">
        <v>10.51</v>
      </c>
      <c r="K3" s="232">
        <f t="shared" si="0"/>
        <v>0</v>
      </c>
      <c r="L3" s="182"/>
      <c r="M3" s="182"/>
      <c r="N3" s="52" t="s">
        <v>749</v>
      </c>
      <c r="O3" s="52"/>
      <c r="P3" s="184">
        <v>44125</v>
      </c>
      <c r="Q3" s="184">
        <v>44167</v>
      </c>
      <c r="R3" s="185">
        <v>300000000101</v>
      </c>
      <c r="S3" s="185" t="str">
        <f>+VLOOKUP('A9'!$R3,antiguos,2,0)</f>
        <v>3A906102AOC0</v>
      </c>
      <c r="T3" s="184">
        <v>44166</v>
      </c>
      <c r="U3" s="53">
        <v>44356</v>
      </c>
      <c r="V3" s="182" t="s">
        <v>750</v>
      </c>
      <c r="W3" s="184">
        <v>44357</v>
      </c>
      <c r="X3" s="186" t="s">
        <v>746</v>
      </c>
    </row>
    <row r="4" spans="1:24" x14ac:dyDescent="0.3">
      <c r="A4" s="187" t="s">
        <v>751</v>
      </c>
      <c r="B4" s="187" t="s">
        <v>752</v>
      </c>
      <c r="C4" s="188">
        <v>12.04</v>
      </c>
      <c r="D4" s="187" t="s">
        <v>197</v>
      </c>
      <c r="E4" s="187" t="s">
        <v>743</v>
      </c>
      <c r="F4" s="187" t="s">
        <v>8</v>
      </c>
      <c r="G4" s="114" t="str">
        <f>+MID('A9'!$B4,26,9)</f>
        <v>TURNO III</v>
      </c>
      <c r="H4" s="187" t="s">
        <v>35</v>
      </c>
      <c r="I4" s="188">
        <v>12.04</v>
      </c>
      <c r="J4" s="237">
        <v>12.04</v>
      </c>
      <c r="K4" s="232">
        <f t="shared" si="0"/>
        <v>0</v>
      </c>
      <c r="L4" s="187"/>
      <c r="M4" s="187"/>
      <c r="N4" s="189" t="s">
        <v>753</v>
      </c>
      <c r="O4" s="189"/>
      <c r="P4" s="190">
        <v>44110</v>
      </c>
      <c r="Q4" s="190">
        <v>44218</v>
      </c>
      <c r="R4" s="191">
        <v>300000000102</v>
      </c>
      <c r="S4" s="191" t="str">
        <f>+VLOOKUP('A9'!$R4,antiguos,2,0)</f>
        <v>3A906103AOC0</v>
      </c>
      <c r="T4" s="190">
        <v>44169</v>
      </c>
      <c r="U4" s="192">
        <v>44357</v>
      </c>
      <c r="V4" s="187" t="s">
        <v>754</v>
      </c>
      <c r="W4" s="190">
        <v>44358</v>
      </c>
      <c r="X4" s="193" t="s">
        <v>746</v>
      </c>
    </row>
    <row r="5" spans="1:24" x14ac:dyDescent="0.3">
      <c r="A5" s="182" t="s">
        <v>755</v>
      </c>
      <c r="B5" s="182" t="s">
        <v>756</v>
      </c>
      <c r="C5" s="183">
        <v>12</v>
      </c>
      <c r="D5" s="182" t="s">
        <v>197</v>
      </c>
      <c r="E5" s="182" t="s">
        <v>743</v>
      </c>
      <c r="F5" s="182" t="s">
        <v>8</v>
      </c>
      <c r="G5" s="99" t="str">
        <f>+MID('A9'!$B5,26,9)</f>
        <v>TURNO IV</v>
      </c>
      <c r="H5" s="182" t="s">
        <v>35</v>
      </c>
      <c r="I5" s="183">
        <v>12</v>
      </c>
      <c r="J5" s="236">
        <v>12</v>
      </c>
      <c r="K5" s="232">
        <f t="shared" si="0"/>
        <v>0</v>
      </c>
      <c r="L5" s="182"/>
      <c r="M5" s="182"/>
      <c r="N5" s="52" t="s">
        <v>757</v>
      </c>
      <c r="O5" s="52"/>
      <c r="P5" s="184">
        <v>44105</v>
      </c>
      <c r="Q5" s="184">
        <v>44165</v>
      </c>
      <c r="R5" s="185">
        <v>300000000103</v>
      </c>
      <c r="S5" s="185" t="str">
        <f>+VLOOKUP('A9'!$R5,antiguos,2,0)</f>
        <v>3A906104AOC0</v>
      </c>
      <c r="T5" s="184">
        <v>44146</v>
      </c>
      <c r="U5" s="184">
        <v>44355</v>
      </c>
      <c r="V5" s="182" t="s">
        <v>758</v>
      </c>
      <c r="W5" s="184">
        <v>44356</v>
      </c>
      <c r="X5" s="186" t="s">
        <v>746</v>
      </c>
    </row>
    <row r="6" spans="1:24" x14ac:dyDescent="0.3">
      <c r="A6" s="187" t="s">
        <v>759</v>
      </c>
      <c r="B6" s="187" t="s">
        <v>760</v>
      </c>
      <c r="C6" s="188">
        <v>12</v>
      </c>
      <c r="D6" s="187" t="s">
        <v>197</v>
      </c>
      <c r="E6" s="187" t="s">
        <v>743</v>
      </c>
      <c r="F6" s="187" t="s">
        <v>8</v>
      </c>
      <c r="G6" s="114" t="str">
        <f>+MID('A9'!$B6,26,9)</f>
        <v>TURNO V</v>
      </c>
      <c r="H6" s="187" t="s">
        <v>35</v>
      </c>
      <c r="I6" s="188">
        <v>12</v>
      </c>
      <c r="J6" s="237">
        <v>12</v>
      </c>
      <c r="K6" s="232">
        <f t="shared" si="0"/>
        <v>0</v>
      </c>
      <c r="L6" s="187"/>
      <c r="M6" s="187"/>
      <c r="N6" s="189" t="s">
        <v>761</v>
      </c>
      <c r="O6" s="189"/>
      <c r="P6" s="190">
        <v>44125</v>
      </c>
      <c r="Q6" s="190">
        <v>44147</v>
      </c>
      <c r="R6" s="191">
        <v>300000000104</v>
      </c>
      <c r="S6" s="191" t="str">
        <f>+VLOOKUP('A9'!$R6,antiguos,2,0)</f>
        <v>3A906105AOC0</v>
      </c>
      <c r="T6" s="190">
        <v>44148</v>
      </c>
      <c r="U6" s="190">
        <v>44355</v>
      </c>
      <c r="V6" s="187" t="s">
        <v>762</v>
      </c>
      <c r="W6" s="190">
        <v>44356</v>
      </c>
      <c r="X6" s="193" t="s">
        <v>746</v>
      </c>
    </row>
    <row r="7" spans="1:24" x14ac:dyDescent="0.3">
      <c r="A7" s="182" t="s">
        <v>763</v>
      </c>
      <c r="B7" s="182" t="s">
        <v>764</v>
      </c>
      <c r="C7" s="183">
        <v>11.14</v>
      </c>
      <c r="D7" s="182" t="s">
        <v>197</v>
      </c>
      <c r="E7" s="182" t="s">
        <v>743</v>
      </c>
      <c r="F7" s="182" t="s">
        <v>18</v>
      </c>
      <c r="G7" s="99" t="str">
        <f>+MID('A9'!$B7,26,9)</f>
        <v xml:space="preserve">TURNO I  </v>
      </c>
      <c r="H7" s="182" t="s">
        <v>35</v>
      </c>
      <c r="I7" s="183">
        <v>11.14</v>
      </c>
      <c r="J7" s="236">
        <v>11.14</v>
      </c>
      <c r="K7" s="232">
        <f t="shared" si="0"/>
        <v>0</v>
      </c>
      <c r="L7" s="182"/>
      <c r="M7" s="182"/>
      <c r="N7" s="52" t="s">
        <v>765</v>
      </c>
      <c r="O7" s="52"/>
      <c r="P7" s="184">
        <v>44121</v>
      </c>
      <c r="Q7" s="184">
        <v>44218</v>
      </c>
      <c r="R7" s="185">
        <v>300000000105</v>
      </c>
      <c r="S7" s="185" t="str">
        <f>+VLOOKUP('A9'!$R7,antiguos,2,0)</f>
        <v>3A906201AOC0</v>
      </c>
      <c r="T7" s="184">
        <v>44188</v>
      </c>
      <c r="U7" s="184">
        <v>44375</v>
      </c>
      <c r="V7" s="182" t="s">
        <v>766</v>
      </c>
      <c r="W7" s="184">
        <v>44376</v>
      </c>
      <c r="X7" s="186" t="s">
        <v>746</v>
      </c>
    </row>
    <row r="8" spans="1:24" x14ac:dyDescent="0.3">
      <c r="A8" s="187" t="s">
        <v>767</v>
      </c>
      <c r="B8" s="187" t="s">
        <v>768</v>
      </c>
      <c r="C8" s="188">
        <v>11.26</v>
      </c>
      <c r="D8" s="187" t="s">
        <v>197</v>
      </c>
      <c r="E8" s="187" t="s">
        <v>743</v>
      </c>
      <c r="F8" s="187" t="s">
        <v>18</v>
      </c>
      <c r="G8" s="114" t="str">
        <f>+MID('A9'!$B8,26,9)</f>
        <v>TURNO II</v>
      </c>
      <c r="H8" s="187" t="s">
        <v>35</v>
      </c>
      <c r="I8" s="188">
        <v>11.26</v>
      </c>
      <c r="J8" s="237">
        <v>11.26</v>
      </c>
      <c r="K8" s="232">
        <f t="shared" si="0"/>
        <v>0</v>
      </c>
      <c r="L8" s="187"/>
      <c r="M8" s="187"/>
      <c r="N8" s="189" t="s">
        <v>769</v>
      </c>
      <c r="O8" s="189"/>
      <c r="P8" s="190">
        <v>44122</v>
      </c>
      <c r="Q8" s="190">
        <v>44188</v>
      </c>
      <c r="R8" s="191">
        <v>300000000106</v>
      </c>
      <c r="S8" s="191" t="str">
        <f>+VLOOKUP('A9'!$R8,antiguos,2,0)</f>
        <v>3A906202AOC0</v>
      </c>
      <c r="T8" s="190">
        <v>44187</v>
      </c>
      <c r="U8" s="190">
        <v>44375</v>
      </c>
      <c r="V8" s="187" t="s">
        <v>770</v>
      </c>
      <c r="W8" s="190">
        <v>44376</v>
      </c>
      <c r="X8" s="193" t="s">
        <v>746</v>
      </c>
    </row>
    <row r="9" spans="1:24" x14ac:dyDescent="0.3">
      <c r="A9" s="182" t="s">
        <v>771</v>
      </c>
      <c r="B9" s="182" t="s">
        <v>772</v>
      </c>
      <c r="C9" s="183">
        <v>10.95</v>
      </c>
      <c r="D9" s="182" t="s">
        <v>197</v>
      </c>
      <c r="E9" s="182" t="s">
        <v>743</v>
      </c>
      <c r="F9" s="182" t="s">
        <v>18</v>
      </c>
      <c r="G9" s="99" t="str">
        <f>+MID('A9'!$B9,26,9)</f>
        <v>TURNO III</v>
      </c>
      <c r="H9" s="182" t="s">
        <v>35</v>
      </c>
      <c r="I9" s="183">
        <v>10.95</v>
      </c>
      <c r="J9" s="236">
        <v>10.95</v>
      </c>
      <c r="K9" s="232">
        <f t="shared" si="0"/>
        <v>0</v>
      </c>
      <c r="L9" s="182"/>
      <c r="M9" s="182"/>
      <c r="N9" s="52" t="s">
        <v>773</v>
      </c>
      <c r="O9" s="52"/>
      <c r="P9" s="184">
        <v>44125</v>
      </c>
      <c r="Q9" s="184">
        <v>44187</v>
      </c>
      <c r="R9" s="185">
        <v>300000000107</v>
      </c>
      <c r="S9" s="185" t="str">
        <f>+VLOOKUP('A9'!$R9,antiguos,2,0)</f>
        <v>3A906203AOC0</v>
      </c>
      <c r="T9" s="184">
        <v>44186</v>
      </c>
      <c r="U9" s="53">
        <v>44376</v>
      </c>
      <c r="V9" s="182" t="s">
        <v>774</v>
      </c>
      <c r="W9" s="184">
        <v>44377</v>
      </c>
      <c r="X9" s="186" t="s">
        <v>746</v>
      </c>
    </row>
    <row r="10" spans="1:24" x14ac:dyDescent="0.3">
      <c r="A10" s="187" t="s">
        <v>775</v>
      </c>
      <c r="B10" s="187" t="s">
        <v>776</v>
      </c>
      <c r="C10" s="194">
        <v>12</v>
      </c>
      <c r="D10" s="187" t="s">
        <v>197</v>
      </c>
      <c r="E10" s="187" t="s">
        <v>743</v>
      </c>
      <c r="F10" s="187" t="s">
        <v>18</v>
      </c>
      <c r="G10" s="114" t="str">
        <f>+MID('A9'!$B10,26,9)</f>
        <v>TURNO IV</v>
      </c>
      <c r="H10" s="187" t="s">
        <v>35</v>
      </c>
      <c r="I10" s="194">
        <v>12</v>
      </c>
      <c r="J10" s="237">
        <v>12</v>
      </c>
      <c r="K10" s="232">
        <f t="shared" si="0"/>
        <v>0</v>
      </c>
      <c r="L10" s="187"/>
      <c r="M10" s="187"/>
      <c r="N10" s="189" t="s">
        <v>777</v>
      </c>
      <c r="O10" s="189"/>
      <c r="P10" s="190">
        <v>44114</v>
      </c>
      <c r="Q10" s="190">
        <v>44182</v>
      </c>
      <c r="R10" s="191">
        <v>300000000108</v>
      </c>
      <c r="S10" s="191" t="str">
        <f>+VLOOKUP('A9'!$R10,antiguos,2,0)</f>
        <v>3A906204AOC0</v>
      </c>
      <c r="T10" s="190">
        <v>44183</v>
      </c>
      <c r="U10" s="192">
        <v>44377</v>
      </c>
      <c r="V10" s="187" t="s">
        <v>778</v>
      </c>
      <c r="W10" s="190">
        <v>44378</v>
      </c>
      <c r="X10" s="193" t="s">
        <v>746</v>
      </c>
    </row>
    <row r="11" spans="1:24" x14ac:dyDescent="0.3">
      <c r="A11" s="182" t="s">
        <v>779</v>
      </c>
      <c r="B11" s="182" t="s">
        <v>780</v>
      </c>
      <c r="C11" s="195">
        <v>11.71</v>
      </c>
      <c r="D11" s="182" t="s">
        <v>197</v>
      </c>
      <c r="E11" s="182" t="s">
        <v>743</v>
      </c>
      <c r="F11" s="182" t="s">
        <v>18</v>
      </c>
      <c r="G11" s="99" t="str">
        <f>+MID('A9'!$B11,26,9)</f>
        <v>TURNO V</v>
      </c>
      <c r="H11" s="182" t="s">
        <v>35</v>
      </c>
      <c r="I11" s="195">
        <v>11.71</v>
      </c>
      <c r="J11" s="236">
        <v>11.71</v>
      </c>
      <c r="K11" s="232">
        <f t="shared" si="0"/>
        <v>0</v>
      </c>
      <c r="L11" s="182"/>
      <c r="M11" s="182"/>
      <c r="N11" s="52" t="s">
        <v>781</v>
      </c>
      <c r="O11" s="52"/>
      <c r="P11" s="184">
        <v>44119</v>
      </c>
      <c r="Q11" s="184">
        <v>44187</v>
      </c>
      <c r="R11" s="185">
        <v>300000000109</v>
      </c>
      <c r="S11" s="185" t="str">
        <f>+VLOOKUP('A9'!$R11,antiguos,2,0)</f>
        <v>3A906205AOC0</v>
      </c>
      <c r="T11" s="184">
        <v>44185</v>
      </c>
      <c r="U11" s="53">
        <v>44377</v>
      </c>
      <c r="V11" s="182" t="s">
        <v>782</v>
      </c>
      <c r="W11" s="184">
        <v>44378</v>
      </c>
      <c r="X11" s="186" t="s">
        <v>746</v>
      </c>
    </row>
    <row r="12" spans="1:24" x14ac:dyDescent="0.3">
      <c r="A12" s="187" t="s">
        <v>783</v>
      </c>
      <c r="B12" s="187" t="s">
        <v>784</v>
      </c>
      <c r="C12" s="194">
        <v>12.07</v>
      </c>
      <c r="D12" s="187" t="s">
        <v>197</v>
      </c>
      <c r="E12" s="187" t="s">
        <v>743</v>
      </c>
      <c r="F12" s="187" t="s">
        <v>24</v>
      </c>
      <c r="G12" s="114" t="str">
        <f>+MID('A9'!$B12,26,9)</f>
        <v xml:space="preserve">TURNO I  </v>
      </c>
      <c r="H12" s="187" t="s">
        <v>35</v>
      </c>
      <c r="I12" s="194">
        <v>12.07</v>
      </c>
      <c r="J12" s="237">
        <v>12.07</v>
      </c>
      <c r="K12" s="232">
        <f t="shared" si="0"/>
        <v>0</v>
      </c>
      <c r="L12" s="187"/>
      <c r="M12" s="187"/>
      <c r="N12" s="189" t="s">
        <v>785</v>
      </c>
      <c r="O12" s="189"/>
      <c r="P12" s="190">
        <v>44145</v>
      </c>
      <c r="Q12" s="190">
        <v>44212</v>
      </c>
      <c r="R12" s="191">
        <v>300000000110</v>
      </c>
      <c r="S12" s="191" t="str">
        <f>+VLOOKUP('A9'!$R12,antiguos,2,0)</f>
        <v>3A906301AOC0</v>
      </c>
      <c r="T12" s="190">
        <v>44201</v>
      </c>
      <c r="U12" s="190">
        <v>44390</v>
      </c>
      <c r="V12" s="187" t="s">
        <v>786</v>
      </c>
      <c r="W12" s="190">
        <v>44391</v>
      </c>
      <c r="X12" s="193" t="s">
        <v>746</v>
      </c>
    </row>
    <row r="13" spans="1:24" x14ac:dyDescent="0.3">
      <c r="A13" s="182" t="s">
        <v>787</v>
      </c>
      <c r="B13" s="182" t="s">
        <v>788</v>
      </c>
      <c r="C13" s="195">
        <v>12</v>
      </c>
      <c r="D13" s="182" t="s">
        <v>197</v>
      </c>
      <c r="E13" s="182" t="s">
        <v>743</v>
      </c>
      <c r="F13" s="182" t="s">
        <v>24</v>
      </c>
      <c r="G13" s="99" t="str">
        <f>+MID('A9'!$B13,26,9)</f>
        <v>TURNO II</v>
      </c>
      <c r="H13" s="182" t="s">
        <v>35</v>
      </c>
      <c r="I13" s="195">
        <v>12</v>
      </c>
      <c r="J13" s="236">
        <v>12</v>
      </c>
      <c r="K13" s="232">
        <f t="shared" si="0"/>
        <v>0</v>
      </c>
      <c r="L13" s="182"/>
      <c r="M13" s="182"/>
      <c r="N13" s="52" t="s">
        <v>789</v>
      </c>
      <c r="O13" s="52"/>
      <c r="P13" s="184">
        <v>44142</v>
      </c>
      <c r="Q13" s="184">
        <v>44194</v>
      </c>
      <c r="R13" s="185">
        <v>300000000111</v>
      </c>
      <c r="S13" s="185" t="str">
        <f>+VLOOKUP('A9'!$R13,antiguos,2,0)</f>
        <v>3A906302AOC0</v>
      </c>
      <c r="T13" s="184">
        <v>44195</v>
      </c>
      <c r="U13" s="184">
        <v>44388</v>
      </c>
      <c r="V13" s="182" t="s">
        <v>790</v>
      </c>
      <c r="W13" s="184">
        <v>44389</v>
      </c>
      <c r="X13" s="186" t="s">
        <v>746</v>
      </c>
    </row>
    <row r="14" spans="1:24" x14ac:dyDescent="0.3">
      <c r="A14" s="187" t="s">
        <v>791</v>
      </c>
      <c r="B14" s="187" t="s">
        <v>792</v>
      </c>
      <c r="C14" s="194">
        <v>12.07</v>
      </c>
      <c r="D14" s="187" t="s">
        <v>197</v>
      </c>
      <c r="E14" s="187" t="s">
        <v>743</v>
      </c>
      <c r="F14" s="187" t="s">
        <v>24</v>
      </c>
      <c r="G14" s="114" t="str">
        <f>+MID('A9'!$B14,26,9)</f>
        <v>TURNO III</v>
      </c>
      <c r="H14" s="187" t="s">
        <v>35</v>
      </c>
      <c r="I14" s="194">
        <v>12.07</v>
      </c>
      <c r="J14" s="237">
        <v>12.07</v>
      </c>
      <c r="K14" s="232">
        <f t="shared" si="0"/>
        <v>0</v>
      </c>
      <c r="L14" s="187"/>
      <c r="M14" s="187"/>
      <c r="N14" s="196">
        <v>700000000063</v>
      </c>
      <c r="O14" s="196"/>
      <c r="P14" s="190">
        <v>44147</v>
      </c>
      <c r="Q14" s="190">
        <v>44212</v>
      </c>
      <c r="R14" s="191">
        <v>300000000112</v>
      </c>
      <c r="S14" s="191" t="str">
        <f>+VLOOKUP('A9'!$R14,antiguos,2,0)</f>
        <v>3A906303AOC0</v>
      </c>
      <c r="T14" s="190">
        <v>44204</v>
      </c>
      <c r="U14" s="190">
        <v>44393</v>
      </c>
      <c r="V14" s="187" t="s">
        <v>793</v>
      </c>
      <c r="W14" s="190">
        <v>44394</v>
      </c>
      <c r="X14" s="193" t="s">
        <v>746</v>
      </c>
    </row>
    <row r="15" spans="1:24" x14ac:dyDescent="0.3">
      <c r="A15" s="182" t="s">
        <v>794</v>
      </c>
      <c r="B15" s="182" t="s">
        <v>795</v>
      </c>
      <c r="C15" s="195">
        <v>12</v>
      </c>
      <c r="D15" s="182" t="s">
        <v>197</v>
      </c>
      <c r="E15" s="182" t="s">
        <v>743</v>
      </c>
      <c r="F15" s="182" t="s">
        <v>24</v>
      </c>
      <c r="G15" s="99" t="str">
        <f>+MID('A9'!$B15,26,9)</f>
        <v>TURNO IV</v>
      </c>
      <c r="H15" s="182" t="s">
        <v>35</v>
      </c>
      <c r="I15" s="195">
        <v>12</v>
      </c>
      <c r="J15" s="236">
        <v>12</v>
      </c>
      <c r="K15" s="232">
        <f t="shared" si="0"/>
        <v>0</v>
      </c>
      <c r="L15" s="182"/>
      <c r="M15" s="182"/>
      <c r="N15" s="54">
        <v>700000000064</v>
      </c>
      <c r="O15" s="54"/>
      <c r="P15" s="184">
        <v>44149</v>
      </c>
      <c r="Q15" s="184">
        <v>44210</v>
      </c>
      <c r="R15" s="185">
        <v>300000000113</v>
      </c>
      <c r="S15" s="185" t="str">
        <f>+VLOOKUP('A9'!$R15,antiguos,2,0)</f>
        <v>3A906304AOC0</v>
      </c>
      <c r="T15" s="184">
        <v>44209</v>
      </c>
      <c r="U15" s="184">
        <v>44396</v>
      </c>
      <c r="V15" s="182" t="s">
        <v>796</v>
      </c>
      <c r="W15" s="184">
        <v>44397</v>
      </c>
      <c r="X15" s="186" t="s">
        <v>746</v>
      </c>
    </row>
    <row r="16" spans="1:24" x14ac:dyDescent="0.3">
      <c r="A16" s="187" t="s">
        <v>797</v>
      </c>
      <c r="B16" s="187" t="s">
        <v>798</v>
      </c>
      <c r="C16" s="194">
        <v>12</v>
      </c>
      <c r="D16" s="187" t="s">
        <v>197</v>
      </c>
      <c r="E16" s="187" t="s">
        <v>743</v>
      </c>
      <c r="F16" s="187" t="s">
        <v>29</v>
      </c>
      <c r="G16" s="114" t="str">
        <f>+MID('A9'!$B16,26,9)</f>
        <v xml:space="preserve">TURNO I  </v>
      </c>
      <c r="H16" s="187" t="s">
        <v>19</v>
      </c>
      <c r="I16" s="194">
        <v>12</v>
      </c>
      <c r="J16" s="237">
        <v>12</v>
      </c>
      <c r="K16" s="232">
        <f t="shared" si="0"/>
        <v>0</v>
      </c>
      <c r="L16" s="187"/>
      <c r="M16" s="187"/>
      <c r="N16" s="196">
        <v>700000000065</v>
      </c>
      <c r="O16" s="196"/>
      <c r="P16" s="190">
        <v>44161</v>
      </c>
      <c r="Q16" s="190">
        <v>44223</v>
      </c>
      <c r="R16" s="191">
        <v>300000000114</v>
      </c>
      <c r="S16" s="191" t="str">
        <f>+VLOOKUP('A9'!$R16,antiguos,2,0)</f>
        <v>3A906401AOC0</v>
      </c>
      <c r="T16" s="190">
        <v>44224</v>
      </c>
      <c r="U16" s="190">
        <v>44412</v>
      </c>
      <c r="V16" s="187" t="s">
        <v>799</v>
      </c>
      <c r="W16" s="190">
        <v>44413</v>
      </c>
      <c r="X16" s="193" t="s">
        <v>746</v>
      </c>
    </row>
    <row r="17" spans="1:24" x14ac:dyDescent="0.3">
      <c r="A17" s="182" t="s">
        <v>800</v>
      </c>
      <c r="B17" s="182" t="s">
        <v>801</v>
      </c>
      <c r="C17" s="195">
        <v>12</v>
      </c>
      <c r="D17" s="182" t="s">
        <v>197</v>
      </c>
      <c r="E17" s="182" t="s">
        <v>743</v>
      </c>
      <c r="F17" s="182" t="s">
        <v>29</v>
      </c>
      <c r="G17" s="99" t="str">
        <f>+MID('A9'!$B17,26,9)</f>
        <v>TURNO II</v>
      </c>
      <c r="H17" s="182" t="s">
        <v>19</v>
      </c>
      <c r="I17" s="195">
        <v>12</v>
      </c>
      <c r="J17" s="236">
        <v>12</v>
      </c>
      <c r="K17" s="232">
        <f t="shared" si="0"/>
        <v>0</v>
      </c>
      <c r="L17" s="182"/>
      <c r="M17" s="182"/>
      <c r="N17" s="54">
        <v>700000000066</v>
      </c>
      <c r="O17" s="54" t="str">
        <f>+VLOOKUP('A9'!$N17,antiguos,2,0)</f>
        <v>7A906402AINV</v>
      </c>
      <c r="P17" s="184">
        <v>44160</v>
      </c>
      <c r="Q17" s="184">
        <v>44340</v>
      </c>
      <c r="R17" s="185">
        <v>300000000115</v>
      </c>
      <c r="S17" s="185" t="str">
        <f>+VLOOKUP('A9'!$R17,antiguos,2,0)</f>
        <v>3A906402AOC0</v>
      </c>
      <c r="T17" s="184">
        <v>44226</v>
      </c>
      <c r="U17" s="184">
        <v>44413</v>
      </c>
      <c r="V17" s="182" t="s">
        <v>802</v>
      </c>
      <c r="W17" s="184">
        <v>44414</v>
      </c>
      <c r="X17" s="186" t="s">
        <v>746</v>
      </c>
    </row>
    <row r="18" spans="1:24" x14ac:dyDescent="0.3">
      <c r="A18" s="187" t="s">
        <v>803</v>
      </c>
      <c r="B18" s="187" t="s">
        <v>804</v>
      </c>
      <c r="C18" s="194">
        <v>12</v>
      </c>
      <c r="D18" s="187" t="s">
        <v>197</v>
      </c>
      <c r="E18" s="187" t="s">
        <v>743</v>
      </c>
      <c r="F18" s="187" t="s">
        <v>29</v>
      </c>
      <c r="G18" s="114" t="str">
        <f>+MID('A9'!$B18,26,9)</f>
        <v>TURNO III</v>
      </c>
      <c r="H18" s="187" t="s">
        <v>19</v>
      </c>
      <c r="I18" s="194">
        <v>12</v>
      </c>
      <c r="J18" s="237">
        <v>12</v>
      </c>
      <c r="K18" s="232">
        <f t="shared" si="0"/>
        <v>0</v>
      </c>
      <c r="L18" s="187"/>
      <c r="M18" s="187"/>
      <c r="N18" s="196">
        <v>700000000067</v>
      </c>
      <c r="O18" s="196"/>
      <c r="P18" s="190">
        <v>44154</v>
      </c>
      <c r="Q18" s="190">
        <v>44224</v>
      </c>
      <c r="R18" s="191">
        <v>300000000116</v>
      </c>
      <c r="S18" s="191" t="str">
        <f>+VLOOKUP('A9'!$R18,antiguos,2,0)</f>
        <v>3A906403AOC0</v>
      </c>
      <c r="T18" s="190">
        <v>44225</v>
      </c>
      <c r="U18" s="190">
        <v>44414</v>
      </c>
      <c r="V18" s="187" t="s">
        <v>805</v>
      </c>
      <c r="W18" s="190">
        <v>44415</v>
      </c>
      <c r="X18" s="193" t="s">
        <v>746</v>
      </c>
    </row>
    <row r="19" spans="1:24" ht="12.75" customHeight="1" x14ac:dyDescent="0.3">
      <c r="A19" s="182" t="s">
        <v>806</v>
      </c>
      <c r="B19" s="182" t="s">
        <v>807</v>
      </c>
      <c r="C19" s="195">
        <v>12</v>
      </c>
      <c r="D19" s="182" t="s">
        <v>197</v>
      </c>
      <c r="E19" s="182" t="s">
        <v>743</v>
      </c>
      <c r="F19" s="182" t="s">
        <v>29</v>
      </c>
      <c r="G19" s="99" t="str">
        <f>+MID('A9'!$B19,26,9)</f>
        <v>TURNO IV</v>
      </c>
      <c r="H19" s="182" t="s">
        <v>19</v>
      </c>
      <c r="I19" s="195">
        <v>12</v>
      </c>
      <c r="J19" s="236">
        <v>12</v>
      </c>
      <c r="K19" s="232">
        <f t="shared" si="0"/>
        <v>0</v>
      </c>
      <c r="L19" s="182"/>
      <c r="M19" s="182"/>
      <c r="N19" s="54">
        <v>700000000068</v>
      </c>
      <c r="O19" s="54" t="str">
        <f>+VLOOKUP('A9'!$N19,antiguos,2,0)</f>
        <v>7A906404AINV</v>
      </c>
      <c r="P19" s="184">
        <v>44156</v>
      </c>
      <c r="Q19" s="184">
        <v>44292</v>
      </c>
      <c r="R19" s="185">
        <v>300000000117</v>
      </c>
      <c r="S19" s="185" t="str">
        <f>+VLOOKUP('A9'!$R19,antiguos,2,0)</f>
        <v>3A906404AOC0</v>
      </c>
      <c r="T19" s="184">
        <v>44228</v>
      </c>
      <c r="U19" s="184">
        <v>44414</v>
      </c>
      <c r="V19" s="182" t="s">
        <v>808</v>
      </c>
      <c r="W19" s="184">
        <v>44415</v>
      </c>
      <c r="X19" s="186" t="s">
        <v>746</v>
      </c>
    </row>
    <row r="20" spans="1:24" x14ac:dyDescent="0.3">
      <c r="A20" s="187" t="s">
        <v>809</v>
      </c>
      <c r="B20" s="187" t="s">
        <v>810</v>
      </c>
      <c r="C20" s="194">
        <v>12</v>
      </c>
      <c r="D20" s="187" t="s">
        <v>197</v>
      </c>
      <c r="E20" s="187" t="s">
        <v>743</v>
      </c>
      <c r="F20" s="187" t="s">
        <v>34</v>
      </c>
      <c r="G20" s="114" t="str">
        <f>+MID('A9'!$B20,26,9)</f>
        <v xml:space="preserve">TURNO I  </v>
      </c>
      <c r="H20" s="187" t="s">
        <v>19</v>
      </c>
      <c r="I20" s="194">
        <v>12</v>
      </c>
      <c r="J20" s="237">
        <v>12</v>
      </c>
      <c r="K20" s="232">
        <f t="shared" si="0"/>
        <v>0</v>
      </c>
      <c r="L20" s="187"/>
      <c r="M20" s="187"/>
      <c r="N20" s="196">
        <v>700000000069</v>
      </c>
      <c r="O20" s="196"/>
      <c r="P20" s="190">
        <v>44166</v>
      </c>
      <c r="Q20" s="190">
        <v>44261</v>
      </c>
      <c r="R20" s="191">
        <v>300000000118</v>
      </c>
      <c r="S20" s="191" t="str">
        <f>+VLOOKUP('A9'!$R20,antiguos,2,0)</f>
        <v>3A906501AOC0</v>
      </c>
      <c r="T20" s="190">
        <v>44240</v>
      </c>
      <c r="U20" s="197" t="s">
        <v>811</v>
      </c>
      <c r="V20" s="187" t="s">
        <v>812</v>
      </c>
      <c r="W20" s="197" t="s">
        <v>813</v>
      </c>
      <c r="X20" s="193" t="s">
        <v>746</v>
      </c>
    </row>
    <row r="21" spans="1:24" x14ac:dyDescent="0.3">
      <c r="A21" s="182" t="s">
        <v>814</v>
      </c>
      <c r="B21" s="182" t="s">
        <v>815</v>
      </c>
      <c r="C21" s="195">
        <v>12</v>
      </c>
      <c r="D21" s="182" t="s">
        <v>197</v>
      </c>
      <c r="E21" s="182" t="s">
        <v>743</v>
      </c>
      <c r="F21" s="182" t="s">
        <v>34</v>
      </c>
      <c r="G21" s="99" t="str">
        <f>+MID('A9'!$B21,26,9)</f>
        <v>TURNO II</v>
      </c>
      <c r="H21" s="182" t="s">
        <v>19</v>
      </c>
      <c r="I21" s="195">
        <v>12</v>
      </c>
      <c r="J21" s="236">
        <v>12</v>
      </c>
      <c r="K21" s="232">
        <f t="shared" si="0"/>
        <v>0</v>
      </c>
      <c r="L21" s="182"/>
      <c r="M21" s="182"/>
      <c r="N21" s="54">
        <v>700000000070</v>
      </c>
      <c r="O21" s="54"/>
      <c r="P21" s="198">
        <v>44168</v>
      </c>
      <c r="Q21" s="198">
        <v>44243</v>
      </c>
      <c r="R21" s="185">
        <v>300000000119</v>
      </c>
      <c r="S21" s="185" t="str">
        <f>+VLOOKUP('A9'!$R21,antiguos,2,0)</f>
        <v>3A906502AOC0</v>
      </c>
      <c r="T21" s="184">
        <v>44243</v>
      </c>
      <c r="U21" s="199" t="s">
        <v>811</v>
      </c>
      <c r="V21" s="182" t="s">
        <v>816</v>
      </c>
      <c r="W21" s="199" t="s">
        <v>813</v>
      </c>
      <c r="X21" s="186" t="s">
        <v>746</v>
      </c>
    </row>
    <row r="22" spans="1:24" x14ac:dyDescent="0.3">
      <c r="A22" s="187" t="s">
        <v>817</v>
      </c>
      <c r="B22" s="187" t="s">
        <v>818</v>
      </c>
      <c r="C22" s="194">
        <v>12</v>
      </c>
      <c r="D22" s="187" t="s">
        <v>197</v>
      </c>
      <c r="E22" s="187" t="s">
        <v>743</v>
      </c>
      <c r="F22" s="187" t="s">
        <v>34</v>
      </c>
      <c r="G22" s="114" t="str">
        <f>+MID('A9'!$B22,26,9)</f>
        <v>TURNO III</v>
      </c>
      <c r="H22" s="187" t="s">
        <v>19</v>
      </c>
      <c r="I22" s="194">
        <v>12</v>
      </c>
      <c r="J22" s="237">
        <v>12</v>
      </c>
      <c r="K22" s="232">
        <f t="shared" si="0"/>
        <v>0</v>
      </c>
      <c r="L22" s="187"/>
      <c r="M22" s="187"/>
      <c r="N22" s="196">
        <v>700000000071</v>
      </c>
      <c r="O22" s="196"/>
      <c r="P22" s="200">
        <v>44176</v>
      </c>
      <c r="Q22" s="190">
        <v>44261</v>
      </c>
      <c r="R22" s="191">
        <v>300000000120</v>
      </c>
      <c r="S22" s="191" t="str">
        <f>+VLOOKUP('A9'!$R22,antiguos,2,0)</f>
        <v>3A906503AOC0</v>
      </c>
      <c r="T22" s="190">
        <v>44237</v>
      </c>
      <c r="U22" s="190">
        <v>44416</v>
      </c>
      <c r="V22" s="187" t="s">
        <v>819</v>
      </c>
      <c r="W22" s="197" t="s">
        <v>811</v>
      </c>
      <c r="X22" s="193" t="s">
        <v>746</v>
      </c>
    </row>
    <row r="23" spans="1:24" x14ac:dyDescent="0.3">
      <c r="A23" s="182" t="s">
        <v>820</v>
      </c>
      <c r="B23" s="182" t="s">
        <v>821</v>
      </c>
      <c r="C23" s="195">
        <v>12</v>
      </c>
      <c r="D23" s="182" t="s">
        <v>197</v>
      </c>
      <c r="E23" s="182" t="s">
        <v>743</v>
      </c>
      <c r="F23" s="182" t="s">
        <v>34</v>
      </c>
      <c r="G23" s="99" t="str">
        <f>+MID('A9'!$B23,26,9)</f>
        <v>TURNO IV</v>
      </c>
      <c r="H23" s="182" t="s">
        <v>19</v>
      </c>
      <c r="I23" s="195">
        <v>12</v>
      </c>
      <c r="J23" s="236">
        <v>12</v>
      </c>
      <c r="K23" s="232">
        <f t="shared" si="0"/>
        <v>0</v>
      </c>
      <c r="L23" s="182"/>
      <c r="M23" s="182"/>
      <c r="N23" s="54">
        <v>700000000072</v>
      </c>
      <c r="O23" s="54"/>
      <c r="P23" s="198">
        <v>44174</v>
      </c>
      <c r="Q23" s="198" t="s">
        <v>822</v>
      </c>
      <c r="R23" s="185">
        <v>300000000121</v>
      </c>
      <c r="S23" s="185" t="str">
        <f>+VLOOKUP('A9'!$R23,antiguos,2,0)</f>
        <v>3A906504AOC0</v>
      </c>
      <c r="T23" s="198" t="s">
        <v>823</v>
      </c>
      <c r="U23" s="184">
        <v>44416</v>
      </c>
      <c r="V23" s="182" t="s">
        <v>824</v>
      </c>
      <c r="W23" s="199" t="s">
        <v>811</v>
      </c>
      <c r="X23" s="186" t="s">
        <v>746</v>
      </c>
    </row>
    <row r="24" spans="1:24" x14ac:dyDescent="0.3">
      <c r="A24" s="187" t="s">
        <v>825</v>
      </c>
      <c r="B24" s="187" t="s">
        <v>826</v>
      </c>
      <c r="C24" s="194">
        <v>9</v>
      </c>
      <c r="D24" s="187" t="s">
        <v>197</v>
      </c>
      <c r="E24" s="187" t="s">
        <v>743</v>
      </c>
      <c r="F24" s="187" t="s">
        <v>72</v>
      </c>
      <c r="G24" s="114" t="str">
        <f>+MID('A9'!$B24,26,9)</f>
        <v xml:space="preserve">TURNO I  </v>
      </c>
      <c r="H24" s="187" t="s">
        <v>19</v>
      </c>
      <c r="I24" s="194">
        <v>9</v>
      </c>
      <c r="J24" s="237">
        <v>9</v>
      </c>
      <c r="K24" s="232">
        <f t="shared" si="0"/>
        <v>0</v>
      </c>
      <c r="L24" s="187"/>
      <c r="M24" s="187"/>
      <c r="N24" s="196">
        <v>700000000073</v>
      </c>
      <c r="O24" s="196"/>
      <c r="P24" s="200" t="s">
        <v>827</v>
      </c>
      <c r="Q24" s="200">
        <v>44259</v>
      </c>
      <c r="R24" s="191">
        <v>300000000122</v>
      </c>
      <c r="S24" s="191" t="str">
        <f>+VLOOKUP('A9'!$R24,antiguos,2,0)</f>
        <v>3A906601AOC0</v>
      </c>
      <c r="T24" s="200" t="s">
        <v>828</v>
      </c>
      <c r="U24" s="190">
        <v>44419</v>
      </c>
      <c r="V24" s="187" t="s">
        <v>829</v>
      </c>
      <c r="W24" s="197" t="s">
        <v>830</v>
      </c>
      <c r="X24" s="193" t="s">
        <v>746</v>
      </c>
    </row>
    <row r="25" spans="1:24" x14ac:dyDescent="0.3">
      <c r="A25" s="182" t="s">
        <v>831</v>
      </c>
      <c r="B25" s="182" t="s">
        <v>832</v>
      </c>
      <c r="C25" s="195">
        <v>11.16</v>
      </c>
      <c r="D25" s="182" t="s">
        <v>197</v>
      </c>
      <c r="E25" s="182" t="s">
        <v>743</v>
      </c>
      <c r="F25" s="182" t="s">
        <v>72</v>
      </c>
      <c r="G25" s="99" t="str">
        <f>+MID('A9'!$B25,26,9)</f>
        <v xml:space="preserve">TURNO II </v>
      </c>
      <c r="H25" s="182" t="s">
        <v>19</v>
      </c>
      <c r="I25" s="195">
        <v>11.16</v>
      </c>
      <c r="J25" s="236">
        <v>11.16</v>
      </c>
      <c r="K25" s="232">
        <f t="shared" si="0"/>
        <v>0</v>
      </c>
      <c r="L25" s="182"/>
      <c r="M25" s="182"/>
      <c r="N25" s="54">
        <v>700000000074</v>
      </c>
      <c r="O25" s="54"/>
      <c r="P25" s="198" t="s">
        <v>833</v>
      </c>
      <c r="Q25" s="198" t="s">
        <v>834</v>
      </c>
      <c r="R25" s="185">
        <v>300000000123</v>
      </c>
      <c r="S25" s="185" t="str">
        <f>+VLOOKUP('A9'!$R25,antiguos,2,0)</f>
        <v>3A906602AOC0</v>
      </c>
      <c r="T25" s="198" t="s">
        <v>833</v>
      </c>
      <c r="U25" s="199" t="s">
        <v>835</v>
      </c>
      <c r="V25" s="182" t="s">
        <v>836</v>
      </c>
      <c r="W25" s="199" t="s">
        <v>837</v>
      </c>
      <c r="X25" s="186" t="s">
        <v>746</v>
      </c>
    </row>
    <row r="26" spans="1:24" s="47" customFormat="1" x14ac:dyDescent="0.3">
      <c r="A26" s="201" t="s">
        <v>831</v>
      </c>
      <c r="B26" s="201" t="s">
        <v>838</v>
      </c>
      <c r="C26" s="202">
        <v>0.84</v>
      </c>
      <c r="D26" s="201" t="s">
        <v>197</v>
      </c>
      <c r="E26" s="201" t="s">
        <v>743</v>
      </c>
      <c r="F26" s="201" t="s">
        <v>72</v>
      </c>
      <c r="G26" s="203" t="str">
        <f>+MID('A9'!$B26,26,9)</f>
        <v>TURNO IIB</v>
      </c>
      <c r="H26" s="201" t="s">
        <v>35</v>
      </c>
      <c r="I26" s="202">
        <v>0.84</v>
      </c>
      <c r="J26" s="241">
        <v>0.84</v>
      </c>
      <c r="K26" s="232">
        <f t="shared" si="0"/>
        <v>0</v>
      </c>
      <c r="L26" s="201"/>
      <c r="M26" s="201"/>
      <c r="N26" s="204"/>
      <c r="O26" s="204" t="s">
        <v>839</v>
      </c>
      <c r="P26" s="205">
        <v>44701</v>
      </c>
      <c r="Q26" s="205">
        <v>44701</v>
      </c>
      <c r="R26" s="206"/>
      <c r="S26" s="206" t="s">
        <v>840</v>
      </c>
      <c r="T26" s="205">
        <v>44702</v>
      </c>
      <c r="U26" s="207"/>
      <c r="V26" s="201"/>
      <c r="W26" s="207"/>
      <c r="X26" s="208" t="s">
        <v>841</v>
      </c>
    </row>
    <row r="27" spans="1:24" s="246" customFormat="1" x14ac:dyDescent="0.3">
      <c r="A27" s="244" t="s">
        <v>842</v>
      </c>
      <c r="B27" s="244" t="s">
        <v>843</v>
      </c>
      <c r="C27" s="245">
        <v>9</v>
      </c>
      <c r="D27" s="244" t="s">
        <v>197</v>
      </c>
      <c r="E27" s="244" t="s">
        <v>743</v>
      </c>
      <c r="F27" s="244" t="s">
        <v>72</v>
      </c>
      <c r="G27" s="246" t="str">
        <f>+MID('A9'!$B27,26,9)</f>
        <v>TURNO III</v>
      </c>
      <c r="H27" s="244" t="s">
        <v>19</v>
      </c>
      <c r="I27" s="245">
        <v>9</v>
      </c>
      <c r="J27" s="247">
        <v>9</v>
      </c>
      <c r="K27" s="248">
        <f t="shared" si="0"/>
        <v>0</v>
      </c>
      <c r="L27" s="244"/>
      <c r="M27" s="244"/>
      <c r="N27" s="249">
        <v>700000000075</v>
      </c>
      <c r="O27" s="249"/>
      <c r="P27" s="250" t="s">
        <v>844</v>
      </c>
      <c r="Q27" s="250" t="s">
        <v>845</v>
      </c>
      <c r="R27" s="251">
        <v>300000000124</v>
      </c>
      <c r="S27" s="251" t="str">
        <f>+VLOOKUP('A9'!$R27,antiguos,2,0)</f>
        <v>3A906603AOC0</v>
      </c>
      <c r="T27" s="250" t="s">
        <v>846</v>
      </c>
      <c r="U27" s="252">
        <v>44425</v>
      </c>
      <c r="V27" s="244" t="s">
        <v>847</v>
      </c>
      <c r="W27" s="253" t="s">
        <v>848</v>
      </c>
      <c r="X27" s="254" t="s">
        <v>746</v>
      </c>
    </row>
    <row r="28" spans="1:24" x14ac:dyDescent="0.3">
      <c r="A28" s="187" t="s">
        <v>849</v>
      </c>
      <c r="B28" s="187" t="s">
        <v>850</v>
      </c>
      <c r="C28" s="194">
        <v>0</v>
      </c>
      <c r="D28" s="187" t="s">
        <v>197</v>
      </c>
      <c r="E28" s="187" t="s">
        <v>743</v>
      </c>
      <c r="F28" s="187" t="s">
        <v>72</v>
      </c>
      <c r="G28" s="114" t="s">
        <v>16</v>
      </c>
      <c r="H28" s="187" t="s">
        <v>19</v>
      </c>
      <c r="I28" s="194">
        <v>0</v>
      </c>
      <c r="J28" s="237">
        <v>0</v>
      </c>
      <c r="K28" s="232">
        <f t="shared" si="0"/>
        <v>0</v>
      </c>
      <c r="L28" s="187"/>
      <c r="M28" s="196">
        <v>700000000076</v>
      </c>
      <c r="N28" s="196">
        <v>700000000076</v>
      </c>
      <c r="O28" s="196"/>
      <c r="P28" s="200" t="s">
        <v>851</v>
      </c>
      <c r="Q28" s="190">
        <v>44257</v>
      </c>
      <c r="R28" s="191">
        <v>300000000125</v>
      </c>
      <c r="S28" s="191" t="str">
        <f>+VLOOKUP('A9'!$R28,antiguos,2,0)</f>
        <v>3A906604AOC0</v>
      </c>
      <c r="T28" s="200">
        <v>44258</v>
      </c>
      <c r="U28" s="197" t="s">
        <v>848</v>
      </c>
      <c r="V28" s="187" t="s">
        <v>852</v>
      </c>
      <c r="W28" s="190">
        <v>44427</v>
      </c>
      <c r="X28" s="208" t="s">
        <v>853</v>
      </c>
    </row>
    <row r="29" spans="1:24" x14ac:dyDescent="0.3">
      <c r="A29" s="182" t="s">
        <v>854</v>
      </c>
      <c r="B29" s="182" t="s">
        <v>855</v>
      </c>
      <c r="C29" s="195">
        <v>9.02</v>
      </c>
      <c r="D29" s="182" t="s">
        <v>197</v>
      </c>
      <c r="E29" s="182" t="s">
        <v>743</v>
      </c>
      <c r="F29" s="182" t="s">
        <v>72</v>
      </c>
      <c r="G29" s="99" t="str">
        <f>+MID('A9'!$B29,26,9)</f>
        <v>TURNO IVB</v>
      </c>
      <c r="H29" s="182" t="s">
        <v>35</v>
      </c>
      <c r="I29" s="195">
        <v>9.02</v>
      </c>
      <c r="J29" s="236">
        <v>9.02</v>
      </c>
      <c r="K29" s="232">
        <f t="shared" si="0"/>
        <v>0</v>
      </c>
      <c r="L29" s="182"/>
      <c r="M29" s="182"/>
      <c r="N29" s="54">
        <v>700000000076</v>
      </c>
      <c r="O29" s="54"/>
      <c r="P29" s="198" t="s">
        <v>851</v>
      </c>
      <c r="Q29" s="198">
        <v>44271</v>
      </c>
      <c r="R29" s="185">
        <v>300000000148</v>
      </c>
      <c r="S29" s="99" t="s">
        <v>856</v>
      </c>
      <c r="T29" s="198" t="s">
        <v>857</v>
      </c>
      <c r="U29" s="199" t="s">
        <v>848</v>
      </c>
      <c r="V29" s="182" t="s">
        <v>858</v>
      </c>
      <c r="W29" s="184">
        <v>44427</v>
      </c>
      <c r="X29" s="186" t="s">
        <v>746</v>
      </c>
    </row>
    <row r="30" spans="1:24" s="47" customFormat="1" x14ac:dyDescent="0.3">
      <c r="A30" s="201" t="s">
        <v>859</v>
      </c>
      <c r="B30" s="201" t="s">
        <v>860</v>
      </c>
      <c r="C30" s="202">
        <v>0.65</v>
      </c>
      <c r="D30" s="201" t="s">
        <v>197</v>
      </c>
      <c r="E30" s="201" t="s">
        <v>743</v>
      </c>
      <c r="F30" s="201" t="s">
        <v>72</v>
      </c>
      <c r="G30" s="203" t="str">
        <f>+MID('A9'!$B30,26,9)</f>
        <v>TURNO IVC</v>
      </c>
      <c r="H30" s="201" t="s">
        <v>35</v>
      </c>
      <c r="I30" s="202">
        <v>0.65</v>
      </c>
      <c r="J30" s="241">
        <v>0.65</v>
      </c>
      <c r="K30" s="232">
        <f t="shared" si="0"/>
        <v>0</v>
      </c>
      <c r="L30" s="201"/>
      <c r="M30" s="201"/>
      <c r="N30" s="204">
        <v>700000000076</v>
      </c>
      <c r="O30" s="209" t="s">
        <v>861</v>
      </c>
      <c r="P30" s="205">
        <v>44701</v>
      </c>
      <c r="Q30" s="205">
        <v>44701</v>
      </c>
      <c r="R30" s="206"/>
      <c r="S30" s="210" t="s">
        <v>862</v>
      </c>
      <c r="T30" s="205">
        <v>44702</v>
      </c>
      <c r="U30" s="207"/>
      <c r="V30" s="201"/>
      <c r="W30" s="211"/>
      <c r="X30" s="208" t="s">
        <v>841</v>
      </c>
    </row>
    <row r="31" spans="1:24" hidden="1" x14ac:dyDescent="0.3">
      <c r="A31" s="182" t="s">
        <v>863</v>
      </c>
      <c r="B31" s="182" t="s">
        <v>864</v>
      </c>
      <c r="C31" s="195">
        <v>10.63</v>
      </c>
      <c r="D31" s="182" t="s">
        <v>197</v>
      </c>
      <c r="E31" s="182" t="s">
        <v>865</v>
      </c>
      <c r="F31" s="99" t="str">
        <f>+MID('A9'!$B31,18,7)</f>
        <v>CAMPO 1</v>
      </c>
      <c r="G31" s="99" t="str">
        <f>+MID('A9'!$B31,26,9)</f>
        <v xml:space="preserve">TURNO I  </v>
      </c>
      <c r="H31" s="99" t="s">
        <v>866</v>
      </c>
      <c r="I31" s="195">
        <v>10.63</v>
      </c>
      <c r="J31" s="234">
        <v>10.63</v>
      </c>
      <c r="K31" s="232">
        <f t="shared" si="0"/>
        <v>0</v>
      </c>
      <c r="L31" s="99"/>
      <c r="M31" s="182"/>
      <c r="N31" s="54">
        <v>700000000077</v>
      </c>
      <c r="O31" s="54" t="str">
        <f>+VLOOKUP('A9'!$N31,antiguos,2,0)</f>
        <v>7A907101AINV</v>
      </c>
      <c r="P31" s="199" t="s">
        <v>867</v>
      </c>
      <c r="Q31" s="198" t="s">
        <v>868</v>
      </c>
      <c r="R31" s="185">
        <v>300000000126</v>
      </c>
      <c r="S31" s="185" t="str">
        <f>+VLOOKUP('A9'!$R31,antiguos,2,0)</f>
        <v>3A907101AOC0</v>
      </c>
      <c r="T31" s="184">
        <v>44265</v>
      </c>
      <c r="U31" s="184">
        <v>44432</v>
      </c>
      <c r="V31" s="182" t="s">
        <v>869</v>
      </c>
      <c r="W31" s="199" t="s">
        <v>870</v>
      </c>
      <c r="X31" s="186" t="s">
        <v>746</v>
      </c>
    </row>
    <row r="32" spans="1:24" hidden="1" x14ac:dyDescent="0.3">
      <c r="A32" s="187" t="s">
        <v>871</v>
      </c>
      <c r="B32" s="187" t="s">
        <v>872</v>
      </c>
      <c r="C32" s="194">
        <v>10.56</v>
      </c>
      <c r="D32" s="187" t="s">
        <v>197</v>
      </c>
      <c r="E32" s="187" t="s">
        <v>865</v>
      </c>
      <c r="F32" s="114" t="str">
        <f>+MID('A9'!$B32,18,7)</f>
        <v>CAMPO 1</v>
      </c>
      <c r="G32" s="114" t="str">
        <f>+MID('A9'!$B32,26,9)</f>
        <v>TURNO II</v>
      </c>
      <c r="H32" s="114" t="s">
        <v>866</v>
      </c>
      <c r="I32" s="194">
        <v>10.56</v>
      </c>
      <c r="J32" s="233">
        <v>10.56</v>
      </c>
      <c r="K32" s="232">
        <f t="shared" si="0"/>
        <v>0</v>
      </c>
      <c r="L32" s="114"/>
      <c r="M32" s="187"/>
      <c r="N32" s="196">
        <v>700000000078</v>
      </c>
      <c r="O32" s="196" t="str">
        <f>+VLOOKUP('A9'!$N32,antiguos,2,0)</f>
        <v>7A907102AINV</v>
      </c>
      <c r="P32" s="197" t="s">
        <v>873</v>
      </c>
      <c r="Q32" s="200" t="s">
        <v>874</v>
      </c>
      <c r="R32" s="191">
        <v>300000000127</v>
      </c>
      <c r="S32" s="191" t="str">
        <f>+VLOOKUP('A9'!$R32,antiguos,2,0)</f>
        <v>3A907102AOC0</v>
      </c>
      <c r="T32" s="190">
        <v>44267</v>
      </c>
      <c r="U32" s="190">
        <v>44432</v>
      </c>
      <c r="V32" s="187" t="s">
        <v>875</v>
      </c>
      <c r="W32" s="197" t="s">
        <v>870</v>
      </c>
      <c r="X32" s="193" t="s">
        <v>746</v>
      </c>
    </row>
    <row r="33" spans="1:24" hidden="1" x14ac:dyDescent="0.3">
      <c r="A33" s="182" t="s">
        <v>876</v>
      </c>
      <c r="B33" s="182" t="s">
        <v>877</v>
      </c>
      <c r="C33" s="195">
        <v>10.63</v>
      </c>
      <c r="D33" s="182" t="s">
        <v>197</v>
      </c>
      <c r="E33" s="182" t="s">
        <v>865</v>
      </c>
      <c r="F33" s="99" t="str">
        <f>+MID('A9'!$B33,18,7)</f>
        <v>CAMPO 1</v>
      </c>
      <c r="G33" s="99" t="str">
        <f>+MID('A9'!$B33,26,9)</f>
        <v>TURNO III</v>
      </c>
      <c r="H33" s="99" t="s">
        <v>866</v>
      </c>
      <c r="I33" s="195">
        <v>10.63</v>
      </c>
      <c r="J33" s="234">
        <v>10.63</v>
      </c>
      <c r="K33" s="232">
        <f t="shared" si="0"/>
        <v>0</v>
      </c>
      <c r="L33" s="99"/>
      <c r="M33" s="182"/>
      <c r="N33" s="54">
        <v>700000000079</v>
      </c>
      <c r="O33" s="54" t="str">
        <f>+VLOOKUP('A9'!$N33,antiguos,2,0)</f>
        <v>7A907103AINV</v>
      </c>
      <c r="P33" s="199" t="s">
        <v>878</v>
      </c>
      <c r="Q33" s="198">
        <v>44268</v>
      </c>
      <c r="R33" s="185">
        <v>300000000128</v>
      </c>
      <c r="S33" s="185" t="str">
        <f>+VLOOKUP('A9'!$R33,antiguos,2,0)</f>
        <v>3A907103AOC0</v>
      </c>
      <c r="T33" s="184">
        <v>44269</v>
      </c>
      <c r="U33" s="199" t="s">
        <v>870</v>
      </c>
      <c r="V33" s="182" t="s">
        <v>879</v>
      </c>
      <c r="W33" s="199" t="s">
        <v>880</v>
      </c>
      <c r="X33" s="186" t="s">
        <v>746</v>
      </c>
    </row>
    <row r="34" spans="1:24" hidden="1" x14ac:dyDescent="0.3">
      <c r="A34" s="187" t="s">
        <v>881</v>
      </c>
      <c r="B34" s="187" t="s">
        <v>882</v>
      </c>
      <c r="C34" s="194">
        <v>10.56</v>
      </c>
      <c r="D34" s="187" t="s">
        <v>197</v>
      </c>
      <c r="E34" s="187" t="s">
        <v>865</v>
      </c>
      <c r="F34" s="114" t="str">
        <f>+MID('A9'!$B34,18,7)</f>
        <v>CAMPO 1</v>
      </c>
      <c r="G34" s="114" t="str">
        <f>+MID('A9'!$B34,26,9)</f>
        <v>TURNO IV</v>
      </c>
      <c r="H34" s="114" t="s">
        <v>866</v>
      </c>
      <c r="I34" s="194">
        <v>10.56</v>
      </c>
      <c r="J34" s="233">
        <v>10.56</v>
      </c>
      <c r="K34" s="232">
        <f t="shared" ref="K34:K65" si="1">+I34-J34</f>
        <v>0</v>
      </c>
      <c r="L34" s="114"/>
      <c r="M34" s="212"/>
      <c r="N34" s="196">
        <v>700000000080</v>
      </c>
      <c r="O34" s="196" t="str">
        <f>+VLOOKUP('A9'!$N34,antiguos,2,0)</f>
        <v>7A907104AINV</v>
      </c>
      <c r="P34" s="190">
        <v>44211</v>
      </c>
      <c r="Q34" s="200">
        <v>44270</v>
      </c>
      <c r="R34" s="191">
        <v>300000000129</v>
      </c>
      <c r="S34" s="191" t="str">
        <f>+VLOOKUP('A9'!$R34,antiguos,2,0)</f>
        <v>3A907104AOC0</v>
      </c>
      <c r="T34" s="190">
        <v>44270</v>
      </c>
      <c r="U34" s="197" t="s">
        <v>870</v>
      </c>
      <c r="V34" s="187" t="s">
        <v>883</v>
      </c>
      <c r="W34" s="197" t="s">
        <v>880</v>
      </c>
      <c r="X34" s="193" t="s">
        <v>746</v>
      </c>
    </row>
    <row r="35" spans="1:24" hidden="1" x14ac:dyDescent="0.3">
      <c r="A35" s="182" t="s">
        <v>884</v>
      </c>
      <c r="B35" s="182" t="s">
        <v>885</v>
      </c>
      <c r="C35" s="195">
        <v>10.56</v>
      </c>
      <c r="D35" s="182" t="s">
        <v>197</v>
      </c>
      <c r="E35" s="182" t="s">
        <v>865</v>
      </c>
      <c r="F35" s="99" t="str">
        <f>+MID('A9'!$B35,18,7)</f>
        <v>CAMPO 2</v>
      </c>
      <c r="G35" s="99" t="str">
        <f>+MID('A9'!$B35,26,9)</f>
        <v xml:space="preserve">TURNO I  </v>
      </c>
      <c r="H35" s="99" t="s">
        <v>35</v>
      </c>
      <c r="I35" s="195">
        <v>10.56</v>
      </c>
      <c r="J35" s="234">
        <v>10.56</v>
      </c>
      <c r="K35" s="232">
        <f t="shared" si="1"/>
        <v>0</v>
      </c>
      <c r="L35" s="99"/>
      <c r="M35" s="213"/>
      <c r="N35" s="54">
        <v>700000000081</v>
      </c>
      <c r="O35" s="54" t="str">
        <f>+VLOOKUP('A9'!$N35,antiguos,2,0)</f>
        <v>7A907201AINV</v>
      </c>
      <c r="P35" s="184">
        <v>44188</v>
      </c>
      <c r="Q35" s="198">
        <v>44273</v>
      </c>
      <c r="R35" s="185">
        <v>300000000130</v>
      </c>
      <c r="S35" s="185" t="str">
        <f>+VLOOKUP('A9'!$R35,antiguos,2,0)</f>
        <v>3A907201AOC0</v>
      </c>
      <c r="T35" s="184">
        <v>44273</v>
      </c>
      <c r="U35" s="184">
        <v>44463</v>
      </c>
      <c r="V35" s="182" t="s">
        <v>886</v>
      </c>
      <c r="W35" s="184">
        <v>44464</v>
      </c>
      <c r="X35" s="186" t="s">
        <v>746</v>
      </c>
    </row>
    <row r="36" spans="1:24" hidden="1" x14ac:dyDescent="0.3">
      <c r="A36" s="187" t="s">
        <v>887</v>
      </c>
      <c r="B36" s="187" t="s">
        <v>888</v>
      </c>
      <c r="C36" s="194">
        <v>10.56</v>
      </c>
      <c r="D36" s="187" t="s">
        <v>197</v>
      </c>
      <c r="E36" s="187" t="s">
        <v>865</v>
      </c>
      <c r="F36" s="114" t="str">
        <f>+MID('A9'!$B36,18,7)</f>
        <v>CAMPO 2</v>
      </c>
      <c r="G36" s="114" t="str">
        <f>+MID('A9'!$B36,26,9)</f>
        <v>TURNO II</v>
      </c>
      <c r="H36" s="114" t="s">
        <v>889</v>
      </c>
      <c r="I36" s="194">
        <v>10.56</v>
      </c>
      <c r="J36" s="233">
        <v>10.56</v>
      </c>
      <c r="K36" s="232">
        <f t="shared" si="1"/>
        <v>0</v>
      </c>
      <c r="L36" s="114"/>
      <c r="M36" s="212"/>
      <c r="N36" s="196">
        <v>700000000082</v>
      </c>
      <c r="O36" s="196" t="str">
        <f>+VLOOKUP('A9'!$N36,antiguos,2,0)</f>
        <v>7A907202AINV</v>
      </c>
      <c r="P36" s="190">
        <v>44187</v>
      </c>
      <c r="Q36" s="190">
        <v>44302</v>
      </c>
      <c r="R36" s="191">
        <v>300000000131</v>
      </c>
      <c r="S36" s="191" t="str">
        <f>+VLOOKUP('A9'!$R36,antiguos,2,0)</f>
        <v>3A907202AOC0</v>
      </c>
      <c r="T36" s="190">
        <v>44274</v>
      </c>
      <c r="U36" s="190">
        <v>44463</v>
      </c>
      <c r="V36" s="187" t="s">
        <v>890</v>
      </c>
      <c r="W36" s="190">
        <v>44464</v>
      </c>
      <c r="X36" s="193" t="s">
        <v>746</v>
      </c>
    </row>
    <row r="37" spans="1:24" hidden="1" x14ac:dyDescent="0.3">
      <c r="A37" s="182" t="s">
        <v>891</v>
      </c>
      <c r="B37" s="182" t="s">
        <v>892</v>
      </c>
      <c r="C37" s="195">
        <v>10.56</v>
      </c>
      <c r="D37" s="182" t="s">
        <v>197</v>
      </c>
      <c r="E37" s="182" t="s">
        <v>865</v>
      </c>
      <c r="F37" s="99" t="str">
        <f>+MID('A9'!$B37,18,7)</f>
        <v>CAMPO 2</v>
      </c>
      <c r="G37" s="99" t="str">
        <f>+MID('A9'!$B37,26,9)</f>
        <v>TURNO III</v>
      </c>
      <c r="H37" s="99" t="s">
        <v>889</v>
      </c>
      <c r="I37" s="195">
        <v>10.56</v>
      </c>
      <c r="J37" s="234">
        <v>10.56</v>
      </c>
      <c r="K37" s="232">
        <f t="shared" si="1"/>
        <v>0</v>
      </c>
      <c r="L37" s="99"/>
      <c r="M37" s="213"/>
      <c r="N37" s="54">
        <v>700000000083</v>
      </c>
      <c r="O37" s="54" t="str">
        <f>+VLOOKUP('A9'!$N37,antiguos,2,0)</f>
        <v>7A907203AINV</v>
      </c>
      <c r="P37" s="184">
        <v>44189</v>
      </c>
      <c r="Q37" s="198">
        <v>44275</v>
      </c>
      <c r="R37" s="185">
        <v>300000000132</v>
      </c>
      <c r="S37" s="185" t="str">
        <f>+VLOOKUP('A9'!$R37,antiguos,2,0)</f>
        <v>3A907203AOC0</v>
      </c>
      <c r="T37" s="184">
        <v>44275</v>
      </c>
      <c r="U37" s="184">
        <v>44465</v>
      </c>
      <c r="V37" s="182" t="s">
        <v>893</v>
      </c>
      <c r="W37" s="184">
        <v>44466</v>
      </c>
      <c r="X37" s="186" t="s">
        <v>746</v>
      </c>
    </row>
    <row r="38" spans="1:24" ht="15" hidden="1" customHeight="1" x14ac:dyDescent="0.3">
      <c r="A38" s="187" t="s">
        <v>894</v>
      </c>
      <c r="B38" s="187" t="s">
        <v>895</v>
      </c>
      <c r="C38" s="194">
        <v>10.56</v>
      </c>
      <c r="D38" s="187" t="s">
        <v>197</v>
      </c>
      <c r="E38" s="187" t="s">
        <v>865</v>
      </c>
      <c r="F38" s="114" t="str">
        <f>+MID('A9'!$B38,18,7)</f>
        <v>CAMPO 2</v>
      </c>
      <c r="G38" s="114" t="str">
        <f>+MID('A9'!$B38,26,9)</f>
        <v>TURNO IV</v>
      </c>
      <c r="H38" s="114" t="s">
        <v>889</v>
      </c>
      <c r="I38" s="194">
        <v>10.56</v>
      </c>
      <c r="J38" s="233">
        <v>10.56</v>
      </c>
      <c r="K38" s="232">
        <f t="shared" si="1"/>
        <v>0</v>
      </c>
      <c r="L38" s="114"/>
      <c r="M38" s="212"/>
      <c r="N38" s="196">
        <v>700000000084</v>
      </c>
      <c r="O38" s="196" t="str">
        <f>+VLOOKUP('A9'!$N38,antiguos,2,0)</f>
        <v>7A907204AINV</v>
      </c>
      <c r="P38" s="190">
        <v>44202</v>
      </c>
      <c r="Q38" s="200">
        <v>44356</v>
      </c>
      <c r="R38" s="191">
        <v>300000000133</v>
      </c>
      <c r="S38" s="191" t="str">
        <f>+VLOOKUP('A9'!$R38,antiguos,2,0)</f>
        <v>3A907204AOC0</v>
      </c>
      <c r="T38" s="190">
        <v>44276</v>
      </c>
      <c r="U38" s="190">
        <v>44465</v>
      </c>
      <c r="V38" s="187" t="s">
        <v>896</v>
      </c>
      <c r="W38" s="190">
        <v>44466</v>
      </c>
      <c r="X38" s="193" t="s">
        <v>746</v>
      </c>
    </row>
    <row r="39" spans="1:24" hidden="1" x14ac:dyDescent="0.3">
      <c r="A39" s="182" t="s">
        <v>897</v>
      </c>
      <c r="B39" s="182" t="s">
        <v>898</v>
      </c>
      <c r="C39" s="195">
        <v>10.56</v>
      </c>
      <c r="D39" s="182" t="s">
        <v>197</v>
      </c>
      <c r="E39" s="182" t="s">
        <v>865</v>
      </c>
      <c r="F39" s="99" t="str">
        <f>+MID('A9'!$B39,18,7)</f>
        <v>CAMPO 3</v>
      </c>
      <c r="G39" s="99" t="str">
        <f>+MID('A9'!$B39,26,9)</f>
        <v xml:space="preserve">TURNO I  </v>
      </c>
      <c r="H39" s="99" t="s">
        <v>866</v>
      </c>
      <c r="I39" s="195">
        <v>10.56</v>
      </c>
      <c r="J39" s="234">
        <v>10.56</v>
      </c>
      <c r="K39" s="232">
        <f t="shared" si="1"/>
        <v>0</v>
      </c>
      <c r="L39" s="99"/>
      <c r="M39" s="213"/>
      <c r="N39" s="54">
        <v>700000000085</v>
      </c>
      <c r="O39" s="54" t="str">
        <f>+VLOOKUP('A9'!$N39,antiguos,2,0)</f>
        <v>7A907301AINV</v>
      </c>
      <c r="P39" s="184">
        <v>44221</v>
      </c>
      <c r="Q39" s="198">
        <v>44283</v>
      </c>
      <c r="R39" s="185">
        <v>300000000134</v>
      </c>
      <c r="S39" s="185" t="str">
        <f>+VLOOKUP('A9'!$R39,antiguos,2,0)</f>
        <v>3A907301AOC0</v>
      </c>
      <c r="T39" s="184">
        <v>44283</v>
      </c>
      <c r="U39" s="184">
        <v>44468</v>
      </c>
      <c r="V39" s="182" t="s">
        <v>899</v>
      </c>
      <c r="W39" s="199" t="s">
        <v>900</v>
      </c>
      <c r="X39" s="186" t="s">
        <v>746</v>
      </c>
    </row>
    <row r="40" spans="1:24" hidden="1" x14ac:dyDescent="0.3">
      <c r="A40" s="187" t="s">
        <v>901</v>
      </c>
      <c r="B40" s="187" t="s">
        <v>902</v>
      </c>
      <c r="C40" s="194">
        <v>10.56</v>
      </c>
      <c r="D40" s="187" t="s">
        <v>197</v>
      </c>
      <c r="E40" s="187" t="s">
        <v>865</v>
      </c>
      <c r="F40" s="114" t="str">
        <f>+MID('A9'!$B40,18,7)</f>
        <v>CAMPO 3</v>
      </c>
      <c r="G40" s="114" t="str">
        <f>+MID('A9'!$B40,26,9)</f>
        <v>TURNO II</v>
      </c>
      <c r="H40" s="114" t="s">
        <v>866</v>
      </c>
      <c r="I40" s="194">
        <v>10.56</v>
      </c>
      <c r="J40" s="233">
        <v>10.56</v>
      </c>
      <c r="K40" s="232">
        <f t="shared" si="1"/>
        <v>0</v>
      </c>
      <c r="L40" s="114"/>
      <c r="M40" s="187"/>
      <c r="N40" s="196">
        <v>700000000086</v>
      </c>
      <c r="O40" s="196" t="str">
        <f>+VLOOKUP('A9'!$N40,antiguos,2,0)</f>
        <v>7A907302AINV</v>
      </c>
      <c r="P40" s="197" t="s">
        <v>903</v>
      </c>
      <c r="Q40" s="200">
        <v>44281</v>
      </c>
      <c r="R40" s="191">
        <v>300000000135</v>
      </c>
      <c r="S40" s="191" t="str">
        <f>+VLOOKUP('A9'!$R40,antiguos,2,0)</f>
        <v>3A907302AOC0</v>
      </c>
      <c r="T40" s="190">
        <v>44282</v>
      </c>
      <c r="U40" s="190">
        <v>44468</v>
      </c>
      <c r="V40" s="187" t="s">
        <v>904</v>
      </c>
      <c r="W40" s="197" t="s">
        <v>900</v>
      </c>
      <c r="X40" s="193" t="s">
        <v>746</v>
      </c>
    </row>
    <row r="41" spans="1:24" hidden="1" x14ac:dyDescent="0.3">
      <c r="A41" s="182" t="s">
        <v>905</v>
      </c>
      <c r="B41" s="182" t="s">
        <v>906</v>
      </c>
      <c r="C41" s="183">
        <v>7.92</v>
      </c>
      <c r="D41" s="182" t="s">
        <v>197</v>
      </c>
      <c r="E41" s="182" t="s">
        <v>865</v>
      </c>
      <c r="F41" s="99" t="str">
        <f>+MID('A9'!$B41,18,7)</f>
        <v>CAMPO 3</v>
      </c>
      <c r="G41" s="99" t="str">
        <f>+MID('A9'!$B41,26,9)</f>
        <v>TURNO III</v>
      </c>
      <c r="H41" s="99" t="s">
        <v>866</v>
      </c>
      <c r="I41" s="183">
        <v>7.92</v>
      </c>
      <c r="J41" s="234">
        <v>7.92</v>
      </c>
      <c r="K41" s="232">
        <f t="shared" si="1"/>
        <v>0</v>
      </c>
      <c r="L41" s="99"/>
      <c r="M41" s="182"/>
      <c r="N41" s="54">
        <v>700000000087</v>
      </c>
      <c r="O41" s="54" t="str">
        <f>+VLOOKUP('A9'!$N41,antiguos,2,0)</f>
        <v>7A907303AINV</v>
      </c>
      <c r="P41" s="199" t="s">
        <v>907</v>
      </c>
      <c r="Q41" s="199" t="s">
        <v>908</v>
      </c>
      <c r="R41" s="185">
        <v>300000000136</v>
      </c>
      <c r="S41" s="185" t="str">
        <f>+VLOOKUP('A9'!$R41,antiguos,2,0)</f>
        <v>3A907303AOC0</v>
      </c>
      <c r="T41" s="184">
        <v>44283</v>
      </c>
      <c r="U41" s="199" t="s">
        <v>900</v>
      </c>
      <c r="V41" s="182" t="s">
        <v>909</v>
      </c>
      <c r="W41" s="199" t="s">
        <v>910</v>
      </c>
      <c r="X41" s="186" t="s">
        <v>746</v>
      </c>
    </row>
    <row r="42" spans="1:24" hidden="1" x14ac:dyDescent="0.3">
      <c r="A42" s="187" t="s">
        <v>911</v>
      </c>
      <c r="B42" s="187" t="s">
        <v>912</v>
      </c>
      <c r="C42" s="188">
        <v>7.92</v>
      </c>
      <c r="D42" s="187" t="s">
        <v>197</v>
      </c>
      <c r="E42" s="187" t="s">
        <v>865</v>
      </c>
      <c r="F42" s="114" t="str">
        <f>+MID('A9'!$B42,18,7)</f>
        <v>CAMPO 3</v>
      </c>
      <c r="G42" s="114" t="str">
        <f>+MID('A9'!$B42,26,9)</f>
        <v>TURNO IV</v>
      </c>
      <c r="H42" s="114" t="s">
        <v>866</v>
      </c>
      <c r="I42" s="188">
        <v>7.92</v>
      </c>
      <c r="J42" s="233">
        <v>7.92</v>
      </c>
      <c r="K42" s="232">
        <f t="shared" si="1"/>
        <v>0</v>
      </c>
      <c r="L42" s="114"/>
      <c r="M42" s="187"/>
      <c r="N42" s="196">
        <v>700000000088</v>
      </c>
      <c r="O42" s="196" t="str">
        <f>+VLOOKUP('A9'!$N42,antiguos,2,0)</f>
        <v>7A907304AINV</v>
      </c>
      <c r="P42" s="197" t="s">
        <v>903</v>
      </c>
      <c r="Q42" s="197" t="s">
        <v>913</v>
      </c>
      <c r="R42" s="191">
        <v>300000000137</v>
      </c>
      <c r="S42" s="191" t="str">
        <f>+VLOOKUP('A9'!$R42,antiguos,2,0)</f>
        <v>3A907304AOC0</v>
      </c>
      <c r="T42" s="190">
        <v>44282</v>
      </c>
      <c r="U42" s="197" t="s">
        <v>900</v>
      </c>
      <c r="V42" s="187" t="s">
        <v>914</v>
      </c>
      <c r="W42" s="197" t="s">
        <v>910</v>
      </c>
      <c r="X42" s="193" t="s">
        <v>746</v>
      </c>
    </row>
    <row r="43" spans="1:24" hidden="1" x14ac:dyDescent="0.3">
      <c r="A43" s="182" t="s">
        <v>915</v>
      </c>
      <c r="B43" s="182" t="s">
        <v>916</v>
      </c>
      <c r="C43" s="195">
        <v>10.56</v>
      </c>
      <c r="D43" s="182" t="s">
        <v>197</v>
      </c>
      <c r="E43" s="182" t="s">
        <v>865</v>
      </c>
      <c r="F43" s="99" t="str">
        <f>+MID('A9'!$B43,18,7)</f>
        <v>CAMPO 4</v>
      </c>
      <c r="G43" s="99" t="str">
        <f>+MID('A9'!$B43,26,9)</f>
        <v xml:space="preserve">TURNO I  </v>
      </c>
      <c r="H43" s="99" t="s">
        <v>866</v>
      </c>
      <c r="I43" s="195">
        <v>10.56</v>
      </c>
      <c r="J43" s="234">
        <v>10.56</v>
      </c>
      <c r="K43" s="232">
        <f t="shared" si="1"/>
        <v>0</v>
      </c>
      <c r="L43" s="99"/>
      <c r="M43" s="182"/>
      <c r="N43" s="54">
        <v>700000000089</v>
      </c>
      <c r="O43" s="54" t="str">
        <f>+VLOOKUP('A9'!$N43,antiguos,2,0)</f>
        <v>7A907401AINV</v>
      </c>
      <c r="P43" s="199" t="s">
        <v>913</v>
      </c>
      <c r="Q43" s="199" t="s">
        <v>913</v>
      </c>
      <c r="R43" s="185">
        <v>300000000138</v>
      </c>
      <c r="S43" s="185" t="str">
        <f>+VLOOKUP('A9'!$R43,antiguos,2,0)</f>
        <v>3A907401AOC0</v>
      </c>
      <c r="T43" s="184">
        <v>44284</v>
      </c>
      <c r="U43" s="199" t="s">
        <v>880</v>
      </c>
      <c r="V43" s="182" t="s">
        <v>917</v>
      </c>
      <c r="W43" s="199" t="s">
        <v>918</v>
      </c>
      <c r="X43" s="186" t="s">
        <v>746</v>
      </c>
    </row>
    <row r="44" spans="1:24" hidden="1" x14ac:dyDescent="0.3">
      <c r="A44" s="187" t="s">
        <v>919</v>
      </c>
      <c r="B44" s="187" t="s">
        <v>920</v>
      </c>
      <c r="C44" s="194">
        <v>9.4700000000000006</v>
      </c>
      <c r="D44" s="187" t="s">
        <v>197</v>
      </c>
      <c r="E44" s="187" t="s">
        <v>865</v>
      </c>
      <c r="F44" s="114" t="str">
        <f>+MID('A9'!$B44,18,7)</f>
        <v>CAMPO 4</v>
      </c>
      <c r="G44" s="114" t="str">
        <f>+MID('A9'!$B44,26,9)</f>
        <v>TURNO II</v>
      </c>
      <c r="H44" s="114" t="s">
        <v>866</v>
      </c>
      <c r="I44" s="194">
        <v>9.4700000000000006</v>
      </c>
      <c r="J44" s="233">
        <v>9.4700000000000006</v>
      </c>
      <c r="K44" s="232">
        <f t="shared" si="1"/>
        <v>0</v>
      </c>
      <c r="L44" s="114"/>
      <c r="M44" s="187"/>
      <c r="N44" s="196">
        <v>700000000090</v>
      </c>
      <c r="O44" s="196" t="str">
        <f>+VLOOKUP('A9'!$N44,antiguos,2,0)</f>
        <v>7A907402AINV</v>
      </c>
      <c r="P44" s="197" t="s">
        <v>921</v>
      </c>
      <c r="Q44" s="197" t="s">
        <v>922</v>
      </c>
      <c r="R44" s="191">
        <v>300000000139</v>
      </c>
      <c r="S44" s="191" t="str">
        <f>+VLOOKUP('A9'!$R44,antiguos,2,0)</f>
        <v>3A907402AOC0</v>
      </c>
      <c r="T44" s="190">
        <v>44285</v>
      </c>
      <c r="U44" s="197" t="s">
        <v>880</v>
      </c>
      <c r="V44" s="187" t="s">
        <v>923</v>
      </c>
      <c r="W44" s="197" t="s">
        <v>918</v>
      </c>
      <c r="X44" s="193" t="s">
        <v>746</v>
      </c>
    </row>
    <row r="45" spans="1:24" hidden="1" x14ac:dyDescent="0.3">
      <c r="A45" s="182" t="s">
        <v>924</v>
      </c>
      <c r="B45" s="182" t="s">
        <v>925</v>
      </c>
      <c r="C45" s="183">
        <v>10.54</v>
      </c>
      <c r="D45" s="182" t="s">
        <v>197</v>
      </c>
      <c r="E45" s="182" t="s">
        <v>865</v>
      </c>
      <c r="F45" s="99" t="str">
        <f>+MID('A9'!$B45,18,7)</f>
        <v>CAMPO 4</v>
      </c>
      <c r="G45" s="99" t="str">
        <f>+MID('A9'!$B45,26,9)</f>
        <v>TURNO III</v>
      </c>
      <c r="H45" s="99" t="s">
        <v>866</v>
      </c>
      <c r="I45" s="183">
        <v>10.54</v>
      </c>
      <c r="J45" s="234">
        <v>10.540000000000001</v>
      </c>
      <c r="K45" s="232">
        <f t="shared" si="1"/>
        <v>0</v>
      </c>
      <c r="L45" s="99"/>
      <c r="M45" s="182"/>
      <c r="N45" s="54">
        <v>700000000091</v>
      </c>
      <c r="O45" s="54" t="str">
        <f>+VLOOKUP('A9'!$N45,antiguos,2,0)</f>
        <v>7A907403AINV</v>
      </c>
      <c r="P45" s="199" t="s">
        <v>926</v>
      </c>
      <c r="Q45" s="199" t="s">
        <v>927</v>
      </c>
      <c r="R45" s="185">
        <v>300000000140</v>
      </c>
      <c r="S45" s="185" t="str">
        <f>+VLOOKUP('A9'!$R45,antiguos,2,0)</f>
        <v>3A907403AOC0</v>
      </c>
      <c r="T45" s="184">
        <v>44369</v>
      </c>
      <c r="U45" s="184">
        <v>44707</v>
      </c>
      <c r="V45" s="182" t="s">
        <v>928</v>
      </c>
      <c r="W45" s="184">
        <v>44708</v>
      </c>
      <c r="X45" s="186" t="s">
        <v>746</v>
      </c>
    </row>
    <row r="46" spans="1:24" hidden="1" x14ac:dyDescent="0.3">
      <c r="A46" s="187" t="s">
        <v>929</v>
      </c>
      <c r="B46" s="187" t="s">
        <v>930</v>
      </c>
      <c r="C46" s="188">
        <v>5.24</v>
      </c>
      <c r="D46" s="187" t="s">
        <v>197</v>
      </c>
      <c r="E46" s="187" t="s">
        <v>865</v>
      </c>
      <c r="F46" s="114" t="str">
        <f>+MID('A9'!$B46,18,7)</f>
        <v>CAMPO 4</v>
      </c>
      <c r="G46" s="114" t="str">
        <f>+MID('A9'!$B46,26,9)</f>
        <v>TURNO IV</v>
      </c>
      <c r="H46" s="114" t="s">
        <v>866</v>
      </c>
      <c r="I46" s="188">
        <v>5.24</v>
      </c>
      <c r="J46" s="233">
        <v>5.24</v>
      </c>
      <c r="K46" s="232">
        <f t="shared" si="1"/>
        <v>0</v>
      </c>
      <c r="L46" s="114"/>
      <c r="M46" s="187"/>
      <c r="N46" s="196">
        <v>700000000092</v>
      </c>
      <c r="O46" s="196" t="str">
        <f>+VLOOKUP('A9'!$N46,antiguos,2,0)</f>
        <v>7A907404AINV</v>
      </c>
      <c r="P46" s="197" t="s">
        <v>926</v>
      </c>
      <c r="Q46" s="207" t="s">
        <v>931</v>
      </c>
      <c r="R46" s="191">
        <v>300000000141</v>
      </c>
      <c r="S46" s="191" t="str">
        <f>+VLOOKUP('A9'!$R46,antiguos,2,0)</f>
        <v>3A907404AOC0</v>
      </c>
      <c r="T46" s="190">
        <v>44372</v>
      </c>
      <c r="U46" s="190">
        <v>44707</v>
      </c>
      <c r="V46" s="187" t="s">
        <v>932</v>
      </c>
      <c r="W46" s="190">
        <v>44708</v>
      </c>
      <c r="X46" s="193" t="s">
        <v>746</v>
      </c>
    </row>
    <row r="47" spans="1:24" s="47" customFormat="1" hidden="1" x14ac:dyDescent="0.3">
      <c r="A47" s="55" t="s">
        <v>929</v>
      </c>
      <c r="B47" s="55" t="s">
        <v>933</v>
      </c>
      <c r="C47" s="61">
        <v>5.28</v>
      </c>
      <c r="D47" s="55" t="s">
        <v>197</v>
      </c>
      <c r="E47" s="55" t="s">
        <v>865</v>
      </c>
      <c r="F47" s="47" t="str">
        <f>+MID('A9'!$B47,18,7)</f>
        <v>CAMPO 4</v>
      </c>
      <c r="G47" s="47" t="s">
        <v>211</v>
      </c>
      <c r="H47" s="47" t="s">
        <v>35</v>
      </c>
      <c r="I47" s="61">
        <v>5.28</v>
      </c>
      <c r="J47" s="242">
        <v>5.28</v>
      </c>
      <c r="K47" s="232">
        <f t="shared" si="1"/>
        <v>0</v>
      </c>
      <c r="M47" s="55"/>
      <c r="N47" s="56">
        <v>700000000092</v>
      </c>
      <c r="O47" s="56" t="str">
        <f>+VLOOKUP('A9'!$N47,antiguos,2,0)</f>
        <v>7A907404AINV</v>
      </c>
      <c r="P47" s="58" t="s">
        <v>926</v>
      </c>
      <c r="Q47" s="58" t="s">
        <v>931</v>
      </c>
      <c r="R47" s="57">
        <v>300000000141</v>
      </c>
      <c r="S47" s="57" t="s">
        <v>934</v>
      </c>
      <c r="T47" s="60">
        <v>44607</v>
      </c>
      <c r="U47" s="60">
        <v>44787</v>
      </c>
      <c r="V47" s="59" t="s">
        <v>935</v>
      </c>
      <c r="W47" s="55" t="s">
        <v>936</v>
      </c>
      <c r="X47" s="214" t="s">
        <v>746</v>
      </c>
    </row>
    <row r="48" spans="1:24" hidden="1" x14ac:dyDescent="0.3">
      <c r="A48" s="187" t="s">
        <v>937</v>
      </c>
      <c r="B48" s="187" t="s">
        <v>938</v>
      </c>
      <c r="C48" s="188">
        <v>7.49</v>
      </c>
      <c r="D48" s="187" t="s">
        <v>197</v>
      </c>
      <c r="E48" s="187" t="s">
        <v>865</v>
      </c>
      <c r="F48" s="114" t="str">
        <f>+MID('A9'!$B48,18,7)</f>
        <v>CAMPO 4</v>
      </c>
      <c r="G48" s="114" t="str">
        <f>+MID('A9'!$B48,26,9)</f>
        <v>TURNO V</v>
      </c>
      <c r="H48" s="114" t="s">
        <v>866</v>
      </c>
      <c r="I48" s="188">
        <v>7.49</v>
      </c>
      <c r="J48" s="233">
        <v>7.49</v>
      </c>
      <c r="K48" s="232">
        <f t="shared" si="1"/>
        <v>0</v>
      </c>
      <c r="L48" s="114"/>
      <c r="M48" s="187"/>
      <c r="N48" s="196">
        <v>700000000093</v>
      </c>
      <c r="O48" s="196" t="str">
        <f>+VLOOKUP('A9'!$N48,antiguos,2,0)</f>
        <v>7A907405AINV</v>
      </c>
      <c r="P48" s="197" t="s">
        <v>926</v>
      </c>
      <c r="Q48" s="207" t="s">
        <v>939</v>
      </c>
      <c r="R48" s="191">
        <v>300000000142</v>
      </c>
      <c r="S48" s="191" t="str">
        <f>+VLOOKUP('A9'!$R48,antiguos,2,0)</f>
        <v>3A907405AOC0</v>
      </c>
      <c r="T48" s="190">
        <v>44546</v>
      </c>
      <c r="U48" s="190">
        <v>44748</v>
      </c>
      <c r="V48" s="187" t="s">
        <v>940</v>
      </c>
      <c r="W48" s="187" t="s">
        <v>941</v>
      </c>
      <c r="X48" s="193" t="s">
        <v>746</v>
      </c>
    </row>
    <row r="49" spans="1:26" s="47" customFormat="1" hidden="1" x14ac:dyDescent="0.3">
      <c r="A49" s="55" t="s">
        <v>937</v>
      </c>
      <c r="B49" s="55" t="s">
        <v>942</v>
      </c>
      <c r="C49" s="61">
        <v>3.72</v>
      </c>
      <c r="D49" s="55" t="s">
        <v>197</v>
      </c>
      <c r="E49" s="55" t="s">
        <v>865</v>
      </c>
      <c r="F49" s="47" t="str">
        <f>+MID('A9'!$B49,18,7)</f>
        <v>CAMPO 4</v>
      </c>
      <c r="G49" s="47" t="s">
        <v>59</v>
      </c>
      <c r="H49" s="47" t="s">
        <v>35</v>
      </c>
      <c r="I49" s="61">
        <v>3.72</v>
      </c>
      <c r="J49" s="242">
        <v>3.72</v>
      </c>
      <c r="K49" s="232">
        <f t="shared" si="1"/>
        <v>0</v>
      </c>
      <c r="M49" s="55"/>
      <c r="N49" s="56">
        <v>700000000093</v>
      </c>
      <c r="O49" s="56" t="str">
        <f>+VLOOKUP('A9'!$N49,antiguos,2,0)</f>
        <v>7A907405AINV</v>
      </c>
      <c r="P49" s="58" t="s">
        <v>926</v>
      </c>
      <c r="Q49" s="58" t="s">
        <v>939</v>
      </c>
      <c r="R49" s="57">
        <v>300000000142</v>
      </c>
      <c r="S49" s="57" t="s">
        <v>943</v>
      </c>
      <c r="T49" s="60">
        <v>44608</v>
      </c>
      <c r="U49" s="60">
        <v>44787</v>
      </c>
      <c r="V49" s="59" t="s">
        <v>944</v>
      </c>
      <c r="W49" s="55" t="s">
        <v>936</v>
      </c>
      <c r="X49" s="214" t="s">
        <v>746</v>
      </c>
    </row>
    <row r="50" spans="1:26" hidden="1" x14ac:dyDescent="0.3">
      <c r="A50" s="187" t="s">
        <v>945</v>
      </c>
      <c r="B50" s="187" t="s">
        <v>946</v>
      </c>
      <c r="C50" s="194">
        <v>10.63</v>
      </c>
      <c r="D50" s="187" t="s">
        <v>197</v>
      </c>
      <c r="E50" s="187" t="s">
        <v>865</v>
      </c>
      <c r="F50" s="114" t="str">
        <f>+MID('A9'!$B50,18,7)</f>
        <v>CAMPO 5</v>
      </c>
      <c r="G50" s="114" t="str">
        <f>+MID('A9'!$B50,26,9)</f>
        <v xml:space="preserve">TURNO I  </v>
      </c>
      <c r="H50" s="187" t="s">
        <v>889</v>
      </c>
      <c r="I50" s="194">
        <v>10.63</v>
      </c>
      <c r="J50" s="237">
        <v>10.63</v>
      </c>
      <c r="K50" s="232">
        <f t="shared" si="1"/>
        <v>0</v>
      </c>
      <c r="L50" s="187"/>
      <c r="M50" s="187"/>
      <c r="N50" s="196">
        <v>700000000094</v>
      </c>
      <c r="O50" s="196" t="str">
        <f>+VLOOKUP('A9'!$N50,antiguos,2,0)</f>
        <v>7A907501AINV</v>
      </c>
      <c r="P50" s="197" t="s">
        <v>947</v>
      </c>
      <c r="Q50" s="200" t="s">
        <v>948</v>
      </c>
      <c r="R50" s="191">
        <v>300000000143</v>
      </c>
      <c r="S50" s="191" t="str">
        <f>+VLOOKUP('A9'!$R50,antiguos,2,0)</f>
        <v>3A907501AOC0</v>
      </c>
      <c r="T50" s="190">
        <v>44285</v>
      </c>
      <c r="U50" s="190">
        <v>44468</v>
      </c>
      <c r="V50" s="187" t="s">
        <v>949</v>
      </c>
      <c r="W50" s="197" t="s">
        <v>900</v>
      </c>
      <c r="X50" s="193" t="s">
        <v>746</v>
      </c>
      <c r="Z50" s="62"/>
    </row>
    <row r="51" spans="1:26" hidden="1" x14ac:dyDescent="0.3">
      <c r="A51" s="182" t="s">
        <v>950</v>
      </c>
      <c r="B51" s="182" t="s">
        <v>951</v>
      </c>
      <c r="C51" s="195">
        <v>8.93</v>
      </c>
      <c r="D51" s="182" t="s">
        <v>197</v>
      </c>
      <c r="E51" s="182" t="s">
        <v>865</v>
      </c>
      <c r="F51" s="99" t="str">
        <f>+MID('A9'!$B51,18,7)</f>
        <v>CAMPO 5</v>
      </c>
      <c r="G51" s="99" t="str">
        <f>+MID('A9'!$B51,26,9)</f>
        <v>TURNO II</v>
      </c>
      <c r="H51" s="182" t="s">
        <v>889</v>
      </c>
      <c r="I51" s="195">
        <v>8.93</v>
      </c>
      <c r="J51" s="236">
        <v>8.93</v>
      </c>
      <c r="K51" s="232">
        <f t="shared" si="1"/>
        <v>0</v>
      </c>
      <c r="L51" s="182"/>
      <c r="M51" s="182"/>
      <c r="N51" s="54">
        <v>700000000095</v>
      </c>
      <c r="O51" s="54" t="str">
        <f>+VLOOKUP('A9'!$N51,antiguos,2,0)</f>
        <v>7A907502AINV</v>
      </c>
      <c r="P51" s="199" t="s">
        <v>952</v>
      </c>
      <c r="Q51" s="198">
        <v>44362</v>
      </c>
      <c r="R51" s="185">
        <v>300000000144</v>
      </c>
      <c r="S51" s="185" t="str">
        <f>+VLOOKUP('A9'!$R51,antiguos,2,0)</f>
        <v>3A907502AOC0</v>
      </c>
      <c r="T51" s="184">
        <v>44287</v>
      </c>
      <c r="U51" s="184">
        <v>44468</v>
      </c>
      <c r="V51" s="182" t="s">
        <v>953</v>
      </c>
      <c r="W51" s="199" t="s">
        <v>900</v>
      </c>
      <c r="X51" s="186" t="s">
        <v>746</v>
      </c>
    </row>
    <row r="52" spans="1:26" hidden="1" x14ac:dyDescent="0.3">
      <c r="A52" s="187" t="s">
        <v>954</v>
      </c>
      <c r="B52" s="187" t="s">
        <v>955</v>
      </c>
      <c r="C52" s="188">
        <v>1.59</v>
      </c>
      <c r="D52" s="187" t="s">
        <v>197</v>
      </c>
      <c r="E52" s="187" t="s">
        <v>865</v>
      </c>
      <c r="F52" s="114" t="s">
        <v>34</v>
      </c>
      <c r="G52" s="114" t="s">
        <v>208</v>
      </c>
      <c r="H52" s="114" t="s">
        <v>956</v>
      </c>
      <c r="I52" s="188">
        <v>1.59</v>
      </c>
      <c r="J52" s="233">
        <v>1.59</v>
      </c>
      <c r="K52" s="232">
        <f t="shared" si="1"/>
        <v>0</v>
      </c>
      <c r="L52" s="114"/>
      <c r="M52" s="196"/>
      <c r="N52" s="196">
        <v>700000000095</v>
      </c>
      <c r="O52" s="196" t="str">
        <f>+VLOOKUP('A9'!$N52,antiguos,2,0)</f>
        <v>7A907502AINV</v>
      </c>
      <c r="P52" s="197" t="s">
        <v>952</v>
      </c>
      <c r="Q52" s="200">
        <v>44362</v>
      </c>
      <c r="R52" s="191">
        <v>300000000145</v>
      </c>
      <c r="S52" s="191" t="str">
        <f>+VLOOKUP('A9'!$R52,antiguos,2,0)</f>
        <v>3A907502BOC0</v>
      </c>
      <c r="T52" s="190">
        <v>44363</v>
      </c>
      <c r="U52" s="197" t="s">
        <v>957</v>
      </c>
      <c r="V52" s="193" t="s">
        <v>958</v>
      </c>
      <c r="W52" s="190">
        <v>44735</v>
      </c>
      <c r="X52" s="193" t="s">
        <v>746</v>
      </c>
    </row>
    <row r="53" spans="1:26" hidden="1" x14ac:dyDescent="0.3">
      <c r="A53" s="182" t="s">
        <v>959</v>
      </c>
      <c r="B53" s="182" t="s">
        <v>960</v>
      </c>
      <c r="C53" s="183">
        <v>10.61</v>
      </c>
      <c r="D53" s="182" t="s">
        <v>197</v>
      </c>
      <c r="E53" s="182" t="s">
        <v>865</v>
      </c>
      <c r="F53" s="99" t="str">
        <f>+MID('A9'!$B53,18,7)</f>
        <v>CAMPO 5</v>
      </c>
      <c r="G53" s="99" t="str">
        <f>+MID('A9'!$B53,26,9)</f>
        <v>TURNO III</v>
      </c>
      <c r="H53" s="99" t="s">
        <v>956</v>
      </c>
      <c r="I53" s="183">
        <v>10.61</v>
      </c>
      <c r="J53" s="234">
        <v>10.61</v>
      </c>
      <c r="K53" s="232">
        <f t="shared" si="1"/>
        <v>0</v>
      </c>
      <c r="L53" s="99"/>
      <c r="M53" s="182"/>
      <c r="N53" s="54">
        <v>700000000096</v>
      </c>
      <c r="O53" s="54" t="str">
        <f>+VLOOKUP('A9'!$N53,antiguos,2,0)</f>
        <v>7A907503AINV</v>
      </c>
      <c r="P53" s="199" t="s">
        <v>961</v>
      </c>
      <c r="Q53" s="198">
        <v>44545</v>
      </c>
      <c r="R53" s="185">
        <v>300000000146</v>
      </c>
      <c r="S53" s="185" t="str">
        <f>+VLOOKUP('A9'!$R53,antiguos,2,0)</f>
        <v>3A907503AOC0</v>
      </c>
      <c r="T53" s="184">
        <v>44364</v>
      </c>
      <c r="U53" s="184">
        <v>44735</v>
      </c>
      <c r="V53" s="182" t="s">
        <v>962</v>
      </c>
      <c r="W53" s="184">
        <v>44736</v>
      </c>
      <c r="X53" s="186" t="s">
        <v>746</v>
      </c>
    </row>
    <row r="54" spans="1:26" hidden="1" x14ac:dyDescent="0.3">
      <c r="A54" s="187" t="s">
        <v>963</v>
      </c>
      <c r="B54" s="187" t="s">
        <v>964</v>
      </c>
      <c r="C54" s="188">
        <v>3.56</v>
      </c>
      <c r="D54" s="187" t="s">
        <v>197</v>
      </c>
      <c r="E54" s="187" t="s">
        <v>865</v>
      </c>
      <c r="F54" s="114" t="s">
        <v>34</v>
      </c>
      <c r="G54" s="114" t="s">
        <v>16</v>
      </c>
      <c r="H54" s="114" t="s">
        <v>889</v>
      </c>
      <c r="I54" s="188">
        <v>3.56</v>
      </c>
      <c r="J54" s="233">
        <v>3.56</v>
      </c>
      <c r="K54" s="232">
        <f t="shared" si="1"/>
        <v>0</v>
      </c>
      <c r="L54" s="114"/>
      <c r="M54" s="197"/>
      <c r="N54" s="187"/>
      <c r="O54" s="196" t="s">
        <v>965</v>
      </c>
      <c r="P54" s="190">
        <v>44218</v>
      </c>
      <c r="Q54" s="197" t="s">
        <v>966</v>
      </c>
      <c r="R54" s="187"/>
      <c r="S54" s="191" t="s">
        <v>967</v>
      </c>
      <c r="T54" s="193">
        <v>44366</v>
      </c>
      <c r="U54" s="190">
        <v>44733</v>
      </c>
      <c r="V54" s="114" t="s">
        <v>968</v>
      </c>
      <c r="W54" s="190">
        <v>44734</v>
      </c>
      <c r="X54" s="114" t="s">
        <v>746</v>
      </c>
    </row>
    <row r="55" spans="1:26" hidden="1" x14ac:dyDescent="0.3">
      <c r="A55" s="182" t="s">
        <v>969</v>
      </c>
      <c r="B55" s="182" t="s">
        <v>970</v>
      </c>
      <c r="C55" s="183">
        <v>6.96</v>
      </c>
      <c r="D55" s="182" t="s">
        <v>197</v>
      </c>
      <c r="E55" s="182" t="s">
        <v>865</v>
      </c>
      <c r="F55" s="99" t="str">
        <f>+MID('A9'!$B55,18,7)</f>
        <v>CAMPO 5</v>
      </c>
      <c r="G55" s="99" t="s">
        <v>211</v>
      </c>
      <c r="H55" s="99" t="s">
        <v>956</v>
      </c>
      <c r="I55" s="183">
        <v>6.96</v>
      </c>
      <c r="J55" s="234">
        <v>6.96</v>
      </c>
      <c r="K55" s="232">
        <f t="shared" si="1"/>
        <v>0</v>
      </c>
      <c r="L55" s="99"/>
      <c r="M55" s="182"/>
      <c r="N55" s="54">
        <v>700000000097</v>
      </c>
      <c r="O55" s="54" t="str">
        <f>+VLOOKUP('A9'!$N55,antiguos,2,0)</f>
        <v>7A907504AINV</v>
      </c>
      <c r="P55" s="199" t="s">
        <v>971</v>
      </c>
      <c r="Q55" s="199" t="s">
        <v>966</v>
      </c>
      <c r="R55" s="185">
        <v>300000000147</v>
      </c>
      <c r="S55" s="185" t="s">
        <v>972</v>
      </c>
      <c r="T55" s="184">
        <v>44488</v>
      </c>
      <c r="U55" s="184">
        <v>44733</v>
      </c>
      <c r="V55" s="182" t="s">
        <v>973</v>
      </c>
      <c r="W55" s="184">
        <v>44734</v>
      </c>
      <c r="X55" s="186" t="s">
        <v>746</v>
      </c>
    </row>
    <row r="56" spans="1:26" hidden="1" x14ac:dyDescent="0.3">
      <c r="A56" s="187" t="s">
        <v>974</v>
      </c>
      <c r="B56" s="187" t="s">
        <v>975</v>
      </c>
      <c r="C56" s="188">
        <v>10.46</v>
      </c>
      <c r="D56" s="187" t="s">
        <v>197</v>
      </c>
      <c r="E56" s="187" t="s">
        <v>865</v>
      </c>
      <c r="F56" s="114" t="str">
        <f>+MID('A9'!$B56,18,7)</f>
        <v>CAMPO 6</v>
      </c>
      <c r="G56" s="114" t="str">
        <f>+MID('A9'!$B56,26,9)</f>
        <v xml:space="preserve">TURNO I  </v>
      </c>
      <c r="H56" s="114" t="s">
        <v>956</v>
      </c>
      <c r="I56" s="188">
        <v>10.46</v>
      </c>
      <c r="J56" s="233">
        <v>10.46</v>
      </c>
      <c r="K56" s="232">
        <f t="shared" si="1"/>
        <v>0</v>
      </c>
      <c r="L56" s="114"/>
      <c r="M56" s="212"/>
      <c r="N56" s="196">
        <v>700000000098</v>
      </c>
      <c r="O56" s="196" t="str">
        <f>+VLOOKUP('A9'!$N56,antiguos,2,0)</f>
        <v>7A907601AINV</v>
      </c>
      <c r="P56" s="190">
        <v>44229</v>
      </c>
      <c r="Q56" s="200">
        <v>44506</v>
      </c>
      <c r="R56" s="191"/>
      <c r="S56" s="191" t="s">
        <v>976</v>
      </c>
      <c r="T56" s="190">
        <v>44505</v>
      </c>
      <c r="U56" s="190">
        <v>44746</v>
      </c>
      <c r="V56" s="212" t="s">
        <v>977</v>
      </c>
      <c r="W56" s="190">
        <v>44747</v>
      </c>
      <c r="X56" s="193" t="s">
        <v>746</v>
      </c>
    </row>
    <row r="57" spans="1:26" hidden="1" x14ac:dyDescent="0.3">
      <c r="A57" s="182" t="s">
        <v>978</v>
      </c>
      <c r="B57" s="182" t="s">
        <v>979</v>
      </c>
      <c r="C57" s="183">
        <v>10.44</v>
      </c>
      <c r="D57" s="182" t="s">
        <v>197</v>
      </c>
      <c r="E57" s="182" t="s">
        <v>865</v>
      </c>
      <c r="F57" s="99" t="str">
        <f>+MID('A9'!$B57,18,7)</f>
        <v>CAMPO 6</v>
      </c>
      <c r="G57" s="99" t="str">
        <f>+MID('A9'!$B57,26,9)</f>
        <v>TURNO II</v>
      </c>
      <c r="H57" s="99" t="s">
        <v>956</v>
      </c>
      <c r="I57" s="183">
        <v>10.44</v>
      </c>
      <c r="J57" s="234">
        <v>10.44</v>
      </c>
      <c r="K57" s="232">
        <f t="shared" si="1"/>
        <v>0</v>
      </c>
      <c r="L57" s="99"/>
      <c r="M57" s="213"/>
      <c r="N57" s="54">
        <v>700000000099</v>
      </c>
      <c r="O57" s="54" t="str">
        <f>+VLOOKUP('A9'!$N57,antiguos,2,0)</f>
        <v>7A907602AINV</v>
      </c>
      <c r="P57" s="184">
        <v>44231</v>
      </c>
      <c r="Q57" s="184">
        <v>44673</v>
      </c>
      <c r="R57" s="185"/>
      <c r="S57" s="185" t="s">
        <v>980</v>
      </c>
      <c r="T57" s="184">
        <v>44505</v>
      </c>
      <c r="U57" s="184">
        <v>44746</v>
      </c>
      <c r="V57" s="213" t="s">
        <v>981</v>
      </c>
      <c r="W57" s="184">
        <v>44747</v>
      </c>
      <c r="X57" s="186" t="s">
        <v>746</v>
      </c>
    </row>
    <row r="58" spans="1:26" hidden="1" x14ac:dyDescent="0.3">
      <c r="A58" s="187" t="s">
        <v>982</v>
      </c>
      <c r="B58" s="187" t="s">
        <v>983</v>
      </c>
      <c r="C58" s="188">
        <v>10.54</v>
      </c>
      <c r="D58" s="187" t="s">
        <v>197</v>
      </c>
      <c r="E58" s="187" t="s">
        <v>865</v>
      </c>
      <c r="F58" s="114" t="str">
        <f>+MID('A9'!$B58,18,7)</f>
        <v>CAMPO 6</v>
      </c>
      <c r="G58" s="114" t="str">
        <f>+MID('A9'!$B58,26,9)</f>
        <v>TURNO III</v>
      </c>
      <c r="H58" s="114" t="s">
        <v>956</v>
      </c>
      <c r="I58" s="188">
        <v>10.54</v>
      </c>
      <c r="J58" s="233">
        <v>10.54</v>
      </c>
      <c r="K58" s="232">
        <f t="shared" si="1"/>
        <v>0</v>
      </c>
      <c r="L58" s="114"/>
      <c r="M58" s="212"/>
      <c r="N58" s="196">
        <v>700000000100</v>
      </c>
      <c r="O58" s="196" t="str">
        <f>+VLOOKUP('A9'!$N58,antiguos,2,0)</f>
        <v>7A907603AINV</v>
      </c>
      <c r="P58" s="190">
        <v>44235</v>
      </c>
      <c r="Q58" s="190">
        <v>44672</v>
      </c>
      <c r="R58" s="191"/>
      <c r="S58" s="191" t="s">
        <v>984</v>
      </c>
      <c r="T58" s="190">
        <v>44522</v>
      </c>
      <c r="U58" s="190">
        <v>44783</v>
      </c>
      <c r="V58" s="212" t="s">
        <v>985</v>
      </c>
      <c r="W58" s="190">
        <v>44784</v>
      </c>
      <c r="X58" s="193" t="s">
        <v>746</v>
      </c>
    </row>
    <row r="59" spans="1:26" s="47" customFormat="1" hidden="1" x14ac:dyDescent="0.3">
      <c r="A59" s="55" t="s">
        <v>986</v>
      </c>
      <c r="B59" s="55" t="s">
        <v>987</v>
      </c>
      <c r="C59" s="61">
        <v>10.52</v>
      </c>
      <c r="D59" s="55" t="s">
        <v>197</v>
      </c>
      <c r="E59" s="55" t="s">
        <v>865</v>
      </c>
      <c r="F59" s="47" t="str">
        <f>+MID('A9'!$B59,18,7)</f>
        <v>CAMPO 6</v>
      </c>
      <c r="G59" s="47" t="str">
        <f>+MID('A9'!$B59,26,9)</f>
        <v>TURNO IV</v>
      </c>
      <c r="H59" s="47" t="s">
        <v>956</v>
      </c>
      <c r="I59" s="61">
        <v>10.52</v>
      </c>
      <c r="J59" s="242">
        <v>10.52</v>
      </c>
      <c r="K59" s="232">
        <f t="shared" si="1"/>
        <v>0</v>
      </c>
      <c r="M59" s="63"/>
      <c r="N59" s="56">
        <v>700000000101</v>
      </c>
      <c r="O59" s="56" t="str">
        <f>+VLOOKUP('A9'!$N59,antiguos,2,0)</f>
        <v>7A907604AINV</v>
      </c>
      <c r="P59" s="60">
        <v>44237</v>
      </c>
      <c r="Q59" s="60">
        <v>44690</v>
      </c>
      <c r="R59" s="57"/>
      <c r="S59" s="57" t="s">
        <v>988</v>
      </c>
      <c r="T59" s="60">
        <v>44522</v>
      </c>
      <c r="U59" s="184">
        <v>44746</v>
      </c>
      <c r="V59" s="63" t="s">
        <v>989</v>
      </c>
      <c r="W59" s="198">
        <v>44747</v>
      </c>
      <c r="X59" s="214" t="s">
        <v>746</v>
      </c>
    </row>
    <row r="60" spans="1:26" hidden="1" x14ac:dyDescent="0.3">
      <c r="A60" s="187" t="s">
        <v>990</v>
      </c>
      <c r="B60" s="187" t="s">
        <v>991</v>
      </c>
      <c r="C60" s="188">
        <v>9.14</v>
      </c>
      <c r="D60" s="187" t="s">
        <v>197</v>
      </c>
      <c r="E60" s="187" t="s">
        <v>865</v>
      </c>
      <c r="F60" s="114" t="str">
        <f>+MID('A9'!$B60,18,7)</f>
        <v>CAMPO 7</v>
      </c>
      <c r="G60" s="114" t="str">
        <f>+MID('A9'!$B60,26,9)</f>
        <v xml:space="preserve">TURNO I  </v>
      </c>
      <c r="H60" s="114" t="s">
        <v>35</v>
      </c>
      <c r="I60" s="188">
        <v>9.14</v>
      </c>
      <c r="J60" s="233">
        <v>9.14</v>
      </c>
      <c r="K60" s="232">
        <f t="shared" si="1"/>
        <v>0</v>
      </c>
      <c r="L60" s="114"/>
      <c r="M60" s="187"/>
      <c r="N60" s="196">
        <v>700000000102</v>
      </c>
      <c r="O60" s="196" t="str">
        <f>+VLOOKUP('A9'!$N60,antiguos,2,0)</f>
        <v>7A907701AINV</v>
      </c>
      <c r="P60" s="197" t="s">
        <v>834</v>
      </c>
      <c r="Q60" s="197" t="s">
        <v>992</v>
      </c>
      <c r="R60" s="197"/>
      <c r="S60" s="191" t="s">
        <v>993</v>
      </c>
      <c r="T60" s="190">
        <v>44586</v>
      </c>
      <c r="U60" s="190">
        <v>44773</v>
      </c>
      <c r="V60" s="210" t="s">
        <v>994</v>
      </c>
      <c r="W60" s="197" t="s">
        <v>995</v>
      </c>
      <c r="X60" s="193" t="s">
        <v>746</v>
      </c>
    </row>
    <row r="61" spans="1:26" hidden="1" x14ac:dyDescent="0.3">
      <c r="A61" s="182" t="s">
        <v>996</v>
      </c>
      <c r="B61" s="182" t="s">
        <v>997</v>
      </c>
      <c r="C61" s="183">
        <v>10.44</v>
      </c>
      <c r="D61" s="182" t="s">
        <v>197</v>
      </c>
      <c r="E61" s="182" t="s">
        <v>865</v>
      </c>
      <c r="F61" s="99" t="str">
        <f>+MID('A9'!$B61,18,7)</f>
        <v>CAMPO 7</v>
      </c>
      <c r="G61" s="99" t="str">
        <f>+MID('A9'!$B61,26,9)</f>
        <v>TURNO II</v>
      </c>
      <c r="H61" s="99" t="s">
        <v>35</v>
      </c>
      <c r="I61" s="183">
        <v>10.44</v>
      </c>
      <c r="J61" s="234">
        <v>10.44</v>
      </c>
      <c r="K61" s="232">
        <f t="shared" si="1"/>
        <v>0</v>
      </c>
      <c r="L61" s="99"/>
      <c r="M61" s="182"/>
      <c r="N61" s="54">
        <v>700000000103</v>
      </c>
      <c r="O61" s="54" t="str">
        <f>+VLOOKUP('A9'!$N61,antiguos,2,0)</f>
        <v>7A907702AINV</v>
      </c>
      <c r="P61" s="199" t="s">
        <v>834</v>
      </c>
      <c r="Q61" s="199" t="s">
        <v>998</v>
      </c>
      <c r="R61" s="199"/>
      <c r="S61" s="185" t="s">
        <v>999</v>
      </c>
      <c r="T61" s="184">
        <v>44591</v>
      </c>
      <c r="U61" s="199" t="s">
        <v>995</v>
      </c>
      <c r="V61" s="59" t="s">
        <v>1000</v>
      </c>
      <c r="W61" s="199" t="s">
        <v>1001</v>
      </c>
      <c r="X61" s="186" t="s">
        <v>746</v>
      </c>
    </row>
    <row r="62" spans="1:26" hidden="1" x14ac:dyDescent="0.3">
      <c r="A62" s="187" t="s">
        <v>1002</v>
      </c>
      <c r="B62" s="187" t="s">
        <v>1003</v>
      </c>
      <c r="C62" s="188">
        <v>10.54</v>
      </c>
      <c r="D62" s="187" t="s">
        <v>197</v>
      </c>
      <c r="E62" s="187" t="s">
        <v>865</v>
      </c>
      <c r="F62" s="114" t="str">
        <f>+MID('A9'!$B62,18,7)</f>
        <v>CAMPO 7</v>
      </c>
      <c r="G62" s="114" t="str">
        <f>+MID('A9'!$B62,26,9)</f>
        <v>TURNO III</v>
      </c>
      <c r="H62" s="114" t="s">
        <v>35</v>
      </c>
      <c r="I62" s="188">
        <v>10.54</v>
      </c>
      <c r="J62" s="233">
        <v>10.54</v>
      </c>
      <c r="K62" s="232">
        <f t="shared" si="1"/>
        <v>0</v>
      </c>
      <c r="L62" s="114"/>
      <c r="M62" s="187"/>
      <c r="N62" s="196">
        <v>700000000104</v>
      </c>
      <c r="O62" s="196" t="str">
        <f>+VLOOKUP('A9'!$N62,antiguos,2,0)</f>
        <v>7A907703AINV</v>
      </c>
      <c r="P62" s="197" t="s">
        <v>834</v>
      </c>
      <c r="Q62" s="197" t="s">
        <v>1004</v>
      </c>
      <c r="R62" s="197"/>
      <c r="S62" s="191" t="s">
        <v>1005</v>
      </c>
      <c r="T62" s="190">
        <v>44595</v>
      </c>
      <c r="U62" s="190">
        <v>44794</v>
      </c>
      <c r="V62" s="210" t="s">
        <v>1006</v>
      </c>
      <c r="W62" s="187" t="s">
        <v>1007</v>
      </c>
      <c r="X62" s="193" t="s">
        <v>746</v>
      </c>
    </row>
    <row r="63" spans="1:26" hidden="1" x14ac:dyDescent="0.3">
      <c r="A63" s="182" t="s">
        <v>1008</v>
      </c>
      <c r="B63" s="182" t="s">
        <v>1009</v>
      </c>
      <c r="C63" s="183">
        <v>10.52</v>
      </c>
      <c r="D63" s="182" t="s">
        <v>197</v>
      </c>
      <c r="E63" s="182" t="s">
        <v>865</v>
      </c>
      <c r="F63" s="99" t="str">
        <f>+MID('A9'!$B63,18,7)</f>
        <v>CAMPO 7</v>
      </c>
      <c r="G63" s="99" t="str">
        <f>+MID('A9'!$B63,26,9)</f>
        <v>TURNO IV</v>
      </c>
      <c r="H63" s="99" t="s">
        <v>35</v>
      </c>
      <c r="I63" s="183">
        <v>10.52</v>
      </c>
      <c r="J63" s="234">
        <v>10.52</v>
      </c>
      <c r="K63" s="232">
        <f t="shared" si="1"/>
        <v>0</v>
      </c>
      <c r="L63" s="99"/>
      <c r="M63" s="182"/>
      <c r="N63" s="54">
        <v>700000000105</v>
      </c>
      <c r="O63" s="54" t="str">
        <f>+VLOOKUP('A9'!$N63,antiguos,2,0)</f>
        <v>7A907704AINV</v>
      </c>
      <c r="P63" s="199" t="s">
        <v>834</v>
      </c>
      <c r="Q63" s="199" t="s">
        <v>1010</v>
      </c>
      <c r="R63" s="199"/>
      <c r="S63" s="185" t="s">
        <v>1011</v>
      </c>
      <c r="T63" s="184">
        <v>44597</v>
      </c>
      <c r="U63" s="184">
        <v>44794</v>
      </c>
      <c r="V63" s="59" t="s">
        <v>1012</v>
      </c>
      <c r="W63" s="182" t="s">
        <v>1007</v>
      </c>
      <c r="X63" s="186" t="s">
        <v>746</v>
      </c>
    </row>
    <row r="64" spans="1:26" hidden="1" x14ac:dyDescent="0.3">
      <c r="A64" s="187" t="s">
        <v>1013</v>
      </c>
      <c r="B64" s="187" t="s">
        <v>1014</v>
      </c>
      <c r="C64" s="188">
        <v>11.76</v>
      </c>
      <c r="D64" s="187" t="s">
        <v>197</v>
      </c>
      <c r="E64" s="187" t="s">
        <v>1015</v>
      </c>
      <c r="F64" s="114" t="str">
        <f>+MID('A9'!$B64,18,7)</f>
        <v>CAMPO 1</v>
      </c>
      <c r="G64" s="114" t="str">
        <f>+MID('A9'!$B64,26,9)</f>
        <v>TURNO 1</v>
      </c>
      <c r="H64" s="114" t="s">
        <v>35</v>
      </c>
      <c r="I64" s="188">
        <v>11.76</v>
      </c>
      <c r="J64" s="233">
        <v>11.76</v>
      </c>
      <c r="K64" s="232">
        <f t="shared" si="1"/>
        <v>0</v>
      </c>
      <c r="L64" s="114"/>
      <c r="M64" s="187"/>
      <c r="N64" s="215"/>
      <c r="O64" s="216" t="s">
        <v>1016</v>
      </c>
      <c r="P64" s="197" t="s">
        <v>1017</v>
      </c>
      <c r="Q64" s="197" t="s">
        <v>1018</v>
      </c>
      <c r="R64" s="187"/>
      <c r="S64" s="191" t="s">
        <v>1019</v>
      </c>
      <c r="T64" s="197" t="s">
        <v>1020</v>
      </c>
      <c r="U64" s="187"/>
      <c r="V64" s="187"/>
      <c r="W64" s="187"/>
      <c r="X64" s="190" t="s">
        <v>683</v>
      </c>
    </row>
    <row r="65" spans="1:24" hidden="1" x14ac:dyDescent="0.3">
      <c r="A65" s="182" t="s">
        <v>1021</v>
      </c>
      <c r="B65" s="182" t="s">
        <v>1022</v>
      </c>
      <c r="C65" s="183">
        <v>11.65</v>
      </c>
      <c r="D65" s="182" t="s">
        <v>197</v>
      </c>
      <c r="E65" s="182" t="s">
        <v>1015</v>
      </c>
      <c r="F65" s="99" t="str">
        <f>+MID('A9'!$B65,18,7)</f>
        <v>CAMPO 1</v>
      </c>
      <c r="G65" s="99" t="str">
        <f>+MID('A9'!$B65,26,9)</f>
        <v>TURNO 2</v>
      </c>
      <c r="H65" s="99" t="s">
        <v>35</v>
      </c>
      <c r="I65" s="183">
        <v>11.65</v>
      </c>
      <c r="J65" s="234">
        <v>11.65</v>
      </c>
      <c r="K65" s="232">
        <f t="shared" si="1"/>
        <v>0</v>
      </c>
      <c r="L65" s="99"/>
      <c r="M65" s="182"/>
      <c r="N65" s="64"/>
      <c r="O65" s="65" t="s">
        <v>1023</v>
      </c>
      <c r="P65" s="199" t="s">
        <v>1024</v>
      </c>
      <c r="Q65" s="199" t="s">
        <v>1025</v>
      </c>
      <c r="R65" s="182"/>
      <c r="S65" s="185" t="s">
        <v>1026</v>
      </c>
      <c r="T65" s="199" t="s">
        <v>1027</v>
      </c>
      <c r="U65" s="182"/>
      <c r="V65" s="182"/>
      <c r="W65" s="182"/>
      <c r="X65" s="184" t="s">
        <v>683</v>
      </c>
    </row>
    <row r="66" spans="1:24" hidden="1" x14ac:dyDescent="0.3">
      <c r="A66" s="187" t="s">
        <v>1028</v>
      </c>
      <c r="B66" s="187" t="s">
        <v>1029</v>
      </c>
      <c r="C66" s="188">
        <v>11.86</v>
      </c>
      <c r="D66" s="187" t="s">
        <v>197</v>
      </c>
      <c r="E66" s="187" t="s">
        <v>1015</v>
      </c>
      <c r="F66" s="114" t="str">
        <f>+MID('A9'!$B66,18,7)</f>
        <v>CAMPO 1</v>
      </c>
      <c r="G66" s="114" t="str">
        <f>+MID('A9'!$B66,26,9)</f>
        <v>TURNO 3</v>
      </c>
      <c r="H66" s="114" t="s">
        <v>35</v>
      </c>
      <c r="I66" s="188">
        <v>11.86</v>
      </c>
      <c r="J66" s="233">
        <v>11.86</v>
      </c>
      <c r="K66" s="232">
        <f t="shared" ref="K66:K97" si="2">+I66-J66</f>
        <v>0</v>
      </c>
      <c r="L66" s="114"/>
      <c r="M66" s="187"/>
      <c r="N66" s="215"/>
      <c r="O66" s="216" t="s">
        <v>1030</v>
      </c>
      <c r="P66" s="197" t="s">
        <v>1031</v>
      </c>
      <c r="Q66" s="197" t="s">
        <v>1032</v>
      </c>
      <c r="R66" s="187"/>
      <c r="S66" s="191" t="s">
        <v>1033</v>
      </c>
      <c r="T66" s="197" t="s">
        <v>1032</v>
      </c>
      <c r="U66" s="187"/>
      <c r="V66" s="187"/>
      <c r="W66" s="187"/>
      <c r="X66" s="190" t="s">
        <v>683</v>
      </c>
    </row>
    <row r="67" spans="1:24" hidden="1" x14ac:dyDescent="0.3">
      <c r="A67" s="182" t="s">
        <v>1034</v>
      </c>
      <c r="B67" s="182" t="s">
        <v>1035</v>
      </c>
      <c r="C67" s="183">
        <v>11.75</v>
      </c>
      <c r="D67" s="182" t="s">
        <v>197</v>
      </c>
      <c r="E67" s="182" t="s">
        <v>1015</v>
      </c>
      <c r="F67" s="99" t="str">
        <f>+MID('A9'!$B67,18,7)</f>
        <v>CAMPO 1</v>
      </c>
      <c r="G67" s="99" t="str">
        <f>+MID('A9'!$B67,26,9)</f>
        <v>TURNO 4</v>
      </c>
      <c r="H67" s="99" t="s">
        <v>35</v>
      </c>
      <c r="I67" s="183">
        <v>11.75</v>
      </c>
      <c r="J67" s="234">
        <v>11.75</v>
      </c>
      <c r="K67" s="232">
        <f t="shared" si="2"/>
        <v>0</v>
      </c>
      <c r="L67" s="99"/>
      <c r="M67" s="182"/>
      <c r="N67" s="64"/>
      <c r="O67" s="65" t="s">
        <v>1036</v>
      </c>
      <c r="P67" s="199" t="s">
        <v>1031</v>
      </c>
      <c r="Q67" s="199" t="s">
        <v>1037</v>
      </c>
      <c r="R67" s="182"/>
      <c r="S67" s="185" t="s">
        <v>1038</v>
      </c>
      <c r="T67" s="199" t="s">
        <v>1039</v>
      </c>
      <c r="U67" s="182"/>
      <c r="V67" s="182"/>
      <c r="W67" s="182"/>
      <c r="X67" s="184" t="s">
        <v>683</v>
      </c>
    </row>
    <row r="68" spans="1:24" hidden="1" x14ac:dyDescent="0.3">
      <c r="A68" s="187" t="s">
        <v>1040</v>
      </c>
      <c r="B68" s="187" t="s">
        <v>1041</v>
      </c>
      <c r="C68" s="188">
        <v>11.65</v>
      </c>
      <c r="D68" s="187" t="s">
        <v>197</v>
      </c>
      <c r="E68" s="187" t="s">
        <v>1015</v>
      </c>
      <c r="F68" s="114" t="str">
        <f>+MID('A9'!$B68,18,7)</f>
        <v>CAMPO 2</v>
      </c>
      <c r="G68" s="114" t="str">
        <f>+MID('A9'!$B68,26,9)</f>
        <v>TURNO 1</v>
      </c>
      <c r="H68" s="114" t="s">
        <v>35</v>
      </c>
      <c r="I68" s="188">
        <v>11.65</v>
      </c>
      <c r="J68" s="233">
        <v>11.65</v>
      </c>
      <c r="K68" s="232">
        <f t="shared" si="2"/>
        <v>0</v>
      </c>
      <c r="L68" s="114"/>
      <c r="M68" s="187"/>
      <c r="N68" s="215"/>
      <c r="O68" s="216" t="s">
        <v>1042</v>
      </c>
      <c r="P68" s="197" t="s">
        <v>1043</v>
      </c>
      <c r="Q68" s="197" t="s">
        <v>1044</v>
      </c>
      <c r="R68" s="187"/>
      <c r="S68" s="210" t="s">
        <v>1045</v>
      </c>
      <c r="T68" s="197" t="s">
        <v>1046</v>
      </c>
      <c r="U68" s="187"/>
      <c r="V68" s="187"/>
      <c r="W68" s="187"/>
      <c r="X68" s="193" t="s">
        <v>683</v>
      </c>
    </row>
    <row r="69" spans="1:24" hidden="1" x14ac:dyDescent="0.3">
      <c r="A69" s="182" t="s">
        <v>1047</v>
      </c>
      <c r="B69" s="182" t="s">
        <v>1048</v>
      </c>
      <c r="C69" s="183">
        <v>11.62</v>
      </c>
      <c r="D69" s="182" t="s">
        <v>197</v>
      </c>
      <c r="E69" s="182" t="s">
        <v>1015</v>
      </c>
      <c r="F69" s="99" t="str">
        <f>+MID('A9'!$B69,18,7)</f>
        <v>CAMPO 2</v>
      </c>
      <c r="G69" s="99" t="str">
        <f>+MID('A9'!$B69,26,9)</f>
        <v>TURNO 2</v>
      </c>
      <c r="H69" s="99" t="s">
        <v>35</v>
      </c>
      <c r="I69" s="183">
        <v>11.62</v>
      </c>
      <c r="J69" s="234">
        <v>11.62</v>
      </c>
      <c r="K69" s="232">
        <f t="shared" si="2"/>
        <v>0</v>
      </c>
      <c r="L69" s="99"/>
      <c r="M69" s="182"/>
      <c r="N69" s="64"/>
      <c r="O69" s="65" t="s">
        <v>1049</v>
      </c>
      <c r="P69" s="199" t="s">
        <v>1043</v>
      </c>
      <c r="Q69" s="199" t="s">
        <v>1050</v>
      </c>
      <c r="R69" s="182"/>
      <c r="S69" s="59" t="s">
        <v>1051</v>
      </c>
      <c r="T69" s="199" t="s">
        <v>1052</v>
      </c>
      <c r="U69" s="182"/>
      <c r="V69" s="182"/>
      <c r="W69" s="182"/>
      <c r="X69" s="186" t="s">
        <v>683</v>
      </c>
    </row>
    <row r="70" spans="1:24" hidden="1" x14ac:dyDescent="0.3">
      <c r="A70" s="187" t="s">
        <v>1053</v>
      </c>
      <c r="B70" s="187" t="s">
        <v>1054</v>
      </c>
      <c r="C70" s="188">
        <v>11.72</v>
      </c>
      <c r="D70" s="187" t="s">
        <v>197</v>
      </c>
      <c r="E70" s="187" t="s">
        <v>1015</v>
      </c>
      <c r="F70" s="114" t="str">
        <f>+MID('A9'!$B70,18,7)</f>
        <v>CAMPO 2</v>
      </c>
      <c r="G70" s="114" t="str">
        <f>+MID('A9'!$B70,26,9)</f>
        <v>TURNO 3</v>
      </c>
      <c r="H70" s="114" t="s">
        <v>35</v>
      </c>
      <c r="I70" s="188">
        <v>11.72</v>
      </c>
      <c r="J70" s="233">
        <v>11.72</v>
      </c>
      <c r="K70" s="232">
        <f t="shared" si="2"/>
        <v>0</v>
      </c>
      <c r="L70" s="114"/>
      <c r="M70" s="187"/>
      <c r="N70" s="215"/>
      <c r="O70" s="216" t="s">
        <v>1055</v>
      </c>
      <c r="P70" s="197" t="s">
        <v>1056</v>
      </c>
      <c r="Q70" s="197" t="s">
        <v>1057</v>
      </c>
      <c r="R70" s="187"/>
      <c r="S70" s="210" t="s">
        <v>1058</v>
      </c>
      <c r="T70" s="197" t="s">
        <v>1059</v>
      </c>
      <c r="U70" s="187"/>
      <c r="V70" s="187"/>
      <c r="W70" s="187"/>
      <c r="X70" s="193" t="s">
        <v>683</v>
      </c>
    </row>
    <row r="71" spans="1:24" hidden="1" x14ac:dyDescent="0.3">
      <c r="A71" s="182" t="s">
        <v>1060</v>
      </c>
      <c r="B71" s="182" t="s">
        <v>1061</v>
      </c>
      <c r="C71" s="183">
        <v>11.75</v>
      </c>
      <c r="D71" s="182" t="s">
        <v>197</v>
      </c>
      <c r="E71" s="182" t="s">
        <v>1015</v>
      </c>
      <c r="F71" s="99" t="str">
        <f>+MID('A9'!$B71,18,7)</f>
        <v>CAMPO 2</v>
      </c>
      <c r="G71" s="99" t="str">
        <f>+MID('A9'!$B71,26,9)</f>
        <v>TURNO 4</v>
      </c>
      <c r="H71" s="99" t="s">
        <v>35</v>
      </c>
      <c r="I71" s="183">
        <v>11.75</v>
      </c>
      <c r="J71" s="234">
        <v>11.75</v>
      </c>
      <c r="K71" s="232">
        <f t="shared" si="2"/>
        <v>0</v>
      </c>
      <c r="L71" s="99"/>
      <c r="M71" s="182"/>
      <c r="N71" s="64"/>
      <c r="O71" s="65" t="s">
        <v>1062</v>
      </c>
      <c r="P71" s="199" t="s">
        <v>1017</v>
      </c>
      <c r="Q71" s="199" t="s">
        <v>1063</v>
      </c>
      <c r="R71" s="182"/>
      <c r="S71" s="59" t="s">
        <v>1064</v>
      </c>
      <c r="T71" s="199" t="s">
        <v>1065</v>
      </c>
      <c r="U71" s="182"/>
      <c r="V71" s="182"/>
      <c r="W71" s="182"/>
      <c r="X71" s="186" t="s">
        <v>683</v>
      </c>
    </row>
    <row r="72" spans="1:24" hidden="1" x14ac:dyDescent="0.3">
      <c r="A72" s="201" t="s">
        <v>1066</v>
      </c>
      <c r="B72" s="187" t="s">
        <v>1067</v>
      </c>
      <c r="C72" s="188">
        <v>11.65</v>
      </c>
      <c r="D72" s="187" t="s">
        <v>197</v>
      </c>
      <c r="E72" s="187" t="s">
        <v>1015</v>
      </c>
      <c r="F72" s="114" t="str">
        <f>+MID('A9'!$B72,18,7)</f>
        <v>CAMPO 3</v>
      </c>
      <c r="G72" s="114" t="str">
        <f>+MID('A9'!$B72,26,9)</f>
        <v>TURNO 1</v>
      </c>
      <c r="H72" s="114" t="s">
        <v>35</v>
      </c>
      <c r="I72" s="188">
        <v>11.65</v>
      </c>
      <c r="J72" s="233">
        <v>11.65</v>
      </c>
      <c r="K72" s="232">
        <f t="shared" si="2"/>
        <v>0</v>
      </c>
      <c r="L72" s="114"/>
      <c r="M72" s="201"/>
      <c r="N72" s="217"/>
      <c r="O72" s="216" t="s">
        <v>1068</v>
      </c>
      <c r="P72" s="197" t="s">
        <v>1069</v>
      </c>
      <c r="Q72" s="197" t="s">
        <v>1070</v>
      </c>
      <c r="R72" s="201"/>
      <c r="S72" s="210" t="s">
        <v>1071</v>
      </c>
      <c r="T72" s="197" t="s">
        <v>693</v>
      </c>
      <c r="U72" s="201"/>
      <c r="V72" s="201"/>
      <c r="W72" s="201"/>
      <c r="X72" s="193" t="s">
        <v>683</v>
      </c>
    </row>
    <row r="73" spans="1:24" hidden="1" x14ac:dyDescent="0.3">
      <c r="A73" s="182" t="s">
        <v>1072</v>
      </c>
      <c r="B73" s="182" t="s">
        <v>1073</v>
      </c>
      <c r="C73" s="183">
        <v>11.77</v>
      </c>
      <c r="D73" s="182" t="s">
        <v>197</v>
      </c>
      <c r="E73" s="182" t="s">
        <v>1015</v>
      </c>
      <c r="F73" s="99" t="str">
        <f>+MID('A9'!$B73,18,7)</f>
        <v>CAMPO 3</v>
      </c>
      <c r="G73" s="99" t="str">
        <f>+MID('A9'!$B73,26,9)</f>
        <v>TURNO 2</v>
      </c>
      <c r="H73" s="99" t="s">
        <v>35</v>
      </c>
      <c r="I73" s="183">
        <v>11.77</v>
      </c>
      <c r="J73" s="234">
        <v>11.77</v>
      </c>
      <c r="K73" s="232">
        <f t="shared" si="2"/>
        <v>0</v>
      </c>
      <c r="L73" s="99"/>
      <c r="M73" s="182"/>
      <c r="N73" s="64"/>
      <c r="O73" s="65" t="s">
        <v>1074</v>
      </c>
      <c r="P73" s="199" t="s">
        <v>1031</v>
      </c>
      <c r="Q73" s="199" t="s">
        <v>1075</v>
      </c>
      <c r="R73" s="182"/>
      <c r="S73" s="59" t="s">
        <v>1076</v>
      </c>
      <c r="T73" s="199" t="s">
        <v>1077</v>
      </c>
      <c r="U73" s="182"/>
      <c r="V73" s="182"/>
      <c r="W73" s="182"/>
      <c r="X73" s="186" t="s">
        <v>683</v>
      </c>
    </row>
    <row r="74" spans="1:24" s="47" customFormat="1" hidden="1" x14ac:dyDescent="0.3">
      <c r="A74" s="201" t="s">
        <v>1078</v>
      </c>
      <c r="B74" s="201" t="s">
        <v>1079</v>
      </c>
      <c r="C74" s="218">
        <v>8.74</v>
      </c>
      <c r="D74" s="201" t="s">
        <v>197</v>
      </c>
      <c r="E74" s="201" t="s">
        <v>1015</v>
      </c>
      <c r="F74" s="203" t="str">
        <f>+MID('A9'!$B74,18,7)</f>
        <v>CAMPO 3</v>
      </c>
      <c r="G74" s="203" t="str">
        <f>+MID('A9'!$B74,26,9)</f>
        <v>TURNO 3</v>
      </c>
      <c r="H74" s="203" t="s">
        <v>35</v>
      </c>
      <c r="I74" s="218">
        <v>8.74</v>
      </c>
      <c r="J74" s="235">
        <v>8.74</v>
      </c>
      <c r="K74" s="232">
        <f t="shared" si="2"/>
        <v>0</v>
      </c>
      <c r="L74" s="203"/>
      <c r="M74" s="201"/>
      <c r="N74" s="217"/>
      <c r="O74" s="219" t="s">
        <v>1080</v>
      </c>
      <c r="P74" s="207" t="s">
        <v>1081</v>
      </c>
      <c r="Q74" s="207" t="s">
        <v>1082</v>
      </c>
      <c r="R74" s="201"/>
      <c r="S74" s="220" t="s">
        <v>1083</v>
      </c>
      <c r="T74" s="207" t="s">
        <v>1084</v>
      </c>
      <c r="U74" s="201"/>
      <c r="V74" s="201"/>
      <c r="W74" s="201"/>
      <c r="X74" s="208" t="s">
        <v>683</v>
      </c>
    </row>
    <row r="75" spans="1:24" hidden="1" x14ac:dyDescent="0.3">
      <c r="A75" s="182" t="s">
        <v>1085</v>
      </c>
      <c r="B75" s="182" t="s">
        <v>1086</v>
      </c>
      <c r="C75" s="183">
        <v>10.700000000000001</v>
      </c>
      <c r="D75" s="182" t="s">
        <v>197</v>
      </c>
      <c r="E75" s="182" t="s">
        <v>1015</v>
      </c>
      <c r="F75" s="99" t="str">
        <f>+MID('A9'!$B75,18,7)</f>
        <v>CAMPO 3</v>
      </c>
      <c r="G75" s="99" t="str">
        <f>+MID('A9'!$B75,26,9)</f>
        <v>TURNO 4</v>
      </c>
      <c r="H75" s="182" t="s">
        <v>688</v>
      </c>
      <c r="I75" s="183">
        <v>10.700000000000001</v>
      </c>
      <c r="J75" s="236">
        <v>10.700000000000001</v>
      </c>
      <c r="K75" s="232">
        <f t="shared" si="2"/>
        <v>0</v>
      </c>
      <c r="L75" s="182"/>
      <c r="M75" s="182"/>
      <c r="N75" s="64"/>
      <c r="O75" s="65" t="s">
        <v>1087</v>
      </c>
      <c r="P75" s="199" t="s">
        <v>1088</v>
      </c>
      <c r="Q75" s="199"/>
      <c r="R75" s="182"/>
      <c r="S75" s="185"/>
      <c r="T75" s="199"/>
      <c r="U75" s="182"/>
      <c r="V75" s="182"/>
      <c r="W75" s="182"/>
      <c r="X75" s="184" t="s">
        <v>1089</v>
      </c>
    </row>
    <row r="76" spans="1:24" hidden="1" x14ac:dyDescent="0.3">
      <c r="A76" s="187" t="s">
        <v>1090</v>
      </c>
      <c r="B76" s="187" t="s">
        <v>1091</v>
      </c>
      <c r="C76" s="188">
        <v>10.130000000000001</v>
      </c>
      <c r="D76" s="187" t="s">
        <v>197</v>
      </c>
      <c r="E76" s="187" t="s">
        <v>1015</v>
      </c>
      <c r="F76" s="114" t="str">
        <f>+MID('A9'!$B76,18,7)</f>
        <v>CAMPO 3</v>
      </c>
      <c r="G76" s="114" t="str">
        <f>+MID('A9'!$B76,26,9)</f>
        <v>TURNO 5</v>
      </c>
      <c r="H76" s="187" t="s">
        <v>35</v>
      </c>
      <c r="I76" s="188">
        <v>10.130000000000001</v>
      </c>
      <c r="J76" s="237">
        <v>10.130000000000001</v>
      </c>
      <c r="K76" s="232">
        <f t="shared" si="2"/>
        <v>0</v>
      </c>
      <c r="L76" s="187"/>
      <c r="M76" s="187"/>
      <c r="N76" s="215"/>
      <c r="O76" s="216" t="s">
        <v>1092</v>
      </c>
      <c r="P76" s="197" t="s">
        <v>1031</v>
      </c>
      <c r="Q76" s="187"/>
      <c r="R76" s="187"/>
      <c r="S76" s="191" t="s">
        <v>1093</v>
      </c>
      <c r="T76" s="187" t="s">
        <v>1094</v>
      </c>
      <c r="U76" s="187"/>
      <c r="V76" s="187"/>
      <c r="W76" s="187"/>
      <c r="X76" s="190" t="s">
        <v>1095</v>
      </c>
    </row>
    <row r="77" spans="1:24" hidden="1" x14ac:dyDescent="0.3">
      <c r="A77" s="182" t="s">
        <v>1096</v>
      </c>
      <c r="B77" s="182" t="s">
        <v>1097</v>
      </c>
      <c r="C77" s="183">
        <v>11.76</v>
      </c>
      <c r="D77" s="182" t="s">
        <v>197</v>
      </c>
      <c r="E77" s="182" t="s">
        <v>1015</v>
      </c>
      <c r="F77" s="99" t="str">
        <f>+MID('A9'!$B77,18,7)</f>
        <v>CAMPO 4</v>
      </c>
      <c r="G77" s="99" t="str">
        <f>+MID('A9'!$B77,26,9)</f>
        <v>TURNO 1</v>
      </c>
      <c r="H77" s="182" t="s">
        <v>956</v>
      </c>
      <c r="I77" s="183">
        <v>11.76</v>
      </c>
      <c r="J77" s="236">
        <v>11.76</v>
      </c>
      <c r="K77" s="232">
        <f t="shared" si="2"/>
        <v>0</v>
      </c>
      <c r="L77" s="182"/>
      <c r="M77" s="182"/>
      <c r="N77" s="64"/>
      <c r="O77" s="65" t="s">
        <v>1098</v>
      </c>
      <c r="P77" s="199" t="s">
        <v>992</v>
      </c>
      <c r="Q77" s="182"/>
      <c r="R77" s="182"/>
      <c r="S77" s="185"/>
      <c r="T77" s="182"/>
      <c r="U77" s="182"/>
      <c r="V77" s="182"/>
      <c r="W77" s="182"/>
      <c r="X77" s="184" t="s">
        <v>1089</v>
      </c>
    </row>
    <row r="78" spans="1:24" hidden="1" x14ac:dyDescent="0.3">
      <c r="A78" s="187" t="s">
        <v>1099</v>
      </c>
      <c r="B78" s="187" t="s">
        <v>1100</v>
      </c>
      <c r="C78" s="188">
        <v>8.85</v>
      </c>
      <c r="D78" s="187" t="s">
        <v>197</v>
      </c>
      <c r="E78" s="187" t="s">
        <v>1015</v>
      </c>
      <c r="F78" s="114" t="str">
        <f>+MID('A9'!$B78,18,7)</f>
        <v>CAMPO 4</v>
      </c>
      <c r="G78" s="114" t="str">
        <f>+MID('A9'!$B78,26,9)</f>
        <v>TURNO 2</v>
      </c>
      <c r="H78" s="187" t="s">
        <v>956</v>
      </c>
      <c r="I78" s="188">
        <v>8.85</v>
      </c>
      <c r="J78" s="237">
        <v>8.85</v>
      </c>
      <c r="K78" s="232">
        <f t="shared" si="2"/>
        <v>0</v>
      </c>
      <c r="L78" s="187"/>
      <c r="M78" s="187"/>
      <c r="N78" s="215"/>
      <c r="O78" s="216" t="s">
        <v>1101</v>
      </c>
      <c r="P78" s="197" t="s">
        <v>1102</v>
      </c>
      <c r="Q78" s="187"/>
      <c r="R78" s="187"/>
      <c r="S78" s="191"/>
      <c r="T78" s="187"/>
      <c r="U78" s="187"/>
      <c r="V78" s="187"/>
      <c r="W78" s="187"/>
      <c r="X78" s="190" t="s">
        <v>1089</v>
      </c>
    </row>
    <row r="79" spans="1:24" hidden="1" x14ac:dyDescent="0.3">
      <c r="A79" s="182" t="s">
        <v>1103</v>
      </c>
      <c r="B79" s="182" t="s">
        <v>1104</v>
      </c>
      <c r="C79" s="183">
        <v>8.94</v>
      </c>
      <c r="D79" s="182" t="s">
        <v>197</v>
      </c>
      <c r="E79" s="182" t="s">
        <v>1015</v>
      </c>
      <c r="F79" s="99" t="str">
        <f>+MID('A9'!$B79,18,7)</f>
        <v>CAMPO 4</v>
      </c>
      <c r="G79" s="99" t="str">
        <f>+MID('A9'!$B79,26,9)</f>
        <v>TURNO 3</v>
      </c>
      <c r="H79" s="182" t="s">
        <v>956</v>
      </c>
      <c r="I79" s="183">
        <v>8.94</v>
      </c>
      <c r="J79" s="236">
        <v>8.94</v>
      </c>
      <c r="K79" s="232">
        <f t="shared" si="2"/>
        <v>0</v>
      </c>
      <c r="L79" s="182"/>
      <c r="M79" s="182"/>
      <c r="N79" s="64"/>
      <c r="O79" s="65" t="s">
        <v>1105</v>
      </c>
      <c r="P79" s="199" t="s">
        <v>1106</v>
      </c>
      <c r="Q79" s="182"/>
      <c r="R79" s="182"/>
      <c r="S79" s="185"/>
      <c r="T79" s="182"/>
      <c r="U79" s="182"/>
      <c r="V79" s="182"/>
      <c r="W79" s="182"/>
      <c r="X79" s="184" t="s">
        <v>1089</v>
      </c>
    </row>
    <row r="80" spans="1:24" hidden="1" x14ac:dyDescent="0.3">
      <c r="A80" s="187" t="s">
        <v>1107</v>
      </c>
      <c r="B80" s="187" t="s">
        <v>1108</v>
      </c>
      <c r="C80" s="188">
        <v>10.56</v>
      </c>
      <c r="D80" s="187" t="s">
        <v>197</v>
      </c>
      <c r="E80" s="187" t="s">
        <v>1015</v>
      </c>
      <c r="F80" s="114" t="str">
        <f>+MID('A9'!$B80,18,7)</f>
        <v>CAMPO 4</v>
      </c>
      <c r="G80" s="114" t="str">
        <f>+MID('A9'!$B80,26,9)</f>
        <v>TURNO 4</v>
      </c>
      <c r="H80" s="187" t="s">
        <v>956</v>
      </c>
      <c r="I80" s="188">
        <v>10.56</v>
      </c>
      <c r="J80" s="237">
        <v>10.56</v>
      </c>
      <c r="K80" s="232">
        <f t="shared" si="2"/>
        <v>0</v>
      </c>
      <c r="L80" s="187"/>
      <c r="M80" s="187"/>
      <c r="N80" s="215"/>
      <c r="O80" s="216" t="s">
        <v>1109</v>
      </c>
      <c r="P80" s="187"/>
      <c r="Q80" s="187"/>
      <c r="R80" s="187"/>
      <c r="S80" s="191"/>
      <c r="T80" s="187"/>
      <c r="U80" s="187"/>
      <c r="V80" s="187"/>
      <c r="W80" s="187"/>
      <c r="X80" s="190"/>
    </row>
    <row r="81" spans="1:24" hidden="1" x14ac:dyDescent="0.3">
      <c r="A81" s="182" t="s">
        <v>1110</v>
      </c>
      <c r="B81" s="182" t="s">
        <v>1111</v>
      </c>
      <c r="C81" s="183">
        <v>11.77</v>
      </c>
      <c r="D81" s="182" t="s">
        <v>197</v>
      </c>
      <c r="E81" s="182" t="s">
        <v>1015</v>
      </c>
      <c r="F81" s="99" t="str">
        <f>+MID('A9'!$B81,18,7)</f>
        <v>CAMPO 4</v>
      </c>
      <c r="G81" s="99" t="str">
        <f>+MID('A9'!$B81,26,9)</f>
        <v>TURNO 5</v>
      </c>
      <c r="H81" s="182" t="s">
        <v>956</v>
      </c>
      <c r="I81" s="183">
        <v>11.77</v>
      </c>
      <c r="J81" s="236">
        <v>11.77</v>
      </c>
      <c r="K81" s="232">
        <f t="shared" si="2"/>
        <v>0</v>
      </c>
      <c r="L81" s="182"/>
      <c r="M81" s="182"/>
      <c r="N81" s="64"/>
      <c r="O81" s="65" t="s">
        <v>1112</v>
      </c>
      <c r="P81" s="182"/>
      <c r="Q81" s="182"/>
      <c r="R81" s="182"/>
      <c r="S81" s="185"/>
      <c r="T81" s="182"/>
      <c r="U81" s="182"/>
      <c r="V81" s="182"/>
      <c r="W81" s="182"/>
      <c r="X81" s="184"/>
    </row>
    <row r="82" spans="1:24" hidden="1" x14ac:dyDescent="0.3">
      <c r="A82" s="187" t="s">
        <v>1113</v>
      </c>
      <c r="B82" s="187" t="s">
        <v>1114</v>
      </c>
      <c r="C82" s="188">
        <v>11.78</v>
      </c>
      <c r="D82" s="187" t="s">
        <v>197</v>
      </c>
      <c r="E82" s="187" t="s">
        <v>1015</v>
      </c>
      <c r="F82" s="114" t="str">
        <f>+MID('A9'!$B82,18,7)</f>
        <v>CAMPO 5</v>
      </c>
      <c r="G82" s="114" t="str">
        <f>+MID('A9'!$B82,26,9)</f>
        <v>TURNO 1</v>
      </c>
      <c r="H82" s="187" t="s">
        <v>688</v>
      </c>
      <c r="I82" s="188">
        <v>11.78</v>
      </c>
      <c r="J82" s="237">
        <v>11.78</v>
      </c>
      <c r="K82" s="232">
        <f t="shared" si="2"/>
        <v>0</v>
      </c>
      <c r="L82" s="187"/>
      <c r="M82" s="187"/>
      <c r="N82" s="215"/>
      <c r="O82" s="216" t="s">
        <v>1115</v>
      </c>
      <c r="P82" s="187"/>
      <c r="Q82" s="187"/>
      <c r="R82" s="187"/>
      <c r="S82" s="191"/>
      <c r="T82" s="187"/>
      <c r="U82" s="187"/>
      <c r="V82" s="187"/>
      <c r="W82" s="187"/>
      <c r="X82" s="190"/>
    </row>
    <row r="83" spans="1:24" hidden="1" x14ac:dyDescent="0.3">
      <c r="A83" s="182" t="s">
        <v>1116</v>
      </c>
      <c r="B83" s="182" t="s">
        <v>1117</v>
      </c>
      <c r="C83" s="183">
        <v>11.81</v>
      </c>
      <c r="D83" s="182" t="s">
        <v>197</v>
      </c>
      <c r="E83" s="182" t="s">
        <v>1015</v>
      </c>
      <c r="F83" s="99" t="str">
        <f>+MID('A9'!$B83,18,7)</f>
        <v>CAMPO 5</v>
      </c>
      <c r="G83" s="99" t="str">
        <f>+MID('A9'!$B83,26,9)</f>
        <v>TURNO 2</v>
      </c>
      <c r="H83" s="182" t="s">
        <v>688</v>
      </c>
      <c r="I83" s="183">
        <v>11.81</v>
      </c>
      <c r="J83" s="236">
        <v>11.81</v>
      </c>
      <c r="K83" s="232">
        <f t="shared" si="2"/>
        <v>0</v>
      </c>
      <c r="L83" s="182"/>
      <c r="M83" s="182"/>
      <c r="N83" s="64"/>
      <c r="O83" s="65" t="s">
        <v>1118</v>
      </c>
      <c r="P83" s="182"/>
      <c r="Q83" s="182"/>
      <c r="R83" s="182"/>
      <c r="S83" s="185"/>
      <c r="T83" s="182"/>
      <c r="U83" s="182"/>
      <c r="V83" s="182"/>
      <c r="W83" s="182"/>
      <c r="X83" s="184"/>
    </row>
    <row r="84" spans="1:24" hidden="1" x14ac:dyDescent="0.3">
      <c r="A84" s="187" t="s">
        <v>1119</v>
      </c>
      <c r="B84" s="187" t="s">
        <v>1120</v>
      </c>
      <c r="C84" s="188">
        <v>5.01</v>
      </c>
      <c r="D84" s="187" t="s">
        <v>197</v>
      </c>
      <c r="E84" s="187" t="s">
        <v>1015</v>
      </c>
      <c r="F84" s="114" t="str">
        <f>+MID('A9'!$B84,18,7)</f>
        <v>CAMPO 5</v>
      </c>
      <c r="G84" s="114" t="str">
        <f>+MID('A9'!$B84,26,9)</f>
        <v>TURNO 3</v>
      </c>
      <c r="H84" s="187" t="s">
        <v>688</v>
      </c>
      <c r="I84" s="188">
        <v>5.01</v>
      </c>
      <c r="J84" s="237">
        <v>5.01</v>
      </c>
      <c r="K84" s="232">
        <f t="shared" si="2"/>
        <v>0</v>
      </c>
      <c r="L84" s="187"/>
      <c r="M84" s="187"/>
      <c r="N84" s="215"/>
      <c r="O84" s="216" t="s">
        <v>1121</v>
      </c>
      <c r="P84" s="187"/>
      <c r="Q84" s="187"/>
      <c r="R84" s="187"/>
      <c r="S84" s="191"/>
      <c r="T84" s="187"/>
      <c r="U84" s="187"/>
      <c r="V84" s="187"/>
      <c r="W84" s="187"/>
      <c r="X84" s="190"/>
    </row>
    <row r="85" spans="1:24" hidden="1" x14ac:dyDescent="0.3">
      <c r="A85" s="182" t="s">
        <v>1122</v>
      </c>
      <c r="B85" s="182" t="s">
        <v>1123</v>
      </c>
      <c r="C85" s="183">
        <v>10.88</v>
      </c>
      <c r="D85" s="182" t="s">
        <v>197</v>
      </c>
      <c r="E85" s="182" t="s">
        <v>1015</v>
      </c>
      <c r="F85" s="99" t="str">
        <f>+MID('A9'!$B85,18,7)</f>
        <v>CAMPO 5</v>
      </c>
      <c r="G85" s="99" t="str">
        <f>+MID('A9'!$B85,26,9)</f>
        <v>TURNO 4</v>
      </c>
      <c r="H85" s="182" t="s">
        <v>688</v>
      </c>
      <c r="I85" s="183">
        <v>10.88</v>
      </c>
      <c r="J85" s="236">
        <v>10.88</v>
      </c>
      <c r="K85" s="232">
        <f t="shared" si="2"/>
        <v>0</v>
      </c>
      <c r="L85" s="182"/>
      <c r="M85" s="182"/>
      <c r="N85" s="64"/>
      <c r="O85" s="65" t="s">
        <v>1124</v>
      </c>
      <c r="P85" s="182"/>
      <c r="Q85" s="182"/>
      <c r="R85" s="182"/>
      <c r="S85" s="185"/>
      <c r="T85" s="182"/>
      <c r="U85" s="182"/>
      <c r="V85" s="182"/>
      <c r="W85" s="182"/>
      <c r="X85" s="184"/>
    </row>
    <row r="86" spans="1:24" hidden="1" x14ac:dyDescent="0.3">
      <c r="A86" s="187" t="s">
        <v>1125</v>
      </c>
      <c r="B86" s="187" t="s">
        <v>1126</v>
      </c>
      <c r="C86" s="188">
        <v>11.3</v>
      </c>
      <c r="D86" s="187" t="s">
        <v>197</v>
      </c>
      <c r="E86" s="187" t="s">
        <v>1015</v>
      </c>
      <c r="F86" s="114" t="str">
        <f>+MID('A9'!$B86,18,7)</f>
        <v>CAMPO 6</v>
      </c>
      <c r="G86" s="114" t="str">
        <f>+MID('A9'!$B86,26,9)</f>
        <v>TURNO 1</v>
      </c>
      <c r="H86" s="187" t="s">
        <v>956</v>
      </c>
      <c r="I86" s="188">
        <v>11.3</v>
      </c>
      <c r="J86" s="237">
        <v>11.3</v>
      </c>
      <c r="K86" s="232">
        <f t="shared" si="2"/>
        <v>0</v>
      </c>
      <c r="L86" s="187"/>
      <c r="M86" s="187"/>
      <c r="N86" s="215"/>
      <c r="O86" s="216" t="s">
        <v>1127</v>
      </c>
      <c r="P86" s="187" t="s">
        <v>1128</v>
      </c>
      <c r="Q86" s="197" t="s">
        <v>1129</v>
      </c>
      <c r="R86" s="187"/>
      <c r="S86" s="191" t="s">
        <v>1130</v>
      </c>
      <c r="T86" s="187" t="s">
        <v>1131</v>
      </c>
      <c r="U86" s="187"/>
      <c r="V86" s="187"/>
      <c r="W86" s="187"/>
      <c r="X86" s="190" t="s">
        <v>683</v>
      </c>
    </row>
    <row r="87" spans="1:24" hidden="1" x14ac:dyDescent="0.3">
      <c r="A87" s="182" t="s">
        <v>1132</v>
      </c>
      <c r="B87" s="182" t="s">
        <v>1133</v>
      </c>
      <c r="C87" s="183">
        <v>8.74</v>
      </c>
      <c r="D87" s="182" t="s">
        <v>197</v>
      </c>
      <c r="E87" s="182" t="s">
        <v>1015</v>
      </c>
      <c r="F87" s="99" t="str">
        <f>+MID('A9'!$B87,18,7)</f>
        <v>CAMPO 6</v>
      </c>
      <c r="G87" s="99" t="str">
        <f>+MID('A9'!$B87,26,9)</f>
        <v>TURNO 2</v>
      </c>
      <c r="H87" s="182" t="s">
        <v>956</v>
      </c>
      <c r="I87" s="183">
        <v>8.74</v>
      </c>
      <c r="J87" s="236">
        <v>8.74</v>
      </c>
      <c r="K87" s="232">
        <f t="shared" si="2"/>
        <v>0</v>
      </c>
      <c r="L87" s="182"/>
      <c r="M87" s="182"/>
      <c r="N87" s="64"/>
      <c r="O87" s="65" t="s">
        <v>1134</v>
      </c>
      <c r="P87" s="182" t="s">
        <v>1128</v>
      </c>
      <c r="Q87" s="199" t="s">
        <v>1129</v>
      </c>
      <c r="R87" s="182"/>
      <c r="S87" s="185" t="s">
        <v>1135</v>
      </c>
      <c r="T87" s="182" t="s">
        <v>1136</v>
      </c>
      <c r="U87" s="182"/>
      <c r="V87" s="182"/>
      <c r="W87" s="182"/>
      <c r="X87" s="184" t="s">
        <v>683</v>
      </c>
    </row>
    <row r="88" spans="1:24" hidden="1" x14ac:dyDescent="0.3">
      <c r="A88" s="187" t="s">
        <v>1137</v>
      </c>
      <c r="B88" s="187" t="s">
        <v>1138</v>
      </c>
      <c r="C88" s="188">
        <v>10.27</v>
      </c>
      <c r="D88" s="187" t="s">
        <v>197</v>
      </c>
      <c r="E88" s="187" t="s">
        <v>1015</v>
      </c>
      <c r="F88" s="114" t="str">
        <f>+MID('A9'!$B88,18,7)</f>
        <v>CAMPO 6</v>
      </c>
      <c r="G88" s="114" t="str">
        <f>+MID('A9'!$B88,26,9)</f>
        <v>TURNO 3</v>
      </c>
      <c r="H88" s="187" t="s">
        <v>956</v>
      </c>
      <c r="I88" s="188">
        <v>10.27</v>
      </c>
      <c r="J88" s="237">
        <v>10.27</v>
      </c>
      <c r="K88" s="232">
        <f t="shared" si="2"/>
        <v>0</v>
      </c>
      <c r="L88" s="187"/>
      <c r="M88" s="187"/>
      <c r="N88" s="215"/>
      <c r="O88" s="216" t="s">
        <v>1139</v>
      </c>
      <c r="P88" s="187" t="s">
        <v>1140</v>
      </c>
      <c r="Q88" s="197" t="s">
        <v>1141</v>
      </c>
      <c r="R88" s="187"/>
      <c r="S88" s="191" t="s">
        <v>1142</v>
      </c>
      <c r="T88" s="187" t="s">
        <v>1143</v>
      </c>
      <c r="U88" s="187"/>
      <c r="V88" s="187"/>
      <c r="W88" s="187"/>
      <c r="X88" s="190" t="s">
        <v>683</v>
      </c>
    </row>
    <row r="89" spans="1:24" hidden="1" x14ac:dyDescent="0.3">
      <c r="A89" s="221" t="s">
        <v>1144</v>
      </c>
      <c r="B89" s="221" t="s">
        <v>1145</v>
      </c>
      <c r="C89" s="222">
        <v>11.62</v>
      </c>
      <c r="D89" s="221" t="s">
        <v>197</v>
      </c>
      <c r="E89" s="221" t="s">
        <v>1015</v>
      </c>
      <c r="F89" s="172" t="str">
        <f>+MID('A9'!$B89,18,7)</f>
        <v>CAMPO 6</v>
      </c>
      <c r="G89" s="172" t="str">
        <f>+MID('A9'!$B89,26,9)</f>
        <v>TURNO 4</v>
      </c>
      <c r="H89" s="221" t="s">
        <v>956</v>
      </c>
      <c r="I89" s="222">
        <v>11.62</v>
      </c>
      <c r="J89" s="238">
        <v>11.62</v>
      </c>
      <c r="K89" s="232">
        <f t="shared" si="2"/>
        <v>0</v>
      </c>
      <c r="L89" s="221"/>
      <c r="M89" s="221"/>
      <c r="N89" s="223"/>
      <c r="O89" s="224" t="s">
        <v>1146</v>
      </c>
      <c r="P89" s="221" t="s">
        <v>1128</v>
      </c>
      <c r="Q89" s="221"/>
      <c r="R89" s="221"/>
      <c r="S89" s="225" t="s">
        <v>1147</v>
      </c>
      <c r="T89" s="221" t="s">
        <v>1148</v>
      </c>
      <c r="U89" s="221"/>
      <c r="V89" s="221"/>
      <c r="W89" s="221"/>
      <c r="X89" s="226" t="s">
        <v>1149</v>
      </c>
    </row>
    <row r="93" spans="1:24" x14ac:dyDescent="0.3">
      <c r="E93" s="2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82CF-436F-43D9-AA80-BABC29A32564}">
  <dimension ref="A1:G5"/>
  <sheetViews>
    <sheetView workbookViewId="0">
      <selection activeCell="F17" sqref="F17"/>
    </sheetView>
  </sheetViews>
  <sheetFormatPr baseColWidth="10" defaultRowHeight="14.4" x14ac:dyDescent="0.3"/>
  <cols>
    <col min="2" max="2" width="13.77734375" bestFit="1" customWidth="1"/>
  </cols>
  <sheetData>
    <row r="1" spans="1:7" x14ac:dyDescent="0.3">
      <c r="A1" s="30">
        <v>1.2</v>
      </c>
      <c r="B1" s="28" t="s">
        <v>632</v>
      </c>
    </row>
    <row r="2" spans="1:7" x14ac:dyDescent="0.3">
      <c r="A2" s="31">
        <v>3.21</v>
      </c>
      <c r="B2" s="28" t="s">
        <v>633</v>
      </c>
      <c r="C2">
        <v>0.35099999999999998</v>
      </c>
      <c r="D2">
        <v>0.14599999999999999</v>
      </c>
      <c r="E2">
        <v>0.191</v>
      </c>
      <c r="F2">
        <f>+C2+D2+E2</f>
        <v>0.68799999999999994</v>
      </c>
      <c r="G2" s="2">
        <f>+A2-C2-D2-E2</f>
        <v>2.5220000000000002</v>
      </c>
    </row>
    <row r="3" spans="1:7" x14ac:dyDescent="0.3">
      <c r="A3" s="32">
        <v>3.1250000000000004</v>
      </c>
      <c r="B3" s="28" t="s">
        <v>634</v>
      </c>
      <c r="C3">
        <v>0.15</v>
      </c>
      <c r="D3">
        <v>0.19</v>
      </c>
      <c r="E3">
        <v>0.2</v>
      </c>
      <c r="F3">
        <f>+C3+D3+E3</f>
        <v>0.54</v>
      </c>
      <c r="G3" s="2">
        <f>+A3-C3-D3-E3</f>
        <v>2.5850000000000004</v>
      </c>
    </row>
    <row r="4" spans="1:7" x14ac:dyDescent="0.3">
      <c r="A4" s="9">
        <v>0.79</v>
      </c>
      <c r="B4" s="28" t="s">
        <v>635</v>
      </c>
      <c r="F4">
        <f>+C4+D4+E4</f>
        <v>0</v>
      </c>
      <c r="G4" s="2">
        <f>+A4-C4-D4-E4</f>
        <v>0.79</v>
      </c>
    </row>
    <row r="5" spans="1:7" x14ac:dyDescent="0.3">
      <c r="A5" s="33">
        <v>0.27500000000000002</v>
      </c>
      <c r="B5" s="29" t="s">
        <v>636</v>
      </c>
      <c r="C5">
        <v>0.122</v>
      </c>
      <c r="D5">
        <v>0.153</v>
      </c>
      <c r="F5">
        <f>+C5+D5+E5</f>
        <v>0.27500000000000002</v>
      </c>
      <c r="G5" s="2">
        <f>+A5-C5-D5-E5</f>
        <v>2.7755575615628914E-17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B1AC-13C2-465A-A8D9-5A8533458CB3}">
  <dimension ref="D3:H6"/>
  <sheetViews>
    <sheetView workbookViewId="0">
      <selection activeCell="C23" sqref="B23:C24"/>
    </sheetView>
  </sheetViews>
  <sheetFormatPr baseColWidth="10" defaultRowHeight="14.4" x14ac:dyDescent="0.3"/>
  <sheetData>
    <row r="3" spans="4:8" x14ac:dyDescent="0.3">
      <c r="D3">
        <f>193*6</f>
        <v>1158</v>
      </c>
      <c r="E3" s="10">
        <f>+D3/1000</f>
        <v>1.1579999999999999</v>
      </c>
    </row>
    <row r="5" spans="4:8" x14ac:dyDescent="0.3">
      <c r="G5">
        <f>193+387</f>
        <v>580</v>
      </c>
    </row>
    <row r="6" spans="4:8" x14ac:dyDescent="0.3">
      <c r="G6">
        <f>+G5+177.1*3</f>
        <v>1111.3</v>
      </c>
      <c r="H6" s="10">
        <f>+G6/1000</f>
        <v>1.1113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0296-58F6-4BF1-91E6-6C2F0A1D1730}">
  <dimension ref="A1:B150"/>
  <sheetViews>
    <sheetView workbookViewId="0">
      <selection sqref="A1:B150"/>
    </sheetView>
  </sheetViews>
  <sheetFormatPr baseColWidth="10" defaultRowHeight="14.4" x14ac:dyDescent="0.3"/>
  <sheetData>
    <row r="1" spans="1:2" x14ac:dyDescent="0.3">
      <c r="A1" t="s">
        <v>542</v>
      </c>
      <c r="B1" t="s">
        <v>543</v>
      </c>
    </row>
    <row r="2" spans="1:2" x14ac:dyDescent="0.3">
      <c r="A2" s="6" t="s">
        <v>220</v>
      </c>
      <c r="B2" s="7" t="s">
        <v>391</v>
      </c>
    </row>
    <row r="3" spans="1:2" x14ac:dyDescent="0.3">
      <c r="A3" s="6" t="s">
        <v>221</v>
      </c>
      <c r="B3" s="7" t="s">
        <v>392</v>
      </c>
    </row>
    <row r="4" spans="1:2" x14ac:dyDescent="0.3">
      <c r="A4" s="6" t="s">
        <v>222</v>
      </c>
      <c r="B4" s="7" t="s">
        <v>393</v>
      </c>
    </row>
    <row r="5" spans="1:2" x14ac:dyDescent="0.3">
      <c r="A5" s="6" t="s">
        <v>223</v>
      </c>
      <c r="B5" s="7" t="s">
        <v>394</v>
      </c>
    </row>
    <row r="6" spans="1:2" x14ac:dyDescent="0.3">
      <c r="A6" s="6" t="s">
        <v>224</v>
      </c>
      <c r="B6" s="7" t="s">
        <v>395</v>
      </c>
    </row>
    <row r="7" spans="1:2" x14ac:dyDescent="0.3">
      <c r="A7" s="6" t="s">
        <v>367</v>
      </c>
      <c r="B7" s="7" t="s">
        <v>396</v>
      </c>
    </row>
    <row r="8" spans="1:2" x14ac:dyDescent="0.3">
      <c r="A8" s="6" t="s">
        <v>365</v>
      </c>
      <c r="B8" s="7" t="s">
        <v>397</v>
      </c>
    </row>
    <row r="9" spans="1:2" x14ac:dyDescent="0.3">
      <c r="A9" s="6" t="s">
        <v>317</v>
      </c>
      <c r="B9" s="7" t="s">
        <v>398</v>
      </c>
    </row>
    <row r="10" spans="1:2" x14ac:dyDescent="0.3">
      <c r="A10" s="6" t="s">
        <v>235</v>
      </c>
      <c r="B10" s="7" t="s">
        <v>399</v>
      </c>
    </row>
    <row r="11" spans="1:2" x14ac:dyDescent="0.3">
      <c r="A11" s="6" t="s">
        <v>236</v>
      </c>
      <c r="B11" s="7" t="s">
        <v>400</v>
      </c>
    </row>
    <row r="12" spans="1:2" x14ac:dyDescent="0.3">
      <c r="A12" s="6" t="s">
        <v>237</v>
      </c>
      <c r="B12" s="7" t="s">
        <v>401</v>
      </c>
    </row>
    <row r="13" spans="1:2" x14ac:dyDescent="0.3">
      <c r="A13" s="6" t="s">
        <v>238</v>
      </c>
      <c r="B13" s="7" t="s">
        <v>402</v>
      </c>
    </row>
    <row r="14" spans="1:2" x14ac:dyDescent="0.3">
      <c r="A14" s="6" t="s">
        <v>239</v>
      </c>
      <c r="B14" s="7" t="s">
        <v>403</v>
      </c>
    </row>
    <row r="15" spans="1:2" x14ac:dyDescent="0.3">
      <c r="A15" s="6" t="s">
        <v>240</v>
      </c>
      <c r="B15" s="7" t="s">
        <v>404</v>
      </c>
    </row>
    <row r="16" spans="1:2" x14ac:dyDescent="0.3">
      <c r="A16" s="6" t="s">
        <v>241</v>
      </c>
      <c r="B16" s="7" t="s">
        <v>405</v>
      </c>
    </row>
    <row r="17" spans="1:2" x14ac:dyDescent="0.3">
      <c r="A17" s="6" t="s">
        <v>242</v>
      </c>
      <c r="B17" s="7" t="s">
        <v>406</v>
      </c>
    </row>
    <row r="18" spans="1:2" x14ac:dyDescent="0.3">
      <c r="A18" s="6" t="s">
        <v>243</v>
      </c>
      <c r="B18" s="7" t="s">
        <v>407</v>
      </c>
    </row>
    <row r="19" spans="1:2" x14ac:dyDescent="0.3">
      <c r="A19" s="6" t="s">
        <v>244</v>
      </c>
      <c r="B19" s="7" t="s">
        <v>408</v>
      </c>
    </row>
    <row r="20" spans="1:2" x14ac:dyDescent="0.3">
      <c r="A20" s="6" t="s">
        <v>245</v>
      </c>
      <c r="B20" s="7" t="s">
        <v>409</v>
      </c>
    </row>
    <row r="21" spans="1:2" x14ac:dyDescent="0.3">
      <c r="A21" s="6" t="s">
        <v>246</v>
      </c>
      <c r="B21" s="7" t="s">
        <v>410</v>
      </c>
    </row>
    <row r="22" spans="1:2" x14ac:dyDescent="0.3">
      <c r="A22" s="6" t="s">
        <v>247</v>
      </c>
      <c r="B22" s="7" t="s">
        <v>411</v>
      </c>
    </row>
    <row r="23" spans="1:2" x14ac:dyDescent="0.3">
      <c r="A23" s="6" t="s">
        <v>248</v>
      </c>
      <c r="B23" s="7" t="s">
        <v>412</v>
      </c>
    </row>
    <row r="24" spans="1:2" x14ac:dyDescent="0.3">
      <c r="A24" s="6" t="s">
        <v>249</v>
      </c>
      <c r="B24" s="7" t="s">
        <v>413</v>
      </c>
    </row>
    <row r="25" spans="1:2" x14ac:dyDescent="0.3">
      <c r="A25" s="6" t="s">
        <v>540</v>
      </c>
      <c r="B25" s="7" t="s">
        <v>414</v>
      </c>
    </row>
    <row r="26" spans="1:2" x14ac:dyDescent="0.3">
      <c r="A26" s="6" t="s">
        <v>233</v>
      </c>
      <c r="B26" s="7" t="s">
        <v>415</v>
      </c>
    </row>
    <row r="27" spans="1:2" x14ac:dyDescent="0.3">
      <c r="A27" s="6" t="s">
        <v>234</v>
      </c>
      <c r="B27" s="7" t="s">
        <v>416</v>
      </c>
    </row>
    <row r="28" spans="1:2" x14ac:dyDescent="0.3">
      <c r="A28" s="6" t="s">
        <v>250</v>
      </c>
      <c r="B28" s="7" t="s">
        <v>417</v>
      </c>
    </row>
    <row r="29" spans="1:2" x14ac:dyDescent="0.3">
      <c r="A29" s="6" t="s">
        <v>251</v>
      </c>
      <c r="B29" s="7" t="s">
        <v>418</v>
      </c>
    </row>
    <row r="30" spans="1:2" x14ac:dyDescent="0.3">
      <c r="A30" s="6" t="s">
        <v>252</v>
      </c>
      <c r="B30" s="7" t="s">
        <v>419</v>
      </c>
    </row>
    <row r="31" spans="1:2" x14ac:dyDescent="0.3">
      <c r="A31" s="6" t="s">
        <v>253</v>
      </c>
      <c r="B31" s="7" t="s">
        <v>420</v>
      </c>
    </row>
    <row r="32" spans="1:2" x14ac:dyDescent="0.3">
      <c r="A32" s="6" t="s">
        <v>254</v>
      </c>
      <c r="B32" s="7" t="s">
        <v>421</v>
      </c>
    </row>
    <row r="33" spans="1:2" x14ac:dyDescent="0.3">
      <c r="A33" s="6" t="s">
        <v>255</v>
      </c>
      <c r="B33" s="7" t="s">
        <v>422</v>
      </c>
    </row>
    <row r="34" spans="1:2" x14ac:dyDescent="0.3">
      <c r="A34" s="6" t="s">
        <v>333</v>
      </c>
      <c r="B34" s="7" t="s">
        <v>423</v>
      </c>
    </row>
    <row r="35" spans="1:2" x14ac:dyDescent="0.3">
      <c r="A35" s="6" t="s">
        <v>256</v>
      </c>
      <c r="B35" s="7" t="s">
        <v>424</v>
      </c>
    </row>
    <row r="36" spans="1:2" x14ac:dyDescent="0.3">
      <c r="A36" s="6" t="s">
        <v>257</v>
      </c>
      <c r="B36" s="7" t="s">
        <v>425</v>
      </c>
    </row>
    <row r="37" spans="1:2" x14ac:dyDescent="0.3">
      <c r="A37" s="6" t="s">
        <v>258</v>
      </c>
      <c r="B37" s="7" t="s">
        <v>426</v>
      </c>
    </row>
    <row r="38" spans="1:2" x14ac:dyDescent="0.3">
      <c r="A38" s="6" t="s">
        <v>259</v>
      </c>
      <c r="B38" s="7" t="s">
        <v>427</v>
      </c>
    </row>
    <row r="39" spans="1:2" x14ac:dyDescent="0.3">
      <c r="A39" s="6" t="s">
        <v>260</v>
      </c>
      <c r="B39" s="7" t="s">
        <v>428</v>
      </c>
    </row>
    <row r="40" spans="1:2" x14ac:dyDescent="0.3">
      <c r="A40" s="6" t="s">
        <v>261</v>
      </c>
      <c r="B40" s="7" t="s">
        <v>429</v>
      </c>
    </row>
    <row r="41" spans="1:2" x14ac:dyDescent="0.3">
      <c r="A41" s="6" t="s">
        <v>262</v>
      </c>
      <c r="B41" s="7" t="s">
        <v>430</v>
      </c>
    </row>
    <row r="42" spans="1:2" x14ac:dyDescent="0.3">
      <c r="A42" s="6" t="s">
        <v>263</v>
      </c>
      <c r="B42" s="7" t="s">
        <v>431</v>
      </c>
    </row>
    <row r="43" spans="1:2" x14ac:dyDescent="0.3">
      <c r="A43" s="6" t="s">
        <v>274</v>
      </c>
      <c r="B43" s="7" t="s">
        <v>432</v>
      </c>
    </row>
    <row r="44" spans="1:2" x14ac:dyDescent="0.3">
      <c r="A44" s="6" t="s">
        <v>264</v>
      </c>
      <c r="B44" s="7" t="s">
        <v>433</v>
      </c>
    </row>
    <row r="45" spans="1:2" x14ac:dyDescent="0.3">
      <c r="A45" s="6" t="s">
        <v>265</v>
      </c>
      <c r="B45" s="7" t="s">
        <v>434</v>
      </c>
    </row>
    <row r="46" spans="1:2" x14ac:dyDescent="0.3">
      <c r="A46" s="6" t="s">
        <v>275</v>
      </c>
      <c r="B46" s="7" t="s">
        <v>435</v>
      </c>
    </row>
    <row r="47" spans="1:2" x14ac:dyDescent="0.3">
      <c r="A47" s="6" t="s">
        <v>266</v>
      </c>
      <c r="B47" s="7" t="s">
        <v>436</v>
      </c>
    </row>
    <row r="48" spans="1:2" x14ac:dyDescent="0.3">
      <c r="A48" s="6" t="s">
        <v>267</v>
      </c>
      <c r="B48" s="7" t="s">
        <v>437</v>
      </c>
    </row>
    <row r="49" spans="1:2" x14ac:dyDescent="0.3">
      <c r="A49" s="6" t="s">
        <v>268</v>
      </c>
      <c r="B49" s="7" t="s">
        <v>438</v>
      </c>
    </row>
    <row r="50" spans="1:2" x14ac:dyDescent="0.3">
      <c r="A50" s="6" t="s">
        <v>269</v>
      </c>
      <c r="B50" s="7" t="s">
        <v>439</v>
      </c>
    </row>
    <row r="51" spans="1:2" x14ac:dyDescent="0.3">
      <c r="A51" s="6" t="s">
        <v>225</v>
      </c>
      <c r="B51" s="7" t="s">
        <v>440</v>
      </c>
    </row>
    <row r="52" spans="1:2" x14ac:dyDescent="0.3">
      <c r="A52" s="6" t="s">
        <v>226</v>
      </c>
      <c r="B52" s="7" t="s">
        <v>441</v>
      </c>
    </row>
    <row r="53" spans="1:2" x14ac:dyDescent="0.3">
      <c r="A53" s="6" t="s">
        <v>227</v>
      </c>
      <c r="B53" s="7" t="s">
        <v>442</v>
      </c>
    </row>
    <row r="54" spans="1:2" x14ac:dyDescent="0.3">
      <c r="A54" s="6" t="s">
        <v>228</v>
      </c>
      <c r="B54" s="7" t="s">
        <v>443</v>
      </c>
    </row>
    <row r="55" spans="1:2" x14ac:dyDescent="0.3">
      <c r="A55" s="6" t="s">
        <v>270</v>
      </c>
      <c r="B55" s="7" t="s">
        <v>444</v>
      </c>
    </row>
    <row r="56" spans="1:2" x14ac:dyDescent="0.3">
      <c r="A56" s="6" t="s">
        <v>271</v>
      </c>
      <c r="B56" s="7" t="s">
        <v>445</v>
      </c>
    </row>
    <row r="57" spans="1:2" x14ac:dyDescent="0.3">
      <c r="A57" s="6" t="s">
        <v>272</v>
      </c>
      <c r="B57" s="7" t="s">
        <v>446</v>
      </c>
    </row>
    <row r="58" spans="1:2" x14ac:dyDescent="0.3">
      <c r="A58" s="6" t="s">
        <v>273</v>
      </c>
      <c r="B58" s="7" t="s">
        <v>447</v>
      </c>
    </row>
    <row r="59" spans="1:2" x14ac:dyDescent="0.3">
      <c r="A59" s="6" t="s">
        <v>229</v>
      </c>
      <c r="B59" s="7" t="s">
        <v>448</v>
      </c>
    </row>
    <row r="60" spans="1:2" x14ac:dyDescent="0.3">
      <c r="A60" s="6" t="s">
        <v>230</v>
      </c>
      <c r="B60" s="7" t="s">
        <v>449</v>
      </c>
    </row>
    <row r="61" spans="1:2" x14ac:dyDescent="0.3">
      <c r="A61" s="6" t="s">
        <v>231</v>
      </c>
      <c r="B61" s="7" t="s">
        <v>450</v>
      </c>
    </row>
    <row r="62" spans="1:2" x14ac:dyDescent="0.3">
      <c r="A62" s="6" t="s">
        <v>232</v>
      </c>
      <c r="B62" s="7" t="s">
        <v>451</v>
      </c>
    </row>
    <row r="63" spans="1:2" x14ac:dyDescent="0.3">
      <c r="A63" s="6" t="s">
        <v>276</v>
      </c>
      <c r="B63" s="7" t="s">
        <v>452</v>
      </c>
    </row>
    <row r="64" spans="1:2" x14ac:dyDescent="0.3">
      <c r="A64" s="6" t="s">
        <v>277</v>
      </c>
      <c r="B64" s="7" t="s">
        <v>453</v>
      </c>
    </row>
    <row r="65" spans="1:2" x14ac:dyDescent="0.3">
      <c r="A65" s="6" t="s">
        <v>278</v>
      </c>
      <c r="B65" s="7" t="s">
        <v>454</v>
      </c>
    </row>
    <row r="66" spans="1:2" x14ac:dyDescent="0.3">
      <c r="A66" s="6" t="s">
        <v>279</v>
      </c>
      <c r="B66" s="7" t="s">
        <v>455</v>
      </c>
    </row>
    <row r="67" spans="1:2" x14ac:dyDescent="0.3">
      <c r="A67" s="6" t="s">
        <v>280</v>
      </c>
      <c r="B67" s="7" t="s">
        <v>456</v>
      </c>
    </row>
    <row r="68" spans="1:2" x14ac:dyDescent="0.3">
      <c r="A68" s="6" t="s">
        <v>281</v>
      </c>
      <c r="B68" s="7" t="s">
        <v>457</v>
      </c>
    </row>
    <row r="69" spans="1:2" x14ac:dyDescent="0.3">
      <c r="A69" s="6" t="s">
        <v>350</v>
      </c>
      <c r="B69" s="7" t="s">
        <v>458</v>
      </c>
    </row>
    <row r="70" spans="1:2" x14ac:dyDescent="0.3">
      <c r="A70" s="6" t="s">
        <v>282</v>
      </c>
      <c r="B70" s="7" t="s">
        <v>459</v>
      </c>
    </row>
    <row r="71" spans="1:2" x14ac:dyDescent="0.3">
      <c r="A71" s="6" t="s">
        <v>283</v>
      </c>
      <c r="B71" s="7" t="s">
        <v>460</v>
      </c>
    </row>
    <row r="72" spans="1:2" x14ac:dyDescent="0.3">
      <c r="A72" s="6" t="s">
        <v>284</v>
      </c>
      <c r="B72" s="7" t="s">
        <v>461</v>
      </c>
    </row>
    <row r="73" spans="1:2" x14ac:dyDescent="0.3">
      <c r="A73" s="6" t="s">
        <v>285</v>
      </c>
      <c r="B73" s="7" t="s">
        <v>462</v>
      </c>
    </row>
    <row r="74" spans="1:2" x14ac:dyDescent="0.3">
      <c r="A74" s="6" t="s">
        <v>286</v>
      </c>
      <c r="B74" s="7" t="s">
        <v>463</v>
      </c>
    </row>
    <row r="75" spans="1:2" x14ac:dyDescent="0.3">
      <c r="A75" s="6" t="s">
        <v>287</v>
      </c>
      <c r="B75" s="7" t="s">
        <v>464</v>
      </c>
    </row>
    <row r="76" spans="1:2" x14ac:dyDescent="0.3">
      <c r="A76" s="6" t="s">
        <v>387</v>
      </c>
      <c r="B76" s="7" t="s">
        <v>465</v>
      </c>
    </row>
    <row r="77" spans="1:2" x14ac:dyDescent="0.3">
      <c r="A77" s="6" t="s">
        <v>388</v>
      </c>
      <c r="B77" s="7" t="s">
        <v>466</v>
      </c>
    </row>
    <row r="78" spans="1:2" x14ac:dyDescent="0.3">
      <c r="A78" s="6" t="s">
        <v>389</v>
      </c>
      <c r="B78" s="7" t="s">
        <v>467</v>
      </c>
    </row>
    <row r="79" spans="1:2" x14ac:dyDescent="0.3">
      <c r="A79" s="6" t="s">
        <v>390</v>
      </c>
      <c r="B79" s="7" t="s">
        <v>468</v>
      </c>
    </row>
    <row r="80" spans="1:2" x14ac:dyDescent="0.3">
      <c r="A80" s="6" t="s">
        <v>288</v>
      </c>
      <c r="B80" s="7" t="s">
        <v>469</v>
      </c>
    </row>
    <row r="81" spans="1:2" x14ac:dyDescent="0.3">
      <c r="A81" s="6" t="s">
        <v>289</v>
      </c>
      <c r="B81" s="7" t="s">
        <v>470</v>
      </c>
    </row>
    <row r="82" spans="1:2" x14ac:dyDescent="0.3">
      <c r="A82" s="6"/>
      <c r="B82" s="7" t="s">
        <v>471</v>
      </c>
    </row>
    <row r="83" spans="1:2" x14ac:dyDescent="0.3">
      <c r="A83" s="6" t="s">
        <v>290</v>
      </c>
      <c r="B83" s="7" t="s">
        <v>472</v>
      </c>
    </row>
    <row r="84" spans="1:2" x14ac:dyDescent="0.3">
      <c r="A84" s="6" t="s">
        <v>291</v>
      </c>
      <c r="B84" s="7" t="s">
        <v>473</v>
      </c>
    </row>
    <row r="85" spans="1:2" x14ac:dyDescent="0.3">
      <c r="A85" s="6" t="s">
        <v>292</v>
      </c>
      <c r="B85" s="7" t="s">
        <v>474</v>
      </c>
    </row>
    <row r="86" spans="1:2" x14ac:dyDescent="0.3">
      <c r="A86" s="6" t="s">
        <v>293</v>
      </c>
      <c r="B86" s="7" t="s">
        <v>475</v>
      </c>
    </row>
    <row r="87" spans="1:2" x14ac:dyDescent="0.3">
      <c r="A87" s="6" t="s">
        <v>541</v>
      </c>
      <c r="B87" s="7" t="s">
        <v>476</v>
      </c>
    </row>
    <row r="88" spans="1:2" x14ac:dyDescent="0.3">
      <c r="A88" s="6" t="s">
        <v>385</v>
      </c>
      <c r="B88" s="7" t="s">
        <v>477</v>
      </c>
    </row>
    <row r="89" spans="1:2" x14ac:dyDescent="0.3">
      <c r="A89" s="6" t="s">
        <v>294</v>
      </c>
      <c r="B89" s="7" t="s">
        <v>478</v>
      </c>
    </row>
    <row r="90" spans="1:2" x14ac:dyDescent="0.3">
      <c r="A90" s="6" t="s">
        <v>295</v>
      </c>
      <c r="B90" s="7" t="s">
        <v>479</v>
      </c>
    </row>
    <row r="91" spans="1:2" x14ac:dyDescent="0.3">
      <c r="A91" s="6" t="s">
        <v>296</v>
      </c>
      <c r="B91" s="7" t="s">
        <v>480</v>
      </c>
    </row>
    <row r="92" spans="1:2" x14ac:dyDescent="0.3">
      <c r="A92" s="6" t="s">
        <v>297</v>
      </c>
      <c r="B92" s="7" t="s">
        <v>481</v>
      </c>
    </row>
    <row r="93" spans="1:2" x14ac:dyDescent="0.3">
      <c r="A93" s="6" t="s">
        <v>298</v>
      </c>
      <c r="B93" s="7" t="s">
        <v>482</v>
      </c>
    </row>
    <row r="94" spans="1:2" x14ac:dyDescent="0.3">
      <c r="A94" s="6" t="s">
        <v>299</v>
      </c>
      <c r="B94" s="7" t="s">
        <v>483</v>
      </c>
    </row>
    <row r="95" spans="1:2" x14ac:dyDescent="0.3">
      <c r="A95" s="6" t="s">
        <v>358</v>
      </c>
      <c r="B95" s="7" t="s">
        <v>484</v>
      </c>
    </row>
    <row r="96" spans="1:2" x14ac:dyDescent="0.3">
      <c r="A96" s="6" t="s">
        <v>359</v>
      </c>
      <c r="B96" s="7" t="s">
        <v>485</v>
      </c>
    </row>
    <row r="97" spans="1:2" x14ac:dyDescent="0.3">
      <c r="A97" s="6" t="s">
        <v>356</v>
      </c>
      <c r="B97" s="7" t="s">
        <v>486</v>
      </c>
    </row>
    <row r="98" spans="1:2" x14ac:dyDescent="0.3">
      <c r="A98" s="6" t="s">
        <v>357</v>
      </c>
      <c r="B98" s="7" t="s">
        <v>487</v>
      </c>
    </row>
    <row r="99" spans="1:2" x14ac:dyDescent="0.3">
      <c r="A99" s="6" t="s">
        <v>369</v>
      </c>
      <c r="B99" s="7" t="s">
        <v>488</v>
      </c>
    </row>
    <row r="100" spans="1:2" x14ac:dyDescent="0.3">
      <c r="A100" s="6" t="s">
        <v>370</v>
      </c>
      <c r="B100" s="7" t="s">
        <v>489</v>
      </c>
    </row>
    <row r="101" spans="1:2" x14ac:dyDescent="0.3">
      <c r="A101" s="6" t="s">
        <v>352</v>
      </c>
      <c r="B101" s="7" t="s">
        <v>490</v>
      </c>
    </row>
    <row r="102" spans="1:2" x14ac:dyDescent="0.3">
      <c r="A102" s="6" t="s">
        <v>353</v>
      </c>
      <c r="B102" s="7" t="s">
        <v>491</v>
      </c>
    </row>
    <row r="103" spans="1:2" x14ac:dyDescent="0.3">
      <c r="A103" s="6" t="s">
        <v>354</v>
      </c>
      <c r="B103" s="7" t="s">
        <v>492</v>
      </c>
    </row>
    <row r="104" spans="1:2" x14ac:dyDescent="0.3">
      <c r="A104" s="6" t="s">
        <v>355</v>
      </c>
      <c r="B104" s="7" t="s">
        <v>493</v>
      </c>
    </row>
    <row r="105" spans="1:2" x14ac:dyDescent="0.3">
      <c r="A105" s="6" t="s">
        <v>363</v>
      </c>
      <c r="B105" s="7" t="s">
        <v>494</v>
      </c>
    </row>
    <row r="106" spans="1:2" x14ac:dyDescent="0.3">
      <c r="A106" s="6" t="s">
        <v>368</v>
      </c>
      <c r="B106" s="7" t="s">
        <v>495</v>
      </c>
    </row>
    <row r="107" spans="1:2" x14ac:dyDescent="0.3">
      <c r="A107" s="6" t="s">
        <v>366</v>
      </c>
      <c r="B107" s="7" t="s">
        <v>496</v>
      </c>
    </row>
    <row r="108" spans="1:2" x14ac:dyDescent="0.3">
      <c r="A108" s="6" t="s">
        <v>371</v>
      </c>
      <c r="B108" s="7" t="s">
        <v>497</v>
      </c>
    </row>
    <row r="109" spans="1:2" x14ac:dyDescent="0.3">
      <c r="A109" s="6" t="s">
        <v>372</v>
      </c>
      <c r="B109" s="7" t="s">
        <v>498</v>
      </c>
    </row>
    <row r="110" spans="1:2" x14ac:dyDescent="0.3">
      <c r="A110" s="6" t="s">
        <v>373</v>
      </c>
      <c r="B110" s="7" t="s">
        <v>499</v>
      </c>
    </row>
    <row r="111" spans="1:2" x14ac:dyDescent="0.3">
      <c r="A111" s="6" t="s">
        <v>374</v>
      </c>
      <c r="B111" s="7" t="s">
        <v>500</v>
      </c>
    </row>
    <row r="112" spans="1:2" x14ac:dyDescent="0.3">
      <c r="A112" s="6" t="s">
        <v>375</v>
      </c>
      <c r="B112" s="7" t="s">
        <v>501</v>
      </c>
    </row>
    <row r="113" spans="1:2" x14ac:dyDescent="0.3">
      <c r="A113" s="6" t="s">
        <v>360</v>
      </c>
      <c r="B113" s="7" t="s">
        <v>502</v>
      </c>
    </row>
    <row r="114" spans="1:2" x14ac:dyDescent="0.3">
      <c r="A114" s="6" t="s">
        <v>361</v>
      </c>
      <c r="B114" s="7" t="s">
        <v>503</v>
      </c>
    </row>
    <row r="115" spans="1:2" x14ac:dyDescent="0.3">
      <c r="A115" s="6" t="s">
        <v>362</v>
      </c>
      <c r="B115" s="7" t="s">
        <v>504</v>
      </c>
    </row>
    <row r="116" spans="1:2" x14ac:dyDescent="0.3">
      <c r="A116" s="6" t="s">
        <v>334</v>
      </c>
      <c r="B116" s="7" t="s">
        <v>505</v>
      </c>
    </row>
    <row r="117" spans="1:2" x14ac:dyDescent="0.3">
      <c r="A117" s="6" t="s">
        <v>335</v>
      </c>
      <c r="B117" s="7" t="s">
        <v>506</v>
      </c>
    </row>
    <row r="118" spans="1:2" x14ac:dyDescent="0.3">
      <c r="A118" s="6" t="s">
        <v>336</v>
      </c>
      <c r="B118" s="7" t="s">
        <v>507</v>
      </c>
    </row>
    <row r="119" spans="1:2" x14ac:dyDescent="0.3">
      <c r="A119" s="6" t="s">
        <v>337</v>
      </c>
      <c r="B119" s="7" t="s">
        <v>508</v>
      </c>
    </row>
    <row r="120" spans="1:2" x14ac:dyDescent="0.3">
      <c r="A120" s="6" t="s">
        <v>338</v>
      </c>
      <c r="B120" s="7" t="s">
        <v>509</v>
      </c>
    </row>
    <row r="121" spans="1:2" x14ac:dyDescent="0.3">
      <c r="A121" s="6" t="s">
        <v>339</v>
      </c>
      <c r="B121" s="7" t="s">
        <v>510</v>
      </c>
    </row>
    <row r="122" spans="1:2" x14ac:dyDescent="0.3">
      <c r="A122" s="6" t="s">
        <v>309</v>
      </c>
      <c r="B122" s="7" t="s">
        <v>511</v>
      </c>
    </row>
    <row r="123" spans="1:2" x14ac:dyDescent="0.3">
      <c r="A123" s="6" t="s">
        <v>310</v>
      </c>
      <c r="B123" s="7" t="s">
        <v>512</v>
      </c>
    </row>
    <row r="124" spans="1:2" x14ac:dyDescent="0.3">
      <c r="A124" s="6" t="s">
        <v>311</v>
      </c>
      <c r="B124" s="7" t="s">
        <v>513</v>
      </c>
    </row>
    <row r="125" spans="1:2" x14ac:dyDescent="0.3">
      <c r="A125" s="6" t="s">
        <v>312</v>
      </c>
      <c r="B125" s="7" t="s">
        <v>514</v>
      </c>
    </row>
    <row r="126" spans="1:2" x14ac:dyDescent="0.3">
      <c r="A126" s="6" t="s">
        <v>341</v>
      </c>
      <c r="B126" s="7" t="s">
        <v>515</v>
      </c>
    </row>
    <row r="127" spans="1:2" x14ac:dyDescent="0.3">
      <c r="A127" s="6" t="s">
        <v>351</v>
      </c>
      <c r="B127" s="7" t="s">
        <v>516</v>
      </c>
    </row>
    <row r="128" spans="1:2" x14ac:dyDescent="0.3">
      <c r="A128" s="6" t="s">
        <v>313</v>
      </c>
      <c r="B128" s="7" t="s">
        <v>517</v>
      </c>
    </row>
    <row r="129" spans="1:2" x14ac:dyDescent="0.3">
      <c r="A129" s="6" t="s">
        <v>314</v>
      </c>
      <c r="B129" s="7" t="s">
        <v>518</v>
      </c>
    </row>
    <row r="130" spans="1:2" x14ac:dyDescent="0.3">
      <c r="A130" s="6" t="s">
        <v>315</v>
      </c>
      <c r="B130" s="7" t="s">
        <v>519</v>
      </c>
    </row>
    <row r="131" spans="1:2" x14ac:dyDescent="0.3">
      <c r="A131" s="6" t="s">
        <v>342</v>
      </c>
      <c r="B131" s="7" t="s">
        <v>520</v>
      </c>
    </row>
    <row r="132" spans="1:2" x14ac:dyDescent="0.3">
      <c r="A132" s="6" t="s">
        <v>348</v>
      </c>
      <c r="B132" s="7" t="s">
        <v>521</v>
      </c>
    </row>
    <row r="133" spans="1:2" x14ac:dyDescent="0.3">
      <c r="A133" s="6" t="s">
        <v>332</v>
      </c>
      <c r="B133" s="7" t="s">
        <v>522</v>
      </c>
    </row>
    <row r="134" spans="1:2" x14ac:dyDescent="0.3">
      <c r="A134" s="6" t="s">
        <v>324</v>
      </c>
      <c r="B134" s="7" t="s">
        <v>523</v>
      </c>
    </row>
    <row r="135" spans="1:2" x14ac:dyDescent="0.3">
      <c r="A135" s="6" t="s">
        <v>331</v>
      </c>
      <c r="B135" s="7" t="s">
        <v>524</v>
      </c>
    </row>
    <row r="136" spans="1:2" x14ac:dyDescent="0.3">
      <c r="A136" s="6" t="s">
        <v>329</v>
      </c>
      <c r="B136" s="7" t="s">
        <v>525</v>
      </c>
    </row>
    <row r="137" spans="1:2" x14ac:dyDescent="0.3">
      <c r="A137" s="6" t="s">
        <v>325</v>
      </c>
      <c r="B137" s="7" t="s">
        <v>526</v>
      </c>
    </row>
    <row r="138" spans="1:2" x14ac:dyDescent="0.3">
      <c r="A138" s="6" t="s">
        <v>322</v>
      </c>
      <c r="B138" s="7" t="s">
        <v>527</v>
      </c>
    </row>
    <row r="139" spans="1:2" x14ac:dyDescent="0.3">
      <c r="A139" s="6" t="s">
        <v>330</v>
      </c>
      <c r="B139" s="7" t="s">
        <v>528</v>
      </c>
    </row>
    <row r="140" spans="1:2" x14ac:dyDescent="0.3">
      <c r="A140" s="6" t="s">
        <v>323</v>
      </c>
      <c r="B140" s="7" t="s">
        <v>529</v>
      </c>
    </row>
    <row r="141" spans="1:2" x14ac:dyDescent="0.3">
      <c r="A141" s="6" t="s">
        <v>340</v>
      </c>
      <c r="B141" s="7" t="s">
        <v>530</v>
      </c>
    </row>
    <row r="142" spans="1:2" x14ac:dyDescent="0.3">
      <c r="A142" s="6" t="s">
        <v>343</v>
      </c>
      <c r="B142" s="7" t="s">
        <v>531</v>
      </c>
    </row>
    <row r="143" spans="1:2" x14ac:dyDescent="0.3">
      <c r="A143" s="6" t="s">
        <v>346</v>
      </c>
      <c r="B143" s="7" t="s">
        <v>532</v>
      </c>
    </row>
    <row r="144" spans="1:2" x14ac:dyDescent="0.3">
      <c r="A144" s="6" t="s">
        <v>345</v>
      </c>
      <c r="B144" s="7" t="s">
        <v>533</v>
      </c>
    </row>
    <row r="145" spans="1:2" x14ac:dyDescent="0.3">
      <c r="A145" s="6" t="s">
        <v>386</v>
      </c>
      <c r="B145" s="7" t="s">
        <v>534</v>
      </c>
    </row>
    <row r="146" spans="1:2" x14ac:dyDescent="0.3">
      <c r="A146" s="6" t="s">
        <v>344</v>
      </c>
      <c r="B146" s="7" t="s">
        <v>535</v>
      </c>
    </row>
    <row r="147" spans="1:2" x14ac:dyDescent="0.3">
      <c r="A147" s="6" t="s">
        <v>347</v>
      </c>
      <c r="B147" s="7" t="s">
        <v>536</v>
      </c>
    </row>
    <row r="148" spans="1:2" x14ac:dyDescent="0.3">
      <c r="A148" s="6" t="s">
        <v>326</v>
      </c>
      <c r="B148" s="7" t="s">
        <v>537</v>
      </c>
    </row>
    <row r="149" spans="1:2" x14ac:dyDescent="0.3">
      <c r="A149" s="6" t="s">
        <v>327</v>
      </c>
      <c r="B149" s="7" t="s">
        <v>538</v>
      </c>
    </row>
    <row r="150" spans="1:2" x14ac:dyDescent="0.3">
      <c r="A150" s="6" t="s">
        <v>328</v>
      </c>
      <c r="B150" s="8" t="s">
        <v>539</v>
      </c>
    </row>
  </sheetData>
  <autoFilter ref="A1:B150" xr:uid="{8C20C7ED-8CC5-4733-961F-23CE8FC8F97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Hoja2</vt:lpstr>
      <vt:lpstr>Hoja3</vt:lpstr>
      <vt:lpstr>Hoja5</vt:lpstr>
      <vt:lpstr>Hoja6</vt:lpstr>
      <vt:lpstr>AGV </vt:lpstr>
      <vt:lpstr>A9</vt:lpstr>
      <vt:lpstr>Hoja4</vt:lpstr>
      <vt:lpstr>Hoja1</vt:lpstr>
      <vt:lpstr>BD</vt:lpstr>
      <vt:lpstr>bd</vt:lpstr>
      <vt:lpstr>bde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AGV_ADMIN</dc:creator>
  <cp:lastModifiedBy>Palacios Briceño Otilia</cp:lastModifiedBy>
  <dcterms:created xsi:type="dcterms:W3CDTF">2020-05-29T00:08:25Z</dcterms:created>
  <dcterms:modified xsi:type="dcterms:W3CDTF">2022-09-09T04:47:35Z</dcterms:modified>
</cp:coreProperties>
</file>