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esktop\RCOM\"/>
    </mc:Choice>
  </mc:AlternateContent>
  <xr:revisionPtr revIDLastSave="0" documentId="8_{2706DE60-567A-4551-90E1-653FEB439680}" xr6:coauthVersionLast="45" xr6:coauthVersionMax="45" xr10:uidLastSave="{00000000-0000-0000-0000-000000000000}"/>
  <bookViews>
    <workbookView xWindow="-120" yWindow="-120" windowWidth="29040" windowHeight="15990" xr2:uid="{8B76046A-9689-406D-A794-A79A688CECE6}"/>
  </bookViews>
  <sheets>
    <sheet name="Folh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D40" i="1" s="1"/>
  <c r="E40" i="1" s="1"/>
  <c r="D33" i="1" l="1"/>
  <c r="E33" i="1" s="1"/>
  <c r="D28" i="1"/>
  <c r="E28" i="1" s="1"/>
  <c r="D42" i="1"/>
  <c r="E42" i="1" s="1"/>
  <c r="D37" i="1"/>
  <c r="E37" i="1" s="1"/>
  <c r="D25" i="1"/>
  <c r="E25" i="1" s="1"/>
  <c r="D43" i="1"/>
  <c r="E43" i="1" s="1"/>
  <c r="L16" i="1"/>
  <c r="L17" i="1" s="1"/>
  <c r="D36" i="1"/>
  <c r="E36" i="1" s="1"/>
  <c r="D24" i="1"/>
  <c r="E24" i="1" s="1"/>
  <c r="H16" i="1"/>
  <c r="H17" i="1" s="1"/>
  <c r="D29" i="1"/>
  <c r="E29" i="1" s="1"/>
  <c r="D19" i="1"/>
  <c r="E19" i="1" s="1"/>
  <c r="D18" i="1"/>
  <c r="E18" i="1" s="1"/>
  <c r="D41" i="1"/>
  <c r="E41" i="1" s="1"/>
  <c r="D34" i="1"/>
  <c r="E34" i="1" s="1"/>
  <c r="D35" i="1"/>
  <c r="E35" i="1" s="1"/>
  <c r="D27" i="1"/>
  <c r="E27" i="1" s="1"/>
  <c r="D16" i="1"/>
  <c r="E16" i="1" s="1"/>
  <c r="D17" i="1"/>
  <c r="E17" i="1" s="1"/>
  <c r="D23" i="1"/>
  <c r="E23" i="1" s="1"/>
  <c r="D26" i="1"/>
  <c r="E26" i="1" s="1"/>
  <c r="D20" i="1"/>
  <c r="E20" i="1" s="1"/>
  <c r="N22" i="1"/>
  <c r="N23" i="1" s="1"/>
  <c r="M22" i="1"/>
  <c r="M23" i="1" s="1"/>
  <c r="I22" i="1"/>
  <c r="I23" i="1" s="1"/>
  <c r="J22" i="1"/>
  <c r="J23" i="1" s="1"/>
  <c r="L22" i="1"/>
  <c r="L23" i="1" s="1"/>
  <c r="H22" i="1"/>
  <c r="H23" i="1" s="1"/>
  <c r="K22" i="1"/>
  <c r="K23" i="1" s="1"/>
  <c r="K16" i="1"/>
  <c r="K17" i="1" s="1"/>
  <c r="I16" i="1"/>
  <c r="I17" i="1" s="1"/>
  <c r="J16" i="1"/>
  <c r="J17" i="1" s="1"/>
</calcChain>
</file>

<file path=xl/sharedStrings.xml><?xml version="1.0" encoding="utf-8"?>
<sst xmlns="http://schemas.openxmlformats.org/spreadsheetml/2006/main" count="42" uniqueCount="14">
  <si>
    <t>Baurate</t>
  </si>
  <si>
    <t>Time</t>
  </si>
  <si>
    <t>PacketSize</t>
  </si>
  <si>
    <t>PinguimSize</t>
  </si>
  <si>
    <t>KB</t>
  </si>
  <si>
    <t>b</t>
  </si>
  <si>
    <t>unit</t>
  </si>
  <si>
    <t>C</t>
  </si>
  <si>
    <t>R</t>
  </si>
  <si>
    <t>S</t>
  </si>
  <si>
    <t>Tempo</t>
  </si>
  <si>
    <t>Percentagem de erro</t>
  </si>
  <si>
    <t>ErrorRate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</si>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</sst>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8" xfId="0" applyFill="1" applyBorder="1"/>
    <xf numFmtId="0" fontId="0" fillId="0" borderId="7" xfId="0" applyFill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9" xfId="0" applyNumberFormat="1" applyBorder="1"/>
  </cellXfs>
  <cellStyles count="1">
    <cellStyle name="Normal" xfId="0" builtinId="0"/>
  </cellStyles>
  <dxfs count="30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Eficiência em funçaão</a:t>
            </a:r>
            <a:r>
              <a:rPr lang="en-US" baseline="0"/>
              <a:t> do baudrate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19B-4AC7-8439-4EDCCCFA2DCA}"/>
              </c:ext>
            </c:extLst>
          </c:dPt>
          <c:cat>
            <c:numRef>
              <c:f>Folha1!$H$34:$L$34</c:f>
              <c:numCache>
                <c:formatCode>General</c:formatCode>
                <c:ptCount val="5"/>
                <c:pt idx="0">
                  <c:v>4800</c:v>
                </c:pt>
                <c:pt idx="1">
                  <c:v>9600</c:v>
                </c:pt>
                <c:pt idx="2">
                  <c:v>19200</c:v>
                </c:pt>
                <c:pt idx="3">
                  <c:v>38400</c:v>
                </c:pt>
                <c:pt idx="4">
                  <c:v>57600</c:v>
                </c:pt>
              </c:numCache>
            </c:numRef>
          </c:cat>
          <c:val>
            <c:numRef>
              <c:f>Folha1!$H$35:$L$35</c:f>
              <c:numCache>
                <c:formatCode>General</c:formatCode>
                <c:ptCount val="5"/>
                <c:pt idx="0">
                  <c:v>0.46258743707280275</c:v>
                </c:pt>
                <c:pt idx="1">
                  <c:v>0.46128761854128231</c:v>
                </c:pt>
                <c:pt idx="2">
                  <c:v>0.4585155060205538</c:v>
                </c:pt>
                <c:pt idx="3">
                  <c:v>0.45365727538438327</c:v>
                </c:pt>
                <c:pt idx="4">
                  <c:v>0.44693061434761489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8-496A-BB22-8F5418558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071000"/>
        <c:axId val="4890726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C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Folha1!$H$34:$L$34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4800</c:v>
                      </c:pt>
                      <c:pt idx="1">
                        <c:v>9600</c:v>
                      </c:pt>
                      <c:pt idx="2">
                        <c:v>19200</c:v>
                      </c:pt>
                      <c:pt idx="3">
                        <c:v>38400</c:v>
                      </c:pt>
                      <c:pt idx="4">
                        <c:v>57600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Folha1!$H$34:$L$34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4800</c:v>
                      </c:pt>
                      <c:pt idx="1">
                        <c:v>9600</c:v>
                      </c:pt>
                      <c:pt idx="2">
                        <c:v>19200</c:v>
                      </c:pt>
                      <c:pt idx="3">
                        <c:v>38400</c:v>
                      </c:pt>
                      <c:pt idx="4">
                        <c:v>57600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C38-496A-BB22-8F5418558875}"/>
                  </c:ext>
                </c:extLst>
              </c15:ser>
            </c15:filteredLineSeries>
          </c:ext>
        </c:extLst>
      </c:lineChart>
      <c:catAx>
        <c:axId val="48907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9072640"/>
        <c:crosses val="autoZero"/>
        <c:auto val="1"/>
        <c:lblAlgn val="ctr"/>
        <c:lblOffset val="100"/>
        <c:noMultiLvlLbl val="0"/>
      </c:catAx>
      <c:valAx>
        <c:axId val="4890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907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Eficiência em função do tamanho da trama</a:t>
            </a:r>
            <a:endParaRPr lang="en-US" baseline="0"/>
          </a:p>
        </c:rich>
      </c:tx>
      <c:layout>
        <c:manualLayout>
          <c:xMode val="edge"/>
          <c:yMode val="edge"/>
          <c:x val="0.17477777777777778"/>
          <c:y val="4.5321637426900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Folha1!$H$20:$N$20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</c:numCache>
            </c:numRef>
          </c:cat>
          <c:val>
            <c:numRef>
              <c:f>Folha1!$H$23:$N$23</c:f>
              <c:numCache>
                <c:formatCode>General</c:formatCode>
                <c:ptCount val="7"/>
                <c:pt idx="0">
                  <c:v>0.45365727538438327</c:v>
                </c:pt>
                <c:pt idx="1">
                  <c:v>0.57413350656676598</c:v>
                </c:pt>
                <c:pt idx="2">
                  <c:v>0.62855486812915529</c:v>
                </c:pt>
                <c:pt idx="3">
                  <c:v>0.66238141907851433</c:v>
                </c:pt>
                <c:pt idx="4">
                  <c:v>0.68145111188331797</c:v>
                </c:pt>
                <c:pt idx="5">
                  <c:v>0.69774302490264439</c:v>
                </c:pt>
                <c:pt idx="6">
                  <c:v>0.70842662779825938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8-4833-BCC9-13008C1E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39138240"/>
        <c:axId val="439136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PacketSize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Folha1!$H$20:$N$20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96</c:v>
                      </c:pt>
                      <c:pt idx="3">
                        <c:v>128</c:v>
                      </c:pt>
                      <c:pt idx="4">
                        <c:v>160</c:v>
                      </c:pt>
                      <c:pt idx="5">
                        <c:v>192</c:v>
                      </c:pt>
                      <c:pt idx="6">
                        <c:v>224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Folha1!$H$20:$N$20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96</c:v>
                      </c:pt>
                      <c:pt idx="3">
                        <c:v>128</c:v>
                      </c:pt>
                      <c:pt idx="4">
                        <c:v>160</c:v>
                      </c:pt>
                      <c:pt idx="5">
                        <c:v>192</c:v>
                      </c:pt>
                      <c:pt idx="6">
                        <c:v>224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A18-4833-BCC9-13008C1E1CB1}"/>
                  </c:ext>
                </c:extLst>
              </c15:ser>
            </c15:filteredLineSeries>
          </c:ext>
        </c:extLst>
      </c:lineChart>
      <c:catAx>
        <c:axId val="4391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9136928"/>
        <c:crosses val="autoZero"/>
        <c:auto val="1"/>
        <c:lblAlgn val="ctr"/>
        <c:lblOffset val="100"/>
        <c:noMultiLvlLbl val="0"/>
      </c:catAx>
      <c:valAx>
        <c:axId val="4391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913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Eficiência</a:t>
            </a:r>
            <a:r>
              <a:rPr lang="en-US" baseline="0"/>
              <a:t> em função do atraso introduzido</a:t>
            </a:r>
          </a:p>
        </c:rich>
      </c:tx>
      <c:layout>
        <c:manualLayout>
          <c:xMode val="edge"/>
          <c:yMode val="edge"/>
          <c:x val="0.116062335958005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E7-4B83-93A2-7D861AF2604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E7-4B83-93A2-7D861AF2604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9E7-4B83-93A2-7D861AF2604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9E7-4B83-93A2-7D861AF26046}"/>
              </c:ext>
            </c:extLst>
          </c:dPt>
          <c:cat>
            <c:numRef>
              <c:f>Folha1!$B$33:$B$37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Folha1!$E$33:$E$37</c:f>
              <c:numCache>
                <c:formatCode>General</c:formatCode>
                <c:ptCount val="5"/>
                <c:pt idx="0">
                  <c:v>0.45365727538438327</c:v>
                </c:pt>
                <c:pt idx="1">
                  <c:v>0.2907995034074794</c:v>
                </c:pt>
                <c:pt idx="2">
                  <c:v>0.25810054472133631</c:v>
                </c:pt>
                <c:pt idx="3">
                  <c:v>0.14346282170094019</c:v>
                </c:pt>
                <c:pt idx="4">
                  <c:v>8.6753040468914883E-2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7-4B83-93A2-7D861AF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44176"/>
        <c:axId val="491844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ErrorRate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Folha1!$B$33:$B$37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Folha1!$B$33:$B$37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9E7-4B83-93A2-7D861AF26046}"/>
                  </c:ext>
                </c:extLst>
              </c15:ser>
            </c15:filteredLineSeries>
          </c:ext>
        </c:extLst>
      </c:lineChart>
      <c:catAx>
        <c:axId val="4918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844504"/>
        <c:crosses val="autoZero"/>
        <c:auto val="1"/>
        <c:lblAlgn val="ctr"/>
        <c:lblOffset val="100"/>
        <c:noMultiLvlLbl val="0"/>
      </c:catAx>
      <c:valAx>
        <c:axId val="49184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84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Eficiência</a:t>
            </a:r>
            <a:r>
              <a:rPr lang="en-US" baseline="0"/>
              <a:t> em função da percentagem de erros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Folha1!$B$33:$B$36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Folha1!$E$33:$E$36</c:f>
              <c:numCache>
                <c:formatCode>General</c:formatCode>
                <c:ptCount val="4"/>
                <c:pt idx="0">
                  <c:v>0.45365727538438327</c:v>
                </c:pt>
                <c:pt idx="1">
                  <c:v>0.2907995034074794</c:v>
                </c:pt>
                <c:pt idx="2">
                  <c:v>0.25810054472133631</c:v>
                </c:pt>
                <c:pt idx="3">
                  <c:v>0.14346282170094019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B-4BA7-B50C-0E6673FD5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031320"/>
        <c:axId val="540030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ErrorRate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Folha1!$B$33:$B$36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Folha1!$B$33:$B$36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92B-4BA7-B50C-0E6673FD5FF5}"/>
                  </c:ext>
                </c:extLst>
              </c15:ser>
            </c15:filteredLineSeries>
          </c:ext>
        </c:extLst>
      </c:lineChart>
      <c:catAx>
        <c:axId val="5400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0030336"/>
        <c:crosses val="autoZero"/>
        <c:auto val="1"/>
        <c:lblAlgn val="ctr"/>
        <c:lblOffset val="100"/>
        <c:noMultiLvlLbl val="0"/>
      </c:catAx>
      <c:valAx>
        <c:axId val="5400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00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17</xdr:row>
      <xdr:rowOff>157162</xdr:rowOff>
    </xdr:from>
    <xdr:to>
      <xdr:col>22</xdr:col>
      <xdr:colOff>314325</xdr:colOff>
      <xdr:row>34</xdr:row>
      <xdr:rowOff>42862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470CFA-208D-4821-B3B0-CA987AA80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35</xdr:row>
      <xdr:rowOff>80962</xdr:rowOff>
    </xdr:from>
    <xdr:to>
      <xdr:col>22</xdr:col>
      <xdr:colOff>304800</xdr:colOff>
      <xdr:row>46</xdr:row>
      <xdr:rowOff>157162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F8FE901-5F2E-405C-A0C5-23C1448B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906555</xdr:colOff>
      <xdr:row>35</xdr:row>
      <xdr:rowOff>30535</xdr:rowOff>
    </xdr:from>
    <xdr:to>
      <xdr:col>29</xdr:col>
      <xdr:colOff>524995</xdr:colOff>
      <xdr:row>49</xdr:row>
      <xdr:rowOff>106735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DA19F49-B6BA-4B9D-80F0-A6FB51C48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628089</xdr:colOff>
      <xdr:row>18</xdr:row>
      <xdr:rowOff>16528</xdr:rowOff>
    </xdr:from>
    <xdr:to>
      <xdr:col>29</xdr:col>
      <xdr:colOff>254373</xdr:colOff>
      <xdr:row>32</xdr:row>
      <xdr:rowOff>92728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675F2C6-FA32-4031-B67E-A353D8008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F20C1A-4EB0-49BF-AF3C-07CA6768DE44}" name="Tabela7" displayName="Tabela7" ref="B15:E20" totalsRowShown="0" headerRowBorderDxfId="29" tableBorderDxfId="28" totalsRowBorderDxfId="27">
  <autoFilter ref="B15:E20" xr:uid="{48BB118E-CA26-411F-AD5E-E6C52AA084C7}"/>
  <tableColumns count="4">
    <tableColumn id="1" xr3:uid="{27BE765B-ED01-42F7-BB0E-514B0A6873A6}" name="C" dataDxfId="26"/>
    <tableColumn id="2" xr3:uid="{042B4A39-60FC-4C88-937B-F8D03B2FA87D}" name="Time" dataDxfId="25"/>
    <tableColumn id="3" xr3:uid="{613DEE06-8423-4D71-9189-6692F9C4315E}" name="R" dataDxfId="24">
      <calculatedColumnFormula>P$16/C16</calculatedColumnFormula>
    </tableColumn>
    <tableColumn id="4" xr3:uid="{40495BC8-6DAA-4D5D-81B0-91C46D5A0312}" name="S" dataDxfId="23">
      <calculatedColumnFormula>D16/B16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FEF9B7-5A9F-415F-A170-95A363741747}" name="Tabela8" displayName="Tabela8" ref="B22:E29" totalsRowShown="0" headerRowBorderDxfId="22" tableBorderDxfId="21" totalsRowBorderDxfId="20">
  <autoFilter ref="B22:E29" xr:uid="{06E87FBF-8201-4406-BFD0-6620F3B4E81C}"/>
  <tableColumns count="4">
    <tableColumn id="1" xr3:uid="{B8B97CCB-CEFD-4D7A-BC57-C617E3E581C2}" name="PacketSize" dataDxfId="19"/>
    <tableColumn id="2" xr3:uid="{ECFD7FDA-1094-4187-89CA-BD2173613AEF}" name="Time" dataDxfId="18"/>
    <tableColumn id="3" xr3:uid="{63B47F3D-B067-4A33-AF25-62B73F5133E8}" name="R" dataDxfId="17">
      <calculatedColumnFormula>P$16/C23</calculatedColumnFormula>
    </tableColumn>
    <tableColumn id="4" xr3:uid="{37B2FE3C-0275-4301-B3DA-C5B17E0644FA}" name="S" dataDxfId="16">
      <calculatedColumnFormula>D23/38400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D6BE2B-E8E7-4CF8-B814-68E8D4878894}" name="Tabela9" displayName="Tabela9" ref="B32:E37" totalsRowShown="0" headerRowDxfId="15" headerRowBorderDxfId="14" tableBorderDxfId="13" totalsRowBorderDxfId="12">
  <autoFilter ref="B32:E37" xr:uid="{60CC4705-0461-41AB-8FB1-39D3FFE75030}"/>
  <tableColumns count="4">
    <tableColumn id="1" xr3:uid="{42ED30A3-CF64-4FAD-B7FA-FB666E180C58}" name="ErrorRate" dataDxfId="11"/>
    <tableColumn id="2" xr3:uid="{53D87E3C-80F3-44F1-ABF0-1AE75070C35C}" name="Time" dataDxfId="10"/>
    <tableColumn id="3" xr3:uid="{389330F8-20E1-40FC-9FC1-FAA4C9E14470}" name="R" dataDxfId="9">
      <calculatedColumnFormula>P$16/Tabela9[[#This Row],[Time]]</calculatedColumnFormula>
    </tableColumn>
    <tableColumn id="4" xr3:uid="{6E177E1D-2630-426A-8A6E-67B0686E0260}" name="S" dataDxfId="8">
      <calculatedColumnFormula>Tabela9[[#This Row],[R]]/38400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7C4257-FE93-48B8-812F-F761245B1261}" name="Tabela10" displayName="Tabela10" ref="B39:E43" totalsRowShown="0" headerRowDxfId="7" headerRowBorderDxfId="6" tableBorderDxfId="5" totalsRowBorderDxfId="4">
  <autoFilter ref="B39:E43" xr:uid="{98320FD0-C5F7-4047-9233-91043E3BDF79}"/>
  <tableColumns count="4">
    <tableColumn id="1" xr3:uid="{844010D1-A05E-4C5B-AD97-606459DB82B0}" name="Delay" dataDxfId="3"/>
    <tableColumn id="2" xr3:uid="{EE29C71F-208D-4FB6-B573-347A41327570}" name="Time" dataDxfId="2"/>
    <tableColumn id="3" xr3:uid="{8B878435-E207-4107-A865-1171545A39B3}" name="R" dataDxfId="1">
      <calculatedColumnFormula>P$16/Tabela10[[#This Row],[Time]]</calculatedColumnFormula>
    </tableColumn>
    <tableColumn id="4" xr3:uid="{20328B51-BCCA-435A-94BA-A4C1B79570CA}" name="S" dataDxfId="0">
      <calculatedColumnFormula>Tabela10[[#This Row],[R]]/38400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2097-D22B-40B5-9060-7C1074534586}">
  <dimension ref="B5:X43"/>
  <sheetViews>
    <sheetView tabSelected="1" topLeftCell="A12" zoomScale="85" zoomScaleNormal="85" workbookViewId="0">
      <selection activeCell="E11" sqref="E11"/>
    </sheetView>
  </sheetViews>
  <sheetFormatPr defaultRowHeight="15" x14ac:dyDescent="0.25"/>
  <cols>
    <col min="2" max="2" width="12.5703125" customWidth="1"/>
    <col min="3" max="3" width="11" bestFit="1" customWidth="1"/>
    <col min="4" max="5" width="12" bestFit="1" customWidth="1"/>
    <col min="6" max="6" width="10" bestFit="1" customWidth="1"/>
    <col min="7" max="7" width="12.7109375" bestFit="1" customWidth="1"/>
    <col min="8" max="8" width="15.140625" customWidth="1"/>
    <col min="9" max="9" width="10" bestFit="1" customWidth="1"/>
    <col min="10" max="10" width="11" bestFit="1" customWidth="1"/>
    <col min="11" max="11" width="10" bestFit="1" customWidth="1"/>
    <col min="12" max="12" width="11" bestFit="1" customWidth="1"/>
    <col min="13" max="14" width="10" bestFit="1" customWidth="1"/>
    <col min="16" max="16" width="11.85546875" bestFit="1" customWidth="1"/>
    <col min="23" max="23" width="19.85546875" bestFit="1" customWidth="1"/>
  </cols>
  <sheetData>
    <row r="5" spans="2:24" x14ac:dyDescent="0.25">
      <c r="Q5" s="1" t="s">
        <v>0</v>
      </c>
      <c r="R5" s="1">
        <v>38400</v>
      </c>
      <c r="S5" s="1">
        <v>19200</v>
      </c>
      <c r="T5" s="1">
        <v>9600</v>
      </c>
      <c r="U5" s="1">
        <v>4800</v>
      </c>
    </row>
    <row r="6" spans="2:24" x14ac:dyDescent="0.25">
      <c r="Q6" s="1" t="s">
        <v>1</v>
      </c>
      <c r="R6" s="1">
        <v>11.393399</v>
      </c>
      <c r="S6" s="1">
        <v>11.407037000000001</v>
      </c>
      <c r="T6" s="1">
        <v>11.446777000000001</v>
      </c>
      <c r="U6" s="1">
        <v>11.412019000000001</v>
      </c>
    </row>
    <row r="9" spans="2:24" x14ac:dyDescent="0.25">
      <c r="W9" s="1" t="s">
        <v>11</v>
      </c>
      <c r="X9" s="1"/>
    </row>
    <row r="10" spans="2:24" x14ac:dyDescent="0.25">
      <c r="W10" s="1" t="s">
        <v>10</v>
      </c>
      <c r="X10" s="1">
        <v>475</v>
      </c>
    </row>
    <row r="14" spans="2:24" x14ac:dyDescent="0.25">
      <c r="G14" s="1" t="s">
        <v>7</v>
      </c>
      <c r="H14" s="1">
        <v>57600</v>
      </c>
      <c r="I14" s="1">
        <v>38400</v>
      </c>
      <c r="J14" s="1">
        <v>19200</v>
      </c>
      <c r="K14" s="1">
        <v>9600</v>
      </c>
      <c r="L14" s="1">
        <v>4800</v>
      </c>
      <c r="P14" s="1" t="s">
        <v>3</v>
      </c>
      <c r="Q14" s="1" t="s">
        <v>6</v>
      </c>
      <c r="S14" t="s">
        <v>8</v>
      </c>
    </row>
    <row r="15" spans="2:24" x14ac:dyDescent="0.25">
      <c r="B15" s="13" t="s">
        <v>7</v>
      </c>
      <c r="C15" s="9" t="s">
        <v>1</v>
      </c>
      <c r="D15" s="9" t="s">
        <v>8</v>
      </c>
      <c r="E15" s="15" t="s">
        <v>9</v>
      </c>
      <c r="G15" s="3" t="s">
        <v>1</v>
      </c>
      <c r="H15" s="3">
        <v>11.264984999999999</v>
      </c>
      <c r="I15" s="3">
        <v>16.646927999999999</v>
      </c>
      <c r="J15" s="3">
        <v>32.941088800000003</v>
      </c>
      <c r="K15" s="3">
        <v>65.486258000000007</v>
      </c>
      <c r="L15" s="3">
        <v>130.60449800000001</v>
      </c>
      <c r="P15" s="1">
        <v>35.4</v>
      </c>
      <c r="Q15" s="1" t="s">
        <v>4</v>
      </c>
      <c r="S15" t="s">
        <v>7</v>
      </c>
    </row>
    <row r="16" spans="2:24" x14ac:dyDescent="0.25">
      <c r="B16" s="7">
        <v>4800</v>
      </c>
      <c r="C16" s="3">
        <v>130.60449800000001</v>
      </c>
      <c r="D16" s="1">
        <f>P$16/C16</f>
        <v>2220.4196979494532</v>
      </c>
      <c r="E16" s="8">
        <f>D16/B16</f>
        <v>0.46258743707280275</v>
      </c>
      <c r="G16" s="1" t="s">
        <v>8</v>
      </c>
      <c r="H16" s="1">
        <f>$P16/H15</f>
        <v>25743.203386422618</v>
      </c>
      <c r="I16" s="1">
        <f>$P16/I15</f>
        <v>17420.439374760317</v>
      </c>
      <c r="J16" s="1">
        <f>$P16/J15</f>
        <v>8803.4977155946326</v>
      </c>
      <c r="K16" s="1">
        <f>$P16/K15</f>
        <v>4428.3611379963104</v>
      </c>
      <c r="L16" s="1">
        <f>$P16/L15</f>
        <v>2220.4196979494532</v>
      </c>
      <c r="P16" s="1">
        <f>P15*8*1024</f>
        <v>289996.79999999999</v>
      </c>
      <c r="Q16" s="1" t="s">
        <v>5</v>
      </c>
    </row>
    <row r="17" spans="2:17" x14ac:dyDescent="0.25">
      <c r="B17" s="7">
        <v>9600</v>
      </c>
      <c r="C17" s="3">
        <v>65.486258000000007</v>
      </c>
      <c r="D17" s="1">
        <f t="shared" ref="D17:D20" si="0">P$16/C17</f>
        <v>4428.3611379963104</v>
      </c>
      <c r="E17" s="8">
        <f t="shared" ref="E17:E20" si="1">D17/B17</f>
        <v>0.46128761854128231</v>
      </c>
      <c r="G17" s="2" t="s">
        <v>9</v>
      </c>
      <c r="H17" s="1">
        <f>H16/H14</f>
        <v>0.44693061434761489</v>
      </c>
      <c r="I17" s="1">
        <f>I16/I14</f>
        <v>0.45365727538438327</v>
      </c>
      <c r="J17" s="1">
        <f>J16/J14</f>
        <v>0.4585155060205538</v>
      </c>
      <c r="K17" s="1">
        <f>K16/K14</f>
        <v>0.46128761854128231</v>
      </c>
      <c r="L17" s="1">
        <f>L16/L14</f>
        <v>0.46258743707280275</v>
      </c>
      <c r="P17" s="4"/>
      <c r="Q17" s="4"/>
    </row>
    <row r="18" spans="2:17" x14ac:dyDescent="0.25">
      <c r="B18" s="7">
        <v>19200</v>
      </c>
      <c r="C18" s="3">
        <v>32.941088800000003</v>
      </c>
      <c r="D18" s="1">
        <f t="shared" si="0"/>
        <v>8803.4977155946326</v>
      </c>
      <c r="E18" s="8">
        <f t="shared" si="1"/>
        <v>0.4585155060205538</v>
      </c>
    </row>
    <row r="19" spans="2:17" x14ac:dyDescent="0.25">
      <c r="B19" s="7">
        <v>38400</v>
      </c>
      <c r="C19" s="3">
        <v>16.646927999999999</v>
      </c>
      <c r="D19" s="1">
        <f t="shared" si="0"/>
        <v>17420.439374760317</v>
      </c>
      <c r="E19" s="8">
        <f t="shared" si="1"/>
        <v>0.45365727538438327</v>
      </c>
    </row>
    <row r="20" spans="2:17" x14ac:dyDescent="0.25">
      <c r="B20" s="11">
        <v>57600</v>
      </c>
      <c r="C20" s="3">
        <v>11.264984999999999</v>
      </c>
      <c r="D20" s="1">
        <f t="shared" si="0"/>
        <v>25743.203386422618</v>
      </c>
      <c r="E20" s="12">
        <f t="shared" si="1"/>
        <v>0.44693061434761489</v>
      </c>
      <c r="G20" s="1" t="s">
        <v>2</v>
      </c>
      <c r="H20" s="1">
        <v>32</v>
      </c>
      <c r="I20" s="1">
        <v>64</v>
      </c>
      <c r="J20" s="1">
        <v>96</v>
      </c>
      <c r="K20" s="1">
        <v>128</v>
      </c>
      <c r="L20" s="1">
        <v>160</v>
      </c>
      <c r="M20" s="2">
        <v>192</v>
      </c>
      <c r="N20" s="2">
        <v>224</v>
      </c>
    </row>
    <row r="21" spans="2:17" x14ac:dyDescent="0.25">
      <c r="B21" s="4"/>
      <c r="C21" s="4"/>
      <c r="D21" s="4"/>
      <c r="E21" s="4"/>
      <c r="G21" s="1" t="s">
        <v>1</v>
      </c>
      <c r="H21" s="1">
        <v>16.646927999999999</v>
      </c>
      <c r="I21" s="1">
        <v>13.153734999999999</v>
      </c>
      <c r="J21" s="1">
        <v>12.014862000000001</v>
      </c>
      <c r="K21" s="1">
        <v>11.401286000000001</v>
      </c>
      <c r="L21" s="1">
        <v>11.082233</v>
      </c>
      <c r="M21" s="1">
        <v>10.823468999999999</v>
      </c>
      <c r="N21" s="1">
        <v>10.660242999999999</v>
      </c>
    </row>
    <row r="22" spans="2:17" x14ac:dyDescent="0.25">
      <c r="B22" s="13" t="s">
        <v>2</v>
      </c>
      <c r="C22" s="9" t="s">
        <v>1</v>
      </c>
      <c r="D22" s="9" t="s">
        <v>8</v>
      </c>
      <c r="E22" s="15" t="s">
        <v>9</v>
      </c>
      <c r="G22" s="1" t="s">
        <v>8</v>
      </c>
      <c r="H22" s="1">
        <f>$P16/H21</f>
        <v>17420.439374760317</v>
      </c>
      <c r="I22" s="1">
        <f t="shared" ref="I22:N22" si="2">$P16/I21</f>
        <v>22046.726652163816</v>
      </c>
      <c r="J22" s="1">
        <f t="shared" si="2"/>
        <v>24136.506936159563</v>
      </c>
      <c r="K22" s="1">
        <f t="shared" si="2"/>
        <v>25435.446492614952</v>
      </c>
      <c r="L22" s="1">
        <f t="shared" si="2"/>
        <v>26167.722696319412</v>
      </c>
      <c r="M22" s="1">
        <f t="shared" si="2"/>
        <v>26793.332156261546</v>
      </c>
      <c r="N22" s="1">
        <f t="shared" si="2"/>
        <v>27203.58250745316</v>
      </c>
    </row>
    <row r="23" spans="2:17" x14ac:dyDescent="0.25">
      <c r="B23" s="7">
        <v>32</v>
      </c>
      <c r="C23" s="1">
        <v>16.646927999999999</v>
      </c>
      <c r="D23" s="1">
        <f>P$16/C23</f>
        <v>17420.439374760317</v>
      </c>
      <c r="E23" s="8">
        <f>D23/38400</f>
        <v>0.45365727538438327</v>
      </c>
      <c r="G23" s="2" t="s">
        <v>9</v>
      </c>
      <c r="H23" s="1">
        <f t="shared" ref="H23:N23" si="3">H22/$I14</f>
        <v>0.45365727538438327</v>
      </c>
      <c r="I23" s="1">
        <f t="shared" si="3"/>
        <v>0.57413350656676598</v>
      </c>
      <c r="J23" s="1">
        <f t="shared" si="3"/>
        <v>0.62855486812915529</v>
      </c>
      <c r="K23" s="1">
        <f t="shared" si="3"/>
        <v>0.66238141907851433</v>
      </c>
      <c r="L23" s="1">
        <f t="shared" si="3"/>
        <v>0.68145111188331797</v>
      </c>
      <c r="M23" s="1">
        <f t="shared" si="3"/>
        <v>0.69774302490264439</v>
      </c>
      <c r="N23" s="1">
        <f t="shared" si="3"/>
        <v>0.70842662779825938</v>
      </c>
    </row>
    <row r="24" spans="2:17" x14ac:dyDescent="0.25">
      <c r="B24" s="7">
        <v>64</v>
      </c>
      <c r="C24" s="1">
        <v>13.153734999999999</v>
      </c>
      <c r="D24" s="1">
        <f t="shared" ref="D24:D29" si="4">P$16/C24</f>
        <v>22046.726652163816</v>
      </c>
      <c r="E24" s="8">
        <f t="shared" ref="E24:E29" si="5">D24/38400</f>
        <v>0.57413350656676598</v>
      </c>
    </row>
    <row r="25" spans="2:17" x14ac:dyDescent="0.25">
      <c r="B25" s="7">
        <v>96</v>
      </c>
      <c r="C25" s="1">
        <v>12.014862000000001</v>
      </c>
      <c r="D25" s="1">
        <f t="shared" si="4"/>
        <v>24136.506936159563</v>
      </c>
      <c r="E25" s="8">
        <f t="shared" si="5"/>
        <v>0.62855486812915529</v>
      </c>
    </row>
    <row r="26" spans="2:17" x14ac:dyDescent="0.25">
      <c r="B26" s="7">
        <v>128</v>
      </c>
      <c r="C26" s="1">
        <v>11.401286000000001</v>
      </c>
      <c r="D26" s="1">
        <f t="shared" si="4"/>
        <v>25435.446492614952</v>
      </c>
      <c r="E26" s="8">
        <f t="shared" si="5"/>
        <v>0.66238141907851433</v>
      </c>
    </row>
    <row r="27" spans="2:17" x14ac:dyDescent="0.25">
      <c r="B27" s="7">
        <v>160</v>
      </c>
      <c r="C27" s="1">
        <v>11.082233</v>
      </c>
      <c r="D27" s="1">
        <f t="shared" si="4"/>
        <v>26167.722696319412</v>
      </c>
      <c r="E27" s="8">
        <f t="shared" si="5"/>
        <v>0.68145111188331797</v>
      </c>
    </row>
    <row r="28" spans="2:17" x14ac:dyDescent="0.25">
      <c r="B28" s="6">
        <v>192</v>
      </c>
      <c r="C28" s="1">
        <v>10.823468999999999</v>
      </c>
      <c r="D28" s="1">
        <f t="shared" si="4"/>
        <v>26793.332156261546</v>
      </c>
      <c r="E28" s="8">
        <f t="shared" si="5"/>
        <v>0.69774302490264439</v>
      </c>
    </row>
    <row r="29" spans="2:17" x14ac:dyDescent="0.25">
      <c r="B29" s="14">
        <v>224</v>
      </c>
      <c r="C29" s="3">
        <v>10.660242999999999</v>
      </c>
      <c r="D29" s="1">
        <f t="shared" si="4"/>
        <v>27203.58250745316</v>
      </c>
      <c r="E29" s="12">
        <f t="shared" si="5"/>
        <v>0.70842662779825938</v>
      </c>
      <c r="G29" s="1" t="s">
        <v>7</v>
      </c>
      <c r="H29" s="1">
        <v>57600</v>
      </c>
      <c r="I29" s="1">
        <v>38400</v>
      </c>
      <c r="J29" s="1">
        <v>19200</v>
      </c>
      <c r="K29" s="1">
        <v>9600</v>
      </c>
      <c r="L29" s="1">
        <v>4800</v>
      </c>
    </row>
    <row r="30" spans="2:17" x14ac:dyDescent="0.25">
      <c r="G30" s="2" t="s">
        <v>9</v>
      </c>
      <c r="H30" s="1">
        <v>0.44693061434761489</v>
      </c>
      <c r="I30" s="1">
        <v>0.45365727538438327</v>
      </c>
      <c r="J30" s="1">
        <v>0.4585155060205538</v>
      </c>
      <c r="K30" s="1">
        <v>0.46128761854128231</v>
      </c>
      <c r="L30" s="1">
        <v>0.46258743707280275</v>
      </c>
    </row>
    <row r="31" spans="2:17" x14ac:dyDescent="0.25">
      <c r="G31" s="5"/>
      <c r="H31" s="4"/>
      <c r="I31" s="4"/>
      <c r="J31" s="4"/>
      <c r="K31" s="4"/>
      <c r="L31" s="4"/>
    </row>
    <row r="32" spans="2:17" x14ac:dyDescent="0.25">
      <c r="B32" s="13" t="s">
        <v>12</v>
      </c>
      <c r="C32" s="9" t="s">
        <v>1</v>
      </c>
      <c r="D32" s="9" t="s">
        <v>8</v>
      </c>
      <c r="E32" s="10" t="s">
        <v>9</v>
      </c>
    </row>
    <row r="33" spans="2:12" x14ac:dyDescent="0.25">
      <c r="B33" s="7">
        <v>0</v>
      </c>
      <c r="C33" s="1">
        <v>16.646927999999999</v>
      </c>
      <c r="D33" s="16">
        <f>P$16/Tabela9[[#This Row],[Time]]</f>
        <v>17420.439374760317</v>
      </c>
      <c r="E33" s="17">
        <f>Tabela9[[#This Row],[R]]/38400</f>
        <v>0.45365727538438327</v>
      </c>
    </row>
    <row r="34" spans="2:12" x14ac:dyDescent="0.25">
      <c r="B34" s="7">
        <v>1</v>
      </c>
      <c r="C34" s="1">
        <v>25.969783</v>
      </c>
      <c r="D34" s="1">
        <f>P$16/Tabela9[[#This Row],[Time]]</f>
        <v>11166.700930847208</v>
      </c>
      <c r="E34" s="8">
        <f>Tabela9[[#This Row],[R]]/38400</f>
        <v>0.2907995034074794</v>
      </c>
      <c r="G34" s="1" t="s">
        <v>7</v>
      </c>
      <c r="H34" s="1">
        <v>4800</v>
      </c>
      <c r="I34" s="1">
        <v>9600</v>
      </c>
      <c r="J34" s="1">
        <v>19200</v>
      </c>
      <c r="K34" s="1">
        <v>38400</v>
      </c>
      <c r="L34" s="1">
        <v>57600</v>
      </c>
    </row>
    <row r="35" spans="2:12" x14ac:dyDescent="0.25">
      <c r="B35" s="7">
        <v>3</v>
      </c>
      <c r="C35" s="1">
        <v>29.259914999999999</v>
      </c>
      <c r="D35" s="1">
        <f>P$16/Tabela9[[#This Row],[Time]]</f>
        <v>9911.0609172993154</v>
      </c>
      <c r="E35" s="8">
        <f>Tabela9[[#This Row],[R]]/38400</f>
        <v>0.25810054472133631</v>
      </c>
      <c r="G35" s="2" t="s">
        <v>9</v>
      </c>
      <c r="H35" s="1">
        <v>0.46258743707280275</v>
      </c>
      <c r="I35" s="1">
        <v>0.46128761854128231</v>
      </c>
      <c r="J35" s="1">
        <v>0.4585155060205538</v>
      </c>
      <c r="K35" s="1">
        <v>0.45365727538438327</v>
      </c>
      <c r="L35" s="1">
        <v>0.44693061434761489</v>
      </c>
    </row>
    <row r="36" spans="2:12" x14ac:dyDescent="0.25">
      <c r="B36" s="7">
        <v>5</v>
      </c>
      <c r="C36" s="1">
        <v>52.640816000000001</v>
      </c>
      <c r="D36" s="1">
        <f>P$16/Tabela9[[#This Row],[Time]]</f>
        <v>5508.9723533161032</v>
      </c>
      <c r="E36" s="8">
        <f>Tabela9[[#This Row],[R]]/38400</f>
        <v>0.14346282170094019</v>
      </c>
    </row>
    <row r="37" spans="2:12" x14ac:dyDescent="0.25">
      <c r="B37" s="7">
        <v>7</v>
      </c>
      <c r="C37" s="1">
        <v>87.051704000000001</v>
      </c>
      <c r="D37" s="1">
        <f>P$16/Tabela9[[#This Row],[Time]]</f>
        <v>3331.3167540063314</v>
      </c>
      <c r="E37" s="8">
        <f>Tabela9[[#This Row],[R]]/38400</f>
        <v>8.6753040468914883E-2</v>
      </c>
    </row>
    <row r="38" spans="2:12" x14ac:dyDescent="0.25">
      <c r="G38" s="1" t="s">
        <v>10</v>
      </c>
      <c r="H38" s="1">
        <v>189.87583599999999</v>
      </c>
      <c r="I38" s="1"/>
      <c r="J38" s="1"/>
      <c r="K38" s="1"/>
      <c r="L38" s="1"/>
    </row>
    <row r="39" spans="2:12" x14ac:dyDescent="0.25">
      <c r="B39" s="4" t="s">
        <v>13</v>
      </c>
      <c r="C39" s="4" t="s">
        <v>1</v>
      </c>
      <c r="D39" s="4" t="s">
        <v>8</v>
      </c>
      <c r="E39" s="4" t="s">
        <v>9</v>
      </c>
      <c r="G39" s="1" t="s">
        <v>12</v>
      </c>
      <c r="H39" s="1">
        <v>5</v>
      </c>
      <c r="I39" s="1">
        <v>15</v>
      </c>
      <c r="J39" s="1">
        <v>25</v>
      </c>
      <c r="K39" s="1">
        <v>35</v>
      </c>
      <c r="L39" s="1">
        <v>45</v>
      </c>
    </row>
    <row r="40" spans="2:12" x14ac:dyDescent="0.25">
      <c r="B40" s="7">
        <v>1E-3</v>
      </c>
      <c r="C40" s="1">
        <v>10.799956999999999</v>
      </c>
      <c r="D40" s="1">
        <f>P$16/Tabela10[[#This Row],[Time]]</f>
        <v>26851.662464952409</v>
      </c>
      <c r="E40" s="8">
        <f>Tabela10[[#This Row],[R]]/38400</f>
        <v>0.69926204335813569</v>
      </c>
    </row>
    <row r="41" spans="2:12" x14ac:dyDescent="0.25">
      <c r="B41" s="7">
        <v>0.05</v>
      </c>
      <c r="C41" s="1">
        <v>14.439983</v>
      </c>
      <c r="D41" s="1">
        <f>P$16/Tabela10[[#This Row],[Time]]</f>
        <v>20082.90452973525</v>
      </c>
      <c r="E41" s="8">
        <f>Tabela10[[#This Row],[R]]/38400</f>
        <v>0.52299230546185549</v>
      </c>
      <c r="G41" s="1" t="s">
        <v>12</v>
      </c>
      <c r="H41" s="1">
        <v>5</v>
      </c>
      <c r="I41" s="1">
        <v>15</v>
      </c>
      <c r="J41" s="1">
        <v>25</v>
      </c>
      <c r="K41" s="1">
        <v>35</v>
      </c>
      <c r="L41" s="1">
        <v>45</v>
      </c>
    </row>
    <row r="42" spans="2:12" x14ac:dyDescent="0.25">
      <c r="B42" s="7">
        <v>0.1</v>
      </c>
      <c r="C42" s="1">
        <v>28.690873</v>
      </c>
      <c r="D42" s="1">
        <f>P$16/Tabela10[[#This Row],[Time]]</f>
        <v>10107.632486470522</v>
      </c>
      <c r="E42" s="8">
        <f>Tabela10[[#This Row],[R]]/38400</f>
        <v>0.26321959600183653</v>
      </c>
      <c r="G42" s="1" t="s">
        <v>10</v>
      </c>
      <c r="H42" s="1">
        <v>189.87583599999999</v>
      </c>
      <c r="I42" s="1"/>
      <c r="J42" s="1"/>
      <c r="K42" s="1"/>
      <c r="L42" s="1"/>
    </row>
    <row r="43" spans="2:12" x14ac:dyDescent="0.25">
      <c r="B43" s="11">
        <v>0.15</v>
      </c>
      <c r="C43" s="3">
        <v>42.946874000000001</v>
      </c>
      <c r="D43" s="18">
        <f>P$16/Tabela10[[#This Row],[Time]]</f>
        <v>6752.4542065622745</v>
      </c>
      <c r="E43" s="19">
        <f>Tabela10[[#This Row],[R]]/38400</f>
        <v>0.17584516162922589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dcterms:created xsi:type="dcterms:W3CDTF">2020-11-14T17:33:03Z</dcterms:created>
  <dcterms:modified xsi:type="dcterms:W3CDTF">2020-11-16T00:31:25Z</dcterms:modified>
</cp:coreProperties>
</file>