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8_{9DA2D125-3BC9-406B-82E4-7B8397490232}" xr6:coauthVersionLast="47" xr6:coauthVersionMax="47" xr10:uidLastSave="{00000000-0000-0000-0000-000000000000}"/>
  <bookViews>
    <workbookView xWindow="-120" yWindow="-120" windowWidth="20730" windowHeight="11160" activeTab="1" xr2:uid="{255CFAC6-715B-4C6B-AC80-5626B26B3EDB}"/>
  </bookViews>
  <sheets>
    <sheet name="Gráficos" sheetId="1" r:id="rId1"/>
    <sheet name="Cálculos" sheetId="2" r:id="rId2"/>
  </sheets>
  <definedNames>
    <definedName name="_xlchart.v1.0" hidden="1">Gráficos!$A$2:$A$26</definedName>
    <definedName name="_xlchart.v1.1" hidden="1">Gráficos!$B$2:$B$26</definedName>
    <definedName name="_xlchart.v1.2" hidden="1">Gráficos!$D$1</definedName>
    <definedName name="_xlchart.v1.3" hidden="1">Gráficos!$D$2:$D$26</definedName>
    <definedName name="_xlchart.v1.4" hidden="1">Gráficos!$C$2:$C$26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I21" i="2"/>
  <c r="I20" i="2"/>
  <c r="I9" i="2"/>
  <c r="H6" i="2"/>
  <c r="H5" i="2"/>
  <c r="I5" i="2"/>
  <c r="H12" i="2"/>
  <c r="F16" i="2" s="1"/>
  <c r="G5" i="2"/>
  <c r="G9" i="2" s="1"/>
  <c r="G6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7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F12" i="2" l="1"/>
  <c r="F14" i="2"/>
  <c r="G22" i="2" s="1"/>
  <c r="I7" i="2"/>
  <c r="G20" i="2"/>
  <c r="G7" i="2"/>
  <c r="G21" i="2" s="1"/>
</calcChain>
</file>

<file path=xl/sharedStrings.xml><?xml version="1.0" encoding="utf-8"?>
<sst xmlns="http://schemas.openxmlformats.org/spreadsheetml/2006/main" count="33" uniqueCount="29">
  <si>
    <t>Mesa</t>
  </si>
  <si>
    <t>Área(cm²)</t>
  </si>
  <si>
    <t>Grandezas</t>
  </si>
  <si>
    <t>Médias</t>
  </si>
  <si>
    <t>Largura (cm)</t>
  </si>
  <si>
    <t>Comprimento (cm)</t>
  </si>
  <si>
    <t>Área (cm²)</t>
  </si>
  <si>
    <t>Total de medidas</t>
  </si>
  <si>
    <t>Raiz das medidas</t>
  </si>
  <si>
    <t>Calculo da área(L media x C media):</t>
  </si>
  <si>
    <t>Desvio Padrão Área (cm²)</t>
  </si>
  <si>
    <t>Erro da Área</t>
  </si>
  <si>
    <t>Desvio Padrão Amostral</t>
  </si>
  <si>
    <t>Erro da média (Área)</t>
  </si>
  <si>
    <t>Comprimento</t>
  </si>
  <si>
    <t>Área</t>
  </si>
  <si>
    <t xml:space="preserve">Largura </t>
  </si>
  <si>
    <t>C</t>
  </si>
  <si>
    <t>L</t>
  </si>
  <si>
    <t>Covariancia(C x L)</t>
  </si>
  <si>
    <t>Pearson</t>
  </si>
  <si>
    <t>Erro da média(Comprimento)</t>
  </si>
  <si>
    <t>Erro da média(Largura)</t>
  </si>
  <si>
    <t>Área Mesas da Turma</t>
  </si>
  <si>
    <t>11,305,25</t>
  </si>
  <si>
    <t>Média das Médias(Área)</t>
  </si>
  <si>
    <t>Discrepancia</t>
  </si>
  <si>
    <t>Erro da Área * 2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</si>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</sst>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,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Largura</a:t>
            </a:r>
            <a:r>
              <a:rPr lang="en-US" baseline="0"/>
              <a:t> X Comprimento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Comprimento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Gráficos!$B$2:$B$26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xVal>
          <c:yVal>
            <c:numRef>
              <c:f>Gráficos!$C$2:$C$26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8AD-BD20-7012BA3F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3112"/>
        <c:axId val="479358520"/>
      </c:scatterChart>
      <c:valAx>
        <c:axId val="4793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58520"/>
        <c:crosses val="autoZero"/>
        <c:crossBetween val="midCat"/>
      </c:valAx>
      <c:valAx>
        <c:axId val="4793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Histograma Largura (cm)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x:rich>
      </cx:tx>
    </cx:title>
    <cx:plotArea>
      <cx:plotAreaRegion>
        <cx:series layoutId="clusteredColumn" uniqueId="{673A2CAB-88D6-4F7D-AA21-D46E83A32EE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Histograma Comprimento (cm)</a:t>
            </a:r>
            <a:endParaRPr lang="pt-BR"/>
          </a:p>
        </cx:rich>
      </cx:tx>
    </cx:title>
    <cx:plotArea>
      <cx:plotAreaRegion>
        <cx:series layoutId="clusteredColumn" uniqueId="{A6489220-93A7-4664-AC06-89B6CAAF44D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Área(cm²)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Área(cm²)</a:t>
          </a:r>
        </a:p>
      </cx:txPr>
    </cx:title>
    <cx:plotArea>
      <cx:plotAreaRegion>
        <cx:series layoutId="clusteredColumn" uniqueId="{2BFDE132-43BF-4AFE-9C78-C3AD1D7AA09F}">
          <cx:tx>
            <cx:txData>
              <cx:f>_xlchart.v1.2</cx:f>
              <cx:v>Área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609145</xdr:colOff>
      <xdr:row>14</xdr:row>
      <xdr:rowOff>100239</xdr:rowOff>
    </xdr:from>
    <xdr:to>
      <xdr:col>13</xdr:col>
      <xdr:colOff>34017</xdr:colOff>
      <xdr:row>26</xdr:row>
      <xdr:rowOff>78922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A5D07E4-BDFD-4CCE-9E25-9EDC5B4D9E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4670" y="2795814"/>
              <a:ext cx="4301672" cy="2264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607333</xdr:colOff>
      <xdr:row>2</xdr:row>
      <xdr:rowOff>90715</xdr:rowOff>
    </xdr:from>
    <xdr:to>
      <xdr:col>13</xdr:col>
      <xdr:colOff>11340</xdr:colOff>
      <xdr:row>14</xdr:row>
      <xdr:rowOff>68038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D5EEB92-A017-4638-99C7-B5C16C589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2858" y="500290"/>
              <a:ext cx="4280807" cy="2263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286657</xdr:colOff>
      <xdr:row>0</xdr:row>
      <xdr:rowOff>34019</xdr:rowOff>
    </xdr:from>
    <xdr:to>
      <xdr:col>14</xdr:col>
      <xdr:colOff>296182</xdr:colOff>
      <xdr:row>1</xdr:row>
      <xdr:rowOff>176895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E91EAB5-6779-43AB-A447-8C5CF5607D6C}"/>
            </a:ext>
          </a:extLst>
        </xdr:cNvPr>
        <xdr:cNvSpPr/>
      </xdr:nvSpPr>
      <xdr:spPr>
        <a:xfrm>
          <a:off x="10208532" y="34019"/>
          <a:ext cx="1234168" cy="3356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Histogramas</a:t>
          </a:r>
        </a:p>
      </xdr:txBody>
    </xdr:sp>
    <xdr:clientData/>
  </xdr:twoCellAnchor>
  <xdr:twoCellAnchor>
    <xdr:from>
      <xdr:col>13</xdr:col>
      <xdr:colOff>56697</xdr:colOff>
      <xdr:row>14</xdr:row>
      <xdr:rowOff>102054</xdr:rowOff>
    </xdr:from>
    <xdr:to>
      <xdr:col>20</xdr:col>
      <xdr:colOff>181428</xdr:colOff>
      <xdr:row>26</xdr:row>
      <xdr:rowOff>74387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273F2B-2ECE-436A-B938-9EF3C3DFE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90716</xdr:colOff>
      <xdr:row>2</xdr:row>
      <xdr:rowOff>68036</xdr:rowOff>
    </xdr:from>
    <xdr:to>
      <xdr:col>20</xdr:col>
      <xdr:colOff>238126</xdr:colOff>
      <xdr:row>14</xdr:row>
      <xdr:rowOff>68039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5C3DD07-F4DB-4A7D-96F7-B2DA8F5D56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3041" y="477611"/>
              <a:ext cx="4414610" cy="22860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2047876</xdr:colOff>
      <xdr:row>0</xdr:row>
      <xdr:rowOff>123825</xdr:rowOff>
    </xdr:from>
    <xdr:to>
      <xdr:col>6</xdr:col>
      <xdr:colOff>1190625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2037451-4A24-4090-B9BB-2ACCAF1AC9C8}"/>
            </a:ext>
          </a:extLst>
        </xdr:cNvPr>
        <xdr:cNvSpPr/>
      </xdr:nvSpPr>
      <xdr:spPr>
        <a:xfrm>
          <a:off x="8877301" y="123825"/>
          <a:ext cx="1343024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Cálculos</a:t>
          </a:r>
        </a:p>
      </xdr:txBody>
    </xdr:sp>
    <xdr:clientData/>
  </xdr:twoCellAnchor>
  <xdr:twoCellAnchor>
    <xdr:from>
      <xdr:col>5</xdr:col>
      <xdr:colOff>742952</xdr:colOff>
      <xdr:row>16</xdr:row>
      <xdr:rowOff>142875</xdr:rowOff>
    </xdr:from>
    <xdr:to>
      <xdr:col>6</xdr:col>
      <xdr:colOff>790575</xdr:colOff>
      <xdr:row>18</xdr:row>
      <xdr:rowOff>95251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E962AC2-BC82-4E6B-B29F-401804EE8C57}"/>
            </a:ext>
          </a:extLst>
        </xdr:cNvPr>
        <xdr:cNvSpPr/>
      </xdr:nvSpPr>
      <xdr:spPr>
        <a:xfrm>
          <a:off x="7572377" y="3190875"/>
          <a:ext cx="2247898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Propagação</a:t>
          </a:r>
          <a:r>
            <a:rPr lang="pt-BR" sz="1200" b="1" baseline="0"/>
            <a:t> de Erro da Área</a:t>
          </a:r>
          <a:endParaRPr lang="pt-BR" sz="1400" b="1"/>
        </a:p>
      </xdr:txBody>
    </xdr:sp>
    <xdr:clientData/>
  </xdr:twoCellAnchor>
  <xdr:twoCellAnchor>
    <xdr:from>
      <xdr:col>7</xdr:col>
      <xdr:colOff>1114425</xdr:colOff>
      <xdr:row>17</xdr:row>
      <xdr:rowOff>38100</xdr:rowOff>
    </xdr:from>
    <xdr:to>
      <xdr:col>9</xdr:col>
      <xdr:colOff>200025</xdr:colOff>
      <xdr:row>18</xdr:row>
      <xdr:rowOff>180976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BFE2569-AF6C-4E4B-902D-87936E5C2728}"/>
            </a:ext>
          </a:extLst>
        </xdr:cNvPr>
        <xdr:cNvSpPr/>
      </xdr:nvSpPr>
      <xdr:spPr>
        <a:xfrm>
          <a:off x="11096625" y="3276600"/>
          <a:ext cx="2419350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Compatibilidade</a:t>
          </a:r>
          <a:r>
            <a:rPr lang="pt-BR" sz="1200" b="1" baseline="0"/>
            <a:t> entre as medidas</a:t>
          </a:r>
          <a:endParaRPr lang="pt-BR" sz="14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1:E26" totalsRowShown="0" headerRowDxfId="13" dataDxfId="12">
  <autoFilter ref="A1:E26" xr:uid="{AF5E4E7F-7658-4C1F-988D-38E964DF83DE}"/>
  <tableColumns count="5">
    <tableColumn id="1" xr3:uid="{4B7B588D-2180-4D9A-97EC-7C0442261E4F}" name="Mesa" dataDxfId="11"/>
    <tableColumn id="5" xr3:uid="{1C8305B1-FF20-4AD0-9F88-CC91765CCA84}" name="Comprimento" dataDxfId="10"/>
    <tableColumn id="2" xr3:uid="{05BFC711-E78F-40BC-944A-F2446CFDCA92}" name="Largura " dataDxfId="9"/>
    <tableColumn id="4" xr3:uid="{2E8B38ED-96C8-49DC-B05E-3A4584396171}" name="Área" dataDxfId="8">
      <calculatedColumnFormula>C2*B2</calculatedColumnFormula>
    </tableColumn>
    <tableColumn id="3" xr3:uid="{1F477CE9-3090-4398-ACC9-B31637D49D50}" name="Área Mesas da Turm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50D9D-9607-414E-9CC4-DB7EF2D5A2AA}" name="Tabela22" displayName="Tabela22" ref="A1:E26" totalsRowShown="0" headerRowDxfId="6" dataDxfId="5">
  <autoFilter ref="A1:E26" xr:uid="{F1750D9D-9607-414E-9CC4-DB7EF2D5A2AA}"/>
  <tableColumns count="5">
    <tableColumn id="1" xr3:uid="{C719A252-3CF0-42C4-9891-E56D6792B6DF}" name="Mesa" dataDxfId="4"/>
    <tableColumn id="3" xr3:uid="{3B523544-9789-480E-8B1F-A748D05FFEBD}" name="C" dataDxfId="3"/>
    <tableColumn id="2" xr3:uid="{37948ADD-F344-4C00-B307-4C1DF03BCADC}" name="L" dataDxfId="2"/>
    <tableColumn id="4" xr3:uid="{74BC4C81-F794-4BD0-85A2-C6B9DD0B5C1E}" name="Área" dataDxfId="1">
      <calculatedColumnFormula>C2*B2</calculatedColumnFormula>
    </tableColumn>
    <tableColumn id="5" xr3:uid="{48E44B69-FB91-45BB-99C8-16B5510C709A}" name="Área Mesas da Tur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1:E29"/>
  <sheetViews>
    <sheetView zoomScale="84" zoomScaleNormal="84" workbookViewId="0">
      <selection activeCell="E1" sqref="E1:E26"/>
    </sheetView>
  </sheetViews>
  <sheetFormatPr defaultRowHeight="15" x14ac:dyDescent="0.25"/>
  <cols>
    <col min="1" max="1" width="11.140625" customWidth="1"/>
    <col min="2" max="2" width="22.7109375" customWidth="1"/>
    <col min="3" max="3" width="18" bestFit="1" customWidth="1"/>
    <col min="4" max="4" width="14.42578125" bestFit="1" customWidth="1"/>
    <col min="5" max="5" width="25.28515625" bestFit="1" customWidth="1"/>
  </cols>
  <sheetData>
    <row r="1" spans="1:5" x14ac:dyDescent="0.25">
      <c r="A1" s="1" t="s">
        <v>0</v>
      </c>
      <c r="B1" s="1" t="s">
        <v>14</v>
      </c>
      <c r="C1" s="1" t="s">
        <v>16</v>
      </c>
      <c r="D1" s="1" t="s">
        <v>15</v>
      </c>
      <c r="E1" s="1" t="s">
        <v>23</v>
      </c>
    </row>
    <row r="2" spans="1:5" ht="17.25" customHeight="1" x14ac:dyDescent="0.25">
      <c r="A2" s="1">
        <v>1</v>
      </c>
      <c r="B2" s="1">
        <v>149</v>
      </c>
      <c r="C2" s="1">
        <v>75</v>
      </c>
      <c r="D2" s="2">
        <f t="shared" ref="D2:D26" si="0">C2*B2</f>
        <v>11175</v>
      </c>
      <c r="E2" s="1">
        <v>11269.4</v>
      </c>
    </row>
    <row r="3" spans="1:5" x14ac:dyDescent="0.25">
      <c r="A3" s="1">
        <v>2</v>
      </c>
      <c r="B3" s="1">
        <v>150</v>
      </c>
      <c r="C3" s="1">
        <v>75</v>
      </c>
      <c r="D3" s="2">
        <f t="shared" si="0"/>
        <v>11250</v>
      </c>
      <c r="E3" s="1">
        <v>11256.4</v>
      </c>
    </row>
    <row r="4" spans="1:5" x14ac:dyDescent="0.25">
      <c r="A4" s="1">
        <v>3</v>
      </c>
      <c r="B4" s="1">
        <v>147</v>
      </c>
      <c r="C4" s="1">
        <v>75</v>
      </c>
      <c r="D4" s="2">
        <f t="shared" si="0"/>
        <v>11025</v>
      </c>
      <c r="E4" s="1">
        <v>11268.3</v>
      </c>
    </row>
    <row r="5" spans="1:5" x14ac:dyDescent="0.25">
      <c r="A5" s="1">
        <v>4</v>
      </c>
      <c r="B5" s="1">
        <v>150</v>
      </c>
      <c r="C5" s="1">
        <v>75</v>
      </c>
      <c r="D5" s="2">
        <f t="shared" si="0"/>
        <v>11250</v>
      </c>
      <c r="E5" s="1">
        <v>11263.79</v>
      </c>
    </row>
    <row r="6" spans="1:5" x14ac:dyDescent="0.25">
      <c r="A6" s="1">
        <v>5</v>
      </c>
      <c r="B6" s="1">
        <v>149</v>
      </c>
      <c r="C6" s="1">
        <v>75</v>
      </c>
      <c r="D6" s="2">
        <f t="shared" si="0"/>
        <v>11175</v>
      </c>
      <c r="E6" s="1">
        <v>11265.5</v>
      </c>
    </row>
    <row r="7" spans="1:5" x14ac:dyDescent="0.25">
      <c r="A7" s="1">
        <v>6</v>
      </c>
      <c r="B7" s="1">
        <v>149</v>
      </c>
      <c r="C7" s="1">
        <v>75</v>
      </c>
      <c r="D7" s="2">
        <f t="shared" si="0"/>
        <v>11175</v>
      </c>
      <c r="E7" s="1">
        <v>11278.52</v>
      </c>
    </row>
    <row r="8" spans="1:5" x14ac:dyDescent="0.25">
      <c r="A8" s="1">
        <v>7</v>
      </c>
      <c r="B8" s="1">
        <v>149.5</v>
      </c>
      <c r="C8" s="1">
        <v>75</v>
      </c>
      <c r="D8" s="2">
        <f t="shared" si="0"/>
        <v>11212.5</v>
      </c>
      <c r="E8" s="1">
        <v>11279.71</v>
      </c>
    </row>
    <row r="9" spans="1:5" x14ac:dyDescent="0.25">
      <c r="A9" s="1">
        <v>8</v>
      </c>
      <c r="B9" s="1">
        <v>149.6</v>
      </c>
      <c r="C9" s="1">
        <v>74.900000000000006</v>
      </c>
      <c r="D9" s="2">
        <f t="shared" si="0"/>
        <v>11205.04</v>
      </c>
      <c r="E9" s="1">
        <v>11264.4</v>
      </c>
    </row>
    <row r="10" spans="1:5" x14ac:dyDescent="0.25">
      <c r="A10" s="1">
        <v>9</v>
      </c>
      <c r="B10" s="1">
        <v>149.69999999999999</v>
      </c>
      <c r="C10" s="1">
        <v>74.8</v>
      </c>
      <c r="D10" s="2">
        <f t="shared" si="0"/>
        <v>11197.56</v>
      </c>
      <c r="E10" s="1">
        <v>11272.48</v>
      </c>
    </row>
    <row r="11" spans="1:5" x14ac:dyDescent="0.25">
      <c r="A11" s="1">
        <v>10</v>
      </c>
      <c r="B11" s="1">
        <v>149</v>
      </c>
      <c r="C11" s="1">
        <v>74.8</v>
      </c>
      <c r="D11" s="2">
        <f t="shared" si="0"/>
        <v>11145.199999999999</v>
      </c>
      <c r="E11" s="1">
        <v>11290.83</v>
      </c>
    </row>
    <row r="12" spans="1:5" x14ac:dyDescent="0.25">
      <c r="A12" s="1">
        <v>11</v>
      </c>
      <c r="B12" s="1">
        <v>150</v>
      </c>
      <c r="C12" s="1">
        <v>75</v>
      </c>
      <c r="D12" s="2">
        <f t="shared" si="0"/>
        <v>11250</v>
      </c>
      <c r="E12" s="1">
        <v>11203.23</v>
      </c>
    </row>
    <row r="13" spans="1:5" x14ac:dyDescent="0.25">
      <c r="A13" s="1">
        <v>12</v>
      </c>
      <c r="B13" s="1">
        <v>150</v>
      </c>
      <c r="C13" s="1">
        <v>74.5</v>
      </c>
      <c r="D13" s="2">
        <f t="shared" si="0"/>
        <v>11175</v>
      </c>
      <c r="E13" s="1">
        <v>11267.7</v>
      </c>
    </row>
    <row r="14" spans="1:5" x14ac:dyDescent="0.25">
      <c r="A14" s="1">
        <v>13</v>
      </c>
      <c r="B14" s="1">
        <v>149</v>
      </c>
      <c r="C14" s="1">
        <v>75</v>
      </c>
      <c r="D14" s="2">
        <f t="shared" si="0"/>
        <v>11175</v>
      </c>
      <c r="E14" s="1" t="s">
        <v>24</v>
      </c>
    </row>
    <row r="15" spans="1:5" x14ac:dyDescent="0.25">
      <c r="A15" s="1">
        <v>14</v>
      </c>
      <c r="B15" s="1">
        <v>150</v>
      </c>
      <c r="C15" s="1">
        <v>74.7</v>
      </c>
      <c r="D15" s="2">
        <f t="shared" si="0"/>
        <v>11205</v>
      </c>
      <c r="E15" s="1">
        <v>11280.28</v>
      </c>
    </row>
    <row r="16" spans="1:5" x14ac:dyDescent="0.25">
      <c r="A16" s="1">
        <v>15</v>
      </c>
      <c r="B16" s="1">
        <v>149</v>
      </c>
      <c r="C16" s="1">
        <v>74.900000000000006</v>
      </c>
      <c r="D16" s="2">
        <f t="shared" si="0"/>
        <v>11160.1</v>
      </c>
      <c r="E16" s="1"/>
    </row>
    <row r="17" spans="1:5" x14ac:dyDescent="0.25">
      <c r="A17" s="1">
        <v>16</v>
      </c>
      <c r="B17" s="1">
        <v>149.6</v>
      </c>
      <c r="C17" s="1">
        <v>75</v>
      </c>
      <c r="D17" s="2">
        <f t="shared" si="0"/>
        <v>11220</v>
      </c>
      <c r="E17" s="1"/>
    </row>
    <row r="18" spans="1:5" x14ac:dyDescent="0.25">
      <c r="A18" s="1">
        <v>17</v>
      </c>
      <c r="B18" s="1">
        <v>149.80000000000001</v>
      </c>
      <c r="C18" s="1">
        <v>75</v>
      </c>
      <c r="D18" s="2">
        <f t="shared" si="0"/>
        <v>11235</v>
      </c>
      <c r="E18" s="1"/>
    </row>
    <row r="19" spans="1:5" x14ac:dyDescent="0.25">
      <c r="A19" s="1">
        <v>18</v>
      </c>
      <c r="B19" s="1">
        <v>149.80000000000001</v>
      </c>
      <c r="C19" s="1">
        <v>75</v>
      </c>
      <c r="D19" s="2">
        <f t="shared" si="0"/>
        <v>11235</v>
      </c>
      <c r="E19" s="1"/>
    </row>
    <row r="20" spans="1:5" x14ac:dyDescent="0.25">
      <c r="A20" s="1">
        <v>19</v>
      </c>
      <c r="B20" s="1">
        <v>149.80000000000001</v>
      </c>
      <c r="C20" s="1">
        <v>75</v>
      </c>
      <c r="D20" s="2">
        <f t="shared" si="0"/>
        <v>11235</v>
      </c>
      <c r="E20" s="1"/>
    </row>
    <row r="21" spans="1:5" x14ac:dyDescent="0.25">
      <c r="A21" s="1">
        <v>20</v>
      </c>
      <c r="B21" s="1">
        <v>149.69999999999999</v>
      </c>
      <c r="C21" s="1">
        <v>75</v>
      </c>
      <c r="D21" s="2">
        <f t="shared" si="0"/>
        <v>11227.5</v>
      </c>
      <c r="E21" s="1"/>
    </row>
    <row r="22" spans="1:5" x14ac:dyDescent="0.25">
      <c r="A22" s="1">
        <v>21</v>
      </c>
      <c r="B22" s="1">
        <v>149.69999999999999</v>
      </c>
      <c r="C22" s="1">
        <v>75</v>
      </c>
      <c r="D22" s="2">
        <f t="shared" si="0"/>
        <v>11227.5</v>
      </c>
      <c r="E22" s="1"/>
    </row>
    <row r="23" spans="1:5" x14ac:dyDescent="0.25">
      <c r="A23" s="1">
        <v>22</v>
      </c>
      <c r="B23" s="1">
        <v>149.80000000000001</v>
      </c>
      <c r="C23" s="1">
        <v>74.8</v>
      </c>
      <c r="D23" s="2">
        <f t="shared" si="0"/>
        <v>11205.04</v>
      </c>
      <c r="E23" s="1"/>
    </row>
    <row r="24" spans="1:5" x14ac:dyDescent="0.25">
      <c r="A24" s="1">
        <v>23</v>
      </c>
      <c r="B24" s="1">
        <v>149.80000000000001</v>
      </c>
      <c r="C24" s="1">
        <v>75</v>
      </c>
      <c r="D24" s="2">
        <f t="shared" si="0"/>
        <v>11235</v>
      </c>
      <c r="E24" s="1"/>
    </row>
    <row r="25" spans="1:5" x14ac:dyDescent="0.25">
      <c r="A25" s="1">
        <v>24</v>
      </c>
      <c r="B25" s="1">
        <v>150</v>
      </c>
      <c r="C25" s="1">
        <v>75</v>
      </c>
      <c r="D25" s="2">
        <f t="shared" si="0"/>
        <v>11250</v>
      </c>
      <c r="E25" s="1"/>
    </row>
    <row r="26" spans="1:5" x14ac:dyDescent="0.25">
      <c r="A26" s="1">
        <v>25</v>
      </c>
      <c r="B26" s="1">
        <v>149.80000000000001</v>
      </c>
      <c r="C26" s="1">
        <v>75</v>
      </c>
      <c r="D26" s="2">
        <f t="shared" si="0"/>
        <v>11235</v>
      </c>
      <c r="E26" s="1"/>
    </row>
    <row r="29" spans="1:5" x14ac:dyDescent="0.25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712F-C8CB-45CD-89E8-DFE62483C883}">
  <dimension ref="A1:I26"/>
  <sheetViews>
    <sheetView tabSelected="1" topLeftCell="C2" workbookViewId="0">
      <selection activeCell="H23" sqref="H23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22.140625" bestFit="1" customWidth="1"/>
    <col min="4" max="4" width="14.42578125" customWidth="1"/>
    <col min="5" max="5" width="24.7109375" bestFit="1" customWidth="1"/>
    <col min="6" max="6" width="33" bestFit="1" customWidth="1"/>
    <col min="7" max="7" width="22.42578125" bestFit="1" customWidth="1"/>
    <col min="8" max="8" width="27.140625" bestFit="1" customWidth="1"/>
    <col min="9" max="9" width="22.85546875" bestFit="1" customWidth="1"/>
  </cols>
  <sheetData>
    <row r="1" spans="1:9" x14ac:dyDescent="0.25">
      <c r="A1" s="1" t="s">
        <v>0</v>
      </c>
      <c r="B1" s="1" t="s">
        <v>17</v>
      </c>
      <c r="C1" s="1" t="s">
        <v>18</v>
      </c>
      <c r="D1" s="1" t="s">
        <v>15</v>
      </c>
      <c r="E1" s="1" t="s">
        <v>23</v>
      </c>
    </row>
    <row r="2" spans="1:9" x14ac:dyDescent="0.25">
      <c r="A2" s="1">
        <v>1</v>
      </c>
      <c r="B2" s="1">
        <v>149</v>
      </c>
      <c r="C2" s="6">
        <v>75</v>
      </c>
      <c r="D2" s="2">
        <f t="shared" ref="D2:D26" si="0">C2*B2</f>
        <v>11175</v>
      </c>
      <c r="E2" s="1">
        <v>11269.4</v>
      </c>
    </row>
    <row r="3" spans="1:9" x14ac:dyDescent="0.25">
      <c r="A3" s="1">
        <v>2</v>
      </c>
      <c r="B3" s="1">
        <v>150</v>
      </c>
      <c r="C3" s="7">
        <v>75</v>
      </c>
      <c r="D3" s="2">
        <f t="shared" si="0"/>
        <v>11250</v>
      </c>
      <c r="E3" s="1">
        <v>11256.4</v>
      </c>
    </row>
    <row r="4" spans="1:9" x14ac:dyDescent="0.25">
      <c r="A4" s="1">
        <v>3</v>
      </c>
      <c r="B4" s="1">
        <v>147</v>
      </c>
      <c r="C4" s="6">
        <v>75</v>
      </c>
      <c r="D4" s="2">
        <f t="shared" si="0"/>
        <v>11025</v>
      </c>
      <c r="E4" s="1">
        <v>11268.3</v>
      </c>
      <c r="F4" s="3" t="s">
        <v>2</v>
      </c>
      <c r="G4" s="3" t="s">
        <v>3</v>
      </c>
      <c r="H4" s="3" t="s">
        <v>12</v>
      </c>
      <c r="I4" s="17" t="s">
        <v>19</v>
      </c>
    </row>
    <row r="5" spans="1:9" x14ac:dyDescent="0.25">
      <c r="A5" s="1">
        <v>4</v>
      </c>
      <c r="B5" s="1">
        <v>150</v>
      </c>
      <c r="C5" s="7">
        <v>75</v>
      </c>
      <c r="D5" s="2">
        <f t="shared" si="0"/>
        <v>11250</v>
      </c>
      <c r="E5" s="1">
        <v>11263.79</v>
      </c>
      <c r="F5" s="9" t="s">
        <v>5</v>
      </c>
      <c r="G5" s="9">
        <f>AVERAGE(Tabela22[C])</f>
        <v>149.50400000000002</v>
      </c>
      <c r="H5" s="12">
        <f>_xlfn.STDEV.P(Tabela22[C])</f>
        <v>0.63022535651939704</v>
      </c>
      <c r="I5" s="17">
        <f>_xlfn.COVARIANCE.S(Tabela22[C],Tabela22[L])</f>
        <v>-1.4733333333333291E-2</v>
      </c>
    </row>
    <row r="6" spans="1:9" x14ac:dyDescent="0.25">
      <c r="A6" s="1">
        <v>5</v>
      </c>
      <c r="B6" s="1">
        <v>149</v>
      </c>
      <c r="C6" s="6">
        <v>75</v>
      </c>
      <c r="D6" s="2">
        <f t="shared" si="0"/>
        <v>11175</v>
      </c>
      <c r="E6" s="1">
        <v>11265.5</v>
      </c>
      <c r="F6" s="10" t="s">
        <v>4</v>
      </c>
      <c r="G6" s="10">
        <f>AVERAGE(Tabela22[L])</f>
        <v>74.935999999999993</v>
      </c>
      <c r="H6" s="11">
        <f>_xlfn.STDEV.P(Tabela22[L])</f>
        <v>0.12289833196589778</v>
      </c>
      <c r="I6" s="17" t="s">
        <v>20</v>
      </c>
    </row>
    <row r="7" spans="1:9" x14ac:dyDescent="0.25">
      <c r="A7" s="1">
        <v>6</v>
      </c>
      <c r="B7" s="1">
        <v>149</v>
      </c>
      <c r="C7" s="7">
        <v>75</v>
      </c>
      <c r="D7" s="2">
        <f t="shared" si="0"/>
        <v>11175</v>
      </c>
      <c r="E7" s="1">
        <v>11278.52</v>
      </c>
      <c r="F7" s="8" t="s">
        <v>6</v>
      </c>
      <c r="G7" s="8">
        <f>AVERAGE(Tabela22[Área])</f>
        <v>11203.2176</v>
      </c>
      <c r="H7" s="8">
        <f>_xlfn.STDEV.P(Tabela22[Área])</f>
        <v>47.481252323838369</v>
      </c>
      <c r="I7" s="17">
        <f>I5/(H6*H5)</f>
        <v>-0.19022130357241271</v>
      </c>
    </row>
    <row r="8" spans="1:9" x14ac:dyDescent="0.25">
      <c r="A8" s="1">
        <v>7</v>
      </c>
      <c r="B8" s="1">
        <v>149.5</v>
      </c>
      <c r="C8" s="6">
        <v>75</v>
      </c>
      <c r="D8" s="2">
        <f t="shared" si="0"/>
        <v>11212.5</v>
      </c>
      <c r="E8" s="1">
        <v>11279.71</v>
      </c>
    </row>
    <row r="9" spans="1:9" x14ac:dyDescent="0.25">
      <c r="A9" s="1">
        <v>8</v>
      </c>
      <c r="B9" s="1">
        <v>149.6</v>
      </c>
      <c r="C9" s="7">
        <v>74.900000000000006</v>
      </c>
      <c r="D9" s="2">
        <f t="shared" si="0"/>
        <v>11205.04</v>
      </c>
      <c r="E9" s="1">
        <v>11264.4</v>
      </c>
      <c r="F9" s="4" t="s">
        <v>9</v>
      </c>
      <c r="G9" s="3">
        <f>G5*G6</f>
        <v>11203.231744000001</v>
      </c>
      <c r="H9" s="3" t="s">
        <v>25</v>
      </c>
      <c r="I9" s="3">
        <f>AVERAGE(E2:E15)</f>
        <v>11266.195384615383</v>
      </c>
    </row>
    <row r="10" spans="1:9" x14ac:dyDescent="0.25">
      <c r="A10" s="1">
        <v>9</v>
      </c>
      <c r="B10" s="1">
        <v>149.69999999999999</v>
      </c>
      <c r="C10" s="6">
        <v>74.8</v>
      </c>
      <c r="D10" s="2">
        <f t="shared" si="0"/>
        <v>11197.56</v>
      </c>
      <c r="E10" s="1">
        <v>11272.48</v>
      </c>
    </row>
    <row r="11" spans="1:9" x14ac:dyDescent="0.25">
      <c r="A11" s="1">
        <v>10</v>
      </c>
      <c r="B11" s="1">
        <v>149</v>
      </c>
      <c r="C11" s="7">
        <v>74.8</v>
      </c>
      <c r="D11" s="2">
        <f t="shared" si="0"/>
        <v>11145.199999999999</v>
      </c>
      <c r="E11" s="1">
        <v>11290.83</v>
      </c>
      <c r="F11" s="14" t="s">
        <v>13</v>
      </c>
      <c r="G11" s="13" t="s">
        <v>7</v>
      </c>
      <c r="H11" s="3" t="s">
        <v>8</v>
      </c>
    </row>
    <row r="12" spans="1:9" x14ac:dyDescent="0.25">
      <c r="A12" s="1">
        <v>11</v>
      </c>
      <c r="B12" s="1">
        <v>150</v>
      </c>
      <c r="C12" s="6">
        <v>75</v>
      </c>
      <c r="D12" s="2">
        <f t="shared" si="0"/>
        <v>11250</v>
      </c>
      <c r="E12" s="1">
        <v>11203.23</v>
      </c>
      <c r="F12" s="14">
        <f>H7/H12</f>
        <v>9.4962504647676731</v>
      </c>
      <c r="G12" s="13">
        <v>25</v>
      </c>
      <c r="H12" s="3">
        <f>SQRT(G12)</f>
        <v>5</v>
      </c>
    </row>
    <row r="13" spans="1:9" x14ac:dyDescent="0.25">
      <c r="A13" s="1">
        <v>12</v>
      </c>
      <c r="B13" s="1">
        <v>150</v>
      </c>
      <c r="C13" s="7">
        <v>74.5</v>
      </c>
      <c r="D13" s="2">
        <f t="shared" si="0"/>
        <v>11175</v>
      </c>
      <c r="E13" s="1">
        <v>11267.7</v>
      </c>
      <c r="F13" s="15" t="s">
        <v>21</v>
      </c>
    </row>
    <row r="14" spans="1:9" x14ac:dyDescent="0.25">
      <c r="A14" s="1">
        <v>13</v>
      </c>
      <c r="B14" s="1">
        <v>149</v>
      </c>
      <c r="C14" s="6">
        <v>75</v>
      </c>
      <c r="D14" s="2">
        <f t="shared" si="0"/>
        <v>11175</v>
      </c>
      <c r="E14" s="1" t="s">
        <v>24</v>
      </c>
      <c r="F14" s="9">
        <f>H6/H12</f>
        <v>2.4579666393179555E-2</v>
      </c>
    </row>
    <row r="15" spans="1:9" x14ac:dyDescent="0.25">
      <c r="A15" s="1">
        <v>14</v>
      </c>
      <c r="B15" s="1">
        <v>150</v>
      </c>
      <c r="C15" s="7">
        <v>74.7</v>
      </c>
      <c r="D15" s="2">
        <f t="shared" si="0"/>
        <v>11205</v>
      </c>
      <c r="E15" s="1">
        <v>11280.28</v>
      </c>
      <c r="F15" s="16" t="s">
        <v>22</v>
      </c>
    </row>
    <row r="16" spans="1:9" x14ac:dyDescent="0.25">
      <c r="A16" s="1">
        <v>15</v>
      </c>
      <c r="B16" s="1">
        <v>149</v>
      </c>
      <c r="C16" s="6">
        <v>74.900000000000006</v>
      </c>
      <c r="D16" s="2">
        <f t="shared" si="0"/>
        <v>11160.1</v>
      </c>
      <c r="E16" s="1"/>
      <c r="F16" s="16">
        <f>H5/H12</f>
        <v>0.1260450713038794</v>
      </c>
    </row>
    <row r="17" spans="1:9" x14ac:dyDescent="0.25">
      <c r="A17" s="1">
        <v>16</v>
      </c>
      <c r="B17" s="1">
        <v>149.6</v>
      </c>
      <c r="C17" s="7">
        <v>75</v>
      </c>
      <c r="D17" s="2">
        <f t="shared" si="0"/>
        <v>11220</v>
      </c>
      <c r="E17" s="1"/>
    </row>
    <row r="18" spans="1:9" x14ac:dyDescent="0.25">
      <c r="A18" s="1">
        <v>17</v>
      </c>
      <c r="B18" s="1">
        <v>149.80000000000001</v>
      </c>
      <c r="C18" s="6">
        <v>75</v>
      </c>
      <c r="D18" s="2">
        <f t="shared" si="0"/>
        <v>11235</v>
      </c>
      <c r="E18" s="1"/>
    </row>
    <row r="19" spans="1:9" x14ac:dyDescent="0.25">
      <c r="A19" s="1">
        <v>18</v>
      </c>
      <c r="B19" s="1">
        <v>149.80000000000001</v>
      </c>
      <c r="C19" s="7">
        <v>75</v>
      </c>
      <c r="D19" s="2">
        <f t="shared" si="0"/>
        <v>11235</v>
      </c>
      <c r="E19" s="1"/>
    </row>
    <row r="20" spans="1:9" x14ac:dyDescent="0.25">
      <c r="A20" s="1">
        <v>19</v>
      </c>
      <c r="B20" s="1">
        <v>149.80000000000001</v>
      </c>
      <c r="C20" s="6">
        <v>75</v>
      </c>
      <c r="D20" s="2">
        <f t="shared" si="0"/>
        <v>11235</v>
      </c>
      <c r="E20" s="1"/>
      <c r="F20" s="3" t="s">
        <v>10</v>
      </c>
      <c r="G20" s="3">
        <f>H7</f>
        <v>47.481252323838369</v>
      </c>
      <c r="H20" s="5" t="s">
        <v>26</v>
      </c>
      <c r="I20" s="18">
        <f>I9-G9</f>
        <v>62.963640615382246</v>
      </c>
    </row>
    <row r="21" spans="1:9" x14ac:dyDescent="0.25">
      <c r="A21" s="1">
        <v>20</v>
      </c>
      <c r="B21" s="1">
        <v>149.69999999999999</v>
      </c>
      <c r="C21" s="7">
        <v>75</v>
      </c>
      <c r="D21" s="2">
        <f t="shared" si="0"/>
        <v>11227.5</v>
      </c>
      <c r="E21" s="1"/>
      <c r="F21" s="3" t="s">
        <v>1</v>
      </c>
      <c r="G21" s="3">
        <f>G7</f>
        <v>11203.2176</v>
      </c>
      <c r="H21" s="5" t="s">
        <v>27</v>
      </c>
      <c r="I21" s="18">
        <f>G22*2</f>
        <v>20.269932085021935</v>
      </c>
    </row>
    <row r="22" spans="1:9" x14ac:dyDescent="0.25">
      <c r="A22" s="1">
        <v>21</v>
      </c>
      <c r="B22" s="1">
        <v>149.69999999999999</v>
      </c>
      <c r="C22" s="6">
        <v>75</v>
      </c>
      <c r="D22" s="2">
        <f t="shared" si="0"/>
        <v>11227.5</v>
      </c>
      <c r="E22" s="1"/>
      <c r="F22" s="3" t="s">
        <v>11</v>
      </c>
      <c r="G22" s="3">
        <f>SQRT((F14/G6)^2 + (F16/G5)^2)*G21</f>
        <v>10.134966042510968</v>
      </c>
      <c r="H22" s="5" t="s">
        <v>28</v>
      </c>
      <c r="I22" s="5" t="str">
        <f>IF(I20&lt;I21,"Compativel","Não é Compativel")</f>
        <v>Não é Compativel</v>
      </c>
    </row>
    <row r="23" spans="1:9" x14ac:dyDescent="0.25">
      <c r="A23" s="1">
        <v>22</v>
      </c>
      <c r="B23" s="1">
        <v>149.80000000000001</v>
      </c>
      <c r="C23" s="7">
        <v>74.8</v>
      </c>
      <c r="D23" s="2">
        <f t="shared" si="0"/>
        <v>11205.04</v>
      </c>
      <c r="E23" s="1"/>
    </row>
    <row r="24" spans="1:9" x14ac:dyDescent="0.25">
      <c r="A24" s="1">
        <v>23</v>
      </c>
      <c r="B24" s="1">
        <v>149.80000000000001</v>
      </c>
      <c r="C24" s="6">
        <v>75</v>
      </c>
      <c r="D24" s="2">
        <f t="shared" si="0"/>
        <v>11235</v>
      </c>
      <c r="E24" s="1"/>
    </row>
    <row r="25" spans="1:9" x14ac:dyDescent="0.25">
      <c r="A25" s="1">
        <v>24</v>
      </c>
      <c r="B25" s="1">
        <v>150</v>
      </c>
      <c r="C25" s="7">
        <v>75</v>
      </c>
      <c r="D25" s="2">
        <f t="shared" si="0"/>
        <v>11250</v>
      </c>
      <c r="E25" s="1"/>
    </row>
    <row r="26" spans="1:9" x14ac:dyDescent="0.25">
      <c r="A26" s="1">
        <v>25</v>
      </c>
      <c r="B26" s="1">
        <v>149.80000000000001</v>
      </c>
      <c r="C26" s="6">
        <v>75</v>
      </c>
      <c r="D26" s="2">
        <f t="shared" si="0"/>
        <v>11235</v>
      </c>
      <c r="E26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2022-07-05T17:56:57Z</dcterms:modified>
</cp:coreProperties>
</file>