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F9D60DB3-5DDC-4A67-937A-BC564A0B82F7}" xr6:coauthVersionLast="47" xr6:coauthVersionMax="47" xr10:uidLastSave="{00000000-0000-0000-0000-000000000000}"/>
  <bookViews>
    <workbookView xWindow="-120" yWindow="-120" windowWidth="20730" windowHeight="11160" xr2:uid="{255CFAC6-715B-4C6B-AC80-5626B26B3EDB}"/>
  </bookViews>
  <sheets>
    <sheet name="Gráficos" sheetId="1" r:id="rId1"/>
    <sheet name="Cálculos" sheetId="2" r:id="rId2"/>
  </sheets>
  <definedNames>
    <definedName name="_xlchart.v1.0" hidden="1">Gráficos!$D$1</definedName>
    <definedName name="_xlchart.v1.1" hidden="1">Gráficos!$D$2:$D$26</definedName>
    <definedName name="_xlchart.v1.2" hidden="1">Gráficos!$C$2:$C$26</definedName>
    <definedName name="_xlchart.v1.3" hidden="1">Gráficos!$A$2:$A$26</definedName>
    <definedName name="_xlchart.v1.4" hidden="1">Gráficos!$B$2:$B$26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G6" i="2"/>
  <c r="G5" i="2"/>
  <c r="E12" i="2"/>
  <c r="G12" i="2"/>
  <c r="F5" i="2"/>
  <c r="F9" i="2" s="1"/>
  <c r="F6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G7" i="2" l="1"/>
  <c r="F18" i="2" s="1"/>
  <c r="F7" i="2"/>
  <c r="F19" i="2" s="1"/>
  <c r="F20" i="2" l="1"/>
</calcChain>
</file>

<file path=xl/sharedStrings.xml><?xml version="1.0" encoding="utf-8"?>
<sst xmlns="http://schemas.openxmlformats.org/spreadsheetml/2006/main" count="22" uniqueCount="19">
  <si>
    <t>Mesa</t>
  </si>
  <si>
    <t>Área(cm²)</t>
  </si>
  <si>
    <t>Grandezas</t>
  </si>
  <si>
    <t>Médias</t>
  </si>
  <si>
    <t>Largura (cm)</t>
  </si>
  <si>
    <t>Comprimento (cm)</t>
  </si>
  <si>
    <t>Área (cm²)</t>
  </si>
  <si>
    <t>Total de medidas</t>
  </si>
  <si>
    <t>Raiz das medidas</t>
  </si>
  <si>
    <t>Calculo da área(L media x C media):</t>
  </si>
  <si>
    <t>Desvio Padrão Área (cm²)</t>
  </si>
  <si>
    <t>Erro da Área</t>
  </si>
  <si>
    <t>Covariancia</t>
  </si>
  <si>
    <t>Desvio Padrão Amostral</t>
  </si>
  <si>
    <t>Erro da média (Área)</t>
  </si>
  <si>
    <t>Comprimento</t>
  </si>
  <si>
    <t>Largura</t>
  </si>
  <si>
    <t>Área</t>
  </si>
  <si>
    <t xml:space="preserve">Largura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</si>
</sst>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,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Largura</a:t>
            </a:r>
            <a:r>
              <a:rPr lang="en-US" baseline="0"/>
              <a:t> X Comprimento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Comprimento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Gráficos!$B$2:$B$26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xVal>
          <c:yVal>
            <c:numRef>
              <c:f>Gráficos!$C$2:$C$26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8AD-BD20-7012BA3F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3112"/>
        <c:axId val="479358520"/>
      </c:scatterChart>
      <c:valAx>
        <c:axId val="4793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58520"/>
        <c:crosses val="autoZero"/>
        <c:crossBetween val="midCat"/>
      </c:valAx>
      <c:valAx>
        <c:axId val="4793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Histograma Largura (cm)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x:rich>
      </cx:tx>
    </cx:title>
    <cx:plotArea>
      <cx:plotAreaRegion>
        <cx:series layoutId="clusteredColumn" uniqueId="{673A2CAB-88D6-4F7D-AA21-D46E83A32EE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Histograma Comprimento (cm)</a:t>
            </a:r>
            <a:endParaRPr lang="pt-BR"/>
          </a:p>
        </cx:rich>
      </cx:tx>
    </cx:title>
    <cx:plotArea>
      <cx:plotAreaRegion>
        <cx:series layoutId="clusteredColumn" uniqueId="{A6489220-93A7-4664-AC06-89B6CAAF44D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Área(cm²)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Área(cm²)</a:t>
          </a:r>
        </a:p>
      </cx:txPr>
    </cx:title>
    <cx:plotArea>
      <cx:plotAreaRegion>
        <cx:series layoutId="clusteredColumn" uniqueId="{2BFDE132-43BF-4AFE-9C78-C3AD1D7AA09F}">
          <cx:tx>
            <cx:txData>
              <cx:f>_xlchart.v1.0</cx:f>
              <cx:v>Área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200931</xdr:colOff>
      <xdr:row>15</xdr:row>
      <xdr:rowOff>100240</xdr:rowOff>
    </xdr:from>
    <xdr:to>
      <xdr:col>10</xdr:col>
      <xdr:colOff>181428</xdr:colOff>
      <xdr:row>27</xdr:row>
      <xdr:rowOff>78922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A5D07E4-BDFD-4CCE-9E25-9EDC5B4D9E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4592" y="3014436"/>
              <a:ext cx="4244068" cy="2291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199118</xdr:colOff>
      <xdr:row>2</xdr:row>
      <xdr:rowOff>72798</xdr:rowOff>
    </xdr:from>
    <xdr:to>
      <xdr:col>10</xdr:col>
      <xdr:colOff>272143</xdr:colOff>
      <xdr:row>14</xdr:row>
      <xdr:rowOff>68036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D5EEB92-A017-4638-99C7-B5C16C589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779" y="481012"/>
              <a:ext cx="4336596" cy="23084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400050</xdr:colOff>
      <xdr:row>0</xdr:row>
      <xdr:rowOff>0</xdr:rowOff>
    </xdr:from>
    <xdr:to>
      <xdr:col>11</xdr:col>
      <xdr:colOff>409575</xdr:colOff>
      <xdr:row>1</xdr:row>
      <xdr:rowOff>142876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E91EAB5-6779-43AB-A447-8C5CF5607D6C}"/>
            </a:ext>
          </a:extLst>
        </xdr:cNvPr>
        <xdr:cNvSpPr/>
      </xdr:nvSpPr>
      <xdr:spPr>
        <a:xfrm>
          <a:off x="8286750" y="0"/>
          <a:ext cx="1228725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Histogramas</a:t>
          </a:r>
        </a:p>
      </xdr:txBody>
    </xdr:sp>
    <xdr:clientData/>
  </xdr:twoCellAnchor>
  <xdr:twoCellAnchor>
    <xdr:from>
      <xdr:col>10</xdr:col>
      <xdr:colOff>527956</xdr:colOff>
      <xdr:row>15</xdr:row>
      <xdr:rowOff>107724</xdr:rowOff>
    </xdr:from>
    <xdr:to>
      <xdr:col>17</xdr:col>
      <xdr:colOff>315686</xdr:colOff>
      <xdr:row>27</xdr:row>
      <xdr:rowOff>74386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273F2B-2ECE-436A-B938-9EF3C3DFE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463776</xdr:colOff>
      <xdr:row>2</xdr:row>
      <xdr:rowOff>34020</xdr:rowOff>
    </xdr:from>
    <xdr:to>
      <xdr:col>18</xdr:col>
      <xdr:colOff>137204</xdr:colOff>
      <xdr:row>14</xdr:row>
      <xdr:rowOff>102055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5C3DD07-F4DB-4A7D-96F7-B2DA8F5D56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1008" y="442234"/>
              <a:ext cx="45720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1990726</xdr:colOff>
      <xdr:row>0</xdr:row>
      <xdr:rowOff>85725</xdr:rowOff>
    </xdr:from>
    <xdr:to>
      <xdr:col>5</xdr:col>
      <xdr:colOff>1143000</xdr:colOff>
      <xdr:row>2</xdr:row>
      <xdr:rowOff>38101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2037451-4A24-4090-B9BB-2ACCAF1AC9C8}"/>
            </a:ext>
          </a:extLst>
        </xdr:cNvPr>
        <xdr:cNvSpPr/>
      </xdr:nvSpPr>
      <xdr:spPr>
        <a:xfrm>
          <a:off x="6629401" y="85725"/>
          <a:ext cx="1343024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Cálculos</a:t>
          </a:r>
        </a:p>
      </xdr:txBody>
    </xdr:sp>
    <xdr:clientData/>
  </xdr:twoCellAnchor>
  <xdr:twoCellAnchor>
    <xdr:from>
      <xdr:col>4</xdr:col>
      <xdr:colOff>133351</xdr:colOff>
      <xdr:row>13</xdr:row>
      <xdr:rowOff>95250</xdr:rowOff>
    </xdr:from>
    <xdr:to>
      <xdr:col>5</xdr:col>
      <xdr:colOff>476250</xdr:colOff>
      <xdr:row>15</xdr:row>
      <xdr:rowOff>47626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E962AC2-BC82-4E6B-B29F-401804EE8C57}"/>
            </a:ext>
          </a:extLst>
        </xdr:cNvPr>
        <xdr:cNvSpPr/>
      </xdr:nvSpPr>
      <xdr:spPr>
        <a:xfrm>
          <a:off x="4972051" y="2571750"/>
          <a:ext cx="2543174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Propagação</a:t>
          </a:r>
          <a:r>
            <a:rPr lang="pt-BR" sz="1400" b="1" baseline="0"/>
            <a:t> de Erro da Área</a:t>
          </a:r>
          <a:endParaRPr lang="pt-BR" sz="1400" b="1"/>
        </a:p>
      </xdr:txBody>
    </xdr:sp>
    <xdr:clientData/>
  </xdr:twoCellAnchor>
  <xdr:twoCellAnchor editAs="oneCell">
    <xdr:from>
      <xdr:col>5</xdr:col>
      <xdr:colOff>600075</xdr:colOff>
      <xdr:row>12</xdr:row>
      <xdr:rowOff>180976</xdr:rowOff>
    </xdr:from>
    <xdr:to>
      <xdr:col>6</xdr:col>
      <xdr:colOff>1350021</xdr:colOff>
      <xdr:row>15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29ED7BE-E71D-4E16-B59E-57DC40C43D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15" t="10035" r="20711" b="19089"/>
        <a:stretch/>
      </xdr:blipFill>
      <xdr:spPr>
        <a:xfrm>
          <a:off x="7639050" y="2466976"/>
          <a:ext cx="2950221" cy="5429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1:D26" totalsRowShown="0" headerRowDxfId="11" dataDxfId="10">
  <autoFilter ref="A1:D26" xr:uid="{AF5E4E7F-7658-4C1F-988D-38E964DF83DE}"/>
  <tableColumns count="4">
    <tableColumn id="1" xr3:uid="{4B7B588D-2180-4D9A-97EC-7C0442261E4F}" name="Mesa" dataDxfId="9"/>
    <tableColumn id="5" xr3:uid="{1C8305B1-FF20-4AD0-9F88-CC91765CCA84}" name="Comprimento" dataDxfId="0"/>
    <tableColumn id="2" xr3:uid="{05BFC711-E78F-40BC-944A-F2446CFDCA92}" name="Largura " dataDxfId="1"/>
    <tableColumn id="4" xr3:uid="{2E8B38ED-96C8-49DC-B05E-3A4584396171}" name="Área" dataDxfId="8">
      <calculatedColumnFormula>C2*B2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50D9D-9607-414E-9CC4-DB7EF2D5A2AA}" name="Tabela22" displayName="Tabela22" ref="A1:D26" totalsRowShown="0" headerRowDxfId="7" dataDxfId="6">
  <autoFilter ref="A1:D26" xr:uid="{F1750D9D-9607-414E-9CC4-DB7EF2D5A2AA}"/>
  <tableColumns count="4">
    <tableColumn id="1" xr3:uid="{C719A252-3CF0-42C4-9891-E56D6792B6DF}" name="Mesa" dataDxfId="5"/>
    <tableColumn id="3" xr3:uid="{3B523544-9789-480E-8B1F-A748D05FFEBD}" name="Comprimento" dataDxfId="4"/>
    <tableColumn id="2" xr3:uid="{37948ADD-F344-4C00-B307-4C1DF03BCADC}" name="Largura" dataDxfId="3"/>
    <tableColumn id="4" xr3:uid="{74BC4C81-F794-4BD0-85A2-C6B9DD0B5C1E}" name="Área" dataDxfId="2">
      <calculatedColumnFormula>C2*B2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1:D29"/>
  <sheetViews>
    <sheetView tabSelected="1" zoomScale="84" zoomScaleNormal="84" workbookViewId="0">
      <selection activeCell="E2" sqref="E2"/>
    </sheetView>
  </sheetViews>
  <sheetFormatPr defaultRowHeight="15" x14ac:dyDescent="0.25"/>
  <cols>
    <col min="1" max="1" width="11.140625" bestFit="1" customWidth="1"/>
    <col min="2" max="2" width="22.7109375" customWidth="1"/>
    <col min="3" max="3" width="18" bestFit="1" customWidth="1"/>
    <col min="4" max="4" width="14.42578125" bestFit="1" customWidth="1"/>
    <col min="5" max="5" width="18" bestFit="1" customWidth="1"/>
  </cols>
  <sheetData>
    <row r="1" spans="1:4" x14ac:dyDescent="0.25">
      <c r="A1" s="1" t="s">
        <v>0</v>
      </c>
      <c r="B1" s="1" t="s">
        <v>15</v>
      </c>
      <c r="C1" s="1" t="s">
        <v>18</v>
      </c>
      <c r="D1" s="1" t="s">
        <v>17</v>
      </c>
    </row>
    <row r="2" spans="1:4" ht="17.25" customHeight="1" x14ac:dyDescent="0.25">
      <c r="A2" s="1">
        <v>1</v>
      </c>
      <c r="B2" s="1">
        <v>149</v>
      </c>
      <c r="C2" s="1">
        <v>75</v>
      </c>
      <c r="D2" s="2">
        <f>C2*B2</f>
        <v>11175</v>
      </c>
    </row>
    <row r="3" spans="1:4" x14ac:dyDescent="0.25">
      <c r="A3" s="1">
        <v>2</v>
      </c>
      <c r="B3" s="1">
        <v>150</v>
      </c>
      <c r="C3" s="1">
        <v>75</v>
      </c>
      <c r="D3" s="2">
        <f>C3*B3</f>
        <v>11250</v>
      </c>
    </row>
    <row r="4" spans="1:4" x14ac:dyDescent="0.25">
      <c r="A4" s="1">
        <v>3</v>
      </c>
      <c r="B4" s="1">
        <v>147</v>
      </c>
      <c r="C4" s="1">
        <v>75</v>
      </c>
      <c r="D4" s="2">
        <f>C4*B4</f>
        <v>11025</v>
      </c>
    </row>
    <row r="5" spans="1:4" x14ac:dyDescent="0.25">
      <c r="A5" s="1">
        <v>4</v>
      </c>
      <c r="B5" s="1">
        <v>150</v>
      </c>
      <c r="C5" s="1">
        <v>75</v>
      </c>
      <c r="D5" s="2">
        <f>C5*B5</f>
        <v>11250</v>
      </c>
    </row>
    <row r="6" spans="1:4" x14ac:dyDescent="0.25">
      <c r="A6" s="1">
        <v>5</v>
      </c>
      <c r="B6" s="1">
        <v>149</v>
      </c>
      <c r="C6" s="1">
        <v>75</v>
      </c>
      <c r="D6" s="2">
        <f>C6*B6</f>
        <v>11175</v>
      </c>
    </row>
    <row r="7" spans="1:4" x14ac:dyDescent="0.25">
      <c r="A7" s="1">
        <v>6</v>
      </c>
      <c r="B7" s="1">
        <v>149</v>
      </c>
      <c r="C7" s="1">
        <v>75</v>
      </c>
      <c r="D7" s="2">
        <f>C7*B7</f>
        <v>11175</v>
      </c>
    </row>
    <row r="8" spans="1:4" x14ac:dyDescent="0.25">
      <c r="A8" s="1">
        <v>7</v>
      </c>
      <c r="B8" s="1">
        <v>149.5</v>
      </c>
      <c r="C8" s="1">
        <v>75</v>
      </c>
      <c r="D8" s="2">
        <f>C8*B8</f>
        <v>11212.5</v>
      </c>
    </row>
    <row r="9" spans="1:4" x14ac:dyDescent="0.25">
      <c r="A9" s="1">
        <v>8</v>
      </c>
      <c r="B9" s="1">
        <v>149.6</v>
      </c>
      <c r="C9" s="1">
        <v>74.900000000000006</v>
      </c>
      <c r="D9" s="2">
        <f>C9*B9</f>
        <v>11205.04</v>
      </c>
    </row>
    <row r="10" spans="1:4" x14ac:dyDescent="0.25">
      <c r="A10" s="1">
        <v>9</v>
      </c>
      <c r="B10" s="1">
        <v>149.69999999999999</v>
      </c>
      <c r="C10" s="1">
        <v>74.8</v>
      </c>
      <c r="D10" s="2">
        <f>C10*B10</f>
        <v>11197.56</v>
      </c>
    </row>
    <row r="11" spans="1:4" x14ac:dyDescent="0.25">
      <c r="A11" s="1">
        <v>10</v>
      </c>
      <c r="B11" s="1">
        <v>149</v>
      </c>
      <c r="C11" s="1">
        <v>74.8</v>
      </c>
      <c r="D11" s="2">
        <f>C11*B11</f>
        <v>11145.199999999999</v>
      </c>
    </row>
    <row r="12" spans="1:4" x14ac:dyDescent="0.25">
      <c r="A12" s="1">
        <v>11</v>
      </c>
      <c r="B12" s="1">
        <v>150</v>
      </c>
      <c r="C12" s="1">
        <v>75</v>
      </c>
      <c r="D12" s="2">
        <f>C12*B12</f>
        <v>11250</v>
      </c>
    </row>
    <row r="13" spans="1:4" x14ac:dyDescent="0.25">
      <c r="A13" s="1">
        <v>12</v>
      </c>
      <c r="B13" s="1">
        <v>150</v>
      </c>
      <c r="C13" s="1">
        <v>74.5</v>
      </c>
      <c r="D13" s="2">
        <f>C13*B13</f>
        <v>11175</v>
      </c>
    </row>
    <row r="14" spans="1:4" x14ac:dyDescent="0.25">
      <c r="A14" s="1">
        <v>13</v>
      </c>
      <c r="B14" s="1">
        <v>149</v>
      </c>
      <c r="C14" s="1">
        <v>75</v>
      </c>
      <c r="D14" s="2">
        <f>C14*B14</f>
        <v>11175</v>
      </c>
    </row>
    <row r="15" spans="1:4" x14ac:dyDescent="0.25">
      <c r="A15" s="1">
        <v>14</v>
      </c>
      <c r="B15" s="1">
        <v>150</v>
      </c>
      <c r="C15" s="1">
        <v>74.7</v>
      </c>
      <c r="D15" s="2">
        <f>C15*B15</f>
        <v>11205</v>
      </c>
    </row>
    <row r="16" spans="1:4" x14ac:dyDescent="0.25">
      <c r="A16" s="1">
        <v>15</v>
      </c>
      <c r="B16" s="1">
        <v>149</v>
      </c>
      <c r="C16" s="1">
        <v>74.900000000000006</v>
      </c>
      <c r="D16" s="2">
        <f>C16*B16</f>
        <v>11160.1</v>
      </c>
    </row>
    <row r="17" spans="1:4" x14ac:dyDescent="0.25">
      <c r="A17" s="1">
        <v>16</v>
      </c>
      <c r="B17" s="1">
        <v>149.6</v>
      </c>
      <c r="C17" s="1">
        <v>75</v>
      </c>
      <c r="D17" s="2">
        <f>C17*B17</f>
        <v>11220</v>
      </c>
    </row>
    <row r="18" spans="1:4" x14ac:dyDescent="0.25">
      <c r="A18" s="1">
        <v>17</v>
      </c>
      <c r="B18" s="1">
        <v>149.80000000000001</v>
      </c>
      <c r="C18" s="1">
        <v>75</v>
      </c>
      <c r="D18" s="2">
        <f>C18*B18</f>
        <v>11235</v>
      </c>
    </row>
    <row r="19" spans="1:4" x14ac:dyDescent="0.25">
      <c r="A19" s="1">
        <v>18</v>
      </c>
      <c r="B19" s="1">
        <v>149.80000000000001</v>
      </c>
      <c r="C19" s="1">
        <v>75</v>
      </c>
      <c r="D19" s="2">
        <f>C19*B19</f>
        <v>11235</v>
      </c>
    </row>
    <row r="20" spans="1:4" x14ac:dyDescent="0.25">
      <c r="A20" s="1">
        <v>19</v>
      </c>
      <c r="B20" s="1">
        <v>149.80000000000001</v>
      </c>
      <c r="C20" s="1">
        <v>75</v>
      </c>
      <c r="D20" s="2">
        <f>C20*B20</f>
        <v>11235</v>
      </c>
    </row>
    <row r="21" spans="1:4" x14ac:dyDescent="0.25">
      <c r="A21" s="1">
        <v>20</v>
      </c>
      <c r="B21" s="1">
        <v>149.69999999999999</v>
      </c>
      <c r="C21" s="1">
        <v>75</v>
      </c>
      <c r="D21" s="2">
        <f>C21*B21</f>
        <v>11227.5</v>
      </c>
    </row>
    <row r="22" spans="1:4" x14ac:dyDescent="0.25">
      <c r="A22" s="1">
        <v>21</v>
      </c>
      <c r="B22" s="1">
        <v>149.69999999999999</v>
      </c>
      <c r="C22" s="1">
        <v>75</v>
      </c>
      <c r="D22" s="2">
        <f>C22*B22</f>
        <v>11227.5</v>
      </c>
    </row>
    <row r="23" spans="1:4" x14ac:dyDescent="0.25">
      <c r="A23" s="1">
        <v>22</v>
      </c>
      <c r="B23" s="1">
        <v>149.80000000000001</v>
      </c>
      <c r="C23" s="1">
        <v>74.8</v>
      </c>
      <c r="D23" s="2">
        <f>C23*B23</f>
        <v>11205.04</v>
      </c>
    </row>
    <row r="24" spans="1:4" x14ac:dyDescent="0.25">
      <c r="A24" s="1">
        <v>23</v>
      </c>
      <c r="B24" s="1">
        <v>149.80000000000001</v>
      </c>
      <c r="C24" s="1">
        <v>75</v>
      </c>
      <c r="D24" s="2">
        <f>C24*B24</f>
        <v>11235</v>
      </c>
    </row>
    <row r="25" spans="1:4" x14ac:dyDescent="0.25">
      <c r="A25" s="1">
        <v>24</v>
      </c>
      <c r="B25" s="1">
        <v>150</v>
      </c>
      <c r="C25" s="1">
        <v>75</v>
      </c>
      <c r="D25" s="2">
        <f>C25*B25</f>
        <v>11250</v>
      </c>
    </row>
    <row r="26" spans="1:4" x14ac:dyDescent="0.25">
      <c r="A26" s="1">
        <v>25</v>
      </c>
      <c r="B26" s="1">
        <v>149.80000000000001</v>
      </c>
      <c r="C26" s="1">
        <v>75</v>
      </c>
      <c r="D26" s="2">
        <f>C26*B26</f>
        <v>11235</v>
      </c>
    </row>
    <row r="29" spans="1:4" x14ac:dyDescent="0.25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712F-C8CB-45CD-89E8-DFE62483C883}">
  <dimension ref="A1:H26"/>
  <sheetViews>
    <sheetView workbookViewId="0">
      <selection activeCell="I17" sqref="I17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22.140625" bestFit="1" customWidth="1"/>
    <col min="4" max="4" width="14.42578125" bestFit="1" customWidth="1"/>
    <col min="5" max="5" width="32.85546875" bestFit="1" customWidth="1"/>
    <col min="6" max="6" width="33" bestFit="1" customWidth="1"/>
    <col min="7" max="7" width="22.42578125" bestFit="1" customWidth="1"/>
    <col min="8" max="8" width="16.140625" bestFit="1" customWidth="1"/>
    <col min="9" max="9" width="22.85546875" bestFit="1" customWidth="1"/>
  </cols>
  <sheetData>
    <row r="1" spans="1:8" x14ac:dyDescent="0.25">
      <c r="A1" s="1" t="s">
        <v>0</v>
      </c>
      <c r="B1" s="1" t="s">
        <v>15</v>
      </c>
      <c r="C1" s="1" t="s">
        <v>16</v>
      </c>
      <c r="D1" s="1" t="s">
        <v>17</v>
      </c>
      <c r="E1" s="11"/>
    </row>
    <row r="2" spans="1:8" x14ac:dyDescent="0.25">
      <c r="A2" s="1">
        <v>1</v>
      </c>
      <c r="B2" s="1">
        <v>149</v>
      </c>
      <c r="C2" s="6">
        <v>75</v>
      </c>
      <c r="D2" s="2">
        <f t="shared" ref="D2:D26" si="0">C2*B2</f>
        <v>11175</v>
      </c>
    </row>
    <row r="3" spans="1:8" x14ac:dyDescent="0.25">
      <c r="A3" s="1">
        <v>2</v>
      </c>
      <c r="B3" s="1">
        <v>150</v>
      </c>
      <c r="C3" s="7">
        <v>75</v>
      </c>
      <c r="D3" s="2">
        <f t="shared" si="0"/>
        <v>11250</v>
      </c>
    </row>
    <row r="4" spans="1:8" x14ac:dyDescent="0.25">
      <c r="A4" s="1">
        <v>3</v>
      </c>
      <c r="B4" s="1">
        <v>147</v>
      </c>
      <c r="C4" s="6">
        <v>75</v>
      </c>
      <c r="D4" s="2">
        <f t="shared" si="0"/>
        <v>11025</v>
      </c>
      <c r="E4" s="3" t="s">
        <v>2</v>
      </c>
      <c r="F4" s="3" t="s">
        <v>3</v>
      </c>
      <c r="G4" s="3" t="s">
        <v>13</v>
      </c>
      <c r="H4" s="4" t="s">
        <v>12</v>
      </c>
    </row>
    <row r="5" spans="1:8" x14ac:dyDescent="0.25">
      <c r="A5" s="1">
        <v>4</v>
      </c>
      <c r="B5" s="1">
        <v>150</v>
      </c>
      <c r="C5" s="7">
        <v>75</v>
      </c>
      <c r="D5" s="2">
        <f t="shared" si="0"/>
        <v>11250</v>
      </c>
      <c r="E5" s="9" t="s">
        <v>4</v>
      </c>
      <c r="F5" s="9">
        <f>AVERAGE(Tabela22[Comprimento])</f>
        <v>149.50400000000002</v>
      </c>
      <c r="G5" s="9">
        <f>_xlfn.STDEV.S(Tabela22[Comprimento])</f>
        <v>0.64322106101505605</v>
      </c>
      <c r="H5" s="3">
        <f>-_xlfn.COVARIANCE.S(Tabela22[Comprimento],Tabela22[Largura])</f>
        <v>1.4733333333333291E-2</v>
      </c>
    </row>
    <row r="6" spans="1:8" x14ac:dyDescent="0.25">
      <c r="A6" s="1">
        <v>5</v>
      </c>
      <c r="B6" s="1">
        <v>149</v>
      </c>
      <c r="C6" s="6">
        <v>75</v>
      </c>
      <c r="D6" s="2">
        <f t="shared" si="0"/>
        <v>11175</v>
      </c>
      <c r="E6" s="10" t="s">
        <v>5</v>
      </c>
      <c r="F6" s="10">
        <f>AVERAGE(Tabela22[Largura])</f>
        <v>74.935999999999993</v>
      </c>
      <c r="G6" s="10">
        <f>_xlfn.STDEV.S(Tabela22[Largura])</f>
        <v>0.12543258481484523</v>
      </c>
    </row>
    <row r="7" spans="1:8" x14ac:dyDescent="0.25">
      <c r="A7" s="1">
        <v>6</v>
      </c>
      <c r="B7" s="1">
        <v>149</v>
      </c>
      <c r="C7" s="7">
        <v>75</v>
      </c>
      <c r="D7" s="2">
        <f t="shared" si="0"/>
        <v>11175</v>
      </c>
      <c r="E7" s="8" t="s">
        <v>6</v>
      </c>
      <c r="F7" s="8">
        <f>AVERAGE(Tabela22[Área])</f>
        <v>11203.2176</v>
      </c>
      <c r="G7" s="8">
        <f>_xlfn.STDEV.S(Tabela22[Área])</f>
        <v>48.46035022572584</v>
      </c>
    </row>
    <row r="8" spans="1:8" x14ac:dyDescent="0.25">
      <c r="A8" s="1">
        <v>7</v>
      </c>
      <c r="B8" s="1">
        <v>149.5</v>
      </c>
      <c r="C8" s="6">
        <v>75</v>
      </c>
      <c r="D8" s="2">
        <f t="shared" si="0"/>
        <v>11212.5</v>
      </c>
    </row>
    <row r="9" spans="1:8" x14ac:dyDescent="0.25">
      <c r="A9" s="1">
        <v>8</v>
      </c>
      <c r="B9" s="1">
        <v>149.6</v>
      </c>
      <c r="C9" s="7">
        <v>74.900000000000006</v>
      </c>
      <c r="D9" s="2">
        <f t="shared" si="0"/>
        <v>11205.04</v>
      </c>
      <c r="E9" s="4" t="s">
        <v>9</v>
      </c>
      <c r="F9" s="3">
        <f>F5*F6</f>
        <v>11203.231744000001</v>
      </c>
    </row>
    <row r="10" spans="1:8" x14ac:dyDescent="0.25">
      <c r="A10" s="1">
        <v>9</v>
      </c>
      <c r="B10" s="1">
        <v>149.69999999999999</v>
      </c>
      <c r="C10" s="6">
        <v>74.8</v>
      </c>
      <c r="D10" s="2">
        <f t="shared" si="0"/>
        <v>11197.56</v>
      </c>
    </row>
    <row r="11" spans="1:8" x14ac:dyDescent="0.25">
      <c r="A11" s="1">
        <v>10</v>
      </c>
      <c r="B11" s="1">
        <v>149</v>
      </c>
      <c r="C11" s="7">
        <v>74.8</v>
      </c>
      <c r="D11" s="2">
        <f t="shared" si="0"/>
        <v>11145.199999999999</v>
      </c>
      <c r="E11" s="4" t="s">
        <v>14</v>
      </c>
      <c r="F11" s="3" t="s">
        <v>7</v>
      </c>
      <c r="G11" s="3" t="s">
        <v>8</v>
      </c>
    </row>
    <row r="12" spans="1:8" x14ac:dyDescent="0.25">
      <c r="A12" s="1">
        <v>11</v>
      </c>
      <c r="B12" s="1">
        <v>150</v>
      </c>
      <c r="C12" s="6">
        <v>75</v>
      </c>
      <c r="D12" s="2">
        <f t="shared" si="0"/>
        <v>11250</v>
      </c>
      <c r="E12" s="3">
        <f>F9/G12</f>
        <v>2240.6463487999999</v>
      </c>
      <c r="F12" s="3">
        <v>25</v>
      </c>
      <c r="G12" s="3">
        <f>SQRT(F12)</f>
        <v>5</v>
      </c>
    </row>
    <row r="13" spans="1:8" x14ac:dyDescent="0.25">
      <c r="A13" s="1">
        <v>12</v>
      </c>
      <c r="B13" s="1">
        <v>150</v>
      </c>
      <c r="C13" s="7">
        <v>74.5</v>
      </c>
      <c r="D13" s="2">
        <f t="shared" si="0"/>
        <v>11175</v>
      </c>
    </row>
    <row r="14" spans="1:8" x14ac:dyDescent="0.25">
      <c r="A14" s="1">
        <v>13</v>
      </c>
      <c r="B14" s="1">
        <v>149</v>
      </c>
      <c r="C14" s="6">
        <v>75</v>
      </c>
      <c r="D14" s="2">
        <f t="shared" si="0"/>
        <v>11175</v>
      </c>
    </row>
    <row r="15" spans="1:8" x14ac:dyDescent="0.25">
      <c r="A15" s="1">
        <v>14</v>
      </c>
      <c r="B15" s="1">
        <v>150</v>
      </c>
      <c r="C15" s="7">
        <v>74.7</v>
      </c>
      <c r="D15" s="2">
        <f t="shared" si="0"/>
        <v>11205</v>
      </c>
    </row>
    <row r="16" spans="1:8" x14ac:dyDescent="0.25">
      <c r="A16" s="1">
        <v>15</v>
      </c>
      <c r="B16" s="1">
        <v>149</v>
      </c>
      <c r="C16" s="6">
        <v>74.900000000000006</v>
      </c>
      <c r="D16" s="2">
        <f t="shared" si="0"/>
        <v>11160.1</v>
      </c>
    </row>
    <row r="17" spans="1:6" x14ac:dyDescent="0.25">
      <c r="A17" s="1">
        <v>16</v>
      </c>
      <c r="B17" s="1">
        <v>149.6</v>
      </c>
      <c r="C17" s="7">
        <v>75</v>
      </c>
      <c r="D17" s="2">
        <f t="shared" si="0"/>
        <v>11220</v>
      </c>
    </row>
    <row r="18" spans="1:6" x14ac:dyDescent="0.25">
      <c r="A18" s="1">
        <v>17</v>
      </c>
      <c r="B18" s="1">
        <v>149.80000000000001</v>
      </c>
      <c r="C18" s="6">
        <v>75</v>
      </c>
      <c r="D18" s="2">
        <f t="shared" si="0"/>
        <v>11235</v>
      </c>
      <c r="E18" s="5" t="s">
        <v>10</v>
      </c>
      <c r="F18" s="5">
        <f>G7</f>
        <v>48.46035022572584</v>
      </c>
    </row>
    <row r="19" spans="1:6" x14ac:dyDescent="0.25">
      <c r="A19" s="1">
        <v>18</v>
      </c>
      <c r="B19" s="1">
        <v>149.80000000000001</v>
      </c>
      <c r="C19" s="7">
        <v>75</v>
      </c>
      <c r="D19" s="2">
        <f t="shared" si="0"/>
        <v>11235</v>
      </c>
      <c r="E19" s="5" t="s">
        <v>1</v>
      </c>
      <c r="F19" s="5">
        <f>F7</f>
        <v>11203.2176</v>
      </c>
    </row>
    <row r="20" spans="1:6" x14ac:dyDescent="0.25">
      <c r="A20" s="1">
        <v>19</v>
      </c>
      <c r="B20" s="1">
        <v>149.80000000000001</v>
      </c>
      <c r="C20" s="6">
        <v>75</v>
      </c>
      <c r="D20" s="2">
        <f t="shared" si="0"/>
        <v>11235</v>
      </c>
      <c r="E20" s="5" t="s">
        <v>11</v>
      </c>
      <c r="F20" s="5">
        <f>SQRT((G5/F5)^2 + (G6/F6)^2)*F7</f>
        <v>51.719782009555075</v>
      </c>
    </row>
    <row r="21" spans="1:6" x14ac:dyDescent="0.25">
      <c r="A21" s="1">
        <v>20</v>
      </c>
      <c r="B21" s="1">
        <v>149.69999999999999</v>
      </c>
      <c r="C21" s="7">
        <v>75</v>
      </c>
      <c r="D21" s="2">
        <f t="shared" si="0"/>
        <v>11227.5</v>
      </c>
    </row>
    <row r="22" spans="1:6" x14ac:dyDescent="0.25">
      <c r="A22" s="1">
        <v>21</v>
      </c>
      <c r="B22" s="1">
        <v>149.69999999999999</v>
      </c>
      <c r="C22" s="6">
        <v>75</v>
      </c>
      <c r="D22" s="2">
        <f t="shared" si="0"/>
        <v>11227.5</v>
      </c>
    </row>
    <row r="23" spans="1:6" x14ac:dyDescent="0.25">
      <c r="A23" s="1">
        <v>22</v>
      </c>
      <c r="B23" s="1">
        <v>149.80000000000001</v>
      </c>
      <c r="C23" s="7">
        <v>74.8</v>
      </c>
      <c r="D23" s="2">
        <f t="shared" si="0"/>
        <v>11205.04</v>
      </c>
    </row>
    <row r="24" spans="1:6" x14ac:dyDescent="0.25">
      <c r="A24" s="1">
        <v>23</v>
      </c>
      <c r="B24" s="1">
        <v>149.80000000000001</v>
      </c>
      <c r="C24" s="6">
        <v>75</v>
      </c>
      <c r="D24" s="2">
        <f t="shared" si="0"/>
        <v>11235</v>
      </c>
    </row>
    <row r="25" spans="1:6" x14ac:dyDescent="0.25">
      <c r="A25" s="1">
        <v>24</v>
      </c>
      <c r="B25" s="1">
        <v>150</v>
      </c>
      <c r="C25" s="7">
        <v>75</v>
      </c>
      <c r="D25" s="2">
        <f t="shared" si="0"/>
        <v>11250</v>
      </c>
    </row>
    <row r="26" spans="1:6" x14ac:dyDescent="0.25">
      <c r="A26" s="1">
        <v>25</v>
      </c>
      <c r="B26" s="1">
        <v>149.80000000000001</v>
      </c>
      <c r="C26" s="6">
        <v>75</v>
      </c>
      <c r="D26" s="2">
        <f t="shared" si="0"/>
        <v>11235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2022-06-30T13:51:54Z</dcterms:modified>
</cp:coreProperties>
</file>