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uilin\Sloan codes\analysis\0_20240826_calculation\"/>
    </mc:Choice>
  </mc:AlternateContent>
  <xr:revisionPtr revIDLastSave="0" documentId="13_ncr:1_{54206C23-7190-4562-B03A-5D8914A572C4}" xr6:coauthVersionLast="47" xr6:coauthVersionMax="47" xr10:uidLastSave="{00000000-0000-0000-0000-000000000000}"/>
  <bookViews>
    <workbookView xWindow="33480" yWindow="1020" windowWidth="29040" windowHeight="15720" activeTab="4" xr2:uid="{00000000-000D-0000-FFFF-FFFF00000000}"/>
  </bookViews>
  <sheets>
    <sheet name="stick" sheetId="1" r:id="rId1"/>
    <sheet name="2030nl" sheetId="2" r:id="rId2"/>
    <sheet name="2030l" sheetId="3" r:id="rId3"/>
    <sheet name="2040nl" sheetId="4" r:id="rId4"/>
    <sheet name="2040l" sheetId="5" r:id="rId5"/>
  </sheets>
  <externalReferences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 a="1"/>
  <c r="B4" i="5" s="1"/>
  <c r="B3" i="5" a="1"/>
  <c r="B3" i="5" s="1"/>
  <c r="B4" i="3" a="1"/>
  <c r="B4" i="3" s="1"/>
  <c r="B4" i="4" a="1"/>
  <c r="B4" i="4" s="1"/>
  <c r="B3" i="4" a="1"/>
  <c r="B3" i="4" s="1"/>
  <c r="B4" i="2" a="1"/>
  <c r="B4" i="2" s="1"/>
  <c r="B3" i="3" a="1"/>
  <c r="B3" i="3" s="1"/>
  <c r="B3" i="2" a="1"/>
  <c r="B3" i="2" s="1"/>
  <c r="B3" i="1" a="1"/>
  <c r="B3" i="1" s="1"/>
  <c r="B19" i="2" l="1" a="1"/>
  <c r="B19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8" i="2" a="1"/>
  <c r="B18" i="2" s="1"/>
  <c r="B17" i="2" a="1"/>
  <c r="B17" i="2" s="1"/>
  <c r="B27" i="3" a="1"/>
  <c r="B27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27" i="5" a="1"/>
  <c r="B27" i="5" s="1"/>
  <c r="B26" i="5" a="1"/>
  <c r="B26" i="5" s="1"/>
  <c r="B25" i="5" a="1"/>
  <c r="B25" i="5" s="1"/>
  <c r="B27" i="4" a="1"/>
  <c r="B27" i="4" s="1"/>
  <c r="B26" i="4" a="1"/>
  <c r="B26" i="4" s="1"/>
  <c r="B25" i="4" a="1"/>
  <c r="B25" i="4" s="1"/>
  <c r="B26" i="3" a="1"/>
  <c r="B26" i="3" s="1"/>
  <c r="B25" i="3" a="1"/>
  <c r="B25" i="3" s="1"/>
  <c r="B27" i="1" a="1"/>
  <c r="B27" i="1" s="1"/>
  <c r="B26" i="2" a="1"/>
  <c r="B26" i="2" s="1"/>
  <c r="B27" i="2" a="1"/>
  <c r="B27" i="2" s="1"/>
  <c r="B25" i="2" l="1" a="1"/>
  <c r="B25" i="2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2" i="3" a="1"/>
  <c r="B2" i="3" s="1"/>
  <c r="B2" i="2" a="1"/>
  <c r="B2" i="2" s="1"/>
  <c r="B2" i="1" a="1"/>
  <c r="B2" i="1" s="1"/>
  <c r="B5" i="1" a="1"/>
  <c r="B5" i="1" s="1"/>
  <c r="B4" i="1" a="1"/>
  <c r="B4" i="1" s="1"/>
  <c r="B11" i="5" a="1"/>
  <c r="B11" i="5" s="1"/>
  <c r="B11" i="4" a="1"/>
  <c r="B11" i="4" s="1"/>
  <c r="B11" i="3" a="1"/>
  <c r="B11" i="3" s="1"/>
  <c r="B11" i="1" a="1"/>
  <c r="B11" i="1" s="1"/>
  <c r="B11" i="2" a="1"/>
  <c r="B11" i="2" s="1"/>
  <c r="H10" i="5" l="1"/>
  <c r="G10" i="5"/>
  <c r="F10" i="5"/>
  <c r="E10" i="5"/>
  <c r="D10" i="5"/>
  <c r="C10" i="5"/>
  <c r="B10" i="5"/>
  <c r="H9" i="5" l="1"/>
  <c r="G9" i="5"/>
  <c r="F9" i="5"/>
  <c r="E9" i="5"/>
  <c r="D9" i="5"/>
  <c r="C9" i="5"/>
  <c r="B9" i="5"/>
  <c r="H9" i="4"/>
  <c r="G9" i="4"/>
  <c r="F9" i="4"/>
  <c r="E9" i="4"/>
  <c r="D9" i="4"/>
  <c r="C9" i="4"/>
  <c r="B9" i="4"/>
  <c r="H9" i="3"/>
  <c r="G9" i="3"/>
  <c r="F9" i="3"/>
  <c r="E9" i="3"/>
  <c r="D9" i="3"/>
  <c r="C9" i="3"/>
  <c r="B9" i="3"/>
  <c r="H9" i="2"/>
  <c r="G9" i="2"/>
  <c r="F9" i="2"/>
  <c r="E9" i="2"/>
  <c r="D9" i="2"/>
  <c r="C9" i="2"/>
  <c r="B9" i="2"/>
  <c r="C9" i="1"/>
  <c r="D9" i="1"/>
  <c r="E9" i="1"/>
  <c r="F9" i="1"/>
  <c r="G9" i="1"/>
  <c r="H9" i="1"/>
  <c r="B9" i="1"/>
  <c r="H10" i="4" l="1"/>
  <c r="G10" i="4"/>
  <c r="F10" i="4"/>
  <c r="E10" i="4"/>
  <c r="D10" i="4"/>
  <c r="C10" i="4"/>
  <c r="B10" i="4"/>
  <c r="H10" i="3"/>
  <c r="G10" i="3"/>
  <c r="F10" i="3"/>
  <c r="E10" i="3"/>
  <c r="D10" i="3"/>
  <c r="C10" i="3"/>
  <c r="B10" i="3"/>
  <c r="H10" i="1"/>
  <c r="G10" i="1"/>
  <c r="F10" i="1"/>
  <c r="E10" i="1"/>
  <c r="D10" i="1"/>
  <c r="C10" i="1"/>
  <c r="B10" i="1"/>
  <c r="C10" i="2"/>
  <c r="D10" i="2"/>
  <c r="E10" i="2"/>
  <c r="F10" i="2"/>
  <c r="G10" i="2"/>
  <c r="H10" i="2"/>
  <c r="B10" i="2"/>
  <c r="B7" i="1" l="1"/>
  <c r="C7" i="1"/>
  <c r="D7" i="1"/>
  <c r="E7" i="1"/>
  <c r="F7" i="1"/>
  <c r="G7" i="1"/>
  <c r="H7" i="1"/>
  <c r="B7" i="4" l="1"/>
  <c r="H7" i="4"/>
  <c r="G7" i="4"/>
  <c r="F7" i="4"/>
  <c r="E7" i="4"/>
  <c r="D7" i="4"/>
  <c r="C7" i="4"/>
  <c r="B6" i="2"/>
  <c r="B8" i="2" s="1"/>
  <c r="B7" i="2"/>
  <c r="H7" i="2"/>
  <c r="G7" i="2"/>
  <c r="F7" i="2"/>
  <c r="D7" i="2"/>
  <c r="C7" i="2"/>
  <c r="E7" i="2"/>
  <c r="B7" i="3"/>
  <c r="D7" i="3"/>
  <c r="C7" i="3"/>
  <c r="H7" i="3"/>
  <c r="G7" i="3"/>
  <c r="F7" i="3"/>
  <c r="E7" i="3"/>
  <c r="B7" i="5"/>
  <c r="G7" i="5"/>
  <c r="F7" i="5"/>
  <c r="E7" i="5"/>
  <c r="D7" i="5"/>
  <c r="C7" i="5"/>
  <c r="H7" i="5"/>
  <c r="B6" i="3"/>
  <c r="B8" i="3" s="1"/>
  <c r="B6" i="4"/>
  <c r="B8" i="4" s="1"/>
  <c r="B6" i="5"/>
  <c r="B8" i="5" s="1"/>
  <c r="B6" i="1"/>
  <c r="B8" i="1" s="1"/>
  <c r="H6" i="2"/>
  <c r="H8" i="2" s="1"/>
  <c r="C6" i="1"/>
  <c r="C8" i="1" s="1"/>
  <c r="F6" i="3"/>
  <c r="F8" i="3" s="1"/>
  <c r="G6" i="3"/>
  <c r="G8" i="3" s="1"/>
  <c r="C6" i="3"/>
  <c r="C8" i="3" s="1"/>
  <c r="D6" i="5"/>
  <c r="D8" i="5" s="1"/>
  <c r="D6" i="3"/>
  <c r="D8" i="3" s="1"/>
  <c r="E6" i="5"/>
  <c r="E8" i="5" s="1"/>
  <c r="C6" i="5"/>
  <c r="C8" i="5" s="1"/>
  <c r="E6" i="3"/>
  <c r="E8" i="3" s="1"/>
  <c r="F6" i="5"/>
  <c r="F8" i="5" s="1"/>
  <c r="C6" i="2"/>
  <c r="C8" i="2" s="1"/>
  <c r="H6" i="3"/>
  <c r="H8" i="3" s="1"/>
  <c r="D6" i="2"/>
  <c r="D8" i="2" s="1"/>
  <c r="D6" i="4"/>
  <c r="D8" i="4" s="1"/>
  <c r="H6" i="4"/>
  <c r="H8" i="4" s="1"/>
  <c r="G6" i="5"/>
  <c r="G8" i="5" s="1"/>
  <c r="H6" i="5"/>
  <c r="H8" i="5" s="1"/>
  <c r="H6" i="1"/>
  <c r="H8" i="1" s="1"/>
  <c r="C6" i="4"/>
  <c r="C8" i="4" s="1"/>
  <c r="G6" i="1"/>
  <c r="G8" i="1" s="1"/>
  <c r="F6" i="1"/>
  <c r="F8" i="1" s="1"/>
  <c r="E6" i="2"/>
  <c r="E8" i="2" s="1"/>
  <c r="E6" i="4"/>
  <c r="E8" i="4" s="1"/>
  <c r="E6" i="1"/>
  <c r="E8" i="1" s="1"/>
  <c r="F6" i="2"/>
  <c r="F8" i="2" s="1"/>
  <c r="F6" i="4"/>
  <c r="F8" i="4" s="1"/>
  <c r="D6" i="1"/>
  <c r="D8" i="1" s="1"/>
  <c r="G6" i="2"/>
  <c r="G8" i="2" s="1"/>
  <c r="G6" i="4"/>
  <c r="G8" i="4" s="1"/>
  <c r="B2" i="5" a="1"/>
  <c r="B2" i="5" s="1"/>
  <c r="B2" i="4" l="1" a="1"/>
  <c r="B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<sst xmlns="http://schemas.openxmlformats.org/spreadsheetml/2006/main" count="150" uniqueCount="31">
  <si>
    <t>Oil consumption</t>
  </si>
  <si>
    <t>Gas consumption</t>
  </si>
  <si>
    <t>Coal consumption</t>
  </si>
  <si>
    <t>Wind and solar capacity</t>
  </si>
  <si>
    <t>wind capacity</t>
  </si>
  <si>
    <t>solar capacity</t>
  </si>
  <si>
    <t>coal capacity</t>
  </si>
  <si>
    <t>gas capacity</t>
  </si>
  <si>
    <t>oil capacity</t>
  </si>
  <si>
    <t>coal ccs capacity</t>
  </si>
  <si>
    <t>gas ccs capacity</t>
  </si>
  <si>
    <t>oil ccs capacity</t>
  </si>
  <si>
    <t>biomass consumption</t>
  </si>
  <si>
    <t>EV sale</t>
  </si>
  <si>
    <t>ICV sale</t>
  </si>
  <si>
    <t>i2020</t>
  </si>
  <si>
    <t>i2025</t>
  </si>
  <si>
    <t>i2030</t>
  </si>
  <si>
    <t>i2035</t>
  </si>
  <si>
    <t>i2040</t>
  </si>
  <si>
    <t>i2045</t>
  </si>
  <si>
    <t>i2050</t>
  </si>
  <si>
    <t>indicator</t>
  </si>
  <si>
    <t>Fossil with CCS capacity addition</t>
  </si>
  <si>
    <t>Fossil  without CCS capacity</t>
  </si>
  <si>
    <t>Wind and solar capacity addition</t>
  </si>
  <si>
    <t>Retirement of fossil without CCS capacity</t>
  </si>
  <si>
    <t>coal retirement (no CCS)</t>
  </si>
  <si>
    <t>gas retirement (no CCS</t>
  </si>
  <si>
    <t>oil retirement (no CCS)</t>
  </si>
  <si>
    <t>gas retirement (no 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</si>
</sst>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'2040l'!$A$2</c:f>
              <c:strCache>
                <c:ptCount val="1"/>
                <c:pt idx="0">
                  <c:v>biomass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'2040l'!$B$2:$H$2</c:f>
              <c:numCache>
                <c:formatCode>General</c:formatCode>
                <c:ptCount val="7"/>
                <c:pt idx="0">
                  <c:v>2.3619300000000001</c:v>
                </c:pt>
                <c:pt idx="1">
                  <c:v>3.04175</c:v>
                </c:pt>
                <c:pt idx="2">
                  <c:v>3.4650799999999999</c:v>
                </c:pt>
                <c:pt idx="3">
                  <c:v>4.0865099999999996</c:v>
                </c:pt>
                <c:pt idx="4">
                  <c:v>4.9530799999999999</c:v>
                </c:pt>
                <c:pt idx="5">
                  <c:v>18.258900000000001</c:v>
                </c:pt>
                <c:pt idx="6">
                  <c:v>22.288799999999998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C-44DB-8FA1-89B3B4280575}"/>
            </c:ext>
          </c:extLst>
        </c:ser>
        <c:ser>
          <c:idx val="1"/>
          <c:order val="1"/>
          <c:tx>
            <c:strRef>
              <c:f>'2040l'!$A$3</c:f>
              <c:strCache>
                <c:ptCount val="1"/>
                <c:pt idx="0">
                  <c:v>Oil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'2040l'!$B$3:$H$3</c:f>
              <c:numCache>
                <c:formatCode>General</c:formatCode>
                <c:ptCount val="7"/>
                <c:pt idx="0">
                  <c:v>32.406500000000001</c:v>
                </c:pt>
                <c:pt idx="1">
                  <c:v>34.435130000000001</c:v>
                </c:pt>
                <c:pt idx="2">
                  <c:v>30.409500000000001</c:v>
                </c:pt>
                <c:pt idx="3">
                  <c:v>27.5871</c:v>
                </c:pt>
                <c:pt idx="4">
                  <c:v>24.507739999999998</c:v>
                </c:pt>
                <c:pt idx="5">
                  <c:v>17.115659999999998</c:v>
                </c:pt>
                <c:pt idx="6">
                  <c:v>15.03257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C-44DB-8FA1-89B3B4280575}"/>
            </c:ext>
          </c:extLst>
        </c:ser>
        <c:ser>
          <c:idx val="2"/>
          <c:order val="2"/>
          <c:tx>
            <c:strRef>
              <c:f>'2040l'!$A$4</c:f>
              <c:strCache>
                <c:ptCount val="1"/>
                <c:pt idx="0">
                  <c:v>Gas consumption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'2040l'!$B$4:$H$4</c:f>
              <c:numCache>
                <c:formatCode>General</c:formatCode>
                <c:ptCount val="7"/>
                <c:pt idx="0">
                  <c:v>26.137699999999999</c:v>
                </c:pt>
                <c:pt idx="1">
                  <c:v>20.976199999999999</c:v>
                </c:pt>
                <c:pt idx="2">
                  <c:v>23.486799999999999</c:v>
                </c:pt>
                <c:pt idx="3">
                  <c:v>23.394300000000001</c:v>
                </c:pt>
                <c:pt idx="4">
                  <c:v>24.109400000000001</c:v>
                </c:pt>
                <c:pt idx="5">
                  <c:v>24.9145</c:v>
                </c:pt>
                <c:pt idx="6">
                  <c:v>30.476500000000001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C-44DB-8FA1-89B3B4280575}"/>
            </c:ext>
          </c:extLst>
        </c:ser>
        <c:ser>
          <c:idx val="3"/>
          <c:order val="3"/>
          <c:tx>
            <c:strRef>
              <c:f>'2040l'!$A$5</c:f>
              <c:strCache>
                <c:ptCount val="1"/>
                <c:pt idx="0">
                  <c:v>Coal consumption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'2040l'!$B$5:$H$5</c:f>
              <c:numCache>
                <c:formatCode>General</c:formatCode>
                <c:ptCount val="7"/>
                <c:pt idx="0">
                  <c:v>8.2598800000000008</c:v>
                </c:pt>
                <c:pt idx="1">
                  <c:v>6.4619</c:v>
                </c:pt>
                <c:pt idx="2">
                  <c:v>4.0925599999999998</c:v>
                </c:pt>
                <c:pt idx="3">
                  <c:v>4.3121799999999997</c:v>
                </c:pt>
                <c:pt idx="4">
                  <c:v>4.6549500000000004</c:v>
                </c:pt>
                <c:pt idx="5">
                  <c:v>4.1494600000000004</c:v>
                </c:pt>
                <c:pt idx="6">
                  <c:v>5.1788499999999997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BC-44DB-8FA1-89B3B4280575}"/>
            </c:ext>
          </c:extLst>
        </c:ser>
        <c:ser>
          <c:idx val="4"/>
          <c:order val="4"/>
          <c:tx>
            <c:strRef>
              <c:f>'2040l'!$A$6</c:f>
              <c:strCache>
                <c:ptCount val="1"/>
                <c:pt idx="0">
                  <c:v>Wind and solar capacity addition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'2040l'!$B$6:$H$6</c:f>
              <c:numCache>
                <c:formatCode>General</c:formatCode>
                <c:ptCount val="7"/>
                <c:pt idx="0">
                  <c:v>163.5039732163392</c:v>
                </c:pt>
                <c:pt idx="1">
                  <c:v>264.13690077929698</c:v>
                </c:pt>
                <c:pt idx="2">
                  <c:v>509.93280790660202</c:v>
                </c:pt>
                <c:pt idx="3">
                  <c:v>143.87294470942717</c:v>
                </c:pt>
                <c:pt idx="4">
                  <c:v>160.85658398219687</c:v>
                </c:pt>
                <c:pt idx="5">
                  <c:v>407.30129209269342</c:v>
                </c:pt>
                <c:pt idx="6">
                  <c:v>535.67641359961374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BC-44DB-8FA1-89B3B4280575}"/>
            </c:ext>
          </c:extLst>
        </c:ser>
        <c:ser>
          <c:idx val="5"/>
          <c:order val="5"/>
          <c:tx>
            <c:strRef>
              <c:f>'2040l'!$A$7</c:f>
              <c:strCache>
                <c:ptCount val="1"/>
                <c:pt idx="0">
                  <c:v>Fossil  without CCS capacity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'2040l'!$B$7:$H$7</c:f>
              <c:numCache>
                <c:formatCode>General</c:formatCode>
                <c:ptCount val="7"/>
                <c:pt idx="0">
                  <c:v>65.371127070385228</c:v>
                </c:pt>
                <c:pt idx="1">
                  <c:v>-31.433110293281484</c:v>
                </c:pt>
                <c:pt idx="2">
                  <c:v>-53.98485517860054</c:v>
                </c:pt>
                <c:pt idx="3">
                  <c:v>-1.8618537663562615</c:v>
                </c:pt>
                <c:pt idx="4">
                  <c:v>0.16242303516321283</c:v>
                </c:pt>
                <c:pt idx="5">
                  <c:v>-17.025312200190548</c:v>
                </c:pt>
                <c:pt idx="6">
                  <c:v>-2.427452340086945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BC-44DB-8FA1-89B3B4280575}"/>
            </c:ext>
          </c:extLst>
        </c:ser>
        <c:ser>
          <c:idx val="6"/>
          <c:order val="6"/>
          <c:tx>
            <c:strRef>
              <c:f>'2040l'!$A$8</c:f>
              <c:strCache>
                <c:ptCount val="1"/>
                <c:pt idx="0">
                  <c:v>Wind and solar capacity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'2040l'!$B$8:$H$8</c:f>
              <c:numCache>
                <c:formatCode>General</c:formatCode>
                <c:ptCount val="7"/>
                <c:pt idx="0">
                  <c:v>163.5039732163392</c:v>
                </c:pt>
                <c:pt idx="1">
                  <c:v>264.13690077929698</c:v>
                </c:pt>
                <c:pt idx="2">
                  <c:v>509.93280790660202</c:v>
                </c:pt>
                <c:pt idx="3">
                  <c:v>143.87294470942717</c:v>
                </c:pt>
                <c:pt idx="4">
                  <c:v>160.85658398219687</c:v>
                </c:pt>
                <c:pt idx="5">
                  <c:v>407.30129209269342</c:v>
                </c:pt>
                <c:pt idx="6">
                  <c:v>535.67641359961374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BC-44DB-8FA1-89B3B4280575}"/>
            </c:ext>
          </c:extLst>
        </c:ser>
        <c:ser>
          <c:idx val="7"/>
          <c:order val="7"/>
          <c:tx>
            <c:strRef>
              <c:f>'2040l'!$A$9</c:f>
              <c:strCache>
                <c:ptCount val="1"/>
                <c:pt idx="0">
                  <c:v>Retirement of fossil without CCS capacity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'2040l'!$B$1:$H$1</c:f>
              <c:strCache>
                <c:ptCount val="7"/>
                <c:pt idx="0">
                  <c:v>i2020</c:v>
                </c:pt>
                <c:pt idx="1">
                  <c:v>i2025</c:v>
                </c:pt>
                <c:pt idx="2">
                  <c:v>i2030</c:v>
                </c:pt>
                <c:pt idx="3">
                  <c:v>i2035</c:v>
                </c:pt>
                <c:pt idx="4">
                  <c:v>i2040</c:v>
                </c:pt>
                <c:pt idx="5">
                  <c:v>i2045</c:v>
                </c:pt>
                <c:pt idx="6">
                  <c:v>i2050</c:v>
                </c:pt>
              </c:strCache>
            </c:strRef>
          </c:cat>
          <c:val>
            <c:numRef>
              <c:f>'2040l'!$B$9:$H$9</c:f>
              <c:numCache>
                <c:formatCode>General</c:formatCode>
                <c:ptCount val="7"/>
                <c:pt idx="0">
                  <c:v>-10.009957208355802</c:v>
                </c:pt>
                <c:pt idx="1">
                  <c:v>-209.56139897330584</c:v>
                </c:pt>
                <c:pt idx="2">
                  <c:v>-66.930548484285978</c:v>
                </c:pt>
                <c:pt idx="3">
                  <c:v>-3.5388604611766801</c:v>
                </c:pt>
                <c:pt idx="4">
                  <c:v>-2.185906575155435</c:v>
                </c:pt>
                <c:pt idx="5">
                  <c:v>-47.839732760148891</c:v>
                </c:pt>
                <c:pt idx="6">
                  <c:v>-7.0977559496014564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BC-44DB-8FA1-89B3B4280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126496"/>
        <c:axId val="1249116896"/>
      </c:lineChart>
      <c:catAx>
        <c:axId val="124912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116896"/>
        <c:crosses val="autoZero"/>
        <c:auto val="1"/>
        <c:lblAlgn val="ctr"/>
        <c:lblOffset val="100"/>
        <c:noMultiLvlLbl val="0"/>
      </c:catAx>
      <c:valAx>
        <c:axId val="12491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12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7</xdr:row>
      <xdr:rowOff>133350</xdr:rowOff>
    </xdr:from>
    <xdr:to>
      <xdr:col>19</xdr:col>
      <xdr:colOff>577849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A2F3C-8692-533B-C9E9-F4D08F919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ilin\Sloan%20codes\analysis\0_20240826_calculation\primary_energy_0826_80p.xlsx" TargetMode="External"/><Relationship Id="rId1" Type="http://schemas.openxmlformats.org/officeDocument/2006/relationships/externalLinkPath" Target="primary_energy_0826_80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ilin\Sloan%20codes\analysis\0_20240826_calculation\trn_new_tech_0826_80p_calc.xlsx" TargetMode="External"/><Relationship Id="rId1" Type="http://schemas.openxmlformats.org/officeDocument/2006/relationships/externalLinkPath" Target="trn_new_tech_0826_80p_cal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ilin\Desktop\Research\Sloan\gcamusacgs-yo-project-cgs-main6yo\output\gcam_diagnostics\power_all_capacity_20240826.xlsx" TargetMode="External"/><Relationship Id="rId1" Type="http://schemas.openxmlformats.org/officeDocument/2006/relationships/externalLinkPath" Target="/Users/Huilin/Desktop/Research/Sloan/gcamusacgs-yo-project-cgs-main6yo/output/gcam_diagnostics/power_all_capacity_20240826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ilin\Sloan%20codes\analysis\0000_20240226_calculation\primary_energy_0226_80p.xlsx" TargetMode="External"/><Relationship Id="rId1" Type="http://schemas.openxmlformats.org/officeDocument/2006/relationships/externalLinkPath" Target="/Users/Huilin/Sloan%20codes/analysis/0000_20240226_calculation/primary_energy_0226_80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40_cp_example"/>
      <sheetName val="stick"/>
      <sheetName val="2030_l"/>
      <sheetName val="2040_l"/>
      <sheetName val="2030_nl"/>
      <sheetName val="2040_nl"/>
    </sheetNames>
    <sheetDataSet>
      <sheetData sheetId="0"/>
      <sheetData sheetId="1">
        <row r="7">
          <cell r="Y7">
            <v>26.8856</v>
          </cell>
          <cell r="Z7">
            <v>23.688500000000001</v>
          </cell>
          <cell r="AA7">
            <v>23.316099999999999</v>
          </cell>
          <cell r="AB7">
            <v>21.8888</v>
          </cell>
          <cell r="AC7">
            <v>22.090699999999998</v>
          </cell>
          <cell r="AD7">
            <v>22.184100000000001</v>
          </cell>
          <cell r="AE7">
            <v>22.747299999999999</v>
          </cell>
        </row>
        <row r="8">
          <cell r="Y8">
            <v>8.2608800000000002</v>
          </cell>
          <cell r="Z8">
            <v>4.9892200000000004</v>
          </cell>
          <cell r="AA8">
            <v>3.3889499999999999</v>
          </cell>
          <cell r="AB8">
            <v>3.6203799999999999</v>
          </cell>
          <cell r="AC8">
            <v>3.8993000000000002</v>
          </cell>
          <cell r="AD8">
            <v>4.3181200000000004</v>
          </cell>
          <cell r="AE8">
            <v>4.5732600000000003</v>
          </cell>
        </row>
        <row r="9">
          <cell r="Y9">
            <v>2.4011499999999999</v>
          </cell>
          <cell r="Z9">
            <v>4.14201</v>
          </cell>
          <cell r="AA9">
            <v>6.0320099999999996</v>
          </cell>
          <cell r="AB9">
            <v>12.206099999999999</v>
          </cell>
          <cell r="AC9">
            <v>19.176500000000001</v>
          </cell>
          <cell r="AD9">
            <v>26.688700000000001</v>
          </cell>
          <cell r="AE9">
            <v>32.497</v>
          </cell>
        </row>
        <row r="34">
          <cell r="Y34">
            <v>32.435400000000001</v>
          </cell>
          <cell r="Z34">
            <v>32.444299999999998</v>
          </cell>
          <cell r="AA34">
            <v>29.649100000000001</v>
          </cell>
          <cell r="AB34">
            <v>25.62134</v>
          </cell>
          <cell r="AC34">
            <v>21.363109999999999</v>
          </cell>
          <cell r="AD34">
            <v>17.476310000000002</v>
          </cell>
          <cell r="AE34">
            <v>14.83061</v>
          </cell>
        </row>
      </sheetData>
      <sheetData sheetId="2">
        <row r="7">
          <cell r="Y7">
            <v>26.137699999999999</v>
          </cell>
          <cell r="Z7">
            <v>20.976199999999999</v>
          </cell>
          <cell r="AA7">
            <v>23.486799999999999</v>
          </cell>
          <cell r="AB7">
            <v>21.8185</v>
          </cell>
          <cell r="AC7">
            <v>21.892299999999999</v>
          </cell>
          <cell r="AD7">
            <v>23.4466</v>
          </cell>
          <cell r="AE7">
            <v>26.373000000000001</v>
          </cell>
        </row>
        <row r="8">
          <cell r="Y8">
            <v>8.2598800000000008</v>
          </cell>
          <cell r="Z8">
            <v>6.4618200000000003</v>
          </cell>
          <cell r="AA8">
            <v>4.0925500000000001</v>
          </cell>
          <cell r="AB8">
            <v>3.5156100000000001</v>
          </cell>
          <cell r="AC8">
            <v>3.6889500000000002</v>
          </cell>
          <cell r="AD8">
            <v>4.3984800000000002</v>
          </cell>
          <cell r="AE8">
            <v>5.39757</v>
          </cell>
        </row>
        <row r="9">
          <cell r="Y9">
            <v>2.3619300000000001</v>
          </cell>
          <cell r="Z9">
            <v>2.5348199999999999</v>
          </cell>
          <cell r="AA9">
            <v>3.39541</v>
          </cell>
          <cell r="AB9">
            <v>8.7680900000000008</v>
          </cell>
          <cell r="AC9">
            <v>16.073799999999999</v>
          </cell>
          <cell r="AD9">
            <v>21.1449</v>
          </cell>
          <cell r="AE9">
            <v>22.924299999999999</v>
          </cell>
        </row>
        <row r="34">
          <cell r="Y34">
            <v>32.406500000000001</v>
          </cell>
          <cell r="Z34">
            <v>34.435099999999998</v>
          </cell>
          <cell r="AA34">
            <v>30.409500000000001</v>
          </cell>
          <cell r="AB34">
            <v>25.61703</v>
          </cell>
          <cell r="AC34">
            <v>21.007629999999999</v>
          </cell>
          <cell r="AD34">
            <v>17.636610000000001</v>
          </cell>
          <cell r="AE34">
            <v>15.87683</v>
          </cell>
        </row>
      </sheetData>
      <sheetData sheetId="3">
        <row r="7">
          <cell r="Y7">
            <v>26.137699999999999</v>
          </cell>
          <cell r="Z7">
            <v>20.976199999999999</v>
          </cell>
          <cell r="AA7">
            <v>23.486799999999999</v>
          </cell>
          <cell r="AB7">
            <v>23.394300000000001</v>
          </cell>
          <cell r="AC7">
            <v>24.109400000000001</v>
          </cell>
          <cell r="AD7">
            <v>24.9145</v>
          </cell>
          <cell r="AE7">
            <v>30.476500000000001</v>
          </cell>
        </row>
        <row r="8">
          <cell r="Y8">
            <v>8.2598800000000008</v>
          </cell>
          <cell r="Z8">
            <v>6.4619</v>
          </cell>
          <cell r="AA8">
            <v>4.0925599999999998</v>
          </cell>
          <cell r="AB8">
            <v>4.3121799999999997</v>
          </cell>
          <cell r="AC8">
            <v>4.6549500000000004</v>
          </cell>
          <cell r="AD8">
            <v>4.1494600000000004</v>
          </cell>
          <cell r="AE8">
            <v>5.1788499999999997</v>
          </cell>
        </row>
        <row r="34">
          <cell r="Y34">
            <v>32.406500000000001</v>
          </cell>
          <cell r="Z34">
            <v>34.435130000000001</v>
          </cell>
          <cell r="AA34">
            <v>30.409500000000001</v>
          </cell>
          <cell r="AB34">
            <v>27.5871</v>
          </cell>
          <cell r="AC34">
            <v>24.507739999999998</v>
          </cell>
          <cell r="AD34">
            <v>17.115659999999998</v>
          </cell>
          <cell r="AE34">
            <v>15.03257</v>
          </cell>
        </row>
      </sheetData>
      <sheetData sheetId="4">
        <row r="7">
          <cell r="Y7">
            <v>26.137699999999999</v>
          </cell>
          <cell r="Z7">
            <v>21.018799999999999</v>
          </cell>
          <cell r="AA7">
            <v>23.502800000000001</v>
          </cell>
          <cell r="AB7">
            <v>21.839099999999998</v>
          </cell>
          <cell r="AC7">
            <v>21.527899999999999</v>
          </cell>
          <cell r="AD7">
            <v>21.574200000000001</v>
          </cell>
          <cell r="AE7">
            <v>22.4374</v>
          </cell>
        </row>
        <row r="8">
          <cell r="Y8">
            <v>8.2598800000000008</v>
          </cell>
          <cell r="Z8">
            <v>6.3756700000000004</v>
          </cell>
          <cell r="AA8">
            <v>4.0840500000000004</v>
          </cell>
          <cell r="AB8">
            <v>3.5685099999999998</v>
          </cell>
          <cell r="AC8">
            <v>3.5684999999999998</v>
          </cell>
          <cell r="AD8">
            <v>3.8048099999999998</v>
          </cell>
          <cell r="AE8">
            <v>4.1618599999999999</v>
          </cell>
        </row>
        <row r="9">
          <cell r="Y9">
            <v>2.3619300000000001</v>
          </cell>
          <cell r="Z9">
            <v>2.5432700000000001</v>
          </cell>
          <cell r="AA9">
            <v>3.3962599999999998</v>
          </cell>
          <cell r="AB9">
            <v>9.6687799999999999</v>
          </cell>
          <cell r="AC9">
            <v>18.9407</v>
          </cell>
          <cell r="AD9">
            <v>28.569400000000002</v>
          </cell>
          <cell r="AE9">
            <v>35.9084</v>
          </cell>
        </row>
        <row r="34">
          <cell r="Y34">
            <v>32.406500000000001</v>
          </cell>
          <cell r="Z34">
            <v>34.44276</v>
          </cell>
          <cell r="AA34">
            <v>30.402299999999997</v>
          </cell>
          <cell r="AB34">
            <v>25.43451</v>
          </cell>
          <cell r="AC34">
            <v>20.533380000000001</v>
          </cell>
          <cell r="AD34">
            <v>16.131900000000002</v>
          </cell>
          <cell r="AE34">
            <v>13.24583</v>
          </cell>
        </row>
      </sheetData>
      <sheetData sheetId="5">
        <row r="7">
          <cell r="Y7">
            <v>26.137699999999999</v>
          </cell>
          <cell r="Z7">
            <v>21.018799999999999</v>
          </cell>
          <cell r="AA7">
            <v>23.502700000000001</v>
          </cell>
          <cell r="AB7">
            <v>23.408300000000001</v>
          </cell>
          <cell r="AC7">
            <v>24.1233</v>
          </cell>
          <cell r="AD7">
            <v>21.738499999999998</v>
          </cell>
          <cell r="AE7">
            <v>23.305</v>
          </cell>
        </row>
        <row r="8">
          <cell r="Y8">
            <v>8.2598800000000008</v>
          </cell>
          <cell r="Z8">
            <v>6.3735200000000001</v>
          </cell>
          <cell r="AA8">
            <v>4.0840300000000003</v>
          </cell>
          <cell r="AB8">
            <v>4.3034299999999996</v>
          </cell>
          <cell r="AC8">
            <v>4.6467200000000002</v>
          </cell>
          <cell r="AD8">
            <v>3.6343100000000002</v>
          </cell>
          <cell r="AE8">
            <v>4.0581399999999999</v>
          </cell>
        </row>
        <row r="34">
          <cell r="Y34">
            <v>32.406500000000001</v>
          </cell>
          <cell r="Z34">
            <v>34.442160000000001</v>
          </cell>
          <cell r="AA34">
            <v>30.402200000000001</v>
          </cell>
          <cell r="AB34">
            <v>27.5809</v>
          </cell>
          <cell r="AC34">
            <v>24.495640000000002</v>
          </cell>
          <cell r="AD34">
            <v>12.78891</v>
          </cell>
          <cell r="AE34">
            <v>6.3367500000000003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30nl"/>
      <sheetName val="2030nl_calc"/>
      <sheetName val="2030l_calc"/>
      <sheetName val="stick_calc"/>
      <sheetName val="2040nl_calc"/>
      <sheetName val="2040l_calc"/>
      <sheetName val="2030l"/>
      <sheetName val="2040nl"/>
      <sheetName val="2040l"/>
      <sheetName val="stick"/>
    </sheetNames>
    <sheetDataSet>
      <sheetData sheetId="0" refreshError="1"/>
      <sheetData sheetId="1">
        <row r="2">
          <cell r="W2">
            <v>2408.5809500000005</v>
          </cell>
          <cell r="X2">
            <v>267971.60399999993</v>
          </cell>
          <cell r="Y2">
            <v>781265.00899999985</v>
          </cell>
          <cell r="Z2">
            <v>300610.76699999999</v>
          </cell>
          <cell r="AA2">
            <v>433189.62500000023</v>
          </cell>
          <cell r="AB2">
            <v>432247.76499999996</v>
          </cell>
          <cell r="AC2">
            <v>472016.88700000005</v>
          </cell>
        </row>
        <row r="3">
          <cell r="W3">
            <v>193041.717</v>
          </cell>
          <cell r="X3">
            <v>982613.77200000023</v>
          </cell>
          <cell r="Y3">
            <v>567777.81099999987</v>
          </cell>
          <cell r="Z3">
            <v>446448.61899999977</v>
          </cell>
          <cell r="AA3">
            <v>486424.17200000002</v>
          </cell>
          <cell r="AB3">
            <v>405774.84</v>
          </cell>
          <cell r="AC3">
            <v>436370.24899999984</v>
          </cell>
        </row>
      </sheetData>
      <sheetData sheetId="2">
        <row r="2">
          <cell r="W2">
            <v>2408.5809500000005</v>
          </cell>
          <cell r="X2">
            <v>268342.99900000007</v>
          </cell>
          <cell r="Y2">
            <v>780351.93599999987</v>
          </cell>
          <cell r="Z2">
            <v>663625.44699999993</v>
          </cell>
          <cell r="AA2">
            <v>1583589.8700000003</v>
          </cell>
          <cell r="AB2">
            <v>2233880.1999999997</v>
          </cell>
          <cell r="AC2">
            <v>2982545.0099999993</v>
          </cell>
        </row>
        <row r="3">
          <cell r="W3">
            <v>193041.717</v>
          </cell>
          <cell r="X3">
            <v>982645.15199999989</v>
          </cell>
          <cell r="Y3">
            <v>567978.57400000014</v>
          </cell>
          <cell r="Z3">
            <v>399859.82400000002</v>
          </cell>
          <cell r="AA3">
            <v>344733.90700000001</v>
          </cell>
          <cell r="AB3">
            <v>193771.87400000001</v>
          </cell>
          <cell r="AC3">
            <v>128209.68730000003</v>
          </cell>
        </row>
      </sheetData>
      <sheetData sheetId="3">
        <row r="2">
          <cell r="W2">
            <v>2384.4285700000009</v>
          </cell>
          <cell r="X2">
            <v>79517.274400000024</v>
          </cell>
          <cell r="Y2">
            <v>270240.56099999993</v>
          </cell>
          <cell r="Z2">
            <v>349111.47399999999</v>
          </cell>
          <cell r="AA2">
            <v>442035.14100000006</v>
          </cell>
          <cell r="AB2">
            <v>437721.13000000012</v>
          </cell>
          <cell r="AC2">
            <v>478101.77500000002</v>
          </cell>
        </row>
        <row r="3">
          <cell r="W3">
            <v>193038.10300000006</v>
          </cell>
          <cell r="X3">
            <v>656912.30899999989</v>
          </cell>
          <cell r="Y3">
            <v>559830.48400000005</v>
          </cell>
          <cell r="Z3">
            <v>495178.51599999995</v>
          </cell>
          <cell r="AA3">
            <v>473764.35800000007</v>
          </cell>
          <cell r="AB3">
            <v>393387.20000000007</v>
          </cell>
          <cell r="AC3">
            <v>427409.85399999988</v>
          </cell>
        </row>
      </sheetData>
      <sheetData sheetId="4">
        <row r="2">
          <cell r="W2">
            <v>2408.5809500000005</v>
          </cell>
          <cell r="X2">
            <v>267979.56800000003</v>
          </cell>
          <cell r="Y2">
            <v>781263.25699999987</v>
          </cell>
          <cell r="Z2">
            <v>619361.55000000005</v>
          </cell>
          <cell r="AA2">
            <v>769987.71299999987</v>
          </cell>
          <cell r="AB2">
            <v>391158.85100000008</v>
          </cell>
          <cell r="AC2">
            <v>461361.96999999986</v>
          </cell>
        </row>
        <row r="3">
          <cell r="W3">
            <v>193041.717</v>
          </cell>
          <cell r="X3">
            <v>982608.01500000013</v>
          </cell>
          <cell r="Y3">
            <v>567778.46199999994</v>
          </cell>
          <cell r="Z3">
            <v>536160.43800000008</v>
          </cell>
          <cell r="AA3">
            <v>505562.33100000012</v>
          </cell>
          <cell r="AB3">
            <v>392767.14600000007</v>
          </cell>
          <cell r="AC3">
            <v>458446.10699999996</v>
          </cell>
        </row>
      </sheetData>
      <sheetData sheetId="5">
        <row r="2">
          <cell r="W2">
            <v>2408.5809500000005</v>
          </cell>
          <cell r="X2">
            <v>268343.41200000007</v>
          </cell>
          <cell r="Y2">
            <v>780351.90599999984</v>
          </cell>
          <cell r="Z2">
            <v>619009.64400000009</v>
          </cell>
          <cell r="AA2">
            <v>769651.09199999948</v>
          </cell>
          <cell r="AB2">
            <v>2362177.94</v>
          </cell>
          <cell r="AC2">
            <v>3014332.6300000004</v>
          </cell>
        </row>
        <row r="3">
          <cell r="W3">
            <v>193041.717</v>
          </cell>
          <cell r="X3">
            <v>982645.03199999989</v>
          </cell>
          <cell r="Y3">
            <v>567978.50400000007</v>
          </cell>
          <cell r="Z3">
            <v>536472.69500000018</v>
          </cell>
          <cell r="AA3">
            <v>505837.82199999993</v>
          </cell>
          <cell r="AB3">
            <v>210428.23699999991</v>
          </cell>
          <cell r="AC3">
            <v>123155.05740000002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Cap_cost"/>
      <sheetName val="newCap_GW"/>
      <sheetName val="annualPrematureRet_cost"/>
      <sheetName val="annualPrematureRet_GW"/>
      <sheetName val="cumCap_cost"/>
      <sheetName val="cumCap_GW"/>
      <sheetName val="cumPrematureRet_cost"/>
      <sheetName val="cumPrematureRet_GW"/>
      <sheetName val="netCap_GW"/>
      <sheetName val="newCap_tech_GW"/>
    </sheetNames>
    <sheetDataSet>
      <sheetData sheetId="0" refreshError="1"/>
      <sheetData sheetId="1"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E7">
            <v>0</v>
          </cell>
          <cell r="F7">
            <v>2.3711476776307929</v>
          </cell>
          <cell r="G7">
            <v>10.96069826673811</v>
          </cell>
          <cell r="H7">
            <v>4.5170727345685231</v>
          </cell>
          <cell r="I7">
            <v>9.468961879933671</v>
          </cell>
          <cell r="J7">
            <v>14.233718369482499</v>
          </cell>
          <cell r="K7">
            <v>24.113592334600789</v>
          </cell>
        </row>
        <row r="8">
          <cell r="E8">
            <v>0</v>
          </cell>
          <cell r="F8">
            <v>2.3814249168084278</v>
          </cell>
          <cell r="G8">
            <v>10.72237122019046</v>
          </cell>
          <cell r="H8">
            <v>3.7531434896066491</v>
          </cell>
          <cell r="I8">
            <v>8.0736705068157395</v>
          </cell>
          <cell r="J8">
            <v>12.122981713709081</v>
          </cell>
          <cell r="K8">
            <v>22.982577598057869</v>
          </cell>
        </row>
        <row r="9">
          <cell r="E9">
            <v>0</v>
          </cell>
          <cell r="F9">
            <v>2.3712198174075572</v>
          </cell>
          <cell r="G9">
            <v>10.960804587805351</v>
          </cell>
          <cell r="H9">
            <v>3.5506280637254899</v>
          </cell>
          <cell r="I9">
            <v>5.0136839912882012</v>
          </cell>
          <cell r="J9">
            <v>20.684625256243098</v>
          </cell>
          <cell r="K9">
            <v>36.168385985041368</v>
          </cell>
        </row>
        <row r="10">
          <cell r="E10">
            <v>0</v>
          </cell>
          <cell r="F10">
            <v>2.3819993536798281</v>
          </cell>
          <cell r="G10">
            <v>10.72176672896475</v>
          </cell>
          <cell r="H10">
            <v>3.5470520618825918</v>
          </cell>
          <cell r="I10">
            <v>5.0105291021279132</v>
          </cell>
          <cell r="J10">
            <v>13.083091514226499</v>
          </cell>
          <cell r="K10">
            <v>27.996532053936491</v>
          </cell>
        </row>
        <row r="11">
          <cell r="E11">
            <v>0</v>
          </cell>
          <cell r="F11">
            <v>10.04398008252007</v>
          </cell>
          <cell r="G11">
            <v>9.0352749719275085</v>
          </cell>
          <cell r="H11">
            <v>6.6693980921896916</v>
          </cell>
          <cell r="I11">
            <v>8.1077337666849463</v>
          </cell>
          <cell r="J11">
            <v>12.556807870836691</v>
          </cell>
          <cell r="K11">
            <v>20.653355875264872</v>
          </cell>
        </row>
        <row r="12">
          <cell r="E12">
            <v>72.115883154052312</v>
          </cell>
          <cell r="F12">
            <v>2.3899938898303081</v>
          </cell>
          <cell r="G12">
            <v>0.34488074484874981</v>
          </cell>
          <cell r="H12">
            <v>2.981110347000825E-2</v>
          </cell>
          <cell r="I12">
            <v>0.33593018601220298</v>
          </cell>
          <cell r="J12">
            <v>1.3886843750874731</v>
          </cell>
          <cell r="K12">
            <v>5.5746259701519261</v>
          </cell>
        </row>
        <row r="13">
          <cell r="E13">
            <v>72.115883900165059</v>
          </cell>
          <cell r="F13">
            <v>2.3212399911854451</v>
          </cell>
          <cell r="G13">
            <v>0.33157579891120198</v>
          </cell>
          <cell r="H13">
            <v>1.0655381052949491E-2</v>
          </cell>
          <cell r="I13">
            <v>0.21536708729215071</v>
          </cell>
          <cell r="J13">
            <v>0.4709837533609057</v>
          </cell>
          <cell r="K13">
            <v>1.8105634727128801</v>
          </cell>
        </row>
        <row r="14">
          <cell r="E14">
            <v>72.115883154052312</v>
          </cell>
          <cell r="F14">
            <v>2.3900485755061718</v>
          </cell>
          <cell r="G14">
            <v>0.34488074484874981</v>
          </cell>
          <cell r="H14">
            <v>1.668268831748722</v>
          </cell>
          <cell r="I14">
            <v>2.3448975530203628</v>
          </cell>
          <cell r="J14">
            <v>0.73911151087843097</v>
          </cell>
          <cell r="K14">
            <v>4.377118369096257</v>
          </cell>
        </row>
        <row r="15">
          <cell r="E15">
            <v>72.115883900165059</v>
          </cell>
          <cell r="F15">
            <v>2.3224502361309711</v>
          </cell>
          <cell r="G15">
            <v>0.33166138243281912</v>
          </cell>
          <cell r="H15">
            <v>1.66344982090688</v>
          </cell>
          <cell r="I15">
            <v>2.3409041984634751</v>
          </cell>
          <cell r="J15">
            <v>0.21879432592124859</v>
          </cell>
          <cell r="K15">
            <v>1.4147913198922499</v>
          </cell>
        </row>
        <row r="16">
          <cell r="E16">
            <v>96.569265689483274</v>
          </cell>
          <cell r="F16">
            <v>0.6465563331708466</v>
          </cell>
          <cell r="G16">
            <v>0</v>
          </cell>
          <cell r="H16">
            <v>0.15636763756630609</v>
          </cell>
          <cell r="I16">
            <v>0.42439537971247632</v>
          </cell>
          <cell r="J16">
            <v>0.81562214849299397</v>
          </cell>
          <cell r="K16">
            <v>1.9562514386908481</v>
          </cell>
        </row>
        <row r="17">
          <cell r="E17">
            <v>0</v>
          </cell>
          <cell r="F17">
            <v>0.93545105425861474</v>
          </cell>
          <cell r="G17">
            <v>8.0661216002128902E-2</v>
          </cell>
          <cell r="H17">
            <v>1.8167345259323919</v>
          </cell>
          <cell r="I17">
            <v>3.512135071103768</v>
          </cell>
          <cell r="J17">
            <v>5.4171481414512677</v>
          </cell>
          <cell r="K17">
            <v>8.8025115265611991</v>
          </cell>
        </row>
        <row r="18">
          <cell r="E18">
            <v>0</v>
          </cell>
          <cell r="F18">
            <v>0.94176431141409511</v>
          </cell>
          <cell r="G18">
            <v>7.8387478191745991E-2</v>
          </cell>
          <cell r="H18">
            <v>1.46583852468483</v>
          </cell>
          <cell r="I18">
            <v>3.0086836572213969</v>
          </cell>
          <cell r="J18">
            <v>4.7179087387976866</v>
          </cell>
          <cell r="K18">
            <v>8.5749555751772846</v>
          </cell>
        </row>
        <row r="19">
          <cell r="E19">
            <v>0</v>
          </cell>
          <cell r="F19">
            <v>0.9354141916254336</v>
          </cell>
          <cell r="G19">
            <v>8.0661216002128902E-2</v>
          </cell>
          <cell r="H19">
            <v>1.6118433013349409</v>
          </cell>
          <cell r="I19">
            <v>2.1316848816882792</v>
          </cell>
          <cell r="J19">
            <v>7.3077099314848288</v>
          </cell>
          <cell r="K19">
            <v>11.456535072778641</v>
          </cell>
        </row>
        <row r="20">
          <cell r="E20">
            <v>0</v>
          </cell>
          <cell r="F20">
            <v>0.94208075862257634</v>
          </cell>
          <cell r="G20">
            <v>7.8426675017948144E-2</v>
          </cell>
          <cell r="H20">
            <v>1.608604254237765</v>
          </cell>
          <cell r="I20">
            <v>2.1290003459061619</v>
          </cell>
          <cell r="J20">
            <v>5.0045502578700383</v>
          </cell>
          <cell r="K20">
            <v>10.60874807682314</v>
          </cell>
        </row>
        <row r="21">
          <cell r="E21">
            <v>0</v>
          </cell>
          <cell r="F21">
            <v>3.214636815589218</v>
          </cell>
          <cell r="G21">
            <v>4.7885641847640457E-2</v>
          </cell>
          <cell r="H21">
            <v>2.4456941202221838</v>
          </cell>
          <cell r="I21">
            <v>3.0118967379626622</v>
          </cell>
          <cell r="J21">
            <v>4.8256263600884184</v>
          </cell>
          <cell r="K21">
            <v>7.6910277929267163</v>
          </cell>
        </row>
        <row r="22">
          <cell r="E22">
            <v>0.1782935477242</v>
          </cell>
          <cell r="F22">
            <v>6.2651526722247684E-3</v>
          </cell>
          <cell r="G22">
            <v>0</v>
          </cell>
          <cell r="H22">
            <v>1.0225879296317171E-2</v>
          </cell>
          <cell r="I22">
            <v>1.3414136125297011E-2</v>
          </cell>
          <cell r="J22">
            <v>8.7934980077326516E-3</v>
          </cell>
          <cell r="K22">
            <v>4.0875023968262612E-2</v>
          </cell>
        </row>
        <row r="23">
          <cell r="E23">
            <v>0.1782935477242</v>
          </cell>
          <cell r="F23">
            <v>5.6397346296384061E-3</v>
          </cell>
          <cell r="G23">
            <v>0</v>
          </cell>
          <cell r="H23">
            <v>0</v>
          </cell>
          <cell r="I23">
            <v>6.7051178068147296E-3</v>
          </cell>
          <cell r="J23">
            <v>3.2998872869896848E-2</v>
          </cell>
          <cell r="K23">
            <v>6.0601415766015923E-2</v>
          </cell>
        </row>
        <row r="25">
          <cell r="E25">
            <v>0.1782935477242</v>
          </cell>
          <cell r="F25">
            <v>5.6397346296384061E-3</v>
          </cell>
          <cell r="G25">
            <v>0</v>
          </cell>
          <cell r="H25">
            <v>0</v>
          </cell>
          <cell r="I25">
            <v>0</v>
          </cell>
          <cell r="J25">
            <v>1.9496201201056221E-2</v>
          </cell>
          <cell r="K25">
            <v>8.1273561679922099E-2</v>
          </cell>
        </row>
        <row r="26">
          <cell r="E26">
            <v>0.20004953115835131</v>
          </cell>
          <cell r="F26">
            <v>0</v>
          </cell>
          <cell r="G26">
            <v>0</v>
          </cell>
          <cell r="H26">
            <v>8.3376635303597652E-3</v>
          </cell>
          <cell r="I26">
            <v>1.5205702139890391E-2</v>
          </cell>
          <cell r="J26">
            <v>2.3088178652943651E-2</v>
          </cell>
          <cell r="K26">
            <v>4.7922181451793007E-2</v>
          </cell>
        </row>
        <row r="27">
          <cell r="E27">
            <v>0</v>
          </cell>
          <cell r="F27">
            <v>6.8173674465928343E-3</v>
          </cell>
          <cell r="G27">
            <v>0</v>
          </cell>
          <cell r="H27">
            <v>1.3595481732880031E-2</v>
          </cell>
          <cell r="I27">
            <v>6.860293567129837E-3</v>
          </cell>
          <cell r="J27">
            <v>4.2128123025910007E-3</v>
          </cell>
          <cell r="K27">
            <v>1.2143975816983101E-2</v>
          </cell>
        </row>
        <row r="28">
          <cell r="E28">
            <v>0</v>
          </cell>
          <cell r="F28">
            <v>6.8698645940068904E-3</v>
          </cell>
          <cell r="G28">
            <v>0</v>
          </cell>
          <cell r="H28">
            <v>0</v>
          </cell>
          <cell r="I28">
            <v>3.731735392977587E-3</v>
          </cell>
          <cell r="J28">
            <v>1.965662564704556E-2</v>
          </cell>
          <cell r="K28">
            <v>3.7823227119519798E-2</v>
          </cell>
        </row>
        <row r="29">
          <cell r="E29">
            <v>0</v>
          </cell>
          <cell r="F29">
            <v>6.8173674465928343E-3</v>
          </cell>
          <cell r="G29">
            <v>0</v>
          </cell>
          <cell r="H29">
            <v>0</v>
          </cell>
          <cell r="I29">
            <v>0</v>
          </cell>
          <cell r="J29">
            <v>3.9506392398727629E-2</v>
          </cell>
          <cell r="K29">
            <v>1.079038673355567E-2</v>
          </cell>
        </row>
        <row r="30">
          <cell r="E30">
            <v>0</v>
          </cell>
          <cell r="F30">
            <v>6.8698636030758917E-3</v>
          </cell>
          <cell r="G30">
            <v>0</v>
          </cell>
          <cell r="H30">
            <v>0</v>
          </cell>
          <cell r="I30">
            <v>0</v>
          </cell>
          <cell r="J30">
            <v>1.3779038889676449E-2</v>
          </cell>
          <cell r="K30">
            <v>6.0464066970199841E-2</v>
          </cell>
        </row>
        <row r="31">
          <cell r="E31">
            <v>0</v>
          </cell>
          <cell r="F31">
            <v>9.9230955420177552E-3</v>
          </cell>
          <cell r="G31">
            <v>8.1948761794799088E-4</v>
          </cell>
          <cell r="H31">
            <v>4.9292856677646954E-3</v>
          </cell>
          <cell r="I31">
            <v>8.9238467972488338E-3</v>
          </cell>
          <cell r="J31">
            <v>1.3997166597962119E-2</v>
          </cell>
          <cell r="K31">
            <v>2.6649299273182551E-2</v>
          </cell>
        </row>
        <row r="57">
          <cell r="E57">
            <v>56.439505142819193</v>
          </cell>
          <cell r="F57">
            <v>116.3772909969075</v>
          </cell>
          <cell r="G57">
            <v>230.41237530757931</v>
          </cell>
          <cell r="H57">
            <v>33.500176148053711</v>
          </cell>
          <cell r="I57">
            <v>67.993473613218541</v>
          </cell>
          <cell r="J57">
            <v>84.250881437968175</v>
          </cell>
          <cell r="K57">
            <v>97.949320525309986</v>
          </cell>
        </row>
        <row r="58">
          <cell r="E58">
            <v>56.43949721537119</v>
          </cell>
          <cell r="F58">
            <v>116.5707239468003</v>
          </cell>
          <cell r="G58">
            <v>225.9664644514572</v>
          </cell>
          <cell r="H58">
            <v>18.1648429087343</v>
          </cell>
          <cell r="I58">
            <v>37.903718522966322</v>
          </cell>
          <cell r="J58">
            <v>33.503328686195132</v>
          </cell>
          <cell r="K58">
            <v>33.72287972983392</v>
          </cell>
        </row>
        <row r="59">
          <cell r="E59">
            <v>56.439505142819193</v>
          </cell>
          <cell r="F59">
            <v>116.37559687165751</v>
          </cell>
          <cell r="G59">
            <v>230.4138025839635</v>
          </cell>
          <cell r="H59">
            <v>47.460722633603368</v>
          </cell>
          <cell r="I59">
            <v>52.392259711672367</v>
          </cell>
          <cell r="J59">
            <v>119.7399282878368</v>
          </cell>
          <cell r="K59">
            <v>181.64090855919031</v>
          </cell>
        </row>
        <row r="60">
          <cell r="E60">
            <v>56.43949721537119</v>
          </cell>
          <cell r="F60">
            <v>116.6220253226238</v>
          </cell>
          <cell r="G60">
            <v>225.94277690560571</v>
          </cell>
          <cell r="H60">
            <v>47.501435830191369</v>
          </cell>
          <cell r="I60">
            <v>52.4333398894819</v>
          </cell>
          <cell r="J60">
            <v>32.863620177639419</v>
          </cell>
          <cell r="K60">
            <v>49.226441790052853</v>
          </cell>
        </row>
        <row r="61">
          <cell r="E61">
            <v>28.472219191593378</v>
          </cell>
          <cell r="F61">
            <v>117.58251451555699</v>
          </cell>
          <cell r="G61">
            <v>101.36058841761781</v>
          </cell>
          <cell r="H61">
            <v>60.647033476625353</v>
          </cell>
          <cell r="I61">
            <v>52.375495295304411</v>
          </cell>
          <cell r="J61">
            <v>49.833643610518777</v>
          </cell>
          <cell r="K61">
            <v>48.0353735747629</v>
          </cell>
        </row>
        <row r="62">
          <cell r="E62">
            <v>107.06446807352</v>
          </cell>
          <cell r="F62">
            <v>147.76117607606699</v>
          </cell>
          <cell r="G62">
            <v>279.51886833717691</v>
          </cell>
          <cell r="H62">
            <v>92.033720558741791</v>
          </cell>
          <cell r="I62">
            <v>147.43738434027699</v>
          </cell>
          <cell r="J62">
            <v>202.85517732782611</v>
          </cell>
          <cell r="K62">
            <v>207.9394997450305</v>
          </cell>
        </row>
        <row r="63">
          <cell r="E63">
            <v>107.0644678973545</v>
          </cell>
          <cell r="F63">
            <v>146.8986981222676</v>
          </cell>
          <cell r="G63">
            <v>275.5269809897091</v>
          </cell>
          <cell r="H63">
            <v>58.604872477927209</v>
          </cell>
          <cell r="I63">
            <v>91.23503921836506</v>
          </cell>
          <cell r="J63">
            <v>115.81925643288569</v>
          </cell>
          <cell r="K63">
            <v>93.86170708912492</v>
          </cell>
        </row>
        <row r="64">
          <cell r="E64">
            <v>107.06446807352</v>
          </cell>
          <cell r="F64">
            <v>147.7613039076395</v>
          </cell>
          <cell r="G64">
            <v>279.51900532263852</v>
          </cell>
          <cell r="H64">
            <v>96.412222075823806</v>
          </cell>
          <cell r="I64">
            <v>108.4643242705245</v>
          </cell>
          <cell r="J64">
            <v>287.56136380485663</v>
          </cell>
          <cell r="K64">
            <v>354.0355050404234</v>
          </cell>
        </row>
        <row r="65">
          <cell r="E65">
            <v>107.0644678973545</v>
          </cell>
          <cell r="F65">
            <v>146.91930755876609</v>
          </cell>
          <cell r="G65">
            <v>275.53816336373188</v>
          </cell>
          <cell r="H65">
            <v>96.449102370467045</v>
          </cell>
          <cell r="I65">
            <v>108.4850340820676</v>
          </cell>
          <cell r="J65">
            <v>124.2753091454482</v>
          </cell>
          <cell r="K65">
            <v>155.36107416863311</v>
          </cell>
        </row>
        <row r="66">
          <cell r="E66">
            <v>92.695555387650856</v>
          </cell>
          <cell r="F66">
            <v>142.6035887191785</v>
          </cell>
          <cell r="G66">
            <v>163.21540610585339</v>
          </cell>
          <cell r="H66">
            <v>99.201848638578824</v>
          </cell>
          <cell r="I66">
            <v>103.14466602596229</v>
          </cell>
          <cell r="J66">
            <v>129.29510095492861</v>
          </cell>
          <cell r="K66">
            <v>103.48141364963691</v>
          </cell>
        </row>
      </sheetData>
      <sheetData sheetId="2"/>
      <sheetData sheetId="3">
        <row r="2">
          <cell r="E2">
            <v>-1.6581198521425911</v>
          </cell>
          <cell r="F2">
            <v>-33.49877827352045</v>
          </cell>
          <cell r="G2">
            <v>-51.255316356505297</v>
          </cell>
          <cell r="H2">
            <v>-6.8606570775119744</v>
          </cell>
          <cell r="I2">
            <v>-1.292987110150269</v>
          </cell>
          <cell r="J2">
            <v>-1.6832125697827489</v>
          </cell>
          <cell r="K2">
            <v>-10.623298354937489</v>
          </cell>
        </row>
        <row r="3">
          <cell r="E3">
            <v>-1.6581198521425911</v>
          </cell>
          <cell r="F3">
            <v>-34.989283180001813</v>
          </cell>
          <cell r="G3">
            <v>-49.592883484206013</v>
          </cell>
          <cell r="H3">
            <v>-5.4032733216946989</v>
          </cell>
          <cell r="I3">
            <v>-1.5141542740791409</v>
          </cell>
          <cell r="J3">
            <v>-1.6400614186589171</v>
          </cell>
          <cell r="K3">
            <v>-7.7568381897272154</v>
          </cell>
        </row>
        <row r="4">
          <cell r="E4">
            <v>-1.6581198521425911</v>
          </cell>
          <cell r="F4">
            <v>-33.497575836013979</v>
          </cell>
          <cell r="G4">
            <v>-51.256527637642343</v>
          </cell>
          <cell r="H4">
            <v>-3.2904558130209351</v>
          </cell>
          <cell r="I4">
            <v>-2.1749130600498749</v>
          </cell>
          <cell r="J4">
            <v>-17.764423711068979</v>
          </cell>
          <cell r="K4">
            <v>-6.795227885295656</v>
          </cell>
        </row>
        <row r="5">
          <cell r="E5">
            <v>-1.6581198521425911</v>
          </cell>
          <cell r="F5">
            <v>-35.027860969212661</v>
          </cell>
          <cell r="G5">
            <v>-49.555139497940623</v>
          </cell>
          <cell r="H5">
            <v>-3.286876721119155</v>
          </cell>
          <cell r="I5">
            <v>-2.205037829852146</v>
          </cell>
          <cell r="J5">
            <v>-26.020906952019221</v>
          </cell>
          <cell r="K5">
            <v>-4.671354208980695</v>
          </cell>
        </row>
        <row r="6">
          <cell r="E6">
            <v>-1.656027651454449</v>
          </cell>
          <cell r="F6">
            <v>-65.174925954892757</v>
          </cell>
          <cell r="G6">
            <v>-37.321008510245441</v>
          </cell>
          <cell r="H6">
            <v>-1.7652153928479439</v>
          </cell>
          <cell r="I6">
            <v>-1.4074765158723599</v>
          </cell>
          <cell r="J6">
            <v>-1.681961581311497</v>
          </cell>
          <cell r="K6">
            <v>-9.1638557063168733</v>
          </cell>
        </row>
        <row r="12">
          <cell r="E12">
            <v>-3.2652011246887152</v>
          </cell>
          <cell r="F12">
            <v>-175.7379681956281</v>
          </cell>
          <cell r="G12">
            <v>-12.600760547679251</v>
          </cell>
          <cell r="H12">
            <v>-32.213592962542378</v>
          </cell>
          <cell r="I12">
            <v>-0.57961239700607525</v>
          </cell>
          <cell r="J12">
            <v>-3.3103866356283783E-2</v>
          </cell>
          <cell r="K12">
            <v>-2.5618475658485962E-3</v>
          </cell>
        </row>
        <row r="13">
          <cell r="E13">
            <v>-3.2652011246887152</v>
          </cell>
          <cell r="F13">
            <v>-173.14373189287431</v>
          </cell>
          <cell r="G13">
            <v>-11.65593896529794</v>
          </cell>
          <cell r="H13">
            <v>-28.52507071348051</v>
          </cell>
          <cell r="I13">
            <v>-1.203861625800833</v>
          </cell>
          <cell r="J13">
            <v>-0.56056299429969825</v>
          </cell>
          <cell r="K13">
            <v>-0.33355716881712932</v>
          </cell>
        </row>
        <row r="14">
          <cell r="E14">
            <v>-3.2652011246887152</v>
          </cell>
          <cell r="F14">
            <v>-175.73824010451821</v>
          </cell>
          <cell r="G14">
            <v>-12.60081256083669</v>
          </cell>
          <cell r="H14">
            <v>-8.7378630716968483E-3</v>
          </cell>
          <cell r="I14">
            <v>-3.432057298285099E-3</v>
          </cell>
          <cell r="J14">
            <v>-30.075309049079909</v>
          </cell>
          <cell r="K14">
            <v>-0.29318524041825411</v>
          </cell>
        </row>
        <row r="15">
          <cell r="E15">
            <v>-3.2652011246887152</v>
          </cell>
          <cell r="F15">
            <v>-173.15055164187211</v>
          </cell>
          <cell r="G15">
            <v>-11.6629096568495</v>
          </cell>
          <cell r="H15">
            <v>-8.7351153535817974E-3</v>
          </cell>
          <cell r="I15">
            <v>-3.412598234617713E-3</v>
          </cell>
          <cell r="J15">
            <v>-38.391955625577431</v>
          </cell>
          <cell r="K15">
            <v>-12.977074562926781</v>
          </cell>
        </row>
        <row r="16">
          <cell r="E16">
            <v>-8.088759392168047</v>
          </cell>
          <cell r="F16">
            <v>-49.194515130160852</v>
          </cell>
          <cell r="G16">
            <v>-20.37736623426234</v>
          </cell>
          <cell r="H16">
            <v>-3.361592109465902</v>
          </cell>
          <cell r="I16">
            <v>0</v>
          </cell>
          <cell r="J16">
            <v>-0.36681665316668921</v>
          </cell>
          <cell r="K16">
            <v>-0.29219397229452931</v>
          </cell>
        </row>
        <row r="22">
          <cell r="E22">
            <v>-5.086636231524496</v>
          </cell>
          <cell r="F22">
            <v>-0.32558303277367567</v>
          </cell>
          <cell r="G22">
            <v>-3.073212689944723</v>
          </cell>
          <cell r="H22">
            <v>-0.14815063379204371</v>
          </cell>
          <cell r="I22">
            <v>-4.9329244635449299E-3</v>
          </cell>
          <cell r="J22">
            <v>-6.0658966783060217E-4</v>
          </cell>
          <cell r="K22">
            <v>0</v>
          </cell>
        </row>
        <row r="23">
          <cell r="E23">
            <v>-5.086636231524496</v>
          </cell>
          <cell r="F23">
            <v>-0.32886792377800139</v>
          </cell>
          <cell r="G23">
            <v>-3.117457227070513</v>
          </cell>
          <cell r="H23">
            <v>-3.0279780950378699E-2</v>
          </cell>
          <cell r="I23">
            <v>0</v>
          </cell>
          <cell r="J23">
            <v>0</v>
          </cell>
          <cell r="K23">
            <v>0</v>
          </cell>
        </row>
        <row r="24">
          <cell r="E24">
            <v>-5.086636231524496</v>
          </cell>
          <cell r="F24">
            <v>-0.32558303277367567</v>
          </cell>
          <cell r="G24">
            <v>-3.0732082858069472</v>
          </cell>
          <cell r="H24">
            <v>-0.23966678508404829</v>
          </cell>
          <cell r="I24">
            <v>-7.5614578072750764E-3</v>
          </cell>
          <cell r="J24">
            <v>0</v>
          </cell>
          <cell r="K24">
            <v>-9.3428238875458858E-3</v>
          </cell>
        </row>
        <row r="25">
          <cell r="E25">
            <v>-5.086636231524496</v>
          </cell>
          <cell r="F25">
            <v>-0.32888909213668599</v>
          </cell>
          <cell r="G25">
            <v>-3.117274944989322</v>
          </cell>
          <cell r="H25">
            <v>-0.23658950030514839</v>
          </cell>
          <cell r="I25">
            <v>-7.4867833806456594E-3</v>
          </cell>
          <cell r="J25">
            <v>0</v>
          </cell>
          <cell r="K25">
            <v>0</v>
          </cell>
        </row>
        <row r="26">
          <cell r="E26">
            <v>-5.000007293316</v>
          </cell>
          <cell r="F26">
            <v>-3.8315946467348621</v>
          </cell>
          <cell r="G26">
            <v>-0.25418419662118519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40_cp_example"/>
      <sheetName val="stick"/>
      <sheetName val="2030_l"/>
      <sheetName val="2040_l"/>
      <sheetName val="2030_nl"/>
      <sheetName val="2040_nl"/>
    </sheetNames>
    <sheetDataSet>
      <sheetData sheetId="0"/>
      <sheetData sheetId="1">
        <row r="6">
          <cell r="Y6">
            <v>20.380299999999998</v>
          </cell>
        </row>
      </sheetData>
      <sheetData sheetId="2">
        <row r="6">
          <cell r="Y6">
            <v>20.366800000000001</v>
          </cell>
        </row>
      </sheetData>
      <sheetData sheetId="3">
        <row r="6">
          <cell r="Y6">
            <v>20.366800000000001</v>
          </cell>
        </row>
        <row r="9">
          <cell r="Y9">
            <v>2.3619300000000001</v>
          </cell>
          <cell r="Z9">
            <v>3.04175</v>
          </cell>
          <cell r="AA9">
            <v>3.4650799999999999</v>
          </cell>
          <cell r="AB9">
            <v>4.0865099999999996</v>
          </cell>
          <cell r="AC9">
            <v>4.9530799999999999</v>
          </cell>
          <cell r="AD9">
            <v>18.258900000000001</v>
          </cell>
          <cell r="AE9">
            <v>22.288799999999998</v>
          </cell>
        </row>
      </sheetData>
      <sheetData sheetId="4">
        <row r="6">
          <cell r="Y6">
            <v>20.366800000000001</v>
          </cell>
        </row>
      </sheetData>
      <sheetData sheetId="5">
        <row r="6">
          <cell r="Y6">
            <v>20.366800000000001</v>
          </cell>
        </row>
        <row r="9">
          <cell r="Y9">
            <v>2.3619300000000001</v>
          </cell>
          <cell r="Z9">
            <v>3.0417399999999999</v>
          </cell>
          <cell r="AA9">
            <v>3.4650599999999998</v>
          </cell>
          <cell r="AB9">
            <v>4.0865</v>
          </cell>
          <cell r="AC9">
            <v>4.9530599999999998</v>
          </cell>
          <cell r="AD9">
            <v>27.8536</v>
          </cell>
          <cell r="AE9">
            <v>46.221899999999998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B4" sqref="B4"/>
    </sheetView>
  </sheetViews>
  <sheetFormatPr defaultRowHeight="14.5" x14ac:dyDescent="0.35"/>
  <cols>
    <col min="1" max="1" width="34.54296875" customWidth="1"/>
  </cols>
  <sheetData>
    <row r="1" spans="1:8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12</v>
      </c>
      <c r="B2" cm="1">
        <f t="array" ref="B2:H2">[1]stick!$Y$9:$AE$9</f>
        <v>2.4011499999999999</v>
      </c>
      <c r="C2">
        <v>4.14201</v>
      </c>
      <c r="D2">
        <v>6.0320099999999996</v>
      </c>
      <c r="E2">
        <v>12.206099999999999</v>
      </c>
      <c r="F2">
        <v>19.176500000000001</v>
      </c>
      <c r="G2">
        <v>26.688700000000001</v>
      </c>
      <c r="H2">
        <v>32.497</v>
      </c>
    </row>
    <row r="3" spans="1:8" x14ac:dyDescent="0.35">
      <c r="A3" t="s">
        <v>0</v>
      </c>
      <c r="B3" cm="1">
        <f t="array" ref="B3:H3">[1]stick!$Y$34:$AE$34</f>
        <v>32.435400000000001</v>
      </c>
      <c r="C3">
        <v>32.444299999999998</v>
      </c>
      <c r="D3">
        <v>29.649100000000001</v>
      </c>
      <c r="E3">
        <v>25.62134</v>
      </c>
      <c r="F3">
        <v>21.363109999999999</v>
      </c>
      <c r="G3">
        <v>17.476310000000002</v>
      </c>
      <c r="H3">
        <v>14.83061</v>
      </c>
    </row>
    <row r="4" spans="1:8" x14ac:dyDescent="0.35">
      <c r="A4" t="s">
        <v>1</v>
      </c>
      <c r="B4" cm="1">
        <f t="array" ref="B4:H4">[1]stick!$Y$7:$AE$7</f>
        <v>26.8856</v>
      </c>
      <c r="C4">
        <v>23.688500000000001</v>
      </c>
      <c r="D4">
        <v>23.316099999999999</v>
      </c>
      <c r="E4">
        <v>21.8888</v>
      </c>
      <c r="F4">
        <v>22.090699999999998</v>
      </c>
      <c r="G4">
        <v>22.184100000000001</v>
      </c>
      <c r="H4">
        <v>22.747299999999999</v>
      </c>
    </row>
    <row r="5" spans="1:8" x14ac:dyDescent="0.35">
      <c r="A5" t="s">
        <v>2</v>
      </c>
      <c r="B5" cm="1">
        <f t="array" ref="B5:H5">[1]stick!$Y$8:$AE$8</f>
        <v>8.2608800000000002</v>
      </c>
      <c r="C5">
        <v>4.9892200000000004</v>
      </c>
      <c r="D5">
        <v>3.3889499999999999</v>
      </c>
      <c r="E5">
        <v>3.6203799999999999</v>
      </c>
      <c r="F5">
        <v>3.8993000000000002</v>
      </c>
      <c r="G5">
        <v>4.3181200000000004</v>
      </c>
      <c r="H5">
        <v>4.5732600000000003</v>
      </c>
    </row>
    <row r="6" spans="1:8" x14ac:dyDescent="0.35">
      <c r="A6" t="s">
        <v>25</v>
      </c>
      <c r="B6">
        <f>B17+B18</f>
        <v>121.16777457924424</v>
      </c>
      <c r="C6">
        <f t="shared" ref="C6:H6" si="0">C17+C18</f>
        <v>260.18610323473547</v>
      </c>
      <c r="D6">
        <f t="shared" si="0"/>
        <v>264.57599452347119</v>
      </c>
      <c r="E6">
        <f t="shared" si="0"/>
        <v>159.84888211520416</v>
      </c>
      <c r="F6">
        <f t="shared" si="0"/>
        <v>155.5201613212667</v>
      </c>
      <c r="G6">
        <f t="shared" si="0"/>
        <v>179.12874456544739</v>
      </c>
      <c r="H6">
        <f t="shared" si="0"/>
        <v>151.51678722439982</v>
      </c>
    </row>
    <row r="7" spans="1:8" x14ac:dyDescent="0.35">
      <c r="A7" t="s">
        <v>24</v>
      </c>
      <c r="B7">
        <f>SUM(B19:B21)</f>
        <v>96.76931522064163</v>
      </c>
      <c r="C7">
        <f t="shared" ref="C7:H7" si="1">SUM(C19:C21)</f>
        <v>0.6465563331708466</v>
      </c>
      <c r="D7">
        <f t="shared" si="1"/>
        <v>0</v>
      </c>
      <c r="E7">
        <f t="shared" si="1"/>
        <v>0.16470530109666587</v>
      </c>
      <c r="F7">
        <f t="shared" si="1"/>
        <v>0.43960108185236668</v>
      </c>
      <c r="G7">
        <f t="shared" si="1"/>
        <v>0.83871032714593763</v>
      </c>
      <c r="H7">
        <f t="shared" si="1"/>
        <v>2.004173620142641</v>
      </c>
    </row>
    <row r="8" spans="1:8" x14ac:dyDescent="0.35">
      <c r="A8" t="s">
        <v>3</v>
      </c>
      <c r="B8">
        <f>B6</f>
        <v>121.16777457924424</v>
      </c>
      <c r="C8">
        <f t="shared" ref="C8:H8" si="2">C6</f>
        <v>260.18610323473547</v>
      </c>
      <c r="D8">
        <f t="shared" si="2"/>
        <v>264.57599452347119</v>
      </c>
      <c r="E8">
        <f t="shared" si="2"/>
        <v>159.84888211520416</v>
      </c>
      <c r="F8">
        <f t="shared" si="2"/>
        <v>155.5201613212667</v>
      </c>
      <c r="G8">
        <f t="shared" si="2"/>
        <v>179.12874456544739</v>
      </c>
      <c r="H8">
        <f t="shared" si="2"/>
        <v>151.51678722439982</v>
      </c>
    </row>
    <row r="9" spans="1:8" x14ac:dyDescent="0.35">
      <c r="A9" t="s">
        <v>26</v>
      </c>
      <c r="B9">
        <f>SUM(B25:B27)</f>
        <v>-14.744794336938497</v>
      </c>
      <c r="C9">
        <f t="shared" ref="C9:H9" si="3">SUM(C25:C27)</f>
        <v>-118.20103573178847</v>
      </c>
      <c r="D9">
        <f t="shared" si="3"/>
        <v>-57.952558941128963</v>
      </c>
      <c r="E9">
        <f t="shared" si="3"/>
        <v>-5.126807502313846</v>
      </c>
      <c r="F9">
        <f t="shared" si="3"/>
        <v>-1.4074765158723599</v>
      </c>
      <c r="G9">
        <f t="shared" si="3"/>
        <v>-2.0487782344781862</v>
      </c>
      <c r="H9">
        <f t="shared" si="3"/>
        <v>-9.4560496786114019</v>
      </c>
    </row>
    <row r="10" spans="1:8" s="2" customFormat="1" x14ac:dyDescent="0.35">
      <c r="A10" s="2" t="s">
        <v>23</v>
      </c>
      <c r="B10" s="2">
        <f>SUM(B22:B24)</f>
        <v>0</v>
      </c>
      <c r="C10" s="2">
        <f t="shared" ref="C10:H10" si="4">SUM(C22:C24)</f>
        <v>13.268539993651306</v>
      </c>
      <c r="D10" s="2">
        <f t="shared" si="4"/>
        <v>9.083980101393097</v>
      </c>
      <c r="E10" s="2">
        <f t="shared" si="4"/>
        <v>9.1200214980796392</v>
      </c>
      <c r="F10" s="2">
        <f t="shared" si="4"/>
        <v>11.128554351444857</v>
      </c>
      <c r="G10" s="2">
        <f t="shared" si="4"/>
        <v>17.396431397523074</v>
      </c>
      <c r="H10" s="2">
        <f t="shared" si="4"/>
        <v>28.371032967464771</v>
      </c>
    </row>
    <row r="11" spans="1:8" x14ac:dyDescent="0.35">
      <c r="A11" s="1" t="s">
        <v>13</v>
      </c>
      <c r="B11" cm="1">
        <f t="array" ref="B11:H12">[2]stick_calc!$W$2:$AC$3</f>
        <v>2384.4285700000009</v>
      </c>
      <c r="C11">
        <v>79517.274400000024</v>
      </c>
      <c r="D11">
        <v>270240.56099999993</v>
      </c>
      <c r="E11">
        <v>349111.47399999999</v>
      </c>
      <c r="F11">
        <v>442035.14100000006</v>
      </c>
      <c r="G11">
        <v>437721.13000000012</v>
      </c>
      <c r="H11">
        <v>478101.77500000002</v>
      </c>
    </row>
    <row r="12" spans="1:8" x14ac:dyDescent="0.35">
      <c r="A12" s="1" t="s">
        <v>14</v>
      </c>
      <c r="B12">
        <v>193038.10300000006</v>
      </c>
      <c r="C12">
        <v>656912.30899999989</v>
      </c>
      <c r="D12">
        <v>559830.48400000005</v>
      </c>
      <c r="E12">
        <v>495178.51599999995</v>
      </c>
      <c r="F12">
        <v>473764.35800000007</v>
      </c>
      <c r="G12">
        <v>393387.20000000007</v>
      </c>
      <c r="H12">
        <v>427409.85399999988</v>
      </c>
    </row>
    <row r="13" spans="1:8" x14ac:dyDescent="0.35">
      <c r="A13" s="1"/>
    </row>
    <row r="14" spans="1:8" x14ac:dyDescent="0.35">
      <c r="A14" s="1"/>
    </row>
    <row r="17" spans="1:8" x14ac:dyDescent="0.35">
      <c r="A17" s="1" t="s">
        <v>4</v>
      </c>
      <c r="B17" cm="1">
        <f t="array" ref="B17:H17">[3]newCap_GW!$E$61:$K$61</f>
        <v>28.472219191593378</v>
      </c>
      <c r="C17">
        <v>117.58251451555699</v>
      </c>
      <c r="D17">
        <v>101.36058841761781</v>
      </c>
      <c r="E17">
        <v>60.647033476625353</v>
      </c>
      <c r="F17">
        <v>52.375495295304411</v>
      </c>
      <c r="G17">
        <v>49.833643610518777</v>
      </c>
      <c r="H17">
        <v>48.0353735747629</v>
      </c>
    </row>
    <row r="18" spans="1:8" x14ac:dyDescent="0.35">
      <c r="A18" s="1" t="s">
        <v>5</v>
      </c>
      <c r="B18" cm="1">
        <f t="array" ref="B18:H18">[3]newCap_GW!$E$66:$K$66</f>
        <v>92.695555387650856</v>
      </c>
      <c r="C18">
        <v>142.6035887191785</v>
      </c>
      <c r="D18">
        <v>163.21540610585339</v>
      </c>
      <c r="E18">
        <v>99.201848638578824</v>
      </c>
      <c r="F18">
        <v>103.14466602596229</v>
      </c>
      <c r="G18">
        <v>129.29510095492861</v>
      </c>
      <c r="H18">
        <v>103.48141364963691</v>
      </c>
    </row>
    <row r="19" spans="1:8" x14ac:dyDescent="0.35">
      <c r="A19" s="1" t="s">
        <v>6</v>
      </c>
      <c r="B19" cm="1">
        <f t="array" ref="B19:H19">[3]newCap_GW!$E$6:$K$6</f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 t="s">
        <v>7</v>
      </c>
      <c r="B20" cm="1">
        <f t="array" ref="B20:H20">[3]newCap_GW!$E$16:$K$16</f>
        <v>96.569265689483274</v>
      </c>
      <c r="C20">
        <v>0.6465563331708466</v>
      </c>
      <c r="D20">
        <v>0</v>
      </c>
      <c r="E20">
        <v>0.15636763756630609</v>
      </c>
      <c r="F20">
        <v>0.42439537971247632</v>
      </c>
      <c r="G20">
        <v>0.81562214849299397</v>
      </c>
      <c r="H20">
        <v>1.9562514386908481</v>
      </c>
    </row>
    <row r="21" spans="1:8" x14ac:dyDescent="0.35">
      <c r="A21" s="1" t="s">
        <v>8</v>
      </c>
      <c r="B21" cm="1">
        <f t="array" ref="B21:H21">[3]newCap_GW!$E$26:$K$26</f>
        <v>0.20004953115835131</v>
      </c>
      <c r="C21">
        <v>0</v>
      </c>
      <c r="D21">
        <v>0</v>
      </c>
      <c r="E21">
        <v>8.3376635303597652E-3</v>
      </c>
      <c r="F21">
        <v>1.5205702139890391E-2</v>
      </c>
      <c r="G21">
        <v>2.3088178652943651E-2</v>
      </c>
      <c r="H21">
        <v>4.7922181451793007E-2</v>
      </c>
    </row>
    <row r="22" spans="1:8" x14ac:dyDescent="0.35">
      <c r="A22" s="1" t="s">
        <v>9</v>
      </c>
      <c r="B22" cm="1">
        <f t="array" ref="B22:H22">[3]newCap_GW!$E$11:$K$11</f>
        <v>0</v>
      </c>
      <c r="C22">
        <v>10.04398008252007</v>
      </c>
      <c r="D22">
        <v>9.0352749719275085</v>
      </c>
      <c r="E22">
        <v>6.6693980921896916</v>
      </c>
      <c r="F22">
        <v>8.1077337666849463</v>
      </c>
      <c r="G22">
        <v>12.556807870836691</v>
      </c>
      <c r="H22">
        <v>20.653355875264872</v>
      </c>
    </row>
    <row r="23" spans="1:8" x14ac:dyDescent="0.35">
      <c r="A23" s="1" t="s">
        <v>10</v>
      </c>
      <c r="B23" cm="1">
        <f t="array" ref="B23:H23">[3]newCap_GW!$E$21:$K$21</f>
        <v>0</v>
      </c>
      <c r="C23">
        <v>3.214636815589218</v>
      </c>
      <c r="D23">
        <v>4.7885641847640457E-2</v>
      </c>
      <c r="E23">
        <v>2.4456941202221838</v>
      </c>
      <c r="F23">
        <v>3.0118967379626622</v>
      </c>
      <c r="G23">
        <v>4.8256263600884184</v>
      </c>
      <c r="H23">
        <v>7.6910277929267163</v>
      </c>
    </row>
    <row r="24" spans="1:8" x14ac:dyDescent="0.35">
      <c r="A24" s="1" t="s">
        <v>11</v>
      </c>
      <c r="B24" cm="1">
        <f t="array" ref="B24:H24">[3]newCap_GW!$E$31:$K$31</f>
        <v>0</v>
      </c>
      <c r="C24">
        <v>9.9230955420177552E-3</v>
      </c>
      <c r="D24">
        <v>8.1948761794799088E-4</v>
      </c>
      <c r="E24">
        <v>4.9292856677646954E-3</v>
      </c>
      <c r="F24">
        <v>8.9238467972488338E-3</v>
      </c>
      <c r="G24">
        <v>1.3997166597962119E-2</v>
      </c>
      <c r="H24">
        <v>2.6649299273182551E-2</v>
      </c>
    </row>
    <row r="25" spans="1:8" x14ac:dyDescent="0.35">
      <c r="A25" s="1" t="s">
        <v>27</v>
      </c>
      <c r="B25" cm="1">
        <f t="array" ref="B25:H25">[3]annualPrematureRet_GW!$E$6:$K$6</f>
        <v>-1.656027651454449</v>
      </c>
      <c r="C25">
        <v>-65.174925954892757</v>
      </c>
      <c r="D25">
        <v>-37.321008510245441</v>
      </c>
      <c r="E25">
        <v>-1.7652153928479439</v>
      </c>
      <c r="F25">
        <v>-1.4074765158723599</v>
      </c>
      <c r="G25">
        <v>-1.681961581311497</v>
      </c>
      <c r="H25">
        <v>-9.1638557063168733</v>
      </c>
    </row>
    <row r="26" spans="1:8" x14ac:dyDescent="0.35">
      <c r="A26" s="1" t="s">
        <v>30</v>
      </c>
      <c r="B26" cm="1">
        <f t="array" ref="B26:H26">[3]annualPrematureRet_GW!$E$16:$K$16</f>
        <v>-8.088759392168047</v>
      </c>
      <c r="C26">
        <v>-49.194515130160852</v>
      </c>
      <c r="D26">
        <v>-20.37736623426234</v>
      </c>
      <c r="E26">
        <v>-3.361592109465902</v>
      </c>
      <c r="F26">
        <v>0</v>
      </c>
      <c r="G26">
        <v>-0.36681665316668921</v>
      </c>
      <c r="H26">
        <v>-0.29219397229452931</v>
      </c>
    </row>
    <row r="27" spans="1:8" x14ac:dyDescent="0.35">
      <c r="A27" s="1" t="s">
        <v>29</v>
      </c>
      <c r="B27" cm="1">
        <f t="array" ref="B27:H27">[3]annualPrematureRet_GW!$E$26:$K$26</f>
        <v>-5.000007293316</v>
      </c>
      <c r="C27">
        <v>-3.8315946467348621</v>
      </c>
      <c r="D27">
        <v>-0.25418419662118519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808F-2AE5-4239-8255-155FDBC7A2A8}">
  <dimension ref="A1:H27"/>
  <sheetViews>
    <sheetView workbookViewId="0">
      <selection activeCell="B5" sqref="B5"/>
    </sheetView>
  </sheetViews>
  <sheetFormatPr defaultRowHeight="14.5" x14ac:dyDescent="0.35"/>
  <cols>
    <col min="1" max="1" width="34.54296875" customWidth="1"/>
  </cols>
  <sheetData>
    <row r="1" spans="1:8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12</v>
      </c>
      <c r="B2" cm="1">
        <f t="array" ref="B2:H2">'[1]2030_nl'!$Y$9:$AE$9</f>
        <v>2.3619300000000001</v>
      </c>
      <c r="C2">
        <v>2.5432700000000001</v>
      </c>
      <c r="D2">
        <v>3.3962599999999998</v>
      </c>
      <c r="E2">
        <v>9.6687799999999999</v>
      </c>
      <c r="F2">
        <v>18.9407</v>
      </c>
      <c r="G2">
        <v>28.569400000000002</v>
      </c>
      <c r="H2">
        <v>35.9084</v>
      </c>
    </row>
    <row r="3" spans="1:8" x14ac:dyDescent="0.35">
      <c r="A3" t="s">
        <v>0</v>
      </c>
      <c r="B3" cm="1">
        <f t="array" ref="B3:H3">'[1]2030_nl'!$Y$34:$AE$34</f>
        <v>32.406500000000001</v>
      </c>
      <c r="C3">
        <v>34.44276</v>
      </c>
      <c r="D3">
        <v>30.402299999999997</v>
      </c>
      <c r="E3">
        <v>25.43451</v>
      </c>
      <c r="F3">
        <v>20.533380000000001</v>
      </c>
      <c r="G3">
        <v>16.131900000000002</v>
      </c>
      <c r="H3">
        <v>13.24583</v>
      </c>
    </row>
    <row r="4" spans="1:8" x14ac:dyDescent="0.35">
      <c r="A4" t="s">
        <v>1</v>
      </c>
      <c r="B4" cm="1">
        <f t="array" ref="B4:H5">'[1]2030_nl'!$Y$7:$AE$8</f>
        <v>26.137699999999999</v>
      </c>
      <c r="C4">
        <v>21.018799999999999</v>
      </c>
      <c r="D4">
        <v>23.502800000000001</v>
      </c>
      <c r="E4">
        <v>21.839099999999998</v>
      </c>
      <c r="F4">
        <v>21.527899999999999</v>
      </c>
      <c r="G4">
        <v>21.574200000000001</v>
      </c>
      <c r="H4">
        <v>22.4374</v>
      </c>
    </row>
    <row r="5" spans="1:8" x14ac:dyDescent="0.35">
      <c r="A5" t="s">
        <v>2</v>
      </c>
      <c r="B5">
        <v>8.2598800000000008</v>
      </c>
      <c r="C5">
        <v>6.3756700000000004</v>
      </c>
      <c r="D5">
        <v>4.0840500000000004</v>
      </c>
      <c r="E5">
        <v>3.5685099999999998</v>
      </c>
      <c r="F5">
        <v>3.5684999999999998</v>
      </c>
      <c r="G5">
        <v>3.8048099999999998</v>
      </c>
      <c r="H5">
        <v>4.1618599999999999</v>
      </c>
    </row>
    <row r="6" spans="1:8" x14ac:dyDescent="0.35">
      <c r="A6" t="s">
        <v>25</v>
      </c>
      <c r="B6">
        <f>B17+B18</f>
        <v>163.50396511272569</v>
      </c>
      <c r="C6">
        <f t="shared" ref="C6:H6" si="0">C17+C18</f>
        <v>263.46942206906789</v>
      </c>
      <c r="D6">
        <f t="shared" si="0"/>
        <v>501.49344544116627</v>
      </c>
      <c r="E6">
        <f t="shared" si="0"/>
        <v>76.769715386661517</v>
      </c>
      <c r="F6">
        <f t="shared" si="0"/>
        <v>129.13875774133137</v>
      </c>
      <c r="G6">
        <f t="shared" si="0"/>
        <v>149.32258511908083</v>
      </c>
      <c r="H6">
        <f t="shared" si="0"/>
        <v>127.58458681895884</v>
      </c>
    </row>
    <row r="7" spans="1:8" x14ac:dyDescent="0.35">
      <c r="A7" t="s">
        <v>24</v>
      </c>
      <c r="B7">
        <f>SUM(B19:B21)</f>
        <v>72.294177447889254</v>
      </c>
      <c r="C7">
        <f t="shared" ref="C7:H7" si="1">SUM(C19:C21)</f>
        <v>2.3268797258150835</v>
      </c>
      <c r="D7">
        <f t="shared" si="1"/>
        <v>0.33157579891120198</v>
      </c>
      <c r="E7">
        <f t="shared" si="1"/>
        <v>1.0655381052949491E-2</v>
      </c>
      <c r="F7">
        <f t="shared" si="1"/>
        <v>0.22207220509896544</v>
      </c>
      <c r="G7">
        <f t="shared" si="1"/>
        <v>0.50398262623080259</v>
      </c>
      <c r="H7">
        <f t="shared" si="1"/>
        <v>1.8711648884788961</v>
      </c>
    </row>
    <row r="8" spans="1:8" x14ac:dyDescent="0.35">
      <c r="A8" t="s">
        <v>3</v>
      </c>
      <c r="B8">
        <f>B6</f>
        <v>163.50396511272569</v>
      </c>
      <c r="C8">
        <f t="shared" ref="C8:H8" si="2">C6</f>
        <v>263.46942206906789</v>
      </c>
      <c r="D8">
        <f t="shared" si="2"/>
        <v>501.49344544116627</v>
      </c>
      <c r="E8">
        <f t="shared" si="2"/>
        <v>76.769715386661517</v>
      </c>
      <c r="F8">
        <f t="shared" si="2"/>
        <v>129.13875774133137</v>
      </c>
      <c r="G8">
        <f t="shared" si="2"/>
        <v>149.32258511908083</v>
      </c>
      <c r="H8">
        <f t="shared" si="2"/>
        <v>127.58458681895884</v>
      </c>
    </row>
    <row r="9" spans="1:8" x14ac:dyDescent="0.35">
      <c r="A9" t="s">
        <v>26</v>
      </c>
      <c r="B9">
        <f>SUM(B25:B27)</f>
        <v>-10.009957208355802</v>
      </c>
      <c r="C9">
        <f t="shared" ref="C9:H9" si="3">SUM(C25:C27)</f>
        <v>-208.46188299665414</v>
      </c>
      <c r="D9">
        <f t="shared" si="3"/>
        <v>-64.366279676574464</v>
      </c>
      <c r="E9">
        <f t="shared" si="3"/>
        <v>-33.958623816125588</v>
      </c>
      <c r="F9">
        <f t="shared" si="3"/>
        <v>-2.7180158998799739</v>
      </c>
      <c r="G9">
        <f t="shared" si="3"/>
        <v>-2.2006244129586152</v>
      </c>
      <c r="H9">
        <f t="shared" si="3"/>
        <v>-8.0903953585443453</v>
      </c>
    </row>
    <row r="10" spans="1:8" x14ac:dyDescent="0.35">
      <c r="A10" t="s">
        <v>23</v>
      </c>
      <c r="B10">
        <f>SUM(B22:B24)</f>
        <v>0</v>
      </c>
      <c r="C10">
        <f t="shared" ref="C10:H10" si="4">SUM(C22:C24)</f>
        <v>3.3300590928165299</v>
      </c>
      <c r="D10">
        <f t="shared" si="4"/>
        <v>10.800758698382207</v>
      </c>
      <c r="E10">
        <f t="shared" si="4"/>
        <v>5.2189820142914787</v>
      </c>
      <c r="F10">
        <f t="shared" si="4"/>
        <v>11.086085899430113</v>
      </c>
      <c r="G10">
        <f t="shared" si="4"/>
        <v>16.860547078153811</v>
      </c>
      <c r="H10">
        <f t="shared" si="4"/>
        <v>31.595356400354675</v>
      </c>
    </row>
    <row r="11" spans="1:8" x14ac:dyDescent="0.35">
      <c r="A11" s="1" t="s">
        <v>13</v>
      </c>
      <c r="B11" cm="1">
        <f t="array" ref="B11:H12">'[2]2030nl_calc'!$W$2:$AC$3</f>
        <v>2408.5809500000005</v>
      </c>
      <c r="C11">
        <v>267971.60399999993</v>
      </c>
      <c r="D11">
        <v>781265.00899999985</v>
      </c>
      <c r="E11">
        <v>300610.76699999999</v>
      </c>
      <c r="F11">
        <v>433189.62500000023</v>
      </c>
      <c r="G11">
        <v>432247.76499999996</v>
      </c>
      <c r="H11">
        <v>472016.88700000005</v>
      </c>
    </row>
    <row r="12" spans="1:8" x14ac:dyDescent="0.35">
      <c r="A12" s="1" t="s">
        <v>14</v>
      </c>
      <c r="B12">
        <v>193041.717</v>
      </c>
      <c r="C12">
        <v>982613.77200000023</v>
      </c>
      <c r="D12">
        <v>567777.81099999987</v>
      </c>
      <c r="E12">
        <v>446448.61899999977</v>
      </c>
      <c r="F12">
        <v>486424.17200000002</v>
      </c>
      <c r="G12">
        <v>405774.84</v>
      </c>
      <c r="H12">
        <v>436370.24899999984</v>
      </c>
    </row>
    <row r="13" spans="1:8" x14ac:dyDescent="0.35">
      <c r="A13" s="1"/>
    </row>
    <row r="14" spans="1:8" x14ac:dyDescent="0.35">
      <c r="A14" s="1"/>
    </row>
    <row r="17" spans="1:8" x14ac:dyDescent="0.35">
      <c r="A17" s="1" t="s">
        <v>4</v>
      </c>
      <c r="B17" cm="1">
        <f t="array" ref="B17:H17">[3]newCap_GW!$E$58:$K$58</f>
        <v>56.43949721537119</v>
      </c>
      <c r="C17">
        <v>116.5707239468003</v>
      </c>
      <c r="D17">
        <v>225.9664644514572</v>
      </c>
      <c r="E17">
        <v>18.1648429087343</v>
      </c>
      <c r="F17">
        <v>37.903718522966322</v>
      </c>
      <c r="G17">
        <v>33.503328686195132</v>
      </c>
      <c r="H17">
        <v>33.72287972983392</v>
      </c>
    </row>
    <row r="18" spans="1:8" x14ac:dyDescent="0.35">
      <c r="A18" s="1" t="s">
        <v>5</v>
      </c>
      <c r="B18" cm="1">
        <f t="array" ref="B18:H18">[3]newCap_GW!$E$63:$K$63</f>
        <v>107.0644678973545</v>
      </c>
      <c r="C18">
        <v>146.8986981222676</v>
      </c>
      <c r="D18">
        <v>275.5269809897091</v>
      </c>
      <c r="E18">
        <v>58.604872477927209</v>
      </c>
      <c r="F18">
        <v>91.23503921836506</v>
      </c>
      <c r="G18">
        <v>115.81925643288569</v>
      </c>
      <c r="H18">
        <v>93.86170708912492</v>
      </c>
    </row>
    <row r="19" spans="1:8" x14ac:dyDescent="0.35">
      <c r="A19" s="1" t="s">
        <v>6</v>
      </c>
      <c r="B19" cm="1">
        <f t="array" ref="B19:H19">[3]newCap_GW!$E$3:$K$3</f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 t="s">
        <v>7</v>
      </c>
      <c r="B20" cm="1">
        <f t="array" ref="B20:H20">[3]newCap_GW!$E$13:$K$13</f>
        <v>72.115883900165059</v>
      </c>
      <c r="C20">
        <v>2.3212399911854451</v>
      </c>
      <c r="D20">
        <v>0.33157579891120198</v>
      </c>
      <c r="E20">
        <v>1.0655381052949491E-2</v>
      </c>
      <c r="F20">
        <v>0.21536708729215071</v>
      </c>
      <c r="G20">
        <v>0.4709837533609057</v>
      </c>
      <c r="H20">
        <v>1.8105634727128801</v>
      </c>
    </row>
    <row r="21" spans="1:8" x14ac:dyDescent="0.35">
      <c r="A21" s="1" t="s">
        <v>8</v>
      </c>
      <c r="B21" cm="1">
        <f t="array" ref="B21:H21">[3]newCap_GW!$E$23:$K$23</f>
        <v>0.1782935477242</v>
      </c>
      <c r="C21">
        <v>5.6397346296384061E-3</v>
      </c>
      <c r="D21">
        <v>0</v>
      </c>
      <c r="E21">
        <v>0</v>
      </c>
      <c r="F21">
        <v>6.7051178068147296E-3</v>
      </c>
      <c r="G21">
        <v>3.2998872869896848E-2</v>
      </c>
      <c r="H21">
        <v>6.0601415766015923E-2</v>
      </c>
    </row>
    <row r="22" spans="1:8" x14ac:dyDescent="0.35">
      <c r="A22" s="1" t="s">
        <v>9</v>
      </c>
      <c r="B22" cm="1">
        <f t="array" ref="B22:H22">[3]newCap_GW!$E$8:$K$8</f>
        <v>0</v>
      </c>
      <c r="C22">
        <v>2.3814249168084278</v>
      </c>
      <c r="D22">
        <v>10.72237122019046</v>
      </c>
      <c r="E22">
        <v>3.7531434896066491</v>
      </c>
      <c r="F22">
        <v>8.0736705068157395</v>
      </c>
      <c r="G22">
        <v>12.122981713709081</v>
      </c>
      <c r="H22">
        <v>22.982577598057869</v>
      </c>
    </row>
    <row r="23" spans="1:8" x14ac:dyDescent="0.35">
      <c r="A23" s="1" t="s">
        <v>10</v>
      </c>
      <c r="B23" cm="1">
        <f t="array" ref="B23:H23">[3]newCap_GW!$E$18:$K$18</f>
        <v>0</v>
      </c>
      <c r="C23">
        <v>0.94176431141409511</v>
      </c>
      <c r="D23">
        <v>7.8387478191745991E-2</v>
      </c>
      <c r="E23">
        <v>1.46583852468483</v>
      </c>
      <c r="F23">
        <v>3.0086836572213969</v>
      </c>
      <c r="G23">
        <v>4.7179087387976866</v>
      </c>
      <c r="H23">
        <v>8.5749555751772846</v>
      </c>
    </row>
    <row r="24" spans="1:8" x14ac:dyDescent="0.35">
      <c r="A24" s="1" t="s">
        <v>11</v>
      </c>
      <c r="B24" cm="1">
        <f t="array" ref="B24:H24">[3]newCap_GW!$E$28:$K$28</f>
        <v>0</v>
      </c>
      <c r="C24">
        <v>6.8698645940068904E-3</v>
      </c>
      <c r="D24">
        <v>0</v>
      </c>
      <c r="E24">
        <v>0</v>
      </c>
      <c r="F24">
        <v>3.731735392977587E-3</v>
      </c>
      <c r="G24">
        <v>1.965662564704556E-2</v>
      </c>
      <c r="H24">
        <v>3.7823227119519798E-2</v>
      </c>
    </row>
    <row r="25" spans="1:8" x14ac:dyDescent="0.35">
      <c r="A25" s="1" t="s">
        <v>27</v>
      </c>
      <c r="B25" cm="1">
        <f t="array" ref="B25:H25">[3]annualPrematureRet_GW!$E$3:$K$3</f>
        <v>-1.6581198521425911</v>
      </c>
      <c r="C25">
        <v>-34.989283180001813</v>
      </c>
      <c r="D25">
        <v>-49.592883484206013</v>
      </c>
      <c r="E25">
        <v>-5.4032733216946989</v>
      </c>
      <c r="F25">
        <v>-1.5141542740791409</v>
      </c>
      <c r="G25">
        <v>-1.6400614186589171</v>
      </c>
      <c r="H25">
        <v>-7.7568381897272154</v>
      </c>
    </row>
    <row r="26" spans="1:8" x14ac:dyDescent="0.35">
      <c r="A26" s="1" t="s">
        <v>28</v>
      </c>
      <c r="B26" cm="1">
        <f t="array" ref="B26:H26">[3]annualPrematureRet_GW!$E$13:$K$13</f>
        <v>-3.2652011246887152</v>
      </c>
      <c r="C26">
        <v>-173.14373189287431</v>
      </c>
      <c r="D26">
        <v>-11.65593896529794</v>
      </c>
      <c r="E26">
        <v>-28.52507071348051</v>
      </c>
      <c r="F26">
        <v>-1.203861625800833</v>
      </c>
      <c r="G26">
        <v>-0.56056299429969825</v>
      </c>
      <c r="H26">
        <v>-0.33355716881712932</v>
      </c>
    </row>
    <row r="27" spans="1:8" x14ac:dyDescent="0.35">
      <c r="A27" s="1" t="s">
        <v>29</v>
      </c>
      <c r="B27" cm="1">
        <f t="array" ref="B27:H27">[3]annualPrematureRet_GW!$E$23:$K$23</f>
        <v>-5.086636231524496</v>
      </c>
      <c r="C27">
        <v>-0.32886792377800139</v>
      </c>
      <c r="D27">
        <v>-3.117457227070513</v>
      </c>
      <c r="E27">
        <v>-3.0279780950378699E-2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EA1-692C-4639-850B-F52C143059A9}">
  <dimension ref="A1:H27"/>
  <sheetViews>
    <sheetView workbookViewId="0">
      <selection activeCell="B5" sqref="B5"/>
    </sheetView>
  </sheetViews>
  <sheetFormatPr defaultRowHeight="14.5" x14ac:dyDescent="0.35"/>
  <cols>
    <col min="1" max="1" width="34.54296875" customWidth="1"/>
  </cols>
  <sheetData>
    <row r="1" spans="1:8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12</v>
      </c>
      <c r="B2" cm="1">
        <f t="array" ref="B2:H2">'[1]2030_l'!$Y$9:$AE$9</f>
        <v>2.3619300000000001</v>
      </c>
      <c r="C2">
        <v>2.5348199999999999</v>
      </c>
      <c r="D2">
        <v>3.39541</v>
      </c>
      <c r="E2">
        <v>8.7680900000000008</v>
      </c>
      <c r="F2">
        <v>16.073799999999999</v>
      </c>
      <c r="G2">
        <v>21.1449</v>
      </c>
      <c r="H2">
        <v>22.924299999999999</v>
      </c>
    </row>
    <row r="3" spans="1:8" x14ac:dyDescent="0.35">
      <c r="A3" t="s">
        <v>0</v>
      </c>
      <c r="B3" cm="1">
        <f t="array" ref="B3:H3">'[1]2030_l'!$Y$34:$AE$34</f>
        <v>32.406500000000001</v>
      </c>
      <c r="C3">
        <v>34.435099999999998</v>
      </c>
      <c r="D3">
        <v>30.409500000000001</v>
      </c>
      <c r="E3">
        <v>25.61703</v>
      </c>
      <c r="F3">
        <v>21.007629999999999</v>
      </c>
      <c r="G3">
        <v>17.636610000000001</v>
      </c>
      <c r="H3">
        <v>15.87683</v>
      </c>
    </row>
    <row r="4" spans="1:8" x14ac:dyDescent="0.35">
      <c r="A4" t="s">
        <v>1</v>
      </c>
      <c r="B4" cm="1">
        <f t="array" ref="B4:H5">'[1]2030_l'!$Y$7:$AE$8</f>
        <v>26.137699999999999</v>
      </c>
      <c r="C4">
        <v>20.976199999999999</v>
      </c>
      <c r="D4">
        <v>23.486799999999999</v>
      </c>
      <c r="E4">
        <v>21.8185</v>
      </c>
      <c r="F4">
        <v>21.892299999999999</v>
      </c>
      <c r="G4">
        <v>23.4466</v>
      </c>
      <c r="H4">
        <v>26.373000000000001</v>
      </c>
    </row>
    <row r="5" spans="1:8" x14ac:dyDescent="0.35">
      <c r="A5" t="s">
        <v>2</v>
      </c>
      <c r="B5">
        <v>8.2598800000000008</v>
      </c>
      <c r="C5">
        <v>6.4618200000000003</v>
      </c>
      <c r="D5">
        <v>4.0925500000000001</v>
      </c>
      <c r="E5">
        <v>3.5156100000000001</v>
      </c>
      <c r="F5">
        <v>3.6889500000000002</v>
      </c>
      <c r="G5">
        <v>4.3984800000000002</v>
      </c>
      <c r="H5">
        <v>5.39757</v>
      </c>
    </row>
    <row r="6" spans="1:8" x14ac:dyDescent="0.35">
      <c r="A6" t="s">
        <v>25</v>
      </c>
      <c r="B6">
        <f>B17+B18</f>
        <v>163.5039732163392</v>
      </c>
      <c r="C6">
        <f t="shared" ref="C6:H6" si="0">C17+C18</f>
        <v>264.13846707297449</v>
      </c>
      <c r="D6">
        <f t="shared" si="0"/>
        <v>509.93124364475625</v>
      </c>
      <c r="E6">
        <f t="shared" si="0"/>
        <v>125.5338967067955</v>
      </c>
      <c r="F6">
        <f t="shared" si="0"/>
        <v>215.43085795349555</v>
      </c>
      <c r="G6">
        <f t="shared" si="0"/>
        <v>287.10605876579427</v>
      </c>
      <c r="H6">
        <f t="shared" si="0"/>
        <v>305.88882027034049</v>
      </c>
    </row>
    <row r="7" spans="1:8" x14ac:dyDescent="0.35">
      <c r="A7" t="s">
        <v>24</v>
      </c>
      <c r="B7">
        <f>SUM(B19:B21)</f>
        <v>72.294176701776507</v>
      </c>
      <c r="C7">
        <f t="shared" ref="C7:H7" si="1">SUM(C19:C21)</f>
        <v>2.3962590425025327</v>
      </c>
      <c r="D7">
        <f t="shared" si="1"/>
        <v>0.34488074484874981</v>
      </c>
      <c r="E7">
        <f t="shared" si="1"/>
        <v>4.0036982766325419E-2</v>
      </c>
      <c r="F7">
        <f t="shared" si="1"/>
        <v>0.3493443221375</v>
      </c>
      <c r="G7">
        <f t="shared" si="1"/>
        <v>1.3974778730952058</v>
      </c>
      <c r="H7">
        <f t="shared" si="1"/>
        <v>5.6155009941201888</v>
      </c>
    </row>
    <row r="8" spans="1:8" x14ac:dyDescent="0.35">
      <c r="A8" t="s">
        <v>3</v>
      </c>
      <c r="B8">
        <f>B6</f>
        <v>163.5039732163392</v>
      </c>
      <c r="C8">
        <f t="shared" ref="C8:H8" si="2">C6</f>
        <v>264.13846707297449</v>
      </c>
      <c r="D8">
        <f t="shared" si="2"/>
        <v>509.93124364475625</v>
      </c>
      <c r="E8">
        <f t="shared" si="2"/>
        <v>125.5338967067955</v>
      </c>
      <c r="F8">
        <f t="shared" si="2"/>
        <v>215.43085795349555</v>
      </c>
      <c r="G8">
        <f t="shared" si="2"/>
        <v>287.10605876579427</v>
      </c>
      <c r="H8">
        <f t="shared" si="2"/>
        <v>305.88882027034049</v>
      </c>
    </row>
    <row r="9" spans="1:8" x14ac:dyDescent="0.35">
      <c r="A9" t="s">
        <v>26</v>
      </c>
      <c r="B9">
        <f>SUM(B25:B27)</f>
        <v>-10.009957208355802</v>
      </c>
      <c r="C9">
        <f t="shared" ref="C9:H9" si="3">SUM(C25:C27)</f>
        <v>-209.56232950192222</v>
      </c>
      <c r="D9">
        <f t="shared" si="3"/>
        <v>-66.929289594129273</v>
      </c>
      <c r="E9">
        <f t="shared" si="3"/>
        <v>-39.222400673846394</v>
      </c>
      <c r="F9">
        <f t="shared" si="3"/>
        <v>-1.8775324316198891</v>
      </c>
      <c r="G9">
        <f t="shared" si="3"/>
        <v>-1.7169230258068633</v>
      </c>
      <c r="H9">
        <f t="shared" si="3"/>
        <v>-10.625860202503338</v>
      </c>
    </row>
    <row r="10" spans="1:8" x14ac:dyDescent="0.35">
      <c r="A10" t="s">
        <v>23</v>
      </c>
      <c r="B10">
        <f>SUM(B22:B24)</f>
        <v>0</v>
      </c>
      <c r="C10">
        <f t="shared" ref="C10:H10" si="4">SUM(C22:C24)</f>
        <v>3.3134160993360009</v>
      </c>
      <c r="D10">
        <f t="shared" si="4"/>
        <v>11.041359482740239</v>
      </c>
      <c r="E10">
        <f t="shared" si="4"/>
        <v>6.3474027422337951</v>
      </c>
      <c r="F10">
        <f t="shared" si="4"/>
        <v>12.987957244604569</v>
      </c>
      <c r="G10">
        <f t="shared" si="4"/>
        <v>19.655079323236357</v>
      </c>
      <c r="H10">
        <f t="shared" si="4"/>
        <v>32.928247836978969</v>
      </c>
    </row>
    <row r="11" spans="1:8" x14ac:dyDescent="0.35">
      <c r="A11" s="1" t="s">
        <v>13</v>
      </c>
      <c r="B11" cm="1">
        <f t="array" ref="B11:H12">'[2]2030l_calc'!$W$2:$AC$3</f>
        <v>2408.5809500000005</v>
      </c>
      <c r="C11">
        <v>268342.99900000007</v>
      </c>
      <c r="D11">
        <v>780351.93599999987</v>
      </c>
      <c r="E11">
        <v>663625.44699999993</v>
      </c>
      <c r="F11">
        <v>1583589.8700000003</v>
      </c>
      <c r="G11">
        <v>2233880.1999999997</v>
      </c>
      <c r="H11">
        <v>2982545.0099999993</v>
      </c>
    </row>
    <row r="12" spans="1:8" x14ac:dyDescent="0.35">
      <c r="A12" s="1" t="s">
        <v>14</v>
      </c>
      <c r="B12">
        <v>193041.717</v>
      </c>
      <c r="C12">
        <v>982645.15199999989</v>
      </c>
      <c r="D12">
        <v>567978.57400000014</v>
      </c>
      <c r="E12">
        <v>399859.82400000002</v>
      </c>
      <c r="F12">
        <v>344733.90700000001</v>
      </c>
      <c r="G12">
        <v>193771.87400000001</v>
      </c>
      <c r="H12">
        <v>128209.68730000003</v>
      </c>
    </row>
    <row r="13" spans="1:8" x14ac:dyDescent="0.35">
      <c r="A13" s="1"/>
    </row>
    <row r="14" spans="1:8" x14ac:dyDescent="0.35">
      <c r="A14" s="1"/>
    </row>
    <row r="17" spans="1:8" x14ac:dyDescent="0.35">
      <c r="A17" s="1" t="s">
        <v>4</v>
      </c>
      <c r="B17" cm="1">
        <f t="array" ref="B17:H17">[3]newCap_GW!$E$57:$K$57</f>
        <v>56.439505142819193</v>
      </c>
      <c r="C17">
        <v>116.3772909969075</v>
      </c>
      <c r="D17">
        <v>230.41237530757931</v>
      </c>
      <c r="E17">
        <v>33.500176148053711</v>
      </c>
      <c r="F17">
        <v>67.993473613218541</v>
      </c>
      <c r="G17">
        <v>84.250881437968175</v>
      </c>
      <c r="H17">
        <v>97.949320525309986</v>
      </c>
    </row>
    <row r="18" spans="1:8" x14ac:dyDescent="0.35">
      <c r="A18" s="1" t="s">
        <v>5</v>
      </c>
      <c r="B18" cm="1">
        <f t="array" ref="B18:H18">[3]newCap_GW!$E$62:$K$62</f>
        <v>107.06446807352</v>
      </c>
      <c r="C18">
        <v>147.76117607606699</v>
      </c>
      <c r="D18">
        <v>279.51886833717691</v>
      </c>
      <c r="E18">
        <v>92.033720558741791</v>
      </c>
      <c r="F18">
        <v>147.43738434027699</v>
      </c>
      <c r="G18">
        <v>202.85517732782611</v>
      </c>
      <c r="H18">
        <v>207.9394997450305</v>
      </c>
    </row>
    <row r="19" spans="1:8" x14ac:dyDescent="0.35">
      <c r="A19" s="1" t="s">
        <v>6</v>
      </c>
      <c r="B19" cm="1">
        <f t="array" ref="B19:H19">[3]newCap_GW!$E$2:$K$2</f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 t="s">
        <v>7</v>
      </c>
      <c r="B20" cm="1">
        <f t="array" ref="B20:H20">[3]newCap_GW!$E$12:$K$12</f>
        <v>72.115883154052312</v>
      </c>
      <c r="C20">
        <v>2.3899938898303081</v>
      </c>
      <c r="D20">
        <v>0.34488074484874981</v>
      </c>
      <c r="E20">
        <v>2.981110347000825E-2</v>
      </c>
      <c r="F20">
        <v>0.33593018601220298</v>
      </c>
      <c r="G20">
        <v>1.3886843750874731</v>
      </c>
      <c r="H20">
        <v>5.5746259701519261</v>
      </c>
    </row>
    <row r="21" spans="1:8" x14ac:dyDescent="0.35">
      <c r="A21" s="1" t="s">
        <v>8</v>
      </c>
      <c r="B21" cm="1">
        <f t="array" ref="B21:H21">[3]newCap_GW!$E$22:$K$22</f>
        <v>0.1782935477242</v>
      </c>
      <c r="C21">
        <v>6.2651526722247684E-3</v>
      </c>
      <c r="D21">
        <v>0</v>
      </c>
      <c r="E21">
        <v>1.0225879296317171E-2</v>
      </c>
      <c r="F21">
        <v>1.3414136125297011E-2</v>
      </c>
      <c r="G21">
        <v>8.7934980077326516E-3</v>
      </c>
      <c r="H21">
        <v>4.0875023968262612E-2</v>
      </c>
    </row>
    <row r="22" spans="1:8" x14ac:dyDescent="0.35">
      <c r="A22" s="1" t="s">
        <v>9</v>
      </c>
      <c r="B22" cm="1">
        <f t="array" ref="B22:H22">[3]newCap_GW!$E$7:$K$7</f>
        <v>0</v>
      </c>
      <c r="C22">
        <v>2.3711476776307929</v>
      </c>
      <c r="D22">
        <v>10.96069826673811</v>
      </c>
      <c r="E22">
        <v>4.5170727345685231</v>
      </c>
      <c r="F22">
        <v>9.468961879933671</v>
      </c>
      <c r="G22">
        <v>14.233718369482499</v>
      </c>
      <c r="H22">
        <v>24.113592334600789</v>
      </c>
    </row>
    <row r="23" spans="1:8" x14ac:dyDescent="0.35">
      <c r="A23" s="1" t="s">
        <v>10</v>
      </c>
      <c r="B23" cm="1">
        <f t="array" ref="B23:H23">[3]newCap_GW!$E$17:$K$17</f>
        <v>0</v>
      </c>
      <c r="C23">
        <v>0.93545105425861474</v>
      </c>
      <c r="D23">
        <v>8.0661216002128902E-2</v>
      </c>
      <c r="E23">
        <v>1.8167345259323919</v>
      </c>
      <c r="F23">
        <v>3.512135071103768</v>
      </c>
      <c r="G23">
        <v>5.4171481414512677</v>
      </c>
      <c r="H23">
        <v>8.8025115265611991</v>
      </c>
    </row>
    <row r="24" spans="1:8" x14ac:dyDescent="0.35">
      <c r="A24" s="1" t="s">
        <v>11</v>
      </c>
      <c r="B24" cm="1">
        <f t="array" ref="B24:H24">[3]newCap_GW!$E$27:$K$27</f>
        <v>0</v>
      </c>
      <c r="C24">
        <v>6.8173674465928343E-3</v>
      </c>
      <c r="D24">
        <v>0</v>
      </c>
      <c r="E24">
        <v>1.3595481732880031E-2</v>
      </c>
      <c r="F24">
        <v>6.860293567129837E-3</v>
      </c>
      <c r="G24">
        <v>4.2128123025910007E-3</v>
      </c>
      <c r="H24">
        <v>1.2143975816983101E-2</v>
      </c>
    </row>
    <row r="25" spans="1:8" x14ac:dyDescent="0.35">
      <c r="A25" s="1" t="s">
        <v>27</v>
      </c>
      <c r="B25" cm="1">
        <f t="array" ref="B25:H25">[3]annualPrematureRet_GW!$E$2:$K$2</f>
        <v>-1.6581198521425911</v>
      </c>
      <c r="C25">
        <v>-33.49877827352045</v>
      </c>
      <c r="D25">
        <v>-51.255316356505297</v>
      </c>
      <c r="E25">
        <v>-6.8606570775119744</v>
      </c>
      <c r="F25">
        <v>-1.292987110150269</v>
      </c>
      <c r="G25">
        <v>-1.6832125697827489</v>
      </c>
      <c r="H25">
        <v>-10.623298354937489</v>
      </c>
    </row>
    <row r="26" spans="1:8" x14ac:dyDescent="0.35">
      <c r="A26" s="1" t="s">
        <v>28</v>
      </c>
      <c r="B26" cm="1">
        <f t="array" ref="B26:H26">[3]annualPrematureRet_GW!$E$12:$K$12</f>
        <v>-3.2652011246887152</v>
      </c>
      <c r="C26">
        <v>-175.7379681956281</v>
      </c>
      <c r="D26">
        <v>-12.600760547679251</v>
      </c>
      <c r="E26">
        <v>-32.213592962542378</v>
      </c>
      <c r="F26">
        <v>-0.57961239700607525</v>
      </c>
      <c r="G26">
        <v>-3.3103866356283783E-2</v>
      </c>
      <c r="H26">
        <v>-2.5618475658485962E-3</v>
      </c>
    </row>
    <row r="27" spans="1:8" x14ac:dyDescent="0.35">
      <c r="A27" s="1" t="s">
        <v>29</v>
      </c>
      <c r="B27" cm="1">
        <f t="array" ref="B27:H27">[3]annualPrematureRet_GW!$E$22:$K$22</f>
        <v>-5.086636231524496</v>
      </c>
      <c r="C27">
        <v>-0.32558303277367567</v>
      </c>
      <c r="D27">
        <v>-3.073212689944723</v>
      </c>
      <c r="E27">
        <v>-0.14815063379204371</v>
      </c>
      <c r="F27">
        <v>-4.9329244635449299E-3</v>
      </c>
      <c r="G27">
        <v>-6.0658966783060217E-4</v>
      </c>
      <c r="H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DFE7-413F-423E-8C74-1193C45F8B8C}">
  <dimension ref="A1:H27"/>
  <sheetViews>
    <sheetView workbookViewId="0">
      <selection activeCell="B4" sqref="B4"/>
    </sheetView>
  </sheetViews>
  <sheetFormatPr defaultRowHeight="14.5" x14ac:dyDescent="0.35"/>
  <cols>
    <col min="1" max="1" width="34.54296875" customWidth="1"/>
  </cols>
  <sheetData>
    <row r="1" spans="1:8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12</v>
      </c>
      <c r="B2" cm="1">
        <f t="array" ref="B2:H2">'[4]2040_nl'!$Y$9:$AE$9</f>
        <v>2.3619300000000001</v>
      </c>
      <c r="C2">
        <v>3.0417399999999999</v>
      </c>
      <c r="D2">
        <v>3.4650599999999998</v>
      </c>
      <c r="E2">
        <v>4.0865</v>
      </c>
      <c r="F2">
        <v>4.9530599999999998</v>
      </c>
      <c r="G2">
        <v>27.8536</v>
      </c>
      <c r="H2">
        <v>46.221899999999998</v>
      </c>
    </row>
    <row r="3" spans="1:8" x14ac:dyDescent="0.35">
      <c r="A3" t="s">
        <v>0</v>
      </c>
      <c r="B3" cm="1">
        <f t="array" ref="B3:H3">'[1]2040_nl'!$Y$34:$AE$34</f>
        <v>32.406500000000001</v>
      </c>
      <c r="C3">
        <v>34.442160000000001</v>
      </c>
      <c r="D3">
        <v>30.402200000000001</v>
      </c>
      <c r="E3">
        <v>27.5809</v>
      </c>
      <c r="F3">
        <v>24.495640000000002</v>
      </c>
      <c r="G3">
        <v>12.78891</v>
      </c>
      <c r="H3">
        <v>6.3367500000000003</v>
      </c>
    </row>
    <row r="4" spans="1:8" x14ac:dyDescent="0.35">
      <c r="A4" t="s">
        <v>1</v>
      </c>
      <c r="B4" cm="1">
        <f t="array" ref="B4:H5">'[1]2040_nl'!$Y$7:$AE$8</f>
        <v>26.137699999999999</v>
      </c>
      <c r="C4">
        <v>21.018799999999999</v>
      </c>
      <c r="D4">
        <v>23.502700000000001</v>
      </c>
      <c r="E4">
        <v>23.408300000000001</v>
      </c>
      <c r="F4">
        <v>24.1233</v>
      </c>
      <c r="G4">
        <v>21.738499999999998</v>
      </c>
      <c r="H4">
        <v>23.305</v>
      </c>
    </row>
    <row r="5" spans="1:8" x14ac:dyDescent="0.35">
      <c r="A5" t="s">
        <v>2</v>
      </c>
      <c r="B5">
        <v>8.2598800000000008</v>
      </c>
      <c r="C5">
        <v>6.3735200000000001</v>
      </c>
      <c r="D5">
        <v>4.0840300000000003</v>
      </c>
      <c r="E5">
        <v>4.3034299999999996</v>
      </c>
      <c r="F5">
        <v>4.6467200000000002</v>
      </c>
      <c r="G5">
        <v>3.6343100000000002</v>
      </c>
      <c r="H5">
        <v>4.0581399999999999</v>
      </c>
    </row>
    <row r="6" spans="1:8" x14ac:dyDescent="0.35">
      <c r="A6" t="s">
        <v>25</v>
      </c>
      <c r="B6">
        <f>B17+B18</f>
        <v>163.50396511272569</v>
      </c>
      <c r="C6">
        <f t="shared" ref="C6:H6" si="0">C17+C18</f>
        <v>263.54133288138991</v>
      </c>
      <c r="D6">
        <f t="shared" si="0"/>
        <v>501.48094026933757</v>
      </c>
      <c r="E6">
        <f t="shared" si="0"/>
        <v>143.9505382006584</v>
      </c>
      <c r="F6">
        <f t="shared" si="0"/>
        <v>160.9183739715495</v>
      </c>
      <c r="G6">
        <f t="shared" si="0"/>
        <v>157.13892932308761</v>
      </c>
      <c r="H6">
        <f t="shared" si="0"/>
        <v>204.58751595868597</v>
      </c>
    </row>
    <row r="7" spans="1:8" x14ac:dyDescent="0.35">
      <c r="A7" t="s">
        <v>24</v>
      </c>
      <c r="B7">
        <f>SUM(B19:B21)</f>
        <v>72.294177447889254</v>
      </c>
      <c r="C7">
        <f t="shared" ref="C7:H7" si="1">SUM(C19:C21)</f>
        <v>2.3280899707606095</v>
      </c>
      <c r="D7">
        <f t="shared" si="1"/>
        <v>0.33166138243281912</v>
      </c>
      <c r="E7">
        <f t="shared" si="1"/>
        <v>1.66344982090688</v>
      </c>
      <c r="F7">
        <f t="shared" si="1"/>
        <v>2.3409041984634751</v>
      </c>
      <c r="G7">
        <f t="shared" si="1"/>
        <v>0.23829052712230481</v>
      </c>
      <c r="H7">
        <f t="shared" si="1"/>
        <v>1.496064881572172</v>
      </c>
    </row>
    <row r="8" spans="1:8" x14ac:dyDescent="0.35">
      <c r="A8" t="s">
        <v>3</v>
      </c>
      <c r="B8">
        <f>B6</f>
        <v>163.50396511272569</v>
      </c>
      <c r="C8">
        <f t="shared" ref="C8:H8" si="2">C6</f>
        <v>263.54133288138991</v>
      </c>
      <c r="D8">
        <f t="shared" si="2"/>
        <v>501.48094026933757</v>
      </c>
      <c r="E8">
        <f t="shared" si="2"/>
        <v>143.9505382006584</v>
      </c>
      <c r="F8">
        <f t="shared" si="2"/>
        <v>160.9183739715495</v>
      </c>
      <c r="G8">
        <f t="shared" si="2"/>
        <v>157.13892932308761</v>
      </c>
      <c r="H8">
        <f t="shared" si="2"/>
        <v>204.58751595868597</v>
      </c>
    </row>
    <row r="9" spans="1:8" x14ac:dyDescent="0.35">
      <c r="A9" t="s">
        <v>26</v>
      </c>
      <c r="B9">
        <f>SUM(B25:B27)</f>
        <v>-10.009957208355802</v>
      </c>
      <c r="C9">
        <f t="shared" ref="C9:H9" si="3">SUM(C25:C27)</f>
        <v>-208.50730170322146</v>
      </c>
      <c r="D9">
        <f t="shared" si="3"/>
        <v>-64.335324099779442</v>
      </c>
      <c r="E9">
        <f t="shared" si="3"/>
        <v>-3.5322013367778853</v>
      </c>
      <c r="F9">
        <f t="shared" si="3"/>
        <v>-2.2159372114674096</v>
      </c>
      <c r="G9">
        <f t="shared" si="3"/>
        <v>-64.412862577596655</v>
      </c>
      <c r="H9">
        <f t="shared" si="3"/>
        <v>-17.648428771907476</v>
      </c>
    </row>
    <row r="10" spans="1:8" s="2" customFormat="1" x14ac:dyDescent="0.35">
      <c r="A10" s="2" t="s">
        <v>23</v>
      </c>
      <c r="B10" s="2">
        <f>SUM(B22:B24)</f>
        <v>0</v>
      </c>
      <c r="C10" s="2">
        <f t="shared" ref="C10:H10" si="4">SUM(C22:C24)</f>
        <v>3.3309499759054799</v>
      </c>
      <c r="D10" s="2">
        <f t="shared" si="4"/>
        <v>10.800193403982698</v>
      </c>
      <c r="E10" s="2">
        <f t="shared" si="4"/>
        <v>5.155656316120357</v>
      </c>
      <c r="F10" s="2">
        <f t="shared" si="4"/>
        <v>7.1395294480340752</v>
      </c>
      <c r="G10" s="2">
        <f t="shared" si="4"/>
        <v>18.101420810986216</v>
      </c>
      <c r="H10" s="2">
        <f t="shared" si="4"/>
        <v>38.665744197729829</v>
      </c>
    </row>
    <row r="11" spans="1:8" x14ac:dyDescent="0.35">
      <c r="A11" s="1" t="s">
        <v>13</v>
      </c>
      <c r="B11" cm="1">
        <f t="array" ref="B11:H12">'[2]2040nl_calc'!$W$2:$AC$3</f>
        <v>2408.5809500000005</v>
      </c>
      <c r="C11">
        <v>267979.56800000003</v>
      </c>
      <c r="D11">
        <v>781263.25699999987</v>
      </c>
      <c r="E11">
        <v>619361.55000000005</v>
      </c>
      <c r="F11">
        <v>769987.71299999987</v>
      </c>
      <c r="G11">
        <v>391158.85100000008</v>
      </c>
      <c r="H11">
        <v>461361.96999999986</v>
      </c>
    </row>
    <row r="12" spans="1:8" x14ac:dyDescent="0.35">
      <c r="A12" s="1" t="s">
        <v>14</v>
      </c>
      <c r="B12">
        <v>193041.717</v>
      </c>
      <c r="C12">
        <v>982608.01500000013</v>
      </c>
      <c r="D12">
        <v>567778.46199999994</v>
      </c>
      <c r="E12">
        <v>536160.43800000008</v>
      </c>
      <c r="F12">
        <v>505562.33100000012</v>
      </c>
      <c r="G12">
        <v>392767.14600000007</v>
      </c>
      <c r="H12">
        <v>458446.10699999996</v>
      </c>
    </row>
    <row r="13" spans="1:8" x14ac:dyDescent="0.35">
      <c r="A13" s="1"/>
    </row>
    <row r="14" spans="1:8" x14ac:dyDescent="0.35">
      <c r="A14" s="1"/>
    </row>
    <row r="17" spans="1:8" x14ac:dyDescent="0.35">
      <c r="A17" s="1" t="s">
        <v>4</v>
      </c>
      <c r="B17" cm="1">
        <f t="array" ref="B17:H17">[3]newCap_GW!$E$60:$K$60</f>
        <v>56.43949721537119</v>
      </c>
      <c r="C17">
        <v>116.6220253226238</v>
      </c>
      <c r="D17">
        <v>225.94277690560571</v>
      </c>
      <c r="E17">
        <v>47.501435830191369</v>
      </c>
      <c r="F17">
        <v>52.4333398894819</v>
      </c>
      <c r="G17">
        <v>32.863620177639419</v>
      </c>
      <c r="H17">
        <v>49.226441790052853</v>
      </c>
    </row>
    <row r="18" spans="1:8" x14ac:dyDescent="0.35">
      <c r="A18" s="1" t="s">
        <v>5</v>
      </c>
      <c r="B18" cm="1">
        <f t="array" ref="B18:H18">[3]newCap_GW!$E$65:$K$65</f>
        <v>107.0644678973545</v>
      </c>
      <c r="C18">
        <v>146.91930755876609</v>
      </c>
      <c r="D18">
        <v>275.53816336373188</v>
      </c>
      <c r="E18">
        <v>96.449102370467045</v>
      </c>
      <c r="F18">
        <v>108.4850340820676</v>
      </c>
      <c r="G18">
        <v>124.2753091454482</v>
      </c>
      <c r="H18">
        <v>155.36107416863311</v>
      </c>
    </row>
    <row r="19" spans="1:8" x14ac:dyDescent="0.35">
      <c r="A19" s="1" t="s">
        <v>6</v>
      </c>
      <c r="B19" cm="1">
        <f t="array" ref="B19:H19">[3]newCap_GW!$E$5:$K$5</f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 t="s">
        <v>7</v>
      </c>
      <c r="B20" cm="1">
        <f t="array" ref="B20:H20">[3]newCap_GW!$E$15:$K$15</f>
        <v>72.115883900165059</v>
      </c>
      <c r="C20">
        <v>2.3224502361309711</v>
      </c>
      <c r="D20">
        <v>0.33166138243281912</v>
      </c>
      <c r="E20">
        <v>1.66344982090688</v>
      </c>
      <c r="F20">
        <v>2.3409041984634751</v>
      </c>
      <c r="G20">
        <v>0.21879432592124859</v>
      </c>
      <c r="H20">
        <v>1.4147913198922499</v>
      </c>
    </row>
    <row r="21" spans="1:8" x14ac:dyDescent="0.35">
      <c r="A21" s="1" t="s">
        <v>8</v>
      </c>
      <c r="B21" cm="1">
        <f t="array" ref="B21:H21">[3]newCap_GW!$E$25:$K$25</f>
        <v>0.1782935477242</v>
      </c>
      <c r="C21">
        <v>5.6397346296384061E-3</v>
      </c>
      <c r="D21">
        <v>0</v>
      </c>
      <c r="E21">
        <v>0</v>
      </c>
      <c r="F21">
        <v>0</v>
      </c>
      <c r="G21">
        <v>1.9496201201056221E-2</v>
      </c>
      <c r="H21">
        <v>8.1273561679922099E-2</v>
      </c>
    </row>
    <row r="22" spans="1:8" x14ac:dyDescent="0.35">
      <c r="A22" s="1" t="s">
        <v>9</v>
      </c>
      <c r="B22" cm="1">
        <f t="array" ref="B22:H22">[3]newCap_GW!$E$10:$K$10</f>
        <v>0</v>
      </c>
      <c r="C22">
        <v>2.3819993536798281</v>
      </c>
      <c r="D22">
        <v>10.72176672896475</v>
      </c>
      <c r="E22">
        <v>3.5470520618825918</v>
      </c>
      <c r="F22">
        <v>5.0105291021279132</v>
      </c>
      <c r="G22">
        <v>13.083091514226499</v>
      </c>
      <c r="H22">
        <v>27.996532053936491</v>
      </c>
    </row>
    <row r="23" spans="1:8" x14ac:dyDescent="0.35">
      <c r="A23" s="1" t="s">
        <v>10</v>
      </c>
      <c r="B23" cm="1">
        <f t="array" ref="B23:H23">[3]newCap_GW!$E$20:$K$20</f>
        <v>0</v>
      </c>
      <c r="C23">
        <v>0.94208075862257634</v>
      </c>
      <c r="D23">
        <v>7.8426675017948144E-2</v>
      </c>
      <c r="E23">
        <v>1.608604254237765</v>
      </c>
      <c r="F23">
        <v>2.1290003459061619</v>
      </c>
      <c r="G23">
        <v>5.0045502578700383</v>
      </c>
      <c r="H23">
        <v>10.60874807682314</v>
      </c>
    </row>
    <row r="24" spans="1:8" x14ac:dyDescent="0.35">
      <c r="A24" s="1" t="s">
        <v>11</v>
      </c>
      <c r="B24" cm="1">
        <f t="array" ref="B24:H24">[3]newCap_GW!$E$30:$K$30</f>
        <v>0</v>
      </c>
      <c r="C24">
        <v>6.8698636030758917E-3</v>
      </c>
      <c r="D24">
        <v>0</v>
      </c>
      <c r="E24">
        <v>0</v>
      </c>
      <c r="F24">
        <v>0</v>
      </c>
      <c r="G24">
        <v>1.3779038889676449E-2</v>
      </c>
      <c r="H24">
        <v>6.0464066970199841E-2</v>
      </c>
    </row>
    <row r="25" spans="1:8" x14ac:dyDescent="0.35">
      <c r="A25" s="1" t="s">
        <v>27</v>
      </c>
      <c r="B25" cm="1">
        <f t="array" ref="B25:H25">[3]annualPrematureRet_GW!$E$5:$K$5</f>
        <v>-1.6581198521425911</v>
      </c>
      <c r="C25">
        <v>-35.027860969212661</v>
      </c>
      <c r="D25">
        <v>-49.555139497940623</v>
      </c>
      <c r="E25">
        <v>-3.286876721119155</v>
      </c>
      <c r="F25">
        <v>-2.205037829852146</v>
      </c>
      <c r="G25">
        <v>-26.020906952019221</v>
      </c>
      <c r="H25">
        <v>-4.671354208980695</v>
      </c>
    </row>
    <row r="26" spans="1:8" x14ac:dyDescent="0.35">
      <c r="A26" s="1" t="s">
        <v>28</v>
      </c>
      <c r="B26" cm="1">
        <f t="array" ref="B26:H26">[3]annualPrematureRet_GW!$E$15:$K$15</f>
        <v>-3.2652011246887152</v>
      </c>
      <c r="C26">
        <v>-173.15055164187211</v>
      </c>
      <c r="D26">
        <v>-11.6629096568495</v>
      </c>
      <c r="E26">
        <v>-8.7351153535817974E-3</v>
      </c>
      <c r="F26">
        <v>-3.412598234617713E-3</v>
      </c>
      <c r="G26">
        <v>-38.391955625577431</v>
      </c>
      <c r="H26">
        <v>-12.977074562926781</v>
      </c>
    </row>
    <row r="27" spans="1:8" x14ac:dyDescent="0.35">
      <c r="A27" s="1" t="s">
        <v>29</v>
      </c>
      <c r="B27" cm="1">
        <f t="array" ref="B27:H27">[3]annualPrematureRet_GW!$E$25:$K$25</f>
        <v>-5.086636231524496</v>
      </c>
      <c r="C27">
        <v>-0.32888909213668599</v>
      </c>
      <c r="D27">
        <v>-3.117274944989322</v>
      </c>
      <c r="E27">
        <v>-0.23658950030514839</v>
      </c>
      <c r="F27">
        <v>-7.4867833806456594E-3</v>
      </c>
      <c r="G27">
        <v>0</v>
      </c>
      <c r="H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D03-04B0-4B76-AECC-52FD6CD5F3C4}">
  <dimension ref="A1:H27"/>
  <sheetViews>
    <sheetView tabSelected="1" workbookViewId="0">
      <selection activeCell="B6" sqref="B6"/>
    </sheetView>
  </sheetViews>
  <sheetFormatPr defaultRowHeight="14.5" x14ac:dyDescent="0.35"/>
  <cols>
    <col min="1" max="1" width="34.54296875" customWidth="1"/>
  </cols>
  <sheetData>
    <row r="1" spans="1:8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12</v>
      </c>
      <c r="B2" cm="1">
        <f t="array" ref="B2:H2">'[4]2040_l'!$Y$9:$AE$9</f>
        <v>2.3619300000000001</v>
      </c>
      <c r="C2">
        <v>3.04175</v>
      </c>
      <c r="D2">
        <v>3.4650799999999999</v>
      </c>
      <c r="E2">
        <v>4.0865099999999996</v>
      </c>
      <c r="F2">
        <v>4.9530799999999999</v>
      </c>
      <c r="G2">
        <v>18.258900000000001</v>
      </c>
      <c r="H2">
        <v>22.288799999999998</v>
      </c>
    </row>
    <row r="3" spans="1:8" x14ac:dyDescent="0.35">
      <c r="A3" t="s">
        <v>0</v>
      </c>
      <c r="B3" cm="1">
        <f t="array" ref="B3:H3">'[1]2040_l'!$Y$34:$AE$34</f>
        <v>32.406500000000001</v>
      </c>
      <c r="C3">
        <v>34.435130000000001</v>
      </c>
      <c r="D3">
        <v>30.409500000000001</v>
      </c>
      <c r="E3">
        <v>27.5871</v>
      </c>
      <c r="F3">
        <v>24.507739999999998</v>
      </c>
      <c r="G3">
        <v>17.115659999999998</v>
      </c>
      <c r="H3">
        <v>15.03257</v>
      </c>
    </row>
    <row r="4" spans="1:8" x14ac:dyDescent="0.35">
      <c r="A4" t="s">
        <v>1</v>
      </c>
      <c r="B4" cm="1">
        <f t="array" ref="B4:H5">'[1]2040_l'!$Y$7:$AE$8</f>
        <v>26.137699999999999</v>
      </c>
      <c r="C4">
        <v>20.976199999999999</v>
      </c>
      <c r="D4">
        <v>23.486799999999999</v>
      </c>
      <c r="E4">
        <v>23.394300000000001</v>
      </c>
      <c r="F4">
        <v>24.109400000000001</v>
      </c>
      <c r="G4">
        <v>24.9145</v>
      </c>
      <c r="H4">
        <v>30.476500000000001</v>
      </c>
    </row>
    <row r="5" spans="1:8" x14ac:dyDescent="0.35">
      <c r="A5" t="s">
        <v>2</v>
      </c>
      <c r="B5">
        <v>8.2598800000000008</v>
      </c>
      <c r="C5">
        <v>6.4619</v>
      </c>
      <c r="D5">
        <v>4.0925599999999998</v>
      </c>
      <c r="E5">
        <v>4.3121799999999997</v>
      </c>
      <c r="F5">
        <v>4.6549500000000004</v>
      </c>
      <c r="G5">
        <v>4.1494600000000004</v>
      </c>
      <c r="H5">
        <v>5.1788499999999997</v>
      </c>
    </row>
    <row r="6" spans="1:8" x14ac:dyDescent="0.35">
      <c r="A6" t="s">
        <v>25</v>
      </c>
      <c r="B6">
        <f>B17+B18</f>
        <v>163.5039732163392</v>
      </c>
      <c r="C6">
        <f t="shared" ref="C6:H6" si="0">C17+C18</f>
        <v>264.13690077929698</v>
      </c>
      <c r="D6">
        <f t="shared" si="0"/>
        <v>509.93280790660202</v>
      </c>
      <c r="E6">
        <f t="shared" si="0"/>
        <v>143.87294470942717</v>
      </c>
      <c r="F6">
        <f t="shared" si="0"/>
        <v>160.85658398219687</v>
      </c>
      <c r="G6">
        <f t="shared" si="0"/>
        <v>407.30129209269342</v>
      </c>
      <c r="H6">
        <f t="shared" si="0"/>
        <v>535.67641359961374</v>
      </c>
    </row>
    <row r="7" spans="1:8" x14ac:dyDescent="0.35">
      <c r="A7" t="s">
        <v>24</v>
      </c>
      <c r="B7">
        <f>SUM(B19:B21)</f>
        <v>65.371127070385228</v>
      </c>
      <c r="C7">
        <f t="shared" ref="C7:H7" si="1">SUM(C19:C21)</f>
        <v>-31.433110293281484</v>
      </c>
      <c r="D7">
        <f t="shared" si="1"/>
        <v>-53.98485517860054</v>
      </c>
      <c r="E7">
        <f t="shared" si="1"/>
        <v>-1.8618537663562615</v>
      </c>
      <c r="F7">
        <f t="shared" si="1"/>
        <v>0.16242303516321283</v>
      </c>
      <c r="G7">
        <f t="shared" si="1"/>
        <v>-17.025312200190548</v>
      </c>
      <c r="H7">
        <f t="shared" si="1"/>
        <v>-2.427452340086945</v>
      </c>
    </row>
    <row r="8" spans="1:8" x14ac:dyDescent="0.35">
      <c r="A8" t="s">
        <v>3</v>
      </c>
      <c r="B8">
        <f>B6</f>
        <v>163.5039732163392</v>
      </c>
      <c r="C8">
        <f t="shared" ref="C8:H8" si="2">C6</f>
        <v>264.13690077929698</v>
      </c>
      <c r="D8">
        <f t="shared" si="2"/>
        <v>509.93280790660202</v>
      </c>
      <c r="E8">
        <f t="shared" si="2"/>
        <v>143.87294470942717</v>
      </c>
      <c r="F8">
        <f t="shared" si="2"/>
        <v>160.85658398219687</v>
      </c>
      <c r="G8">
        <f t="shared" si="2"/>
        <v>407.30129209269342</v>
      </c>
      <c r="H8">
        <f t="shared" si="2"/>
        <v>535.67641359961374</v>
      </c>
    </row>
    <row r="9" spans="1:8" x14ac:dyDescent="0.35">
      <c r="A9" t="s">
        <v>26</v>
      </c>
      <c r="B9">
        <f>SUM(B25:B27)</f>
        <v>-10.009957208355802</v>
      </c>
      <c r="C9">
        <f t="shared" ref="C9:H9" si="3">SUM(C25:C27)</f>
        <v>-209.56139897330584</v>
      </c>
      <c r="D9">
        <f t="shared" si="3"/>
        <v>-66.930548484285978</v>
      </c>
      <c r="E9">
        <f t="shared" si="3"/>
        <v>-3.5388604611766801</v>
      </c>
      <c r="F9">
        <f t="shared" si="3"/>
        <v>-2.185906575155435</v>
      </c>
      <c r="G9">
        <f t="shared" si="3"/>
        <v>-47.839732760148891</v>
      </c>
      <c r="H9">
        <f t="shared" si="3"/>
        <v>-7.0977559496014564</v>
      </c>
    </row>
    <row r="10" spans="1:8" s="2" customFormat="1" x14ac:dyDescent="0.35">
      <c r="A10" s="2" t="s">
        <v>23</v>
      </c>
      <c r="B10" s="2">
        <f>SUM(B22:B24)</f>
        <v>0</v>
      </c>
      <c r="C10" s="2">
        <f t="shared" ref="C10:H10" si="4">SUM(C22:C24)</f>
        <v>3.3134513764795837</v>
      </c>
      <c r="D10" s="2">
        <f t="shared" si="4"/>
        <v>11.04146580380748</v>
      </c>
      <c r="E10" s="2">
        <f t="shared" si="4"/>
        <v>5.1624713650604308</v>
      </c>
      <c r="F10" s="2">
        <f t="shared" si="4"/>
        <v>7.1453688729764799</v>
      </c>
      <c r="G10" s="2">
        <f t="shared" si="4"/>
        <v>28.031841580126656</v>
      </c>
      <c r="H10" s="2">
        <f t="shared" si="4"/>
        <v>47.635711444553564</v>
      </c>
    </row>
    <row r="11" spans="1:8" x14ac:dyDescent="0.35">
      <c r="A11" s="1" t="s">
        <v>13</v>
      </c>
      <c r="B11" cm="1">
        <f t="array" ref="B11:H12">'[2]2040l_calc'!$W$2:$AC$3</f>
        <v>2408.5809500000005</v>
      </c>
      <c r="C11">
        <v>268343.41200000007</v>
      </c>
      <c r="D11">
        <v>780351.90599999984</v>
      </c>
      <c r="E11">
        <v>619009.64400000009</v>
      </c>
      <c r="F11">
        <v>769651.09199999948</v>
      </c>
      <c r="G11">
        <v>2362177.94</v>
      </c>
      <c r="H11">
        <v>3014332.6300000004</v>
      </c>
    </row>
    <row r="12" spans="1:8" x14ac:dyDescent="0.35">
      <c r="A12" s="1" t="s">
        <v>14</v>
      </c>
      <c r="B12">
        <v>193041.717</v>
      </c>
      <c r="C12">
        <v>982645.03199999989</v>
      </c>
      <c r="D12">
        <v>567978.50400000007</v>
      </c>
      <c r="E12">
        <v>536472.69500000018</v>
      </c>
      <c r="F12">
        <v>505837.82199999993</v>
      </c>
      <c r="G12">
        <v>210428.23699999991</v>
      </c>
      <c r="H12">
        <v>123155.05740000002</v>
      </c>
    </row>
    <row r="17" spans="1:8" x14ac:dyDescent="0.35">
      <c r="A17" s="1" t="s">
        <v>4</v>
      </c>
      <c r="B17" cm="1">
        <f t="array" ref="B17:H17">[3]newCap_GW!$E$59:$K$59</f>
        <v>56.439505142819193</v>
      </c>
      <c r="C17">
        <v>116.37559687165751</v>
      </c>
      <c r="D17">
        <v>230.4138025839635</v>
      </c>
      <c r="E17">
        <v>47.460722633603368</v>
      </c>
      <c r="F17">
        <v>52.392259711672367</v>
      </c>
      <c r="G17">
        <v>119.7399282878368</v>
      </c>
      <c r="H17">
        <v>181.64090855919031</v>
      </c>
    </row>
    <row r="18" spans="1:8" x14ac:dyDescent="0.35">
      <c r="A18" s="1" t="s">
        <v>5</v>
      </c>
      <c r="B18" cm="1">
        <f t="array" ref="B18:H18">[3]newCap_GW!$E$64:$K$64</f>
        <v>107.06446807352</v>
      </c>
      <c r="C18">
        <v>147.7613039076395</v>
      </c>
      <c r="D18">
        <v>279.51900532263852</v>
      </c>
      <c r="E18">
        <v>96.412222075823806</v>
      </c>
      <c r="F18">
        <v>108.4643242705245</v>
      </c>
      <c r="G18">
        <v>287.56136380485663</v>
      </c>
      <c r="H18">
        <v>354.0355050404234</v>
      </c>
    </row>
    <row r="19" spans="1:8" x14ac:dyDescent="0.35">
      <c r="A19" s="1" t="s">
        <v>6</v>
      </c>
      <c r="B19" cm="1">
        <f t="array" ref="B19:H19">[3]annualPrematureRet_GW!$E$4:$K$4</f>
        <v>-1.6581198521425911</v>
      </c>
      <c r="C19">
        <v>-33.497575836013979</v>
      </c>
      <c r="D19">
        <v>-51.256527637642343</v>
      </c>
      <c r="E19">
        <v>-3.2904558130209351</v>
      </c>
      <c r="F19">
        <v>-2.1749130600498749</v>
      </c>
      <c r="G19">
        <v>-17.764423711068979</v>
      </c>
      <c r="H19">
        <v>-6.795227885295656</v>
      </c>
    </row>
    <row r="20" spans="1:8" x14ac:dyDescent="0.35">
      <c r="A20" s="1" t="s">
        <v>7</v>
      </c>
      <c r="B20" cm="1">
        <f t="array" ref="B20:H20">[3]newCap_GW!$E$14:$K$14</f>
        <v>72.115883154052312</v>
      </c>
      <c r="C20">
        <v>2.3900485755061718</v>
      </c>
      <c r="D20">
        <v>0.34488074484874981</v>
      </c>
      <c r="E20">
        <v>1.668268831748722</v>
      </c>
      <c r="F20">
        <v>2.3448975530203628</v>
      </c>
      <c r="G20">
        <v>0.73911151087843097</v>
      </c>
      <c r="H20">
        <v>4.377118369096257</v>
      </c>
    </row>
    <row r="21" spans="1:8" x14ac:dyDescent="0.35">
      <c r="A21" s="1" t="s">
        <v>8</v>
      </c>
      <c r="B21" cm="1">
        <f t="array" ref="B21:H21">[3]annualPrematureRet_GW!$E$24:$K$24</f>
        <v>-5.086636231524496</v>
      </c>
      <c r="C21">
        <v>-0.32558303277367567</v>
      </c>
      <c r="D21">
        <v>-3.0732082858069472</v>
      </c>
      <c r="E21">
        <v>-0.23966678508404829</v>
      </c>
      <c r="F21">
        <v>-7.5614578072750764E-3</v>
      </c>
      <c r="G21">
        <v>0</v>
      </c>
      <c r="H21">
        <v>-9.3428238875458858E-3</v>
      </c>
    </row>
    <row r="22" spans="1:8" x14ac:dyDescent="0.35">
      <c r="A22" s="1" t="s">
        <v>9</v>
      </c>
      <c r="B22" cm="1">
        <f t="array" ref="B22:H22">[3]newCap_GW!$E$9:$K$9</f>
        <v>0</v>
      </c>
      <c r="C22">
        <v>2.3712198174075572</v>
      </c>
      <c r="D22">
        <v>10.960804587805351</v>
      </c>
      <c r="E22">
        <v>3.5506280637254899</v>
      </c>
      <c r="F22">
        <v>5.0136839912882012</v>
      </c>
      <c r="G22">
        <v>20.684625256243098</v>
      </c>
      <c r="H22">
        <v>36.168385985041368</v>
      </c>
    </row>
    <row r="23" spans="1:8" x14ac:dyDescent="0.35">
      <c r="A23" s="1" t="s">
        <v>10</v>
      </c>
      <c r="B23" cm="1">
        <f t="array" ref="B23:H23">[3]newCap_GW!$E$19:$K$19</f>
        <v>0</v>
      </c>
      <c r="C23">
        <v>0.9354141916254336</v>
      </c>
      <c r="D23">
        <v>8.0661216002128902E-2</v>
      </c>
      <c r="E23">
        <v>1.6118433013349409</v>
      </c>
      <c r="F23">
        <v>2.1316848816882792</v>
      </c>
      <c r="G23">
        <v>7.3077099314848288</v>
      </c>
      <c r="H23">
        <v>11.456535072778641</v>
      </c>
    </row>
    <row r="24" spans="1:8" x14ac:dyDescent="0.35">
      <c r="A24" s="1" t="s">
        <v>11</v>
      </c>
      <c r="B24" cm="1">
        <f t="array" ref="B24:H24">[3]newCap_GW!$E$29:$K$29</f>
        <v>0</v>
      </c>
      <c r="C24">
        <v>6.8173674465928343E-3</v>
      </c>
      <c r="D24">
        <v>0</v>
      </c>
      <c r="E24">
        <v>0</v>
      </c>
      <c r="F24">
        <v>0</v>
      </c>
      <c r="G24">
        <v>3.9506392398727629E-2</v>
      </c>
      <c r="H24">
        <v>1.079038673355567E-2</v>
      </c>
    </row>
    <row r="25" spans="1:8" x14ac:dyDescent="0.35">
      <c r="A25" s="1" t="s">
        <v>27</v>
      </c>
      <c r="B25" cm="1">
        <f t="array" ref="B25:H25">[3]annualPrematureRet_GW!$E$4:$K$4</f>
        <v>-1.6581198521425911</v>
      </c>
      <c r="C25">
        <v>-33.497575836013979</v>
      </c>
      <c r="D25">
        <v>-51.256527637642343</v>
      </c>
      <c r="E25">
        <v>-3.2904558130209351</v>
      </c>
      <c r="F25">
        <v>-2.1749130600498749</v>
      </c>
      <c r="G25">
        <v>-17.764423711068979</v>
      </c>
      <c r="H25">
        <v>-6.795227885295656</v>
      </c>
    </row>
    <row r="26" spans="1:8" x14ac:dyDescent="0.35">
      <c r="A26" s="1" t="s">
        <v>28</v>
      </c>
      <c r="B26" cm="1">
        <f t="array" ref="B26:H26">[3]annualPrematureRet_GW!$E$14:$K$14</f>
        <v>-3.2652011246887152</v>
      </c>
      <c r="C26">
        <v>-175.73824010451821</v>
      </c>
      <c r="D26">
        <v>-12.60081256083669</v>
      </c>
      <c r="E26">
        <v>-8.7378630716968483E-3</v>
      </c>
      <c r="F26">
        <v>-3.432057298285099E-3</v>
      </c>
      <c r="G26">
        <v>-30.075309049079909</v>
      </c>
      <c r="H26">
        <v>-0.29318524041825411</v>
      </c>
    </row>
    <row r="27" spans="1:8" x14ac:dyDescent="0.35">
      <c r="A27" s="1" t="s">
        <v>29</v>
      </c>
      <c r="B27" cm="1">
        <f t="array" ref="B27:H27">[3]annualPrematureRet_GW!$E$24:$K$24</f>
        <v>-5.086636231524496</v>
      </c>
      <c r="C27">
        <v>-0.32558303277367567</v>
      </c>
      <c r="D27">
        <v>-3.0732082858069472</v>
      </c>
      <c r="E27">
        <v>-0.23966678508404829</v>
      </c>
      <c r="F27">
        <v>-7.5614578072750764E-3</v>
      </c>
      <c r="G27">
        <v>0</v>
      </c>
      <c r="H27">
        <v>-9.3428238875458858E-3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stick</vt:lpstr>
      <vt:lpstr>2030nl</vt:lpstr>
      <vt:lpstr>2030l</vt:lpstr>
      <vt:lpstr>2040nl</vt:lpstr>
      <vt:lpstr>2040l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Luo, Huilin</cp:lastModifiedBy>
  <dcterms:created xsi:type="dcterms:W3CDTF">2015-06-05T18:17:20Z</dcterms:created>
  <dcterms:modified xsi:type="dcterms:W3CDTF">2024-09-24T03:46:20Z</dcterms:modified>
</cp:coreProperties>
</file>