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MatheusGuedes\MatheusGuedes\Analise_e_Desenvolvimento_de_Sistemas\4Periodo-ADS\Teste-de-Software\TrabalhoFinal\"/>
    </mc:Choice>
  </mc:AlternateContent>
  <xr:revisionPtr revIDLastSave="0" documentId="13_ncr:1_{02B5E22D-DBC1-4A52-8954-F0786888B24B}" xr6:coauthVersionLast="47" xr6:coauthVersionMax="47" xr10:uidLastSave="{00000000-0000-0000-0000-000000000000}"/>
  <bookViews>
    <workbookView xWindow="-120" yWindow="-120" windowWidth="20730" windowHeight="11160" xr2:uid="{913E23BA-9C50-4B80-A8EB-045BB00E2006}"/>
  </bookViews>
  <sheets>
    <sheet name="Base" sheetId="1" r:id="rId1"/>
    <sheet name="Graficos" sheetId="8" r:id="rId2"/>
    <sheet name="Config.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E5" i="2"/>
  <c r="E4" i="2"/>
  <c r="E3" i="2"/>
  <c r="E2" i="2"/>
  <c r="H2" i="2"/>
  <c r="H6" i="2"/>
  <c r="H5" i="2"/>
  <c r="H4" i="2"/>
  <c r="H3" i="2"/>
  <c r="K2" i="2"/>
  <c r="K3" i="2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T18" i="8" l="1"/>
  <c r="M76" i="1"/>
  <c r="P76" i="1" s="1"/>
  <c r="M103" i="1"/>
  <c r="P103" i="1" s="1"/>
  <c r="M83" i="1"/>
  <c r="P83" i="1" s="1"/>
  <c r="M66" i="1"/>
  <c r="P66" i="1" s="1"/>
  <c r="M73" i="1"/>
  <c r="P73" i="1" s="1"/>
  <c r="M71" i="1"/>
  <c r="P71" i="1" s="1"/>
  <c r="M81" i="1"/>
  <c r="P81" i="1" s="1"/>
  <c r="M80" i="1"/>
  <c r="P80" i="1" s="1"/>
  <c r="M72" i="1"/>
  <c r="P72" i="1" s="1"/>
  <c r="M101" i="1"/>
  <c r="P101" i="1" s="1"/>
  <c r="M94" i="1"/>
  <c r="P94" i="1" s="1"/>
  <c r="M86" i="1"/>
  <c r="P86" i="1" s="1"/>
  <c r="M79" i="1"/>
  <c r="P79" i="1" s="1"/>
  <c r="M85" i="1"/>
  <c r="P85" i="1" s="1"/>
  <c r="M92" i="1"/>
  <c r="P92" i="1" s="1"/>
  <c r="M99" i="1"/>
  <c r="P99" i="1" s="1"/>
  <c r="M68" i="1"/>
  <c r="P68" i="1" s="1"/>
  <c r="M98" i="1"/>
  <c r="P98" i="1" s="1"/>
  <c r="M89" i="1"/>
  <c r="P89" i="1" s="1"/>
  <c r="M74" i="1"/>
  <c r="P74" i="1" s="1"/>
  <c r="M97" i="1"/>
  <c r="P97" i="1" s="1"/>
  <c r="M91" i="1"/>
  <c r="P91" i="1" s="1"/>
  <c r="M78" i="1"/>
  <c r="P78" i="1" s="1"/>
  <c r="M65" i="1"/>
  <c r="P65" i="1" s="1"/>
  <c r="M90" i="1"/>
  <c r="P90" i="1" s="1"/>
  <c r="M84" i="1"/>
  <c r="P84" i="1" s="1"/>
  <c r="M70" i="1"/>
  <c r="P70" i="1" s="1"/>
  <c r="M64" i="1"/>
  <c r="P64" i="1" s="1"/>
  <c r="M96" i="1"/>
  <c r="P96" i="1" s="1"/>
  <c r="M63" i="1"/>
  <c r="P63" i="1" s="1"/>
  <c r="M95" i="1"/>
  <c r="P95" i="1" s="1"/>
  <c r="M88" i="1"/>
  <c r="P88" i="1" s="1"/>
  <c r="M69" i="1"/>
  <c r="P69" i="1" s="1"/>
  <c r="M102" i="1"/>
  <c r="P102" i="1" s="1"/>
  <c r="M77" i="1"/>
  <c r="P77" i="1" s="1"/>
  <c r="M100" i="1"/>
  <c r="P100" i="1" s="1"/>
  <c r="M82" i="1"/>
  <c r="P82" i="1" s="1"/>
  <c r="M75" i="1"/>
  <c r="P75" i="1" s="1"/>
  <c r="M87" i="1"/>
  <c r="P87" i="1" s="1"/>
  <c r="M93" i="1"/>
  <c r="P93" i="1" s="1"/>
  <c r="M67" i="1"/>
  <c r="P67" i="1" s="1"/>
  <c r="B7" i="2" l="1"/>
  <c r="B6" i="2"/>
  <c r="B10" i="2" l="1"/>
  <c r="X18" i="8" s="1"/>
  <c r="B11" i="2"/>
  <c r="X19" i="8" s="1"/>
  <c r="B12" i="2"/>
  <c r="X20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2761D-0F06-40D1-9625-431E337E5D3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<sst xmlns="http://schemas.openxmlformats.org/spreadsheetml/2006/main" count="438" uniqueCount="134">
  <si>
    <t>Data</t>
  </si>
  <si>
    <t>Versão</t>
  </si>
  <si>
    <t>Descrição</t>
  </si>
  <si>
    <t>Status Esperado</t>
  </si>
  <si>
    <t>Status Obtido</t>
  </si>
  <si>
    <t>Necessário Correção?</t>
  </si>
  <si>
    <t>Corrigido?</t>
  </si>
  <si>
    <t>Motivo da Falha</t>
  </si>
  <si>
    <t>Gravidade da Falha</t>
  </si>
  <si>
    <t>Status Divergente</t>
  </si>
  <si>
    <t>-</t>
  </si>
  <si>
    <t>Sim</t>
  </si>
  <si>
    <t>Não</t>
  </si>
  <si>
    <t>Categoria</t>
  </si>
  <si>
    <t>Boolean</t>
  </si>
  <si>
    <t>0.1</t>
  </si>
  <si>
    <t>Usuário</t>
  </si>
  <si>
    <t>Conta</t>
  </si>
  <si>
    <t>Movimento</t>
  </si>
  <si>
    <t>Tipo de Requisição</t>
  </si>
  <si>
    <t>POST</t>
  </si>
  <si>
    <t>GET</t>
  </si>
  <si>
    <t>PUT</t>
  </si>
  <si>
    <t>DELETE</t>
  </si>
  <si>
    <t>Corpo</t>
  </si>
  <si>
    <t>Retorno Esperado</t>
  </si>
  <si>
    <t>Retorno Obtido</t>
  </si>
  <si>
    <t>Retorno Divergente</t>
  </si>
  <si>
    <t>Valor</t>
  </si>
  <si>
    <t>Categorias</t>
  </si>
  <si>
    <t>Acesso</t>
  </si>
  <si>
    <t>Correções Necessárias</t>
  </si>
  <si>
    <t>Correções Realizadas</t>
  </si>
  <si>
    <t>Desnecessário</t>
  </si>
  <si>
    <t>Pendente</t>
  </si>
  <si>
    <t>0.2</t>
  </si>
  <si>
    <t>Versões</t>
  </si>
  <si>
    <t>0.3</t>
  </si>
  <si>
    <t>0.4</t>
  </si>
  <si>
    <t>Resolvido</t>
  </si>
  <si>
    <t>Total de Testes</t>
  </si>
  <si>
    <t>1.0</t>
  </si>
  <si>
    <t>Post</t>
  </si>
  <si>
    <t>Tentativa de inserção de CPF com campos diferente do padrão ( xxx.xxx.xxx-xx)</t>
  </si>
  <si>
    <t>Inserção de dados no banco</t>
  </si>
  <si>
    <t>{
    "nome": "Matheus",
    "cpf": "166.779.998-10",
    "dataNascimento": "23/08/1999",
    "endereco": {
        "cep": "10222-300",
        "rua": "Av.Tupi",
        "numero": 70,
        "complemento": "casa azul",
        "cidade": "Pato Branco",
        "estado": "Paraná"
    },
    "tipoCliente": "COMUM"
}</t>
  </si>
  <si>
    <t>{
    "nome": "Matheus",
    "cpf": "16677999810",
    "dataNascimento": "23/08/1999",
    "endereco": {
        "cep": "10222-300",
        "rua": "Av.Tupi",
        "numero": 70,
        "complemento": "casa azul",
        "cidade": "Pato Branco",
        "estado": "Paraná"
    },
    "tipoCliente": "COMUM"
}</t>
  </si>
  <si>
    <t>Erro de validação: CPF inválido(XXX.XXX.XXX-XX)</t>
  </si>
  <si>
    <t>400 Bad Request</t>
  </si>
  <si>
    <t>Tentativa de inserção de CPF repetido</t>
  </si>
  <si>
    <t>Erro de validação: CPF já cadastrado!</t>
  </si>
  <si>
    <t>406 Not Acceptable</t>
  </si>
  <si>
    <t>Tentativa de inserção de nome com caracteres inválidos</t>
  </si>
  <si>
    <t>{
    "nome": "N@thani3",
    "cpf": "166.777.789-11",
    "dataNascimento": "23/08/1997",
    "endereco":{
        "rua": "Av.Tupi",
        "numero": 70,
        "complemento":"casa azul",
        "cidade":"Pato Branco",
        "estado": "Paraná",
        "cep":"10259-300"
    },
    "tipoCliente": "SUPER"
}</t>
  </si>
  <si>
    <t>Erro de validação: O nome deve ter entre 2 e 100 caracteres</t>
  </si>
  <si>
    <t>Backend com erro no retorno da mensagem do campo nome do cliente</t>
  </si>
  <si>
    <t>Tentativa de inserção de nome com caracter menor que 2</t>
  </si>
  <si>
    <t>{
    "nome": "N",
    "cpf": "168.777.889-11",
    "dataNascimento": "23/08/1997",
    "endereco":{
        "rua": "Av.Tupi",
        "numero": 70,
        "complemento":"casa azul",
        "cidade":"Pato Branco",
        "estado": "Paraná",
        "cep":"10259-300"
    },
    "tipoCliente": "SUPER"
}</t>
  </si>
  <si>
    <t>Erro de validação: O nome deve conter apenas letras e espaços</t>
  </si>
  <si>
    <t>Tentativa de inserção de data em formato diferente do padrão (dd/mm/aaaa)</t>
  </si>
  <si>
    <t>{
    "nome": "Matheus",
    "cpf": "166.779.998-10",
    "dataNascimento": "23081999",
    "endereco": {
        "cep": "10222-300",
        "rua": "Av.Tupi",
        "numero": 70,
        "complemento": "casa azul",
        "cidade": "Pato Branco",
        "estado": "Paraná"
    },
    "tipoCliente": "COMUM"
}</t>
  </si>
  <si>
    <t>Erro de validação: A data não segue o valor padrão(DD/MM/AAAA)</t>
  </si>
  <si>
    <t>{
    "timestamp": "2024-05-17T14:45:06.598+00:00",
    "status": 400,
    "error": "Bad Request",
    "path": "/cliente/add"
}</t>
  </si>
  <si>
    <t>Média</t>
  </si>
  <si>
    <t>Backend com erro no retorno de erro da mensagem do campo data de nascimento do cliente</t>
  </si>
  <si>
    <t>tentativa de criar conta corrente com cliente inexistente no banco</t>
  </si>
  <si>
    <t>{
    "cliente": {
        "id": 1
    },
    "tipoConta": "CONTACORRENTE",
    "chavePix": 1233,
    "senha":9787
}</t>
  </si>
  <si>
    <t>Erro de  validação: Cliente inexistente</t>
  </si>
  <si>
    <t>{
    "timestamp": "2024-05-24T22:38:23.447+00:00",
    "status": 500,
    "error": "Internal Server Error",
    "path": "/conta/add"
}</t>
  </si>
  <si>
    <t>500 internal Server Error</t>
  </si>
  <si>
    <t>Backend com erro de retorno de mensagem para o cliente</t>
  </si>
  <si>
    <t>Atualização de dados no banco</t>
  </si>
  <si>
    <t>Tentativa de aplicar taxas em todas as contas do banco</t>
  </si>
  <si>
    <t>Get</t>
  </si>
  <si>
    <t>Taxa aplicada com sucesso!</t>
  </si>
  <si>
    <t>200OK</t>
  </si>
  <si>
    <t>Não existe contas para aplicar taxas!</t>
  </si>
  <si>
    <t>Leve</t>
  </si>
  <si>
    <t>404 not found</t>
  </si>
  <si>
    <t>tentativa de criar conta poupanca com cliente existente mas tipo de conta incorreto</t>
  </si>
  <si>
    <t>{
    "cliente": {
        "id": 1
    },
    "tipoConta": "CONTACORRENT",
    "chavePix": 1233,
    "senha":9787
}</t>
  </si>
  <si>
    <t>400 Bad request</t>
  </si>
  <si>
    <t>{
    "timestamp": "2024-05-28T14:29:23.609+00:00",
    "status": 400,
    "error": "Bad Request",
    "path": "/conta/add"
}</t>
  </si>
  <si>
    <t>Cannot deserialize value of type `br.com.cdb.BancoDigitalJPA.entity.TipoConta` from String "CONTACORRENT": not one of the values accepted for Enum class: [CONTAPOUPANCA, CONTACORRENTE]
 at [Source: (org.springframework.util.StreamUtils$NonClosingInputStream); line: 5, column: 18] (through reference chain: br.com.cdb.BancoDigitalJPA.entity.Conta["tipoConta"])</t>
  </si>
  <si>
    <t xml:space="preserve">Tentativa de transferir Pix com saldo suficiente </t>
  </si>
  <si>
    <t>{
    "chavePix": "1333",
    "id": 1,
    "senha": "9787",
    "valor": 80.00
}</t>
  </si>
  <si>
    <t>Pix de R$ 80.0 enviado com sucesso!</t>
  </si>
  <si>
    <t>X</t>
  </si>
  <si>
    <t>Tentativa de transferir Pix com saldo suficiente mas com senha de conta errada</t>
  </si>
  <si>
    <t>{
    "chavePix": "1333",
    "id": 1,
    "senha": "9927",
    "valor": 80.00
}</t>
  </si>
  <si>
    <t>Senha incorreta, impossivel realizar trasferência!</t>
  </si>
  <si>
    <t>400Bad Request</t>
  </si>
  <si>
    <t>Tentativa de transferir Pix com saldo suficiente mas com chave pix inexistente</t>
  </si>
  <si>
    <t>{
    "chavePix": "1339",
    "id": 1,
    "senha": "9787",
    "valor": 80.00
}</t>
  </si>
  <si>
    <t>Chave Pix inexistente, impossive lrealizar transferência</t>
  </si>
  <si>
    <t>{
    "timestamp": "2024-05-28T14:42:38.073+00:00",
    "status": 500,
    "error": "Internal Server Error",
    "path": "/conta/trasferirPix"
}</t>
  </si>
  <si>
    <t>GRAVISSIMA</t>
  </si>
  <si>
    <t>Tentativa de transferir Pix com saldo insuficiente</t>
  </si>
  <si>
    <t>{
    "chavePix": "1339",
    "id": 1,
    "senha": "9787",
    "valor": 100.00
}</t>
  </si>
  <si>
    <t>Saldo insuficiente para realizar a transferência</t>
  </si>
  <si>
    <t>Consulta de dados no banco</t>
  </si>
  <si>
    <t>Tentativa de mostrar o saldo com senha correta</t>
  </si>
  <si>
    <t>{
    "id": 1,
    "senha": "9787"
}</t>
  </si>
  <si>
    <t>Saldo: x</t>
  </si>
  <si>
    <t>0.0</t>
  </si>
  <si>
    <t>Tentativa de mostrar o saldo com senha incorreta</t>
  </si>
  <si>
    <t>{
    "id": 1,
    "senha": "0787"
}</t>
  </si>
  <si>
    <t>Senha incorreta.</t>
  </si>
  <si>
    <t>Tentativa de realizar pagamento no cartão de crédito com senha incorreta</t>
  </si>
  <si>
    <t>{
    "id": 1,
    "senha":"aisofjo12312",
    "numeroBoleto": "123444321"
}</t>
  </si>
  <si>
    <t>Senha incorreta, impossível realizar pagamento!</t>
  </si>
  <si>
    <t>Tentativa de realizar pagamento no cartão de crédito com senha correta</t>
  </si>
  <si>
    <t>{
    "id": 1,
    "senha":"senha_do_cartao",
    "numeroBoleto": "123444321"
}</t>
  </si>
  <si>
    <t>Pagamento realizado com sucesso</t>
  </si>
  <si>
    <t>pagamento realizado com sucesso!</t>
  </si>
  <si>
    <t>Tentativa de realizar pagamento no cartão de crédito inexistente</t>
  </si>
  <si>
    <t>{
    "id": 3,
    "senha":"senha_do_cartao",
    "numeroBoleto": "123444321"
}</t>
  </si>
  <si>
    <t>Cartão não encontrado</t>
  </si>
  <si>
    <t>Tentativa de realizar pagamento no cartão de crédito sem limite no cartão</t>
  </si>
  <si>
    <t>Limite do Cartão atingido!</t>
  </si>
  <si>
    <t>Tentativa de realizar pagamento no cartão de débito  com saldo insuficiente</t>
  </si>
  <si>
    <t>{
    "id": 2,
    "senha":"senha_do_cartao2",
    "numeroBoleto": "123444321"
}</t>
  </si>
  <si>
    <t>Saldo insuficiente ou limite diário excedido!</t>
  </si>
  <si>
    <t>Tentativa de realizar pagamento no cartão de débito  com limite diário atingido</t>
  </si>
  <si>
    <t>Tentativa de aplicar taxa de utilização para cartão de crédito</t>
  </si>
  <si>
    <t>http://localhost:8080/cartao/aplicarTaxas</t>
  </si>
  <si>
    <t>{
    "id":1,
    "senha":"aisofjo12312",
    "limite": 3500.00
}</t>
  </si>
  <si>
    <t xml:space="preserve">Tentativa de alterar limite do cartão de crédito para clientes </t>
  </si>
  <si>
    <t>limite não permitido para clientes Comuns. experimente os planos Super e Premium agora mesmo!</t>
  </si>
  <si>
    <t>Backend com erro de retorno de erro Http</t>
  </si>
  <si>
    <t>Tentativa de cadastrar seguro sem existir um cartão para o cliente</t>
  </si>
  <si>
    <t>{
    "cartao":{
        "id": 1
    },
    "tipoSeguros":"VIAGEM"
}</t>
  </si>
  <si>
    <t>Erro de validação: o cliente não possui um cartão cadastrado, faça o seu agora mesmo!</t>
  </si>
  <si>
    <t>{
    "timestamp": "2024-05-29T12:15:34.986+00:00",
    "status": 500,
    "error": "Internal Server Error",
    "path": "/seguro/add"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</si>
</sst>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&quot;de&quot;\ mmmm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4" borderId="2" applyNumberFormat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0" fillId="7" borderId="0" xfId="0" applyFill="1" applyAlignment="1">
      <alignment horizontal="center"/>
    </xf>
    <xf numFmtId="0" fontId="1" fillId="6" borderId="1" xfId="1" applyFill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6" fillId="8" borderId="3" xfId="2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3" fillId="0" borderId="0" xfId="3" applyAlignment="1">
      <alignment wrapText="1"/>
    </xf>
    <xf numFmtId="0" fontId="13" fillId="0" borderId="0" xfId="3"/>
    <xf numFmtId="0" fontId="0" fillId="0" borderId="0" xfId="0" applyFont="1"/>
  </cellXfs>
  <cellStyles count="4">
    <cellStyle name="Entrada" xfId="2" builtinId="20"/>
    <cellStyle name="Hiperlink" xfId="3" builtinId="8"/>
    <cellStyle name="Normal" xfId="0" builtinId="0"/>
    <cellStyle name="Título 1" xfId="1" builtinId="16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BDBD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'Config.'!$G$1</c:f>
              <c:strCache>
                <c:ptCount val="1"/>
                <c:pt idx="0">
                  <c:v>Categorias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B3ED-41EC-BE10-89B77B10D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B3ED-41EC-BE10-89B77B10D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B3ED-41EC-BE10-89B77B10D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B3ED-41EC-BE10-89B77B10DB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B3ED-41EC-BE10-89B77B10DBE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'Config.'!$G$2:$G$6</c:f>
              <c:strCache>
                <c:ptCount val="5"/>
                <c:pt idx="0">
                  <c:v>Usuário</c:v>
                </c:pt>
                <c:pt idx="1">
                  <c:v>Conta</c:v>
                </c:pt>
                <c:pt idx="2">
                  <c:v>Categoria</c:v>
                </c:pt>
                <c:pt idx="3">
                  <c:v>Movimento</c:v>
                </c:pt>
                <c:pt idx="4">
                  <c:v>Acesso</c:v>
                </c:pt>
              </c:strCache>
            </c:strRef>
          </c:cat>
          <c:val>
            <c:numRef>
              <c:f>'Config.'!$H$2:$H$6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3ED-41EC-BE10-89B77B10DB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'Config.'!$G$1</c:f>
              <c:strCache>
                <c:ptCount val="1"/>
                <c:pt idx="0">
                  <c:v>Categorias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'Config.'!$G$2:$G$6</c:f>
              <c:strCache>
                <c:ptCount val="5"/>
                <c:pt idx="0">
                  <c:v>Usuário</c:v>
                </c:pt>
                <c:pt idx="1">
                  <c:v>Conta</c:v>
                </c:pt>
                <c:pt idx="2">
                  <c:v>Categoria</c:v>
                </c:pt>
                <c:pt idx="3">
                  <c:v>Movimento</c:v>
                </c:pt>
                <c:pt idx="4">
                  <c:v>Acesso</c:v>
                </c:pt>
              </c:strCache>
            </c:strRef>
          </c:cat>
          <c:val>
            <c:numRef>
              <c:f>'Config.'!$H$2:$H$6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B3E-BA40-A4C48B8723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3997824"/>
        <c:axId val="2051753040"/>
      </c:barChart>
      <c:catAx>
        <c:axId val="20739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753040"/>
        <c:crosses val="autoZero"/>
        <c:auto val="1"/>
        <c:lblAlgn val="ctr"/>
        <c:lblOffset val="100"/>
        <c:noMultiLvlLbl val="0"/>
      </c:catAx>
      <c:valAx>
        <c:axId val="2051753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3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'Config.'!$A$9</c:f>
              <c:strCache>
                <c:ptCount val="1"/>
                <c:pt idx="0">
                  <c:v>Correções Realizadas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74-443F-B60A-A7548AE57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74-443F-B60A-A7548AE57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74-443F-B60A-A7548AE571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'Config.'!$A$10:$A$12</c:f>
              <c:strCache>
                <c:ptCount val="3"/>
                <c:pt idx="0">
                  <c:v>Desnecessário</c:v>
                </c:pt>
                <c:pt idx="1">
                  <c:v>Pendente</c:v>
                </c:pt>
                <c:pt idx="2">
                  <c:v>Resolvido</c:v>
                </c:pt>
              </c:strCache>
            </c:strRef>
          </c:cat>
          <c:val>
            <c:numRef>
              <c:f>'Config.'!$B$10:$B$12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9-4DDD-A529-1515013513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Tipo</a:t>
            </a:r>
            <a:r>
              <a:rPr lang="en-US" baseline="0"/>
              <a:t> de Requisição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'Config.'!$D$1</c:f>
              <c:strCache>
                <c:ptCount val="1"/>
                <c:pt idx="0">
                  <c:v>Tipo de Requisição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3E-44B8-A0AA-639F45B63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3E-44B8-A0AA-639F45B634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3E-44B8-A0AA-639F45B634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3E-44B8-A0AA-639F45B634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'Config.'!$D$2:$D$5</c:f>
              <c:strCache>
                <c:ptCount val="4"/>
                <c:pt idx="0">
                  <c:v>GET</c:v>
                </c:pt>
                <c:pt idx="1">
                  <c:v>POST</c:v>
                </c:pt>
                <c:pt idx="2">
                  <c:v>PUT</c:v>
                </c:pt>
                <c:pt idx="3">
                  <c:v>DELETE</c:v>
                </c:pt>
              </c:strCache>
            </c:strRef>
          </c:cat>
          <c:val>
            <c:numRef>
              <c:f>'Config.'!$E$2:$E$5</c:f>
              <c:numCache>
                <c:formatCode>General</c:formatCode>
                <c:ptCount val="4"/>
                <c:pt idx="0">
                  <c:v>2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E-48BC-8C87-62FDB386E8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969925634295715"/>
          <c:w val="0.93888888888888888"/>
          <c:h val="0.72604950422863801"/>
        </c:manualLayout>
      </c:layout>
      <c:lineChart>
        <c:grouping val="standard"/>
        <c:varyColors val="0"/>
        <c:ser>
          <c:idx val="0"/>
          <c:order val="0"/>
          <c:tx>
            <c:strRef>
              <c:f>'Config.'!$J$2:$J$3</c:f>
              <c:strCache>
                <c:ptCount val="2"/>
                <c:pt idx="0">
                  <c:v>0.1</c:v>
                </c:pt>
                <c:pt idx="1">
                  <c:v>0.2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'Config.'!$J$2:$J$5</c:f>
              <c:strCach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strCache>
            </c:strRef>
          </c:cat>
          <c:val>
            <c:numRef>
              <c:f>'Config.'!$K$2:$K$5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B-4A92-847B-D21CEA5E7B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24880"/>
        <c:axId val="1608003503"/>
      </c:lineChart>
      <c:catAx>
        <c:axId val="1222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003503"/>
        <c:crosses val="autoZero"/>
        <c:auto val="1"/>
        <c:lblAlgn val="ctr"/>
        <c:lblOffset val="100"/>
        <c:noMultiLvlLbl val="0"/>
      </c:catAx>
      <c:valAx>
        <c:axId val="1608003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2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23D8D-22AA-C046-97D8-C14D8EDD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18</xdr:col>
      <xdr:colOff>19050</xdr:colOff>
      <xdr:row>21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04A37-10D6-D511-8749-08CCE481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0</xdr:row>
      <xdr:rowOff>0</xdr:rowOff>
    </xdr:from>
    <xdr:to>
      <xdr:col>25</xdr:col>
      <xdr:colOff>600075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77E430-2AD2-E5F9-B0AD-072E5D7B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8</xdr:col>
      <xdr:colOff>19050</xdr:colOff>
      <xdr:row>35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7907E-1573-1174-01BE-0340263BE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21</xdr:row>
      <xdr:rowOff>9525</xdr:rowOff>
    </xdr:from>
    <xdr:to>
      <xdr:col>15</xdr:col>
      <xdr:colOff>333375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B741F-D715-490C-FC28-3D9E35B1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10214F-AE3E-42FF-80E0-7BB9EBB7BC38}" name="CorrecoesRealizadas5" displayName="CorrecoesRealizadas5" ref="W17:X20" totalsRowShown="0" headerRowDxfId="48" dataDxfId="46" headerRowBorderDxfId="47" tableBorderDxfId="45">
  <tableColumns count="2">
    <tableColumn id="1" xr3:uid="{75C86BA0-83EA-45C6-A82F-FFAEE7828987}" name="Correções Realizadas" dataDxfId="44"/>
    <tableColumn id="2" xr3:uid="{BCA60388-C71E-4519-AA63-1F09ABBF323C}" name="Valor" dataDxfId="43">
      <calculatedColumnFormula>'Config.'!B10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AD710-B3E5-40E9-9DC9-DC26FFB4C3E5}" name="TipoRequisicao" displayName="TipoRequisicao" ref="D1:E5" totalsRowShown="0" headerRowDxfId="42" headerRowBorderDxfId="41" tableBorderDxfId="40">
  <tableColumns count="2">
    <tableColumn id="1" xr3:uid="{43D1A550-CAD3-4152-92A8-5EC194C9B902}" name="Tipo de Requisição"/>
    <tableColumn id="2" xr3:uid="{023D46E7-54B1-4653-8E20-62DC4CD6ABF8}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EFEF7B-5004-45AD-B8AD-ABEC4997E4BD}" name="Boolean" displayName="Boolean" ref="A1:B3" totalsRowShown="0" headerRowDxfId="39" dataDxfId="37" headerRowBorderDxfId="38" tableBorderDxfId="36">
  <tableColumns count="2">
    <tableColumn id="1" xr3:uid="{F2262636-93DF-4F7F-B3B4-A7FA33ECAA5E}" name="Boolean" dataDxfId="35"/>
    <tableColumn id="2" xr3:uid="{C564E6F1-C099-4C41-92AB-E78266F407A3}" name="Valor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2B9582-0F62-4C34-9140-6F9B74037D63}" name="Categorias" displayName="Categorias" ref="G1:H6" headerRowDxfId="33" dataDxfId="31" headerRowBorderDxfId="32" tableBorderDxfId="30">
  <tableColumns count="2">
    <tableColumn id="1" xr3:uid="{B26F87AF-FB89-4FAC-9F7E-974D7C474983}" name="Categorias" totalsRowLabel="Total" dataDxfId="29" totalsRowDxfId="28"/>
    <tableColumn id="2" xr3:uid="{49EFF7B4-5C04-41E7-80D1-42069CD1BCEE}" name="Valor" totalsRowFunction="sum" dataDxfId="27" totalsRowDxfId="26">
      <calculatedColumnFormula>COUNTIF(Base!C:C,Categorias[[#This Row],[Categorias]])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838556-A455-4163-9F9C-CDE84EFAF8A8}" name="CorrecoesNecessarias" displayName="CorrecoesNecessarias" ref="A5:B7" totalsRowShown="0" headerRowDxfId="25" dataDxfId="23" headerRowBorderDxfId="24" tableBorderDxfId="22">
  <tableColumns count="2">
    <tableColumn id="1" xr3:uid="{5C99ABA3-EDB3-4F7C-BE69-A58CAAF05CCE}" name="Correções Necessárias" dataDxfId="21"/>
    <tableColumn id="2" xr3:uid="{0AF3C6BD-2303-4B7A-9AC0-141FD02A3734}" name="Valor" dataDxfId="20">
      <calculatedColumnFormula>COUNTIF(Base!$M$2:$M$1003,CorrecoesNecessarias[[#This Row],[Correções Necessárias]])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CAF4A6-07B2-457C-9C28-D1225A7BF8B2}" name="CorrecoesRealizadas" displayName="CorrecoesRealizadas" ref="A9:B12" totalsRowShown="0" headerRowDxfId="19" dataDxfId="17" headerRowBorderDxfId="18" tableBorderDxfId="16">
  <tableColumns count="2">
    <tableColumn id="1" xr3:uid="{DF3ADE95-1C83-43D9-8FC9-9D678F2F543E}" name="Correções Realizadas" dataDxfId="15"/>
    <tableColumn id="2" xr3:uid="{CF8F39EF-1FEF-4000-A6D6-6FCD7563CF58}" name="Valor" dataDxfId="14">
      <calculatedColumnFormula>COUNTIF(Base!$P$2:$P$1003,CorrecoesRealizadas[[#This Row],[Correções Realizadas]])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EEECA-4E1A-4BA7-B368-804CD69DE82E}" name="Vercoes" displayName="Vercoes" ref="J1:K5" headerRowDxfId="13" dataDxfId="12" tableBorderDxfId="11">
  <tableColumns count="2">
    <tableColumn id="1" xr3:uid="{A63DA642-1140-4B4F-B4DE-BEF85088F759}" name="Versões" totalsRowLabel="Total" dataDxfId="10" totalsRowDxfId="9"/>
    <tableColumn id="2" xr3:uid="{4229375E-66C1-436B-AADE-EAF87C8082AA}" name="Valor" totalsRowFunction="sum" dataDxfId="8" totalsRowDxfId="7">
      <calculatedColumnFormula>COUNTIF(Base!$B$2:$B$1003,Vercoes[[#This Row],[Versões]])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cartao/aplicarTaxas" TargetMode="External"/><Relationship Id="rId1" Type="http://schemas.openxmlformats.org/officeDocument/2006/relationships/hyperlink" Target="http://localhost:8080/cartao/aplicarTax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04B8-E85C-4351-9CC1-174331F3C5EA}">
  <dimension ref="A1:XFD104"/>
  <sheetViews>
    <sheetView tabSelected="1" topLeftCell="M13" zoomScaleNormal="100" workbookViewId="0">
      <selection activeCell="P25" sqref="P25"/>
    </sheetView>
  </sheetViews>
  <sheetFormatPr defaultColWidth="9.140625" defaultRowHeight="20.25" customHeight="1" x14ac:dyDescent="0.25"/>
  <cols>
    <col min="1" max="1" width="20" style="9" customWidth="1"/>
    <col min="2" max="2" width="12.7109375" style="5" customWidth="1"/>
    <col min="3" max="3" width="29.140625" style="5" customWidth="1"/>
    <col min="4" max="4" width="83.42578125" style="5" customWidth="1"/>
    <col min="5" max="5" width="22.7109375" style="5" customWidth="1"/>
    <col min="6" max="6" width="54.7109375" style="5" customWidth="1"/>
    <col min="7" max="7" width="88.42578125" style="5" customWidth="1"/>
    <col min="8" max="8" width="89.7109375" style="5" customWidth="1"/>
    <col min="9" max="9" width="22" style="5" customWidth="1"/>
    <col min="10" max="10" width="20.85546875" style="5" customWidth="1"/>
    <col min="11" max="11" width="30.7109375" style="5" customWidth="1"/>
    <col min="12" max="12" width="25.7109375" style="5" customWidth="1"/>
    <col min="13" max="13" width="27" style="5" customWidth="1"/>
    <col min="14" max="14" width="25.42578125" style="5" customWidth="1"/>
    <col min="15" max="15" width="85.42578125" style="5" customWidth="1"/>
    <col min="16" max="16" width="15.85546875" style="4" customWidth="1"/>
    <col min="17" max="17" width="3.7109375" style="4" customWidth="1"/>
    <col min="18" max="16384" width="9.140625" style="4"/>
  </cols>
  <sheetData>
    <row r="1" spans="1:17" ht="20.25" customHeight="1" thickBot="1" x14ac:dyDescent="0.3">
      <c r="A1" s="8" t="s">
        <v>0</v>
      </c>
      <c r="B1" s="2" t="s">
        <v>1</v>
      </c>
      <c r="C1" s="2" t="s">
        <v>13</v>
      </c>
      <c r="D1" s="2" t="s">
        <v>2</v>
      </c>
      <c r="E1" s="2" t="s">
        <v>19</v>
      </c>
      <c r="F1" s="2" t="s">
        <v>24</v>
      </c>
      <c r="G1" s="2" t="s">
        <v>25</v>
      </c>
      <c r="H1" s="2" t="s">
        <v>26</v>
      </c>
      <c r="I1" s="2" t="s">
        <v>3</v>
      </c>
      <c r="J1" s="2" t="s">
        <v>4</v>
      </c>
      <c r="K1" s="2" t="s">
        <v>27</v>
      </c>
      <c r="L1" s="2" t="s">
        <v>9</v>
      </c>
      <c r="M1" s="2" t="s">
        <v>5</v>
      </c>
      <c r="N1" s="2" t="s">
        <v>8</v>
      </c>
      <c r="O1" s="2" t="s">
        <v>7</v>
      </c>
      <c r="P1" s="2" t="s">
        <v>6</v>
      </c>
      <c r="Q1" s="3" t="s">
        <v>10</v>
      </c>
    </row>
    <row r="2" spans="1:17" ht="20.25" customHeight="1" thickTop="1" x14ac:dyDescent="0.25">
      <c r="A2" s="19">
        <v>45429</v>
      </c>
      <c r="B2" t="s">
        <v>41</v>
      </c>
      <c r="C2" t="s">
        <v>44</v>
      </c>
      <c r="D2" t="s">
        <v>43</v>
      </c>
      <c r="E2" t="s">
        <v>42</v>
      </c>
      <c r="F2" s="20" t="s">
        <v>46</v>
      </c>
      <c r="G2" t="s">
        <v>47</v>
      </c>
      <c r="H2" t="s">
        <v>47</v>
      </c>
      <c r="I2" t="s">
        <v>48</v>
      </c>
      <c r="J2" t="s">
        <v>48</v>
      </c>
      <c r="K2"/>
      <c r="L2"/>
      <c r="M2" t="s">
        <v>12</v>
      </c>
      <c r="N2" t="s">
        <v>87</v>
      </c>
      <c r="O2"/>
      <c r="P2"/>
      <c r="Q2" s="3" t="s">
        <v>10</v>
      </c>
    </row>
    <row r="3" spans="1:17" ht="20.25" customHeight="1" x14ac:dyDescent="0.25">
      <c r="A3" s="19">
        <v>45429</v>
      </c>
      <c r="B3" t="s">
        <v>41</v>
      </c>
      <c r="C3" t="s">
        <v>44</v>
      </c>
      <c r="D3" t="s">
        <v>49</v>
      </c>
      <c r="E3" t="s">
        <v>42</v>
      </c>
      <c r="F3" s="20" t="s">
        <v>45</v>
      </c>
      <c r="G3" t="s">
        <v>50</v>
      </c>
      <c r="H3" t="s">
        <v>50</v>
      </c>
      <c r="I3" t="s">
        <v>51</v>
      </c>
      <c r="J3" t="s">
        <v>51</v>
      </c>
      <c r="K3"/>
      <c r="L3"/>
      <c r="M3" t="s">
        <v>12</v>
      </c>
      <c r="N3" t="s">
        <v>87</v>
      </c>
      <c r="O3"/>
      <c r="P3"/>
      <c r="Q3" s="3" t="s">
        <v>10</v>
      </c>
    </row>
    <row r="4" spans="1:17" ht="20.25" customHeight="1" x14ac:dyDescent="0.25">
      <c r="A4" s="19">
        <v>45429</v>
      </c>
      <c r="B4" t="s">
        <v>41</v>
      </c>
      <c r="C4" t="s">
        <v>44</v>
      </c>
      <c r="D4" t="s">
        <v>52</v>
      </c>
      <c r="E4" t="s">
        <v>42</v>
      </c>
      <c r="F4" s="20" t="s">
        <v>53</v>
      </c>
      <c r="G4" t="s">
        <v>58</v>
      </c>
      <c r="H4" t="s">
        <v>47</v>
      </c>
      <c r="I4" t="s">
        <v>48</v>
      </c>
      <c r="J4" t="s">
        <v>48</v>
      </c>
      <c r="K4"/>
      <c r="L4"/>
      <c r="M4" s="21" t="s">
        <v>11</v>
      </c>
      <c r="N4" t="s">
        <v>77</v>
      </c>
      <c r="O4" s="22" t="s">
        <v>55</v>
      </c>
      <c r="P4" s="23" t="s">
        <v>11</v>
      </c>
      <c r="Q4" s="3" t="s">
        <v>10</v>
      </c>
    </row>
    <row r="5" spans="1:17" ht="20.25" customHeight="1" x14ac:dyDescent="0.25">
      <c r="A5" s="19">
        <v>45429</v>
      </c>
      <c r="B5" t="s">
        <v>41</v>
      </c>
      <c r="C5" t="s">
        <v>44</v>
      </c>
      <c r="D5" t="s">
        <v>56</v>
      </c>
      <c r="E5" t="s">
        <v>42</v>
      </c>
      <c r="F5" s="20" t="s">
        <v>57</v>
      </c>
      <c r="G5" t="s">
        <v>54</v>
      </c>
      <c r="H5" t="s">
        <v>54</v>
      </c>
      <c r="I5" t="s">
        <v>48</v>
      </c>
      <c r="J5" t="s">
        <v>48</v>
      </c>
      <c r="K5"/>
      <c r="L5"/>
      <c r="M5" t="s">
        <v>12</v>
      </c>
      <c r="N5" t="s">
        <v>87</v>
      </c>
      <c r="O5"/>
      <c r="P5"/>
      <c r="Q5" s="3" t="s">
        <v>10</v>
      </c>
    </row>
    <row r="6" spans="1:17" ht="20.25" customHeight="1" x14ac:dyDescent="0.25">
      <c r="A6" s="19">
        <v>45429</v>
      </c>
      <c r="B6" t="s">
        <v>41</v>
      </c>
      <c r="C6" t="s">
        <v>44</v>
      </c>
      <c r="D6" t="s">
        <v>59</v>
      </c>
      <c r="E6" t="s">
        <v>42</v>
      </c>
      <c r="F6" s="20" t="s">
        <v>60</v>
      </c>
      <c r="G6" t="s">
        <v>61</v>
      </c>
      <c r="H6" s="20" t="s">
        <v>62</v>
      </c>
      <c r="I6" t="s">
        <v>48</v>
      </c>
      <c r="J6" t="s">
        <v>48</v>
      </c>
      <c r="K6"/>
      <c r="L6"/>
      <c r="M6" s="21" t="s">
        <v>11</v>
      </c>
      <c r="N6" t="s">
        <v>63</v>
      </c>
      <c r="O6" s="21" t="s">
        <v>64</v>
      </c>
      <c r="P6"/>
      <c r="Q6" s="3" t="s">
        <v>10</v>
      </c>
    </row>
    <row r="7" spans="1:17" ht="20.25" customHeight="1" x14ac:dyDescent="0.25">
      <c r="A7" s="19">
        <v>45436</v>
      </c>
      <c r="B7" t="s">
        <v>41</v>
      </c>
      <c r="C7" t="s">
        <v>44</v>
      </c>
      <c r="D7" t="s">
        <v>65</v>
      </c>
      <c r="E7" t="s">
        <v>42</v>
      </c>
      <c r="F7" s="20" t="s">
        <v>66</v>
      </c>
      <c r="G7" t="s">
        <v>67</v>
      </c>
      <c r="H7" s="20" t="s">
        <v>68</v>
      </c>
      <c r="I7" t="s">
        <v>48</v>
      </c>
      <c r="J7" s="20" t="s">
        <v>69</v>
      </c>
      <c r="K7"/>
      <c r="L7"/>
      <c r="M7" s="21" t="s">
        <v>11</v>
      </c>
      <c r="N7" t="s">
        <v>63</v>
      </c>
      <c r="O7" s="21" t="s">
        <v>70</v>
      </c>
      <c r="P7" s="24" t="s">
        <v>11</v>
      </c>
      <c r="Q7" s="3" t="s">
        <v>10</v>
      </c>
    </row>
    <row r="8" spans="1:17" ht="20.25" customHeight="1" x14ac:dyDescent="0.25">
      <c r="A8" s="19">
        <v>45436</v>
      </c>
      <c r="B8" t="s">
        <v>41</v>
      </c>
      <c r="C8" t="s">
        <v>44</v>
      </c>
      <c r="D8" t="s">
        <v>79</v>
      </c>
      <c r="E8" t="s">
        <v>42</v>
      </c>
      <c r="F8" s="20" t="s">
        <v>80</v>
      </c>
      <c r="G8" s="20" t="s">
        <v>83</v>
      </c>
      <c r="H8" s="20" t="s">
        <v>82</v>
      </c>
      <c r="I8" t="s">
        <v>81</v>
      </c>
      <c r="J8" s="20" t="s">
        <v>81</v>
      </c>
      <c r="K8"/>
      <c r="L8"/>
      <c r="M8" s="21" t="s">
        <v>11</v>
      </c>
      <c r="N8" t="s">
        <v>77</v>
      </c>
      <c r="O8" s="21" t="s">
        <v>70</v>
      </c>
      <c r="P8" s="24" t="s">
        <v>11</v>
      </c>
      <c r="Q8" s="3"/>
    </row>
    <row r="9" spans="1:17" ht="20.25" customHeight="1" x14ac:dyDescent="0.25">
      <c r="A9" s="19">
        <v>45436</v>
      </c>
      <c r="B9" t="s">
        <v>41</v>
      </c>
      <c r="C9" t="s">
        <v>71</v>
      </c>
      <c r="D9" t="s">
        <v>72</v>
      </c>
      <c r="E9" t="s">
        <v>73</v>
      </c>
      <c r="F9"/>
      <c r="G9" t="s">
        <v>76</v>
      </c>
      <c r="H9" t="s">
        <v>74</v>
      </c>
      <c r="I9" t="s">
        <v>78</v>
      </c>
      <c r="J9" t="s">
        <v>75</v>
      </c>
      <c r="K9"/>
      <c r="L9"/>
      <c r="M9" s="21" t="s">
        <v>11</v>
      </c>
      <c r="N9" t="s">
        <v>77</v>
      </c>
      <c r="O9" t="s">
        <v>70</v>
      </c>
      <c r="P9" s="25" t="s">
        <v>11</v>
      </c>
      <c r="Q9" s="3" t="s">
        <v>10</v>
      </c>
    </row>
    <row r="10" spans="1:17" ht="20.25" customHeight="1" x14ac:dyDescent="0.25">
      <c r="A10" s="19">
        <v>45436</v>
      </c>
      <c r="B10" t="s">
        <v>41</v>
      </c>
      <c r="C10" t="s">
        <v>71</v>
      </c>
      <c r="D10" t="s">
        <v>84</v>
      </c>
      <c r="E10" t="s">
        <v>42</v>
      </c>
      <c r="F10" s="20" t="s">
        <v>85</v>
      </c>
      <c r="G10" t="s">
        <v>86</v>
      </c>
      <c r="H10" s="20" t="s">
        <v>86</v>
      </c>
      <c r="I10" t="s">
        <v>75</v>
      </c>
      <c r="J10" t="s">
        <v>75</v>
      </c>
      <c r="K10"/>
      <c r="L10"/>
      <c r="M10" s="32" t="s">
        <v>12</v>
      </c>
      <c r="N10" t="s">
        <v>87</v>
      </c>
      <c r="O10" s="21"/>
      <c r="P10"/>
      <c r="Q10" s="3" t="s">
        <v>10</v>
      </c>
    </row>
    <row r="11" spans="1:17" ht="20.25" customHeight="1" x14ac:dyDescent="0.25">
      <c r="A11" s="19">
        <v>45436</v>
      </c>
      <c r="B11" t="s">
        <v>41</v>
      </c>
      <c r="C11" t="s">
        <v>71</v>
      </c>
      <c r="D11" t="s">
        <v>88</v>
      </c>
      <c r="E11" t="s">
        <v>42</v>
      </c>
      <c r="F11" s="20" t="s">
        <v>89</v>
      </c>
      <c r="G11" t="s">
        <v>90</v>
      </c>
      <c r="H11" s="20" t="s">
        <v>90</v>
      </c>
      <c r="I11" t="s">
        <v>91</v>
      </c>
      <c r="J11" s="20" t="s">
        <v>91</v>
      </c>
      <c r="K11"/>
      <c r="L11"/>
      <c r="M11" s="32" t="s">
        <v>12</v>
      </c>
      <c r="N11" t="s">
        <v>87</v>
      </c>
      <c r="O11"/>
      <c r="P11"/>
      <c r="Q11" s="3" t="s">
        <v>10</v>
      </c>
    </row>
    <row r="12" spans="1:17" ht="20.25" customHeight="1" x14ac:dyDescent="0.25">
      <c r="A12" s="19">
        <v>45436</v>
      </c>
      <c r="B12" t="s">
        <v>41</v>
      </c>
      <c r="C12" t="s">
        <v>71</v>
      </c>
      <c r="D12" t="s">
        <v>92</v>
      </c>
      <c r="E12" t="s">
        <v>42</v>
      </c>
      <c r="F12" s="20" t="s">
        <v>93</v>
      </c>
      <c r="G12" t="s">
        <v>94</v>
      </c>
      <c r="H12" s="20" t="s">
        <v>95</v>
      </c>
      <c r="I12" t="s">
        <v>48</v>
      </c>
      <c r="J12" t="s">
        <v>69</v>
      </c>
      <c r="K12"/>
      <c r="L12"/>
      <c r="M12" s="21" t="s">
        <v>11</v>
      </c>
      <c r="N12" t="s">
        <v>96</v>
      </c>
      <c r="O12" s="21" t="s">
        <v>70</v>
      </c>
      <c r="P12" s="25" t="s">
        <v>11</v>
      </c>
      <c r="Q12" s="3" t="s">
        <v>10</v>
      </c>
    </row>
    <row r="13" spans="1:17" ht="20.25" customHeight="1" x14ac:dyDescent="0.25">
      <c r="A13" s="19">
        <v>45436</v>
      </c>
      <c r="B13" t="s">
        <v>41</v>
      </c>
      <c r="C13" t="s">
        <v>71</v>
      </c>
      <c r="D13" t="s">
        <v>97</v>
      </c>
      <c r="E13" t="s">
        <v>42</v>
      </c>
      <c r="F13" s="20" t="s">
        <v>98</v>
      </c>
      <c r="G13" t="s">
        <v>99</v>
      </c>
      <c r="H13" s="20" t="s">
        <v>99</v>
      </c>
      <c r="I13" t="s">
        <v>48</v>
      </c>
      <c r="J13" s="20" t="s">
        <v>48</v>
      </c>
      <c r="K13"/>
      <c r="L13"/>
      <c r="M13" t="s">
        <v>12</v>
      </c>
      <c r="N13" t="s">
        <v>87</v>
      </c>
      <c r="O13"/>
      <c r="P13"/>
      <c r="Q13" s="3" t="s">
        <v>10</v>
      </c>
    </row>
    <row r="14" spans="1:17" ht="20.25" customHeight="1" x14ac:dyDescent="0.25">
      <c r="A14" s="19">
        <v>45442</v>
      </c>
      <c r="B14" t="s">
        <v>41</v>
      </c>
      <c r="C14" t="s">
        <v>100</v>
      </c>
      <c r="D14" t="s">
        <v>101</v>
      </c>
      <c r="E14" t="s">
        <v>42</v>
      </c>
      <c r="F14" s="20" t="s">
        <v>102</v>
      </c>
      <c r="G14" t="s">
        <v>103</v>
      </c>
      <c r="H14" s="20" t="s">
        <v>104</v>
      </c>
      <c r="I14" t="s">
        <v>75</v>
      </c>
      <c r="J14" t="s">
        <v>75</v>
      </c>
      <c r="K14"/>
      <c r="L14"/>
      <c r="M14" t="s">
        <v>12</v>
      </c>
      <c r="N14" t="s">
        <v>87</v>
      </c>
      <c r="O14"/>
      <c r="P14"/>
      <c r="Q14" s="3" t="s">
        <v>10</v>
      </c>
    </row>
    <row r="15" spans="1:17" ht="20.25" customHeight="1" x14ac:dyDescent="0.25">
      <c r="A15" s="19">
        <v>45442</v>
      </c>
      <c r="B15" t="s">
        <v>41</v>
      </c>
      <c r="C15" t="s">
        <v>100</v>
      </c>
      <c r="D15" t="s">
        <v>105</v>
      </c>
      <c r="E15" t="s">
        <v>42</v>
      </c>
      <c r="F15" s="20" t="s">
        <v>106</v>
      </c>
      <c r="G15" t="s">
        <v>107</v>
      </c>
      <c r="H15" s="20" t="s">
        <v>107</v>
      </c>
      <c r="I15" t="s">
        <v>48</v>
      </c>
      <c r="J15" s="20" t="s">
        <v>48</v>
      </c>
      <c r="K15"/>
      <c r="L15"/>
      <c r="M15" t="s">
        <v>12</v>
      </c>
      <c r="N15" t="s">
        <v>87</v>
      </c>
      <c r="O15"/>
      <c r="P15"/>
      <c r="Q15" s="3" t="s">
        <v>10</v>
      </c>
    </row>
    <row r="16" spans="1:17" ht="20.25" customHeight="1" x14ac:dyDescent="0.25">
      <c r="A16" s="19">
        <v>45442</v>
      </c>
      <c r="B16" t="s">
        <v>41</v>
      </c>
      <c r="C16" t="s">
        <v>71</v>
      </c>
      <c r="D16" t="s">
        <v>108</v>
      </c>
      <c r="E16" t="s">
        <v>42</v>
      </c>
      <c r="F16" s="20" t="s">
        <v>109</v>
      </c>
      <c r="G16" t="s">
        <v>110</v>
      </c>
      <c r="H16" s="20" t="s">
        <v>110</v>
      </c>
      <c r="I16" t="s">
        <v>51</v>
      </c>
      <c r="J16" t="s">
        <v>51</v>
      </c>
      <c r="K16"/>
      <c r="L16"/>
      <c r="M16" t="s">
        <v>12</v>
      </c>
      <c r="N16" t="s">
        <v>87</v>
      </c>
      <c r="O16"/>
      <c r="P16"/>
      <c r="Q16" s="3" t="s">
        <v>10</v>
      </c>
    </row>
    <row r="17" spans="1:17" ht="20.25" customHeight="1" x14ac:dyDescent="0.25">
      <c r="A17" s="19">
        <v>45442</v>
      </c>
      <c r="B17" t="s">
        <v>41</v>
      </c>
      <c r="C17" t="s">
        <v>71</v>
      </c>
      <c r="D17" t="s">
        <v>111</v>
      </c>
      <c r="E17" t="s">
        <v>42</v>
      </c>
      <c r="F17" s="20" t="s">
        <v>112</v>
      </c>
      <c r="G17" t="s">
        <v>113</v>
      </c>
      <c r="H17" t="s">
        <v>114</v>
      </c>
      <c r="I17" t="s">
        <v>75</v>
      </c>
      <c r="J17" t="s">
        <v>75</v>
      </c>
      <c r="K17"/>
      <c r="L17"/>
      <c r="M17" t="s">
        <v>12</v>
      </c>
      <c r="N17" t="s">
        <v>87</v>
      </c>
      <c r="O17"/>
      <c r="P17"/>
      <c r="Q17" s="3" t="s">
        <v>10</v>
      </c>
    </row>
    <row r="18" spans="1:17" ht="20.25" customHeight="1" x14ac:dyDescent="0.25">
      <c r="A18" s="19">
        <v>45442</v>
      </c>
      <c r="B18" t="s">
        <v>41</v>
      </c>
      <c r="C18" t="s">
        <v>71</v>
      </c>
      <c r="D18" t="s">
        <v>115</v>
      </c>
      <c r="E18" t="s">
        <v>42</v>
      </c>
      <c r="F18" s="20" t="s">
        <v>116</v>
      </c>
      <c r="G18" t="s">
        <v>117</v>
      </c>
      <c r="H18" t="s">
        <v>117</v>
      </c>
      <c r="I18" t="s">
        <v>51</v>
      </c>
      <c r="J18" t="s">
        <v>51</v>
      </c>
      <c r="K18"/>
      <c r="L18"/>
      <c r="M18" t="s">
        <v>12</v>
      </c>
      <c r="N18" t="s">
        <v>87</v>
      </c>
      <c r="O18"/>
      <c r="P18"/>
      <c r="Q18" s="3" t="s">
        <v>10</v>
      </c>
    </row>
    <row r="19" spans="1:17" ht="20.25" customHeight="1" x14ac:dyDescent="0.25">
      <c r="A19" s="19">
        <v>45442</v>
      </c>
      <c r="B19" t="s">
        <v>41</v>
      </c>
      <c r="C19" t="s">
        <v>71</v>
      </c>
      <c r="D19" t="s">
        <v>118</v>
      </c>
      <c r="E19" t="s">
        <v>42</v>
      </c>
      <c r="F19" s="20" t="s">
        <v>112</v>
      </c>
      <c r="G19" t="s">
        <v>119</v>
      </c>
      <c r="H19" t="s">
        <v>119</v>
      </c>
      <c r="I19" t="s">
        <v>51</v>
      </c>
      <c r="J19" t="s">
        <v>51</v>
      </c>
      <c r="K19"/>
      <c r="L19"/>
      <c r="M19" t="s">
        <v>12</v>
      </c>
      <c r="N19" t="s">
        <v>87</v>
      </c>
      <c r="O19"/>
      <c r="P19"/>
      <c r="Q19" s="3" t="s">
        <v>10</v>
      </c>
    </row>
    <row r="20" spans="1:17" ht="20.25" customHeight="1" x14ac:dyDescent="0.25">
      <c r="A20" s="19">
        <v>45442</v>
      </c>
      <c r="B20" t="s">
        <v>41</v>
      </c>
      <c r="C20" t="s">
        <v>71</v>
      </c>
      <c r="D20" t="s">
        <v>127</v>
      </c>
      <c r="E20" t="s">
        <v>42</v>
      </c>
      <c r="F20" s="20" t="s">
        <v>126</v>
      </c>
      <c r="G20" t="s">
        <v>128</v>
      </c>
      <c r="H20" t="s">
        <v>128</v>
      </c>
      <c r="I20" t="s">
        <v>51</v>
      </c>
      <c r="J20" t="s">
        <v>78</v>
      </c>
      <c r="K20"/>
      <c r="L20"/>
      <c r="M20" s="22" t="s">
        <v>11</v>
      </c>
      <c r="N20" t="s">
        <v>77</v>
      </c>
      <c r="O20" s="21" t="s">
        <v>129</v>
      </c>
      <c r="P20" s="25" t="s">
        <v>11</v>
      </c>
      <c r="Q20" s="3"/>
    </row>
    <row r="21" spans="1:17" ht="20.25" customHeight="1" x14ac:dyDescent="0.25">
      <c r="A21" s="19">
        <v>45442</v>
      </c>
      <c r="B21" t="s">
        <v>41</v>
      </c>
      <c r="C21" t="s">
        <v>71</v>
      </c>
      <c r="D21" t="s">
        <v>124</v>
      </c>
      <c r="E21" t="s">
        <v>73</v>
      </c>
      <c r="F21" s="30" t="s">
        <v>125</v>
      </c>
      <c r="G21" s="31" t="s">
        <v>125</v>
      </c>
      <c r="H21" t="s">
        <v>74</v>
      </c>
      <c r="I21" t="s">
        <v>75</v>
      </c>
      <c r="J21" t="s">
        <v>75</v>
      </c>
      <c r="K21"/>
      <c r="L21"/>
      <c r="M21" t="s">
        <v>12</v>
      </c>
      <c r="N21" t="s">
        <v>87</v>
      </c>
      <c r="O21"/>
      <c r="P21"/>
      <c r="Q21" s="3"/>
    </row>
    <row r="22" spans="1:17" ht="20.25" customHeight="1" x14ac:dyDescent="0.25">
      <c r="A22" s="19">
        <v>45442</v>
      </c>
      <c r="B22" t="s">
        <v>41</v>
      </c>
      <c r="C22" t="s">
        <v>71</v>
      </c>
      <c r="D22" t="s">
        <v>120</v>
      </c>
      <c r="E22" t="s">
        <v>42</v>
      </c>
      <c r="F22" s="20" t="s">
        <v>121</v>
      </c>
      <c r="G22" t="s">
        <v>99</v>
      </c>
      <c r="H22" t="s">
        <v>122</v>
      </c>
      <c r="I22" t="s">
        <v>51</v>
      </c>
      <c r="J22" t="s">
        <v>51</v>
      </c>
      <c r="K22"/>
      <c r="L22"/>
      <c r="M22" t="s">
        <v>12</v>
      </c>
      <c r="N22" t="s">
        <v>87</v>
      </c>
      <c r="O22"/>
      <c r="P22"/>
      <c r="Q22" s="3" t="s">
        <v>10</v>
      </c>
    </row>
    <row r="23" spans="1:17" ht="20.25" customHeight="1" x14ac:dyDescent="0.25">
      <c r="A23" s="19">
        <v>45442</v>
      </c>
      <c r="B23" t="s">
        <v>41</v>
      </c>
      <c r="C23" t="s">
        <v>71</v>
      </c>
      <c r="D23" t="s">
        <v>123</v>
      </c>
      <c r="E23" t="s">
        <v>42</v>
      </c>
      <c r="F23" s="20" t="s">
        <v>121</v>
      </c>
      <c r="G23" t="s">
        <v>122</v>
      </c>
      <c r="H23" t="s">
        <v>122</v>
      </c>
      <c r="I23" t="s">
        <v>51</v>
      </c>
      <c r="J23" t="s">
        <v>51</v>
      </c>
      <c r="K23"/>
      <c r="L23"/>
      <c r="M23" t="s">
        <v>12</v>
      </c>
      <c r="N23" t="s">
        <v>87</v>
      </c>
      <c r="O23"/>
      <c r="P23"/>
      <c r="Q23" s="3" t="s">
        <v>10</v>
      </c>
    </row>
    <row r="24" spans="1:17" ht="20.25" customHeight="1" x14ac:dyDescent="0.25">
      <c r="A24" s="19">
        <v>45442</v>
      </c>
      <c r="B24" t="s">
        <v>41</v>
      </c>
      <c r="C24" t="s">
        <v>44</v>
      </c>
      <c r="D24" t="s">
        <v>130</v>
      </c>
      <c r="E24" t="s">
        <v>42</v>
      </c>
      <c r="F24" s="20" t="s">
        <v>131</v>
      </c>
      <c r="G24" t="s">
        <v>132</v>
      </c>
      <c r="H24" s="20" t="s">
        <v>133</v>
      </c>
      <c r="I24" t="s">
        <v>78</v>
      </c>
      <c r="J24" t="s">
        <v>69</v>
      </c>
      <c r="K24"/>
      <c r="L24"/>
      <c r="M24" s="21" t="s">
        <v>11</v>
      </c>
      <c r="N24" t="s">
        <v>96</v>
      </c>
      <c r="O24" t="s">
        <v>70</v>
      </c>
      <c r="P24" s="25" t="s">
        <v>11</v>
      </c>
      <c r="Q24" s="3" t="s">
        <v>10</v>
      </c>
    </row>
    <row r="25" spans="1:17" ht="20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s="3" t="s">
        <v>10</v>
      </c>
    </row>
    <row r="26" spans="1:17" ht="20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3" t="s">
        <v>10</v>
      </c>
    </row>
    <row r="27" spans="1:17" ht="20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3" t="s">
        <v>10</v>
      </c>
    </row>
    <row r="28" spans="1:17" ht="20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3" t="s">
        <v>10</v>
      </c>
    </row>
    <row r="29" spans="1:17" ht="20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s="3" t="s">
        <v>10</v>
      </c>
    </row>
    <row r="30" spans="1:17" ht="20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s="3" t="s">
        <v>10</v>
      </c>
    </row>
    <row r="31" spans="1:17" ht="20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3" t="s">
        <v>10</v>
      </c>
    </row>
    <row r="32" spans="1:17" ht="20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3" t="s">
        <v>10</v>
      </c>
    </row>
    <row r="33" spans="1:17" ht="20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3" t="s">
        <v>10</v>
      </c>
    </row>
    <row r="34" spans="1:17" ht="20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3" t="s">
        <v>10</v>
      </c>
    </row>
    <row r="35" spans="1:17" ht="20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3" t="s">
        <v>10</v>
      </c>
    </row>
    <row r="36" spans="1:17" ht="20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3" t="s">
        <v>10</v>
      </c>
    </row>
    <row r="37" spans="1:17" ht="20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3" t="s">
        <v>10</v>
      </c>
    </row>
    <row r="38" spans="1:17" ht="20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s="3" t="s">
        <v>10</v>
      </c>
    </row>
    <row r="39" spans="1:17" ht="20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s="3" t="s">
        <v>10</v>
      </c>
    </row>
    <row r="40" spans="1:17" ht="20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3" t="s">
        <v>10</v>
      </c>
    </row>
    <row r="41" spans="1:17" ht="20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s="3" t="s">
        <v>10</v>
      </c>
    </row>
    <row r="42" spans="1:17" ht="20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s="3" t="s">
        <v>10</v>
      </c>
    </row>
    <row r="43" spans="1:17" ht="20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s="3" t="s">
        <v>10</v>
      </c>
    </row>
    <row r="44" spans="1:17" ht="20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s="3" t="s">
        <v>10</v>
      </c>
    </row>
    <row r="45" spans="1:17" ht="20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3" t="s">
        <v>10</v>
      </c>
    </row>
    <row r="46" spans="1:17" ht="20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3" t="s">
        <v>10</v>
      </c>
    </row>
    <row r="47" spans="1:17" ht="20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3" t="s">
        <v>10</v>
      </c>
    </row>
    <row r="48" spans="1:17" ht="20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s="3" t="s">
        <v>10</v>
      </c>
    </row>
    <row r="49" spans="1:17" ht="20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s="3" t="s">
        <v>10</v>
      </c>
    </row>
    <row r="50" spans="1:17" ht="20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s="3" t="s">
        <v>10</v>
      </c>
    </row>
    <row r="51" spans="1:17" ht="20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s="3" t="s">
        <v>10</v>
      </c>
    </row>
    <row r="52" spans="1:17" ht="20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s="3" t="s">
        <v>10</v>
      </c>
    </row>
    <row r="53" spans="1:17" ht="20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s="3" t="s">
        <v>10</v>
      </c>
    </row>
    <row r="54" spans="1:17" ht="20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s="3" t="s">
        <v>10</v>
      </c>
    </row>
    <row r="55" spans="1:17" ht="20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s="3" t="s">
        <v>10</v>
      </c>
    </row>
    <row r="56" spans="1:17" ht="20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3" t="s">
        <v>10</v>
      </c>
    </row>
    <row r="57" spans="1:17" ht="20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3" t="s">
        <v>10</v>
      </c>
    </row>
    <row r="58" spans="1:17" ht="20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" t="s">
        <v>10</v>
      </c>
    </row>
    <row r="59" spans="1:17" ht="20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3" t="s">
        <v>10</v>
      </c>
    </row>
    <row r="60" spans="1:17" ht="20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3" t="s">
        <v>10</v>
      </c>
    </row>
    <row r="61" spans="1:17" ht="20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3" t="s">
        <v>10</v>
      </c>
    </row>
    <row r="62" spans="1:17" ht="20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3" t="s">
        <v>10</v>
      </c>
    </row>
    <row r="63" spans="1:17" ht="20.25" customHeight="1" x14ac:dyDescent="0.25">
      <c r="D63" s="6"/>
      <c r="E63" s="6"/>
      <c r="F63" s="6"/>
      <c r="G63" s="6"/>
      <c r="H63" s="6"/>
      <c r="I63" s="6"/>
      <c r="J63" s="6"/>
      <c r="K63" s="5" t="str">
        <f>IF(OR(NOT(ISBLANK(G63)),NOT(ISBLANK(H63))),(IF(G63=H63,'Config.'!$A$2,'Config.'!$A$3)),"")</f>
        <v/>
      </c>
      <c r="L63" s="5" t="str">
        <f>IF(OR(NOT(ISBLANK(I63)),NOT(ISBLANK(J63))),(IF(I63=J63,'Config.'!$A$2,'Config.'!$A$3)),"")</f>
        <v/>
      </c>
      <c r="M63" s="5" t="str">
        <f>IF(AND(K63 &lt;&gt; "",L63 &lt;&gt; ""),IF(OR(Base!K63='Config.'!$A$3,Base!L63='Config.'!$A$3),'Config.'!$A$3,'Config.'!$A$2),"")</f>
        <v/>
      </c>
      <c r="P63" s="5" t="str">
        <f>IF(M63&lt;&gt;"",IF(M63='Config.'!$A$2,'Config.'!$A$10,'Config.'!$A$11),"")</f>
        <v/>
      </c>
      <c r="Q63" s="3" t="s">
        <v>10</v>
      </c>
    </row>
    <row r="64" spans="1:17" ht="20.25" customHeight="1" x14ac:dyDescent="0.25">
      <c r="D64" s="6"/>
      <c r="E64" s="6"/>
      <c r="F64" s="6"/>
      <c r="G64" s="6"/>
      <c r="H64" s="6"/>
      <c r="I64" s="6"/>
      <c r="J64" s="6"/>
      <c r="K64" s="5" t="str">
        <f>IF(OR(NOT(ISBLANK(G64)),NOT(ISBLANK(H64))),(IF(G64=H64,'Config.'!$A$2,'Config.'!$A$3)),"")</f>
        <v/>
      </c>
      <c r="L64" s="5" t="str">
        <f>IF(OR(NOT(ISBLANK(I64)),NOT(ISBLANK(J64))),(IF(I64=J64,'Config.'!$A$2,'Config.'!$A$3)),"")</f>
        <v/>
      </c>
      <c r="M64" s="5" t="str">
        <f>IF(AND(K64 &lt;&gt; "",L64 &lt;&gt; ""),IF(OR(Base!K64='Config.'!$A$3,Base!L64='Config.'!$A$3),'Config.'!$A$3,'Config.'!$A$2),"")</f>
        <v/>
      </c>
      <c r="P64" s="5" t="str">
        <f>IF(M64&lt;&gt;"",IF(M64='Config.'!$A$2,'Config.'!$A$10,'Config.'!$A$11),"")</f>
        <v/>
      </c>
      <c r="Q64" s="3" t="s">
        <v>10</v>
      </c>
    </row>
    <row r="65" spans="4:17" ht="20.25" customHeight="1" x14ac:dyDescent="0.25">
      <c r="D65" s="6"/>
      <c r="E65" s="6"/>
      <c r="F65" s="6"/>
      <c r="G65" s="6"/>
      <c r="H65" s="6"/>
      <c r="I65" s="6"/>
      <c r="J65" s="6"/>
      <c r="K65" s="5" t="str">
        <f>IF(OR(NOT(ISBLANK(G65)),NOT(ISBLANK(H65))),(IF(G65=H65,'Config.'!$A$2,'Config.'!$A$3)),"")</f>
        <v/>
      </c>
      <c r="L65" s="5" t="str">
        <f>IF(OR(NOT(ISBLANK(I65)),NOT(ISBLANK(J65))),(IF(I65=J65,'Config.'!$A$2,'Config.'!$A$3)),"")</f>
        <v/>
      </c>
      <c r="M65" s="5" t="str">
        <f>IF(AND(K65 &lt;&gt; "",L65 &lt;&gt; ""),IF(OR(Base!K65='Config.'!$A$3,Base!L65='Config.'!$A$3),'Config.'!$A$3,'Config.'!$A$2),"")</f>
        <v/>
      </c>
      <c r="P65" s="5" t="str">
        <f>IF(M65&lt;&gt;"",IF(M65='Config.'!$A$2,'Config.'!$A$10,'Config.'!$A$11),"")</f>
        <v/>
      </c>
      <c r="Q65" s="3" t="s">
        <v>10</v>
      </c>
    </row>
    <row r="66" spans="4:17" ht="20.25" customHeight="1" x14ac:dyDescent="0.25">
      <c r="D66" s="6"/>
      <c r="E66" s="6"/>
      <c r="F66" s="6"/>
      <c r="G66" s="6"/>
      <c r="H66" s="6"/>
      <c r="I66" s="6"/>
      <c r="J66" s="6"/>
      <c r="K66" s="5" t="str">
        <f>IF(OR(NOT(ISBLANK(G66)),NOT(ISBLANK(H66))),(IF(G66=H66,'Config.'!$A$2,'Config.'!$A$3)),"")</f>
        <v/>
      </c>
      <c r="L66" s="5" t="str">
        <f>IF(OR(NOT(ISBLANK(I66)),NOT(ISBLANK(J66))),(IF(I66=J66,'Config.'!$A$2,'Config.'!$A$3)),"")</f>
        <v/>
      </c>
      <c r="M66" s="5" t="str">
        <f>IF(AND(K66 &lt;&gt; "",L66 &lt;&gt; ""),IF(OR(Base!K66='Config.'!$A$3,Base!L66='Config.'!$A$3),'Config.'!$A$3,'Config.'!$A$2),"")</f>
        <v/>
      </c>
      <c r="P66" s="5" t="str">
        <f>IF(M66&lt;&gt;"",IF(M66='Config.'!$A$2,'Config.'!$A$10,'Config.'!$A$11),"")</f>
        <v/>
      </c>
      <c r="Q66" s="3" t="s">
        <v>10</v>
      </c>
    </row>
    <row r="67" spans="4:17" ht="20.25" customHeight="1" x14ac:dyDescent="0.25">
      <c r="D67" s="6"/>
      <c r="E67" s="6"/>
      <c r="F67" s="6"/>
      <c r="G67" s="6"/>
      <c r="H67" s="6"/>
      <c r="I67" s="6"/>
      <c r="J67" s="6"/>
      <c r="K67" s="5" t="str">
        <f>IF(OR(NOT(ISBLANK(G67)),NOT(ISBLANK(H67))),(IF(G67=H67,'Config.'!$A$2,'Config.'!$A$3)),"")</f>
        <v/>
      </c>
      <c r="L67" s="5" t="str">
        <f>IF(OR(NOT(ISBLANK(I67)),NOT(ISBLANK(J67))),(IF(I67=J67,'Config.'!$A$2,'Config.'!$A$3)),"")</f>
        <v/>
      </c>
      <c r="M67" s="5" t="str">
        <f>IF(AND(K67 &lt;&gt; "",L67 &lt;&gt; ""),IF(OR(Base!K67='Config.'!$A$3,Base!L67='Config.'!$A$3),'Config.'!$A$3,'Config.'!$A$2),"")</f>
        <v/>
      </c>
      <c r="P67" s="5" t="str">
        <f>IF(M67&lt;&gt;"",IF(M67='Config.'!$A$2,'Config.'!$A$10,'Config.'!$A$11),"")</f>
        <v/>
      </c>
      <c r="Q67" s="3" t="s">
        <v>10</v>
      </c>
    </row>
    <row r="68" spans="4:17" ht="20.25" customHeight="1" x14ac:dyDescent="0.25">
      <c r="D68" s="6"/>
      <c r="E68" s="6"/>
      <c r="F68" s="6"/>
      <c r="G68" s="6"/>
      <c r="H68" s="6"/>
      <c r="I68" s="6"/>
      <c r="J68" s="6"/>
      <c r="K68" s="5" t="str">
        <f>IF(OR(NOT(ISBLANK(G68)),NOT(ISBLANK(H68))),(IF(G68=H68,'Config.'!$A$2,'Config.'!$A$3)),"")</f>
        <v/>
      </c>
      <c r="L68" s="5" t="str">
        <f>IF(OR(NOT(ISBLANK(I68)),NOT(ISBLANK(J68))),(IF(I68=J68,'Config.'!$A$2,'Config.'!$A$3)),"")</f>
        <v/>
      </c>
      <c r="M68" s="5" t="str">
        <f>IF(AND(K68 &lt;&gt; "",L68 &lt;&gt; ""),IF(OR(Base!K68='Config.'!$A$3,Base!L68='Config.'!$A$3),'Config.'!$A$3,'Config.'!$A$2),"")</f>
        <v/>
      </c>
      <c r="P68" s="5" t="str">
        <f>IF(M68&lt;&gt;"",IF(M68='Config.'!$A$2,'Config.'!$A$10,'Config.'!$A$11),"")</f>
        <v/>
      </c>
      <c r="Q68" s="3" t="s">
        <v>10</v>
      </c>
    </row>
    <row r="69" spans="4:17" ht="20.25" customHeight="1" x14ac:dyDescent="0.25">
      <c r="D69" s="6"/>
      <c r="E69" s="6"/>
      <c r="F69" s="6"/>
      <c r="G69" s="6"/>
      <c r="H69" s="6"/>
      <c r="I69" s="6"/>
      <c r="J69" s="6"/>
      <c r="K69" s="5" t="str">
        <f>IF(OR(NOT(ISBLANK(G69)),NOT(ISBLANK(H69))),(IF(G69=H69,'Config.'!$A$2,'Config.'!$A$3)),"")</f>
        <v/>
      </c>
      <c r="L69" s="5" t="str">
        <f>IF(OR(NOT(ISBLANK(I69)),NOT(ISBLANK(J69))),(IF(I69=J69,'Config.'!$A$2,'Config.'!$A$3)),"")</f>
        <v/>
      </c>
      <c r="M69" s="5" t="str">
        <f>IF(AND(K69 &lt;&gt; "",L69 &lt;&gt; ""),IF(OR(Base!K69='Config.'!$A$3,Base!L69='Config.'!$A$3),'Config.'!$A$3,'Config.'!$A$2),"")</f>
        <v/>
      </c>
      <c r="P69" s="5" t="str">
        <f>IF(M69&lt;&gt;"",IF(M69='Config.'!$A$2,'Config.'!$A$10,'Config.'!$A$11),"")</f>
        <v/>
      </c>
      <c r="Q69" s="3" t="s">
        <v>10</v>
      </c>
    </row>
    <row r="70" spans="4:17" ht="20.25" customHeight="1" x14ac:dyDescent="0.25">
      <c r="D70" s="6"/>
      <c r="E70" s="6"/>
      <c r="F70" s="6"/>
      <c r="G70" s="6"/>
      <c r="H70" s="6"/>
      <c r="I70" s="6"/>
      <c r="J70" s="6"/>
      <c r="K70" s="5" t="str">
        <f>IF(OR(NOT(ISBLANK(G70)),NOT(ISBLANK(H70))),(IF(G70=H70,'Config.'!$A$2,'Config.'!$A$3)),"")</f>
        <v/>
      </c>
      <c r="L70" s="5" t="str">
        <f>IF(OR(NOT(ISBLANK(I70)),NOT(ISBLANK(J70))),(IF(I70=J70,'Config.'!$A$2,'Config.'!$A$3)),"")</f>
        <v/>
      </c>
      <c r="M70" s="5" t="str">
        <f>IF(AND(K70 &lt;&gt; "",L70 &lt;&gt; ""),IF(OR(Base!K70='Config.'!$A$3,Base!L70='Config.'!$A$3),'Config.'!$A$3,'Config.'!$A$2),"")</f>
        <v/>
      </c>
      <c r="P70" s="5" t="str">
        <f>IF(M70&lt;&gt;"",IF(M70='Config.'!$A$2,'Config.'!$A$10,'Config.'!$A$11),"")</f>
        <v/>
      </c>
      <c r="Q70" s="3" t="s">
        <v>10</v>
      </c>
    </row>
    <row r="71" spans="4:17" ht="20.25" customHeight="1" x14ac:dyDescent="0.25">
      <c r="D71" s="6"/>
      <c r="E71" s="6"/>
      <c r="F71" s="6"/>
      <c r="G71" s="6"/>
      <c r="H71" s="6"/>
      <c r="I71" s="6"/>
      <c r="J71" s="6"/>
      <c r="K71" s="5" t="str">
        <f>IF(OR(NOT(ISBLANK(G71)),NOT(ISBLANK(H71))),(IF(G71=H71,'Config.'!$A$2,'Config.'!$A$3)),"")</f>
        <v/>
      </c>
      <c r="L71" s="5" t="str">
        <f>IF(OR(NOT(ISBLANK(I71)),NOT(ISBLANK(J71))),(IF(I71=J71,'Config.'!$A$2,'Config.'!$A$3)),"")</f>
        <v/>
      </c>
      <c r="M71" s="5" t="str">
        <f>IF(AND(K71 &lt;&gt; "",L71 &lt;&gt; ""),IF(OR(Base!K71='Config.'!$A$3,Base!L71='Config.'!$A$3),'Config.'!$A$3,'Config.'!$A$2),"")</f>
        <v/>
      </c>
      <c r="P71" s="5" t="str">
        <f>IF(M71&lt;&gt;"",IF(M71='Config.'!$A$2,'Config.'!$A$10,'Config.'!$A$11),"")</f>
        <v/>
      </c>
      <c r="Q71" s="3" t="s">
        <v>10</v>
      </c>
    </row>
    <row r="72" spans="4:17" ht="20.25" customHeight="1" x14ac:dyDescent="0.25">
      <c r="D72" s="6"/>
      <c r="E72" s="6"/>
      <c r="F72" s="6"/>
      <c r="G72" s="6"/>
      <c r="H72" s="6"/>
      <c r="I72" s="6"/>
      <c r="J72" s="6"/>
      <c r="K72" s="5" t="str">
        <f>IF(OR(NOT(ISBLANK(G72)),NOT(ISBLANK(H72))),(IF(G72=H72,'Config.'!$A$2,'Config.'!$A$3)),"")</f>
        <v/>
      </c>
      <c r="L72" s="5" t="str">
        <f>IF(OR(NOT(ISBLANK(I72)),NOT(ISBLANK(J72))),(IF(I72=J72,'Config.'!$A$2,'Config.'!$A$3)),"")</f>
        <v/>
      </c>
      <c r="M72" s="5" t="str">
        <f>IF(AND(K72 &lt;&gt; "",L72 &lt;&gt; ""),IF(OR(Base!K72='Config.'!$A$3,Base!L72='Config.'!$A$3),'Config.'!$A$3,'Config.'!$A$2),"")</f>
        <v/>
      </c>
      <c r="P72" s="5" t="str">
        <f>IF(M72&lt;&gt;"",IF(M72='Config.'!$A$2,'Config.'!$A$10,'Config.'!$A$11),"")</f>
        <v/>
      </c>
      <c r="Q72" s="3" t="s">
        <v>10</v>
      </c>
    </row>
    <row r="73" spans="4:17" ht="20.25" customHeight="1" x14ac:dyDescent="0.25">
      <c r="D73" s="6"/>
      <c r="E73" s="6"/>
      <c r="F73" s="6"/>
      <c r="G73" s="6"/>
      <c r="H73" s="6"/>
      <c r="I73" s="6"/>
      <c r="J73" s="6"/>
      <c r="K73" s="5" t="str">
        <f>IF(OR(NOT(ISBLANK(G73)),NOT(ISBLANK(H73))),(IF(G73=H73,'Config.'!$A$2,'Config.'!$A$3)),"")</f>
        <v/>
      </c>
      <c r="L73" s="5" t="str">
        <f>IF(OR(NOT(ISBLANK(I73)),NOT(ISBLANK(J73))),(IF(I73=J73,'Config.'!$A$2,'Config.'!$A$3)),"")</f>
        <v/>
      </c>
      <c r="M73" s="5" t="str">
        <f>IF(AND(K73 &lt;&gt; "",L73 &lt;&gt; ""),IF(OR(Base!K73='Config.'!$A$3,Base!L73='Config.'!$A$3),'Config.'!$A$3,'Config.'!$A$2),"")</f>
        <v/>
      </c>
      <c r="P73" s="5" t="str">
        <f>IF(M73&lt;&gt;"",IF(M73='Config.'!$A$2,'Config.'!$A$10,'Config.'!$A$11),"")</f>
        <v/>
      </c>
      <c r="Q73" s="3" t="s">
        <v>10</v>
      </c>
    </row>
    <row r="74" spans="4:17" ht="20.25" customHeight="1" x14ac:dyDescent="0.25">
      <c r="D74" s="6"/>
      <c r="E74" s="6"/>
      <c r="F74" s="6"/>
      <c r="G74" s="6"/>
      <c r="H74" s="6"/>
      <c r="I74" s="6"/>
      <c r="J74" s="6"/>
      <c r="K74" s="5" t="str">
        <f>IF(OR(NOT(ISBLANK(G74)),NOT(ISBLANK(H74))),(IF(G74=H74,'Config.'!$A$2,'Config.'!$A$3)),"")</f>
        <v/>
      </c>
      <c r="L74" s="5" t="str">
        <f>IF(OR(NOT(ISBLANK(I74)),NOT(ISBLANK(J74))),(IF(I74=J74,'Config.'!$A$2,'Config.'!$A$3)),"")</f>
        <v/>
      </c>
      <c r="M74" s="5" t="str">
        <f>IF(AND(K74 &lt;&gt; "",L74 &lt;&gt; ""),IF(OR(Base!K74='Config.'!$A$3,Base!L74='Config.'!$A$3),'Config.'!$A$3,'Config.'!$A$2),"")</f>
        <v/>
      </c>
      <c r="P74" s="5" t="str">
        <f>IF(M74&lt;&gt;"",IF(M74='Config.'!$A$2,'Config.'!$A$10,'Config.'!$A$11),"")</f>
        <v/>
      </c>
      <c r="Q74" s="3" t="s">
        <v>10</v>
      </c>
    </row>
    <row r="75" spans="4:17" ht="20.25" customHeight="1" x14ac:dyDescent="0.25">
      <c r="D75" s="6"/>
      <c r="E75" s="6"/>
      <c r="F75" s="6"/>
      <c r="G75" s="6"/>
      <c r="H75" s="6"/>
      <c r="I75" s="6"/>
      <c r="J75" s="6"/>
      <c r="K75" s="5" t="str">
        <f>IF(OR(NOT(ISBLANK(G75)),NOT(ISBLANK(H75))),(IF(G75=H75,'Config.'!$A$2,'Config.'!$A$3)),"")</f>
        <v/>
      </c>
      <c r="L75" s="5" t="str">
        <f>IF(OR(NOT(ISBLANK(I75)),NOT(ISBLANK(J75))),(IF(I75=J75,'Config.'!$A$2,'Config.'!$A$3)),"")</f>
        <v/>
      </c>
      <c r="M75" s="5" t="str">
        <f>IF(AND(K75 &lt;&gt; "",L75 &lt;&gt; ""),IF(OR(Base!K75='Config.'!$A$3,Base!L75='Config.'!$A$3),'Config.'!$A$3,'Config.'!$A$2),"")</f>
        <v/>
      </c>
      <c r="P75" s="5" t="str">
        <f>IF(M75&lt;&gt;"",IF(M75='Config.'!$A$2,'Config.'!$A$10,'Config.'!$A$11),"")</f>
        <v/>
      </c>
      <c r="Q75" s="3" t="s">
        <v>10</v>
      </c>
    </row>
    <row r="76" spans="4:17" ht="20.25" customHeight="1" x14ac:dyDescent="0.25">
      <c r="D76" s="6"/>
      <c r="E76" s="6"/>
      <c r="F76" s="6"/>
      <c r="G76" s="6"/>
      <c r="H76" s="6"/>
      <c r="I76" s="6"/>
      <c r="J76" s="6"/>
      <c r="K76" s="5" t="str">
        <f>IF(OR(NOT(ISBLANK(G76)),NOT(ISBLANK(H76))),(IF(G76=H76,'Config.'!$A$2,'Config.'!$A$3)),"")</f>
        <v/>
      </c>
      <c r="L76" s="5" t="str">
        <f>IF(OR(NOT(ISBLANK(I76)),NOT(ISBLANK(J76))),(IF(I76=J76,'Config.'!$A$2,'Config.'!$A$3)),"")</f>
        <v/>
      </c>
      <c r="M76" s="5" t="str">
        <f>IF(AND(K76 &lt;&gt; "",L76 &lt;&gt; ""),IF(OR(Base!K76='Config.'!$A$3,Base!L76='Config.'!$A$3),'Config.'!$A$3,'Config.'!$A$2),"")</f>
        <v/>
      </c>
      <c r="P76" s="5" t="str">
        <f>IF(M76&lt;&gt;"",IF(M76='Config.'!$A$2,'Config.'!$A$10,'Config.'!$A$11),"")</f>
        <v/>
      </c>
      <c r="Q76" s="3" t="s">
        <v>10</v>
      </c>
    </row>
    <row r="77" spans="4:17" ht="20.25" customHeight="1" x14ac:dyDescent="0.25">
      <c r="D77" s="6"/>
      <c r="E77" s="6"/>
      <c r="F77" s="6"/>
      <c r="G77" s="6"/>
      <c r="H77" s="6"/>
      <c r="I77" s="6"/>
      <c r="J77" s="6"/>
      <c r="K77" s="5" t="str">
        <f>IF(OR(NOT(ISBLANK(G77)),NOT(ISBLANK(H77))),(IF(G77=H77,'Config.'!$A$2,'Config.'!$A$3)),"")</f>
        <v/>
      </c>
      <c r="L77" s="5" t="str">
        <f>IF(OR(NOT(ISBLANK(I77)),NOT(ISBLANK(J77))),(IF(I77=J77,'Config.'!$A$2,'Config.'!$A$3)),"")</f>
        <v/>
      </c>
      <c r="M77" s="5" t="str">
        <f>IF(AND(K77 &lt;&gt; "",L77 &lt;&gt; ""),IF(OR(Base!K77='Config.'!$A$3,Base!L77='Config.'!$A$3),'Config.'!$A$3,'Config.'!$A$2),"")</f>
        <v/>
      </c>
      <c r="P77" s="5" t="str">
        <f>IF(M77&lt;&gt;"",IF(M77='Config.'!$A$2,'Config.'!$A$10,'Config.'!$A$11),"")</f>
        <v/>
      </c>
      <c r="Q77" s="3" t="s">
        <v>10</v>
      </c>
    </row>
    <row r="78" spans="4:17" ht="20.25" customHeight="1" x14ac:dyDescent="0.25">
      <c r="D78" s="6"/>
      <c r="E78" s="6"/>
      <c r="F78" s="6"/>
      <c r="G78" s="6"/>
      <c r="H78" s="6"/>
      <c r="I78" s="6"/>
      <c r="J78" s="6"/>
      <c r="K78" s="5" t="str">
        <f>IF(OR(NOT(ISBLANK(G78)),NOT(ISBLANK(H78))),(IF(G78=H78,'Config.'!$A$2,'Config.'!$A$3)),"")</f>
        <v/>
      </c>
      <c r="L78" s="5" t="str">
        <f>IF(OR(NOT(ISBLANK(I78)),NOT(ISBLANK(J78))),(IF(I78=J78,'Config.'!$A$2,'Config.'!$A$3)),"")</f>
        <v/>
      </c>
      <c r="M78" s="5" t="str">
        <f>IF(AND(K78 &lt;&gt; "",L78 &lt;&gt; ""),IF(OR(Base!K78='Config.'!$A$3,Base!L78='Config.'!$A$3),'Config.'!$A$3,'Config.'!$A$2),"")</f>
        <v/>
      </c>
      <c r="P78" s="5" t="str">
        <f>IF(M78&lt;&gt;"",IF(M78='Config.'!$A$2,'Config.'!$A$10,'Config.'!$A$11),"")</f>
        <v/>
      </c>
      <c r="Q78" s="3" t="s">
        <v>10</v>
      </c>
    </row>
    <row r="79" spans="4:17" ht="20.25" customHeight="1" x14ac:dyDescent="0.25">
      <c r="D79" s="6"/>
      <c r="E79" s="6"/>
      <c r="F79" s="6"/>
      <c r="G79" s="6"/>
      <c r="H79" s="6"/>
      <c r="I79" s="6"/>
      <c r="J79" s="6"/>
      <c r="K79" s="5" t="str">
        <f>IF(OR(NOT(ISBLANK(G79)),NOT(ISBLANK(H79))),(IF(G79=H79,'Config.'!$A$2,'Config.'!$A$3)),"")</f>
        <v/>
      </c>
      <c r="L79" s="5" t="str">
        <f>IF(OR(NOT(ISBLANK(I79)),NOT(ISBLANK(J79))),(IF(I79=J79,'Config.'!$A$2,'Config.'!$A$3)),"")</f>
        <v/>
      </c>
      <c r="M79" s="5" t="str">
        <f>IF(AND(K79 &lt;&gt; "",L79 &lt;&gt; ""),IF(OR(Base!K79='Config.'!$A$3,Base!L79='Config.'!$A$3),'Config.'!$A$3,'Config.'!$A$2),"")</f>
        <v/>
      </c>
      <c r="P79" s="5" t="str">
        <f>IF(M79&lt;&gt;"",IF(M79='Config.'!$A$2,'Config.'!$A$10,'Config.'!$A$11),"")</f>
        <v/>
      </c>
      <c r="Q79" s="3" t="s">
        <v>10</v>
      </c>
    </row>
    <row r="80" spans="4:17" ht="20.25" customHeight="1" x14ac:dyDescent="0.25">
      <c r="D80" s="6"/>
      <c r="E80" s="6"/>
      <c r="F80" s="6"/>
      <c r="G80" s="6"/>
      <c r="H80" s="6"/>
      <c r="I80" s="6"/>
      <c r="J80" s="6"/>
      <c r="K80" s="5" t="str">
        <f>IF(OR(NOT(ISBLANK(G80)),NOT(ISBLANK(H80))),(IF(G80=H80,'Config.'!$A$2,'Config.'!$A$3)),"")</f>
        <v/>
      </c>
      <c r="L80" s="5" t="str">
        <f>IF(OR(NOT(ISBLANK(I80)),NOT(ISBLANK(J80))),(IF(I80=J80,'Config.'!$A$2,'Config.'!$A$3)),"")</f>
        <v/>
      </c>
      <c r="M80" s="5" t="str">
        <f>IF(AND(K80 &lt;&gt; "",L80 &lt;&gt; ""),IF(OR(Base!K80='Config.'!$A$3,Base!L80='Config.'!$A$3),'Config.'!$A$3,'Config.'!$A$2),"")</f>
        <v/>
      </c>
      <c r="P80" s="5" t="str">
        <f>IF(M80&lt;&gt;"",IF(M80='Config.'!$A$2,'Config.'!$A$10,'Config.'!$A$11),"")</f>
        <v/>
      </c>
      <c r="Q80" s="3" t="s">
        <v>10</v>
      </c>
    </row>
    <row r="81" spans="4:17" ht="20.25" customHeight="1" x14ac:dyDescent="0.25">
      <c r="D81" s="6"/>
      <c r="E81" s="6"/>
      <c r="F81" s="6"/>
      <c r="G81" s="6"/>
      <c r="H81" s="6"/>
      <c r="I81" s="6"/>
      <c r="J81" s="6"/>
      <c r="K81" s="5" t="str">
        <f>IF(OR(NOT(ISBLANK(G81)),NOT(ISBLANK(H81))),(IF(G81=H81,'Config.'!$A$2,'Config.'!$A$3)),"")</f>
        <v/>
      </c>
      <c r="L81" s="5" t="str">
        <f>IF(OR(NOT(ISBLANK(I81)),NOT(ISBLANK(J81))),(IF(I81=J81,'Config.'!$A$2,'Config.'!$A$3)),"")</f>
        <v/>
      </c>
      <c r="M81" s="5" t="str">
        <f>IF(AND(K81 &lt;&gt; "",L81 &lt;&gt; ""),IF(OR(Base!K81='Config.'!$A$3,Base!L81='Config.'!$A$3),'Config.'!$A$3,'Config.'!$A$2),"")</f>
        <v/>
      </c>
      <c r="P81" s="5" t="str">
        <f>IF(M81&lt;&gt;"",IF(M81='Config.'!$A$2,'Config.'!$A$10,'Config.'!$A$11),"")</f>
        <v/>
      </c>
      <c r="Q81" s="3" t="s">
        <v>10</v>
      </c>
    </row>
    <row r="82" spans="4:17" ht="20.25" customHeight="1" x14ac:dyDescent="0.25">
      <c r="D82" s="6"/>
      <c r="E82" s="6"/>
      <c r="F82" s="6"/>
      <c r="G82" s="6"/>
      <c r="H82" s="6"/>
      <c r="I82" s="6"/>
      <c r="J82" s="6"/>
      <c r="K82" s="5" t="str">
        <f>IF(OR(NOT(ISBLANK(G82)),NOT(ISBLANK(H82))),(IF(G82=H82,'Config.'!$A$2,'Config.'!$A$3)),"")</f>
        <v/>
      </c>
      <c r="L82" s="5" t="str">
        <f>IF(OR(NOT(ISBLANK(I82)),NOT(ISBLANK(J82))),(IF(I82=J82,'Config.'!$A$2,'Config.'!$A$3)),"")</f>
        <v/>
      </c>
      <c r="M82" s="5" t="str">
        <f>IF(AND(K82 &lt;&gt; "",L82 &lt;&gt; ""),IF(OR(Base!K82='Config.'!$A$3,Base!L82='Config.'!$A$3),'Config.'!$A$3,'Config.'!$A$2),"")</f>
        <v/>
      </c>
      <c r="P82" s="5" t="str">
        <f>IF(M82&lt;&gt;"",IF(M82='Config.'!$A$2,'Config.'!$A$10,'Config.'!$A$11),"")</f>
        <v/>
      </c>
      <c r="Q82" s="3" t="s">
        <v>10</v>
      </c>
    </row>
    <row r="83" spans="4:17" ht="20.25" customHeight="1" x14ac:dyDescent="0.25">
      <c r="D83" s="6"/>
      <c r="E83" s="6"/>
      <c r="F83" s="6"/>
      <c r="G83" s="6"/>
      <c r="H83" s="6"/>
      <c r="I83" s="6"/>
      <c r="J83" s="6"/>
      <c r="K83" s="5" t="str">
        <f>IF(OR(NOT(ISBLANK(G83)),NOT(ISBLANK(H83))),(IF(G83=H83,'Config.'!$A$2,'Config.'!$A$3)),"")</f>
        <v/>
      </c>
      <c r="L83" s="5" t="str">
        <f>IF(OR(NOT(ISBLANK(I83)),NOT(ISBLANK(J83))),(IF(I83=J83,'Config.'!$A$2,'Config.'!$A$3)),"")</f>
        <v/>
      </c>
      <c r="M83" s="5" t="str">
        <f>IF(AND(K83 &lt;&gt; "",L83 &lt;&gt; ""),IF(OR(Base!K83='Config.'!$A$3,Base!L83='Config.'!$A$3),'Config.'!$A$3,'Config.'!$A$2),"")</f>
        <v/>
      </c>
      <c r="P83" s="5" t="str">
        <f>IF(M83&lt;&gt;"",IF(M83='Config.'!$A$2,'Config.'!$A$10,'Config.'!$A$11),"")</f>
        <v/>
      </c>
      <c r="Q83" s="3" t="s">
        <v>10</v>
      </c>
    </row>
    <row r="84" spans="4:17" ht="20.25" customHeight="1" x14ac:dyDescent="0.25">
      <c r="D84" s="6"/>
      <c r="E84" s="6"/>
      <c r="F84" s="6"/>
      <c r="G84" s="6"/>
      <c r="H84" s="6"/>
      <c r="I84" s="6"/>
      <c r="J84" s="6"/>
      <c r="K84" s="5" t="str">
        <f>IF(OR(NOT(ISBLANK(G84)),NOT(ISBLANK(H84))),(IF(G84=H84,'Config.'!$A$2,'Config.'!$A$3)),"")</f>
        <v/>
      </c>
      <c r="L84" s="5" t="str">
        <f>IF(OR(NOT(ISBLANK(I84)),NOT(ISBLANK(J84))),(IF(I84=J84,'Config.'!$A$2,'Config.'!$A$3)),"")</f>
        <v/>
      </c>
      <c r="M84" s="5" t="str">
        <f>IF(AND(K84 &lt;&gt; "",L84 &lt;&gt; ""),IF(OR(Base!K84='Config.'!$A$3,Base!L84='Config.'!$A$3),'Config.'!$A$3,'Config.'!$A$2),"")</f>
        <v/>
      </c>
      <c r="P84" s="5" t="str">
        <f>IF(M84&lt;&gt;"",IF(M84='Config.'!$A$2,'Config.'!$A$10,'Config.'!$A$11),"")</f>
        <v/>
      </c>
      <c r="Q84" s="3" t="s">
        <v>10</v>
      </c>
    </row>
    <row r="85" spans="4:17" ht="20.25" customHeight="1" x14ac:dyDescent="0.25">
      <c r="D85" s="6"/>
      <c r="E85" s="6"/>
      <c r="F85" s="6"/>
      <c r="G85" s="6"/>
      <c r="H85" s="6"/>
      <c r="I85" s="6"/>
      <c r="J85" s="6"/>
      <c r="K85" s="5" t="str">
        <f>IF(OR(NOT(ISBLANK(G85)),NOT(ISBLANK(H85))),(IF(G85=H85,'Config.'!$A$2,'Config.'!$A$3)),"")</f>
        <v/>
      </c>
      <c r="L85" s="5" t="str">
        <f>IF(OR(NOT(ISBLANK(I85)),NOT(ISBLANK(J85))),(IF(I85=J85,'Config.'!$A$2,'Config.'!$A$3)),"")</f>
        <v/>
      </c>
      <c r="M85" s="5" t="str">
        <f>IF(AND(K85 &lt;&gt; "",L85 &lt;&gt; ""),IF(OR(Base!K85='Config.'!$A$3,Base!L85='Config.'!$A$3),'Config.'!$A$3,'Config.'!$A$2),"")</f>
        <v/>
      </c>
      <c r="P85" s="5" t="str">
        <f>IF(M85&lt;&gt;"",IF(M85='Config.'!$A$2,'Config.'!$A$10,'Config.'!$A$11),"")</f>
        <v/>
      </c>
      <c r="Q85" s="3" t="s">
        <v>10</v>
      </c>
    </row>
    <row r="86" spans="4:17" ht="20.25" customHeight="1" x14ac:dyDescent="0.25">
      <c r="D86" s="6"/>
      <c r="E86" s="6"/>
      <c r="F86" s="6"/>
      <c r="G86" s="6"/>
      <c r="H86" s="6"/>
      <c r="I86" s="6"/>
      <c r="J86" s="6"/>
      <c r="K86" s="5" t="str">
        <f>IF(OR(NOT(ISBLANK(G86)),NOT(ISBLANK(H86))),(IF(G86=H86,'Config.'!$A$2,'Config.'!$A$3)),"")</f>
        <v/>
      </c>
      <c r="L86" s="5" t="str">
        <f>IF(OR(NOT(ISBLANK(I86)),NOT(ISBLANK(J86))),(IF(I86=J86,'Config.'!$A$2,'Config.'!$A$3)),"")</f>
        <v/>
      </c>
      <c r="M86" s="5" t="str">
        <f>IF(AND(K86 &lt;&gt; "",L86 &lt;&gt; ""),IF(OR(Base!K86='Config.'!$A$3,Base!L86='Config.'!$A$3),'Config.'!$A$3,'Config.'!$A$2),"")</f>
        <v/>
      </c>
      <c r="P86" s="5" t="str">
        <f>IF(M86&lt;&gt;"",IF(M86='Config.'!$A$2,'Config.'!$A$10,'Config.'!$A$11),"")</f>
        <v/>
      </c>
      <c r="Q86" s="3" t="s">
        <v>10</v>
      </c>
    </row>
    <row r="87" spans="4:17" ht="20.25" customHeight="1" x14ac:dyDescent="0.25">
      <c r="D87" s="6"/>
      <c r="E87" s="6"/>
      <c r="F87" s="6"/>
      <c r="G87" s="6"/>
      <c r="H87" s="6"/>
      <c r="I87" s="6"/>
      <c r="J87" s="6"/>
      <c r="K87" s="5" t="str">
        <f>IF(OR(NOT(ISBLANK(G87)),NOT(ISBLANK(H87))),(IF(G87=H87,'Config.'!$A$2,'Config.'!$A$3)),"")</f>
        <v/>
      </c>
      <c r="L87" s="5" t="str">
        <f>IF(OR(NOT(ISBLANK(I87)),NOT(ISBLANK(J87))),(IF(I87=J87,'Config.'!$A$2,'Config.'!$A$3)),"")</f>
        <v/>
      </c>
      <c r="M87" s="5" t="str">
        <f>IF(AND(K87 &lt;&gt; "",L87 &lt;&gt; ""),IF(OR(Base!K87='Config.'!$A$3,Base!L87='Config.'!$A$3),'Config.'!$A$3,'Config.'!$A$2),"")</f>
        <v/>
      </c>
      <c r="P87" s="5" t="str">
        <f>IF(M87&lt;&gt;"",IF(M87='Config.'!$A$2,'Config.'!$A$10,'Config.'!$A$11),"")</f>
        <v/>
      </c>
      <c r="Q87" s="3" t="s">
        <v>10</v>
      </c>
    </row>
    <row r="88" spans="4:17" ht="20.25" customHeight="1" x14ac:dyDescent="0.25">
      <c r="D88" s="6"/>
      <c r="E88" s="6"/>
      <c r="F88" s="6"/>
      <c r="G88" s="6"/>
      <c r="H88" s="6"/>
      <c r="I88" s="6"/>
      <c r="J88" s="6"/>
      <c r="K88" s="5" t="str">
        <f>IF(OR(NOT(ISBLANK(G88)),NOT(ISBLANK(H88))),(IF(G88=H88,'Config.'!$A$2,'Config.'!$A$3)),"")</f>
        <v/>
      </c>
      <c r="L88" s="5" t="str">
        <f>IF(OR(NOT(ISBLANK(I88)),NOT(ISBLANK(J88))),(IF(I88=J88,'Config.'!$A$2,'Config.'!$A$3)),"")</f>
        <v/>
      </c>
      <c r="M88" s="5" t="str">
        <f>IF(AND(K88 &lt;&gt; "",L88 &lt;&gt; ""),IF(OR(Base!K88='Config.'!$A$3,Base!L88='Config.'!$A$3),'Config.'!$A$3,'Config.'!$A$2),"")</f>
        <v/>
      </c>
      <c r="P88" s="5" t="str">
        <f>IF(M88&lt;&gt;"",IF(M88='Config.'!$A$2,'Config.'!$A$10,'Config.'!$A$11),"")</f>
        <v/>
      </c>
      <c r="Q88" s="3" t="s">
        <v>10</v>
      </c>
    </row>
    <row r="89" spans="4:17" ht="20.25" customHeight="1" x14ac:dyDescent="0.25">
      <c r="D89" s="6"/>
      <c r="E89" s="6"/>
      <c r="F89" s="6"/>
      <c r="G89" s="6"/>
      <c r="H89" s="6"/>
      <c r="I89" s="6"/>
      <c r="J89" s="6"/>
      <c r="K89" s="5" t="str">
        <f>IF(OR(NOT(ISBLANK(G89)),NOT(ISBLANK(H89))),(IF(G89=H89,'Config.'!$A$2,'Config.'!$A$3)),"")</f>
        <v/>
      </c>
      <c r="L89" s="5" t="str">
        <f>IF(OR(NOT(ISBLANK(I89)),NOT(ISBLANK(J89))),(IF(I89=J89,'Config.'!$A$2,'Config.'!$A$3)),"")</f>
        <v/>
      </c>
      <c r="M89" s="5" t="str">
        <f>IF(AND(K89 &lt;&gt; "",L89 &lt;&gt; ""),IF(OR(Base!K89='Config.'!$A$3,Base!L89='Config.'!$A$3),'Config.'!$A$3,'Config.'!$A$2),"")</f>
        <v/>
      </c>
      <c r="P89" s="5" t="str">
        <f>IF(M89&lt;&gt;"",IF(M89='Config.'!$A$2,'Config.'!$A$10,'Config.'!$A$11),"")</f>
        <v/>
      </c>
      <c r="Q89" s="3" t="s">
        <v>10</v>
      </c>
    </row>
    <row r="90" spans="4:17" ht="20.25" customHeight="1" x14ac:dyDescent="0.25">
      <c r="D90" s="6"/>
      <c r="E90" s="6"/>
      <c r="F90" s="6"/>
      <c r="G90" s="6"/>
      <c r="H90" s="6"/>
      <c r="I90" s="6"/>
      <c r="J90" s="6"/>
      <c r="K90" s="5" t="str">
        <f>IF(OR(NOT(ISBLANK(G90)),NOT(ISBLANK(H90))),(IF(G90=H90,'Config.'!$A$2,'Config.'!$A$3)),"")</f>
        <v/>
      </c>
      <c r="L90" s="5" t="str">
        <f>IF(OR(NOT(ISBLANK(I90)),NOT(ISBLANK(J90))),(IF(I90=J90,'Config.'!$A$2,'Config.'!$A$3)),"")</f>
        <v/>
      </c>
      <c r="M90" s="5" t="str">
        <f>IF(AND(K90 &lt;&gt; "",L90 &lt;&gt; ""),IF(OR(Base!K90='Config.'!$A$3,Base!L90='Config.'!$A$3),'Config.'!$A$3,'Config.'!$A$2),"")</f>
        <v/>
      </c>
      <c r="P90" s="5" t="str">
        <f>IF(M90&lt;&gt;"",IF(M90='Config.'!$A$2,'Config.'!$A$10,'Config.'!$A$11),"")</f>
        <v/>
      </c>
      <c r="Q90" s="3" t="s">
        <v>10</v>
      </c>
    </row>
    <row r="91" spans="4:17" ht="20.25" customHeight="1" x14ac:dyDescent="0.25">
      <c r="D91" s="6"/>
      <c r="E91" s="6"/>
      <c r="F91" s="6"/>
      <c r="G91" s="6"/>
      <c r="H91" s="6"/>
      <c r="I91" s="6"/>
      <c r="J91" s="6"/>
      <c r="K91" s="5" t="str">
        <f>IF(OR(NOT(ISBLANK(G91)),NOT(ISBLANK(H91))),(IF(G91=H91,'Config.'!$A$2,'Config.'!$A$3)),"")</f>
        <v/>
      </c>
      <c r="L91" s="5" t="str">
        <f>IF(OR(NOT(ISBLANK(I91)),NOT(ISBLANK(J91))),(IF(I91=J91,'Config.'!$A$2,'Config.'!$A$3)),"")</f>
        <v/>
      </c>
      <c r="M91" s="5" t="str">
        <f>IF(AND(K91 &lt;&gt; "",L91 &lt;&gt; ""),IF(OR(Base!K91='Config.'!$A$3,Base!L91='Config.'!$A$3),'Config.'!$A$3,'Config.'!$A$2),"")</f>
        <v/>
      </c>
      <c r="P91" s="5" t="str">
        <f>IF(M91&lt;&gt;"",IF(M91='Config.'!$A$2,'Config.'!$A$10,'Config.'!$A$11),"")</f>
        <v/>
      </c>
      <c r="Q91" s="3" t="s">
        <v>10</v>
      </c>
    </row>
    <row r="92" spans="4:17" ht="20.25" customHeight="1" x14ac:dyDescent="0.25">
      <c r="D92" s="6"/>
      <c r="E92" s="6"/>
      <c r="F92" s="6"/>
      <c r="G92" s="6"/>
      <c r="H92" s="6"/>
      <c r="I92" s="6"/>
      <c r="J92" s="6"/>
      <c r="K92" s="5" t="str">
        <f>IF(OR(NOT(ISBLANK(G92)),NOT(ISBLANK(H92))),(IF(G92=H92,'Config.'!$A$2,'Config.'!$A$3)),"")</f>
        <v/>
      </c>
      <c r="L92" s="5" t="str">
        <f>IF(OR(NOT(ISBLANK(I92)),NOT(ISBLANK(J92))),(IF(I92=J92,'Config.'!$A$2,'Config.'!$A$3)),"")</f>
        <v/>
      </c>
      <c r="M92" s="5" t="str">
        <f>IF(AND(K92 &lt;&gt; "",L92 &lt;&gt; ""),IF(OR(Base!K92='Config.'!$A$3,Base!L92='Config.'!$A$3),'Config.'!$A$3,'Config.'!$A$2),"")</f>
        <v/>
      </c>
      <c r="P92" s="5" t="str">
        <f>IF(M92&lt;&gt;"",IF(M92='Config.'!$A$2,'Config.'!$A$10,'Config.'!$A$11),"")</f>
        <v/>
      </c>
      <c r="Q92" s="3" t="s">
        <v>10</v>
      </c>
    </row>
    <row r="93" spans="4:17" ht="20.25" customHeight="1" x14ac:dyDescent="0.25">
      <c r="D93" s="6"/>
      <c r="E93" s="6"/>
      <c r="F93" s="6"/>
      <c r="G93" s="6"/>
      <c r="H93" s="6"/>
      <c r="I93" s="6"/>
      <c r="J93" s="6"/>
      <c r="K93" s="5" t="str">
        <f>IF(OR(NOT(ISBLANK(G93)),NOT(ISBLANK(H93))),(IF(G93=H93,'Config.'!$A$2,'Config.'!$A$3)),"")</f>
        <v/>
      </c>
      <c r="L93" s="5" t="str">
        <f>IF(OR(NOT(ISBLANK(I93)),NOT(ISBLANK(J93))),(IF(I93=J93,'Config.'!$A$2,'Config.'!$A$3)),"")</f>
        <v/>
      </c>
      <c r="M93" s="5" t="str">
        <f>IF(AND(K93 &lt;&gt; "",L93 &lt;&gt; ""),IF(OR(Base!K93='Config.'!$A$3,Base!L93='Config.'!$A$3),'Config.'!$A$3,'Config.'!$A$2),"")</f>
        <v/>
      </c>
      <c r="P93" s="5" t="str">
        <f>IF(M93&lt;&gt;"",IF(M93='Config.'!$A$2,'Config.'!$A$10,'Config.'!$A$11),"")</f>
        <v/>
      </c>
      <c r="Q93" s="3" t="s">
        <v>10</v>
      </c>
    </row>
    <row r="94" spans="4:17" ht="20.25" customHeight="1" x14ac:dyDescent="0.25">
      <c r="D94" s="6"/>
      <c r="E94" s="6"/>
      <c r="F94" s="6"/>
      <c r="G94" s="6"/>
      <c r="H94" s="6"/>
      <c r="I94" s="6"/>
      <c r="J94" s="6"/>
      <c r="K94" s="5" t="str">
        <f>IF(OR(NOT(ISBLANK(G94)),NOT(ISBLANK(H94))),(IF(G94=H94,'Config.'!$A$2,'Config.'!$A$3)),"")</f>
        <v/>
      </c>
      <c r="L94" s="5" t="str">
        <f>IF(OR(NOT(ISBLANK(I94)),NOT(ISBLANK(J94))),(IF(I94=J94,'Config.'!$A$2,'Config.'!$A$3)),"")</f>
        <v/>
      </c>
      <c r="M94" s="5" t="str">
        <f>IF(AND(K94 &lt;&gt; "",L94 &lt;&gt; ""),IF(OR(Base!K94='Config.'!$A$3,Base!L94='Config.'!$A$3),'Config.'!$A$3,'Config.'!$A$2),"")</f>
        <v/>
      </c>
      <c r="P94" s="5" t="str">
        <f>IF(M94&lt;&gt;"",IF(M94='Config.'!$A$2,'Config.'!$A$10,'Config.'!$A$11),"")</f>
        <v/>
      </c>
      <c r="Q94" s="3" t="s">
        <v>10</v>
      </c>
    </row>
    <row r="95" spans="4:17" ht="20.25" customHeight="1" x14ac:dyDescent="0.25">
      <c r="D95" s="6"/>
      <c r="E95" s="6"/>
      <c r="F95" s="6"/>
      <c r="G95" s="6"/>
      <c r="H95" s="6"/>
      <c r="I95" s="6"/>
      <c r="J95" s="6"/>
      <c r="K95" s="5" t="str">
        <f>IF(OR(NOT(ISBLANK(G95)),NOT(ISBLANK(H95))),(IF(G95=H95,'Config.'!$A$2,'Config.'!$A$3)),"")</f>
        <v/>
      </c>
      <c r="L95" s="5" t="str">
        <f>IF(OR(NOT(ISBLANK(I95)),NOT(ISBLANK(J95))),(IF(I95=J95,'Config.'!$A$2,'Config.'!$A$3)),"")</f>
        <v/>
      </c>
      <c r="M95" s="5" t="str">
        <f>IF(AND(K95 &lt;&gt; "",L95 &lt;&gt; ""),IF(OR(Base!K95='Config.'!$A$3,Base!L95='Config.'!$A$3),'Config.'!$A$3,'Config.'!$A$2),"")</f>
        <v/>
      </c>
      <c r="P95" s="5" t="str">
        <f>IF(M95&lt;&gt;"",IF(M95='Config.'!$A$2,'Config.'!$A$10,'Config.'!$A$11),"")</f>
        <v/>
      </c>
      <c r="Q95" s="3" t="s">
        <v>10</v>
      </c>
    </row>
    <row r="96" spans="4:17" ht="20.25" customHeight="1" x14ac:dyDescent="0.25">
      <c r="D96" s="6"/>
      <c r="E96" s="6"/>
      <c r="F96" s="6"/>
      <c r="G96" s="6"/>
      <c r="H96" s="6"/>
      <c r="I96" s="6"/>
      <c r="J96" s="6"/>
      <c r="K96" s="5" t="str">
        <f>IF(OR(NOT(ISBLANK(G96)),NOT(ISBLANK(H96))),(IF(G96=H96,'Config.'!$A$2,'Config.'!$A$3)),"")</f>
        <v/>
      </c>
      <c r="L96" s="5" t="str">
        <f>IF(OR(NOT(ISBLANK(I96)),NOT(ISBLANK(J96))),(IF(I96=J96,'Config.'!$A$2,'Config.'!$A$3)),"")</f>
        <v/>
      </c>
      <c r="M96" s="5" t="str">
        <f>IF(AND(K96 &lt;&gt; "",L96 &lt;&gt; ""),IF(OR(Base!K96='Config.'!$A$3,Base!L96='Config.'!$A$3),'Config.'!$A$3,'Config.'!$A$2),"")</f>
        <v/>
      </c>
      <c r="P96" s="5" t="str">
        <f>IF(M96&lt;&gt;"",IF(M96='Config.'!$A$2,'Config.'!$A$10,'Config.'!$A$11),"")</f>
        <v/>
      </c>
      <c r="Q96" s="3" t="s">
        <v>10</v>
      </c>
    </row>
    <row r="97" spans="1:17 16384:16384" ht="20.25" customHeight="1" x14ac:dyDescent="0.25">
      <c r="D97" s="6"/>
      <c r="E97" s="6"/>
      <c r="F97" s="6"/>
      <c r="G97" s="6"/>
      <c r="H97" s="6"/>
      <c r="I97" s="6"/>
      <c r="J97" s="6"/>
      <c r="K97" s="5" t="str">
        <f>IF(OR(NOT(ISBLANK(G97)),NOT(ISBLANK(H97))),(IF(G97=H97,'Config.'!$A$2,'Config.'!$A$3)),"")</f>
        <v/>
      </c>
      <c r="L97" s="5" t="str">
        <f>IF(OR(NOT(ISBLANK(I97)),NOT(ISBLANK(J97))),(IF(I97=J97,'Config.'!$A$2,'Config.'!$A$3)),"")</f>
        <v/>
      </c>
      <c r="M97" s="5" t="str">
        <f>IF(AND(K97 &lt;&gt; "",L97 &lt;&gt; ""),IF(OR(Base!K97='Config.'!$A$3,Base!L97='Config.'!$A$3),'Config.'!$A$3,'Config.'!$A$2),"")</f>
        <v/>
      </c>
      <c r="P97" s="5" t="str">
        <f>IF(M97&lt;&gt;"",IF(M97='Config.'!$A$2,'Config.'!$A$10,'Config.'!$A$11),"")</f>
        <v/>
      </c>
      <c r="Q97" s="3" t="s">
        <v>10</v>
      </c>
    </row>
    <row r="98" spans="1:17 16384:16384" ht="20.25" customHeight="1" x14ac:dyDescent="0.25">
      <c r="D98" s="6"/>
      <c r="E98" s="6"/>
      <c r="F98" s="6"/>
      <c r="G98" s="6"/>
      <c r="H98" s="6"/>
      <c r="I98" s="6"/>
      <c r="J98" s="6"/>
      <c r="K98" s="5" t="str">
        <f>IF(OR(NOT(ISBLANK(G98)),NOT(ISBLANK(H98))),(IF(G98=H98,'Config.'!$A$2,'Config.'!$A$3)),"")</f>
        <v/>
      </c>
      <c r="L98" s="5" t="str">
        <f>IF(OR(NOT(ISBLANK(I98)),NOT(ISBLANK(J98))),(IF(I98=J98,'Config.'!$A$2,'Config.'!$A$3)),"")</f>
        <v/>
      </c>
      <c r="M98" s="5" t="str">
        <f>IF(AND(K98 &lt;&gt; "",L98 &lt;&gt; ""),IF(OR(Base!K98='Config.'!$A$3,Base!L98='Config.'!$A$3),'Config.'!$A$3,'Config.'!$A$2),"")</f>
        <v/>
      </c>
      <c r="P98" s="5" t="str">
        <f>IF(M98&lt;&gt;"",IF(M98='Config.'!$A$2,'Config.'!$A$10,'Config.'!$A$11),"")</f>
        <v/>
      </c>
      <c r="Q98" s="3" t="s">
        <v>10</v>
      </c>
    </row>
    <row r="99" spans="1:17 16384:16384" ht="20.25" customHeight="1" x14ac:dyDescent="0.25">
      <c r="D99" s="6"/>
      <c r="E99" s="6"/>
      <c r="F99" s="6"/>
      <c r="G99" s="6"/>
      <c r="H99" s="6"/>
      <c r="I99" s="6"/>
      <c r="J99" s="6"/>
      <c r="K99" s="5" t="str">
        <f>IF(OR(NOT(ISBLANK(G99)),NOT(ISBLANK(H99))),(IF(G99=H99,'Config.'!$A$2,'Config.'!$A$3)),"")</f>
        <v/>
      </c>
      <c r="L99" s="5" t="str">
        <f>IF(OR(NOT(ISBLANK(I99)),NOT(ISBLANK(J99))),(IF(I99=J99,'Config.'!$A$2,'Config.'!$A$3)),"")</f>
        <v/>
      </c>
      <c r="M99" s="5" t="str">
        <f>IF(AND(K99 &lt;&gt; "",L99 &lt;&gt; ""),IF(OR(Base!K99='Config.'!$A$3,Base!L99='Config.'!$A$3),'Config.'!$A$3,'Config.'!$A$2),"")</f>
        <v/>
      </c>
      <c r="P99" s="5" t="str">
        <f>IF(M99&lt;&gt;"",IF(M99='Config.'!$A$2,'Config.'!$A$10,'Config.'!$A$11),"")</f>
        <v/>
      </c>
      <c r="Q99" s="3" t="s">
        <v>10</v>
      </c>
    </row>
    <row r="100" spans="1:17 16384:16384" ht="20.25" customHeight="1" x14ac:dyDescent="0.25">
      <c r="D100" s="6"/>
      <c r="E100" s="6"/>
      <c r="F100" s="6"/>
      <c r="G100" s="6"/>
      <c r="H100" s="6"/>
      <c r="I100" s="6"/>
      <c r="J100" s="6"/>
      <c r="K100" s="5" t="str">
        <f>IF(OR(NOT(ISBLANK(G100)),NOT(ISBLANK(H100))),(IF(G100=H100,'Config.'!$A$2,'Config.'!$A$3)),"")</f>
        <v/>
      </c>
      <c r="L100" s="5" t="str">
        <f>IF(OR(NOT(ISBLANK(I100)),NOT(ISBLANK(J100))),(IF(I100=J100,'Config.'!$A$2,'Config.'!$A$3)),"")</f>
        <v/>
      </c>
      <c r="M100" s="5" t="str">
        <f>IF(AND(K100 &lt;&gt; "",L100 &lt;&gt; ""),IF(OR(Base!K100='Config.'!$A$3,Base!L100='Config.'!$A$3),'Config.'!$A$3,'Config.'!$A$2),"")</f>
        <v/>
      </c>
      <c r="P100" s="5" t="str">
        <f>IF(M100&lt;&gt;"",IF(M100='Config.'!$A$2,'Config.'!$A$10,'Config.'!$A$11),"")</f>
        <v/>
      </c>
      <c r="Q100" s="3" t="s">
        <v>10</v>
      </c>
    </row>
    <row r="101" spans="1:17 16384:16384" ht="20.25" customHeight="1" x14ac:dyDescent="0.25">
      <c r="D101" s="6"/>
      <c r="E101" s="6"/>
      <c r="F101" s="6"/>
      <c r="G101" s="6"/>
      <c r="H101" s="6"/>
      <c r="I101" s="6"/>
      <c r="J101" s="6"/>
      <c r="K101" s="5" t="str">
        <f>IF(OR(NOT(ISBLANK(G101)),NOT(ISBLANK(H101))),(IF(G101=H101,'Config.'!$A$2,'Config.'!$A$3)),"")</f>
        <v/>
      </c>
      <c r="L101" s="5" t="str">
        <f>IF(OR(NOT(ISBLANK(I101)),NOT(ISBLANK(J101))),(IF(I101=J101,'Config.'!$A$2,'Config.'!$A$3)),"")</f>
        <v/>
      </c>
      <c r="M101" s="5" t="str">
        <f>IF(AND(K101 &lt;&gt; "",L101 &lt;&gt; ""),IF(OR(Base!K101='Config.'!$A$3,Base!L101='Config.'!$A$3),'Config.'!$A$3,'Config.'!$A$2),"")</f>
        <v/>
      </c>
      <c r="P101" s="5" t="str">
        <f>IF(M101&lt;&gt;"",IF(M101='Config.'!$A$2,'Config.'!$A$10,'Config.'!$A$11),"")</f>
        <v/>
      </c>
      <c r="Q101" s="3" t="s">
        <v>10</v>
      </c>
    </row>
    <row r="102" spans="1:17 16384:16384" ht="20.25" customHeight="1" x14ac:dyDescent="0.25">
      <c r="D102" s="6"/>
      <c r="E102" s="6"/>
      <c r="F102" s="6"/>
      <c r="G102" s="6"/>
      <c r="H102" s="6"/>
      <c r="I102" s="6"/>
      <c r="J102" s="6"/>
      <c r="K102" s="5" t="str">
        <f>IF(OR(NOT(ISBLANK(G102)),NOT(ISBLANK(H102))),(IF(G102=H102,'Config.'!$A$2,'Config.'!$A$3)),"")</f>
        <v/>
      </c>
      <c r="L102" s="5" t="str">
        <f>IF(OR(NOT(ISBLANK(I102)),NOT(ISBLANK(J102))),(IF(I102=J102,'Config.'!$A$2,'Config.'!$A$3)),"")</f>
        <v/>
      </c>
      <c r="M102" s="5" t="str">
        <f>IF(AND(K102 &lt;&gt; "",L102 &lt;&gt; ""),IF(OR(Base!K102='Config.'!$A$3,Base!L102='Config.'!$A$3),'Config.'!$A$3,'Config.'!$A$2),"")</f>
        <v/>
      </c>
      <c r="P102" s="5" t="str">
        <f>IF(M102&lt;&gt;"",IF(M102='Config.'!$A$2,'Config.'!$A$10,'Config.'!$A$11),"")</f>
        <v/>
      </c>
      <c r="Q102" s="3" t="s">
        <v>10</v>
      </c>
    </row>
    <row r="103" spans="1:17 16384:16384" ht="20.25" customHeight="1" x14ac:dyDescent="0.25">
      <c r="D103" s="6"/>
      <c r="E103" s="6"/>
      <c r="F103" s="6"/>
      <c r="G103" s="6"/>
      <c r="H103" s="6"/>
      <c r="I103" s="6"/>
      <c r="J103" s="6"/>
      <c r="K103" s="5" t="str">
        <f>IF(OR(NOT(ISBLANK(G103)),NOT(ISBLANK(H103))),(IF(G103=H103,'Config.'!$A$2,'Config.'!$A$3)),"")</f>
        <v/>
      </c>
      <c r="L103" s="5" t="str">
        <f>IF(OR(NOT(ISBLANK(I103)),NOT(ISBLANK(J103))),(IF(I103=J103,'Config.'!$A$2,'Config.'!$A$3)),"")</f>
        <v/>
      </c>
      <c r="M103" s="5" t="str">
        <f>IF(AND(K103 &lt;&gt; "",L103 &lt;&gt; ""),IF(OR(Base!K103='Config.'!$A$3,Base!L103='Config.'!$A$3),'Config.'!$A$3,'Config.'!$A$2),"")</f>
        <v/>
      </c>
      <c r="P103" s="5" t="str">
        <f>IF(M103&lt;&gt;"",IF(M103='Config.'!$A$2,'Config.'!$A$10,'Config.'!$A$11),"")</f>
        <v/>
      </c>
      <c r="Q103" s="3" t="s">
        <v>10</v>
      </c>
    </row>
    <row r="104" spans="1:17 16384:16384" ht="20.25" customHeight="1" x14ac:dyDescent="0.25">
      <c r="A104" s="10" t="s">
        <v>10</v>
      </c>
      <c r="B104" s="7" t="s">
        <v>10</v>
      </c>
      <c r="C104" s="7" t="s">
        <v>10</v>
      </c>
      <c r="D104" s="7" t="s">
        <v>10</v>
      </c>
      <c r="E104" s="7" t="s">
        <v>10</v>
      </c>
      <c r="F104" s="7" t="s">
        <v>10</v>
      </c>
      <c r="G104" s="7" t="s">
        <v>10</v>
      </c>
      <c r="H104" s="3" t="s">
        <v>10</v>
      </c>
      <c r="I104" s="3" t="s">
        <v>10</v>
      </c>
      <c r="J104" s="3" t="s">
        <v>10</v>
      </c>
      <c r="K104" s="3" t="s">
        <v>10</v>
      </c>
      <c r="L104" s="3" t="s">
        <v>10</v>
      </c>
      <c r="M104" s="3" t="s">
        <v>10</v>
      </c>
      <c r="N104" s="3" t="s">
        <v>10</v>
      </c>
      <c r="O104" s="3" t="s">
        <v>10</v>
      </c>
      <c r="P104" s="3" t="s">
        <v>10</v>
      </c>
      <c r="Q104" s="3" t="s">
        <v>10</v>
      </c>
      <c r="XFD104" s="5"/>
    </row>
  </sheetData>
  <phoneticPr fontId="5" type="noConversion"/>
  <conditionalFormatting sqref="A63:P103">
    <cfRule type="expression" dxfId="6" priority="7">
      <formula>AND(NOT(ISBLANK($A63)),$A63&lt;&gt;"")</formula>
    </cfRule>
  </conditionalFormatting>
  <hyperlinks>
    <hyperlink ref="F21" r:id="rId1" xr:uid="{234DC00E-B898-4419-9773-C76A72E65E6B}"/>
    <hyperlink ref="G21" r:id="rId2" xr:uid="{289D4956-7B6C-4831-B3BA-A7614169620A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5" operator="equal" id="{43D39CF7-99A6-456D-B4C9-24E469813CDB}">
            <xm:f>'Config.'!$A$3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K63:L104 K1:L1 I105:J1048576</xm:sqref>
        </x14:conditionalFormatting>
        <x14:conditionalFormatting xmlns:xm="http://schemas.microsoft.com/office/excel/2006/main">
          <x14:cfRule type="cellIs" priority="43" operator="equal" id="{D8C58C61-D98A-47ED-BF63-800881C46D07}">
            <xm:f>'Config.'!$A$2</xm:f>
            <x14:dxf>
              <fill>
                <patternFill>
                  <bgColor theme="0" tint="-0.24994659260841701"/>
                </patternFill>
              </fill>
            </x14:dxf>
          </x14:cfRule>
          <xm:sqref>K63:M103</xm:sqref>
        </x14:conditionalFormatting>
        <x14:conditionalFormatting xmlns:xm="http://schemas.microsoft.com/office/excel/2006/main">
          <x14:cfRule type="cellIs" priority="47" operator="equal" id="{90EE42A2-18C8-40C7-B6CF-A005B5FE616F}">
            <xm:f>'Config.'!$A$3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M63:M104 M1 K105:K1048576</xm:sqref>
        </x14:conditionalFormatting>
        <x14:conditionalFormatting xmlns:xm="http://schemas.microsoft.com/office/excel/2006/main">
          <x14:cfRule type="expression" priority="44" id="{5098B8FE-2DB2-4472-A980-14FE0AFFD466}">
            <xm:f>$M63='Config.'!$A$2</xm:f>
            <x14:dxf>
              <fill>
                <patternFill>
                  <bgColor theme="0" tint="-0.24994659260841701"/>
                </patternFill>
              </fill>
            </x14:dxf>
          </x14:cfRule>
          <xm:sqref>N63:P103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EF79-C235-4187-BEBA-99F74C2DA4F8}">
  <dimension ref="T17:X20"/>
  <sheetViews>
    <sheetView zoomScale="90" zoomScaleNormal="90" workbookViewId="0">
      <selection activeCell="AB1" sqref="AB1"/>
    </sheetView>
  </sheetViews>
  <sheetFormatPr defaultRowHeight="15" x14ac:dyDescent="0.25"/>
  <cols>
    <col min="23" max="23" width="22.42578125" customWidth="1"/>
  </cols>
  <sheetData>
    <row r="17" spans="20:24" x14ac:dyDescent="0.25">
      <c r="T17" s="26" t="s">
        <v>40</v>
      </c>
      <c r="U17" s="27"/>
      <c r="W17" s="14" t="s">
        <v>32</v>
      </c>
      <c r="X17" s="11" t="s">
        <v>28</v>
      </c>
    </row>
    <row r="18" spans="20:24" x14ac:dyDescent="0.25">
      <c r="T18" s="28">
        <f>SUM('Config.'!K2:K5)</f>
        <v>0</v>
      </c>
      <c r="U18" s="29"/>
      <c r="W18" s="1" t="s">
        <v>33</v>
      </c>
      <c r="X18" s="1">
        <f>'Config.'!B10</f>
        <v>0</v>
      </c>
    </row>
    <row r="19" spans="20:24" x14ac:dyDescent="0.25">
      <c r="W19" s="1" t="s">
        <v>34</v>
      </c>
      <c r="X19" s="1">
        <f>'Config.'!B11</f>
        <v>0</v>
      </c>
    </row>
    <row r="20" spans="20:24" x14ac:dyDescent="0.25">
      <c r="W20" s="1" t="s">
        <v>39</v>
      </c>
      <c r="X20" s="1">
        <f>'Config.'!B12</f>
        <v>0</v>
      </c>
    </row>
  </sheetData>
  <mergeCells count="2">
    <mergeCell ref="T17:U17"/>
    <mergeCell ref="T18:U1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DC7A-6C76-4C69-9885-9CEC64948459}">
  <dimension ref="A1:K12"/>
  <sheetViews>
    <sheetView workbookViewId="0">
      <selection activeCell="A14" sqref="A14"/>
    </sheetView>
  </sheetViews>
  <sheetFormatPr defaultRowHeight="15" x14ac:dyDescent="0.25"/>
  <cols>
    <col min="1" max="1" width="23" customWidth="1"/>
    <col min="3" max="3" width="3.7109375" customWidth="1"/>
    <col min="4" max="4" width="19.7109375" customWidth="1"/>
    <col min="7" max="7" width="13.7109375" customWidth="1"/>
    <col min="10" max="10" width="14.5703125" customWidth="1"/>
  </cols>
  <sheetData>
    <row r="1" spans="1:11" x14ac:dyDescent="0.25">
      <c r="A1" s="14" t="s">
        <v>14</v>
      </c>
      <c r="B1" s="11" t="s">
        <v>28</v>
      </c>
      <c r="D1" s="16" t="s">
        <v>19</v>
      </c>
      <c r="E1" s="16" t="s">
        <v>28</v>
      </c>
      <c r="G1" s="14" t="s">
        <v>29</v>
      </c>
      <c r="H1" s="11" t="s">
        <v>28</v>
      </c>
      <c r="J1" s="18" t="s">
        <v>36</v>
      </c>
      <c r="K1" s="18" t="s">
        <v>28</v>
      </c>
    </row>
    <row r="2" spans="1:11" x14ac:dyDescent="0.25">
      <c r="A2" s="1" t="s">
        <v>12</v>
      </c>
      <c r="B2" s="1">
        <v>0</v>
      </c>
      <c r="D2" s="17" t="s">
        <v>21</v>
      </c>
      <c r="E2" s="17">
        <f>COUNTIF(Base!$E$2:$E$1003,TipoRequisicao[[#This Row],[Tipo de Requisição]])</f>
        <v>2</v>
      </c>
      <c r="G2" s="1" t="s">
        <v>16</v>
      </c>
      <c r="H2" s="1">
        <f>COUNTIF(Base!$C$2:$C$1003,Categorias[[#This Row],[Categorias]])</f>
        <v>0</v>
      </c>
      <c r="J2" s="1" t="s">
        <v>15</v>
      </c>
      <c r="K2" s="1">
        <f>COUNTIF(Base!$B$2:$B$1003,Vercoes[[#This Row],[Versões]])</f>
        <v>0</v>
      </c>
    </row>
    <row r="3" spans="1:11" x14ac:dyDescent="0.25">
      <c r="A3" s="1" t="s">
        <v>11</v>
      </c>
      <c r="B3" s="1">
        <v>1</v>
      </c>
      <c r="D3" s="12" t="s">
        <v>20</v>
      </c>
      <c r="E3" s="12">
        <f>COUNTIF(Base!$E$2:$E$1003,TipoRequisicao[[#This Row],[Tipo de Requisição]])</f>
        <v>21</v>
      </c>
      <c r="G3" s="1" t="s">
        <v>17</v>
      </c>
      <c r="H3" s="1">
        <f>COUNTIF(Base!$C$2:$C$1003,Categorias[[#This Row],[Categorias]])</f>
        <v>0</v>
      </c>
      <c r="J3" s="1" t="s">
        <v>35</v>
      </c>
      <c r="K3" s="1">
        <f>COUNTIF(Base!$B$2:$B$1003,Vercoes[[#This Row],[Versões]])</f>
        <v>0</v>
      </c>
    </row>
    <row r="4" spans="1:11" x14ac:dyDescent="0.25">
      <c r="D4" s="1" t="s">
        <v>22</v>
      </c>
      <c r="E4" s="1">
        <f>COUNTIF(Base!$E$2:$E$1003,TipoRequisicao[[#This Row],[Tipo de Requisição]])</f>
        <v>0</v>
      </c>
      <c r="G4" s="15" t="s">
        <v>13</v>
      </c>
      <c r="H4" s="1">
        <f>COUNTIF(Base!$C$2:$C$1003,Categorias[[#This Row],[Categorias]])</f>
        <v>0</v>
      </c>
      <c r="J4" s="1" t="s">
        <v>37</v>
      </c>
      <c r="K4" s="1">
        <f>COUNTIF(Base!$B$2:$B$1003,Vercoes[[#This Row],[Versões]])</f>
        <v>0</v>
      </c>
    </row>
    <row r="5" spans="1:11" x14ac:dyDescent="0.25">
      <c r="A5" s="14" t="s">
        <v>31</v>
      </c>
      <c r="B5" s="11" t="s">
        <v>28</v>
      </c>
      <c r="D5" s="13" t="s">
        <v>23</v>
      </c>
      <c r="E5" s="13">
        <f>COUNTIF(Base!$E$2:$E$1003,TipoRequisicao[[#This Row],[Tipo de Requisição]])</f>
        <v>0</v>
      </c>
      <c r="G5" s="15" t="s">
        <v>18</v>
      </c>
      <c r="H5" s="1">
        <f>COUNTIF(Base!$C$2:$C$1003,Categorias[[#This Row],[Categorias]])</f>
        <v>0</v>
      </c>
      <c r="J5" s="1" t="s">
        <v>38</v>
      </c>
      <c r="K5" s="1">
        <f>COUNTIF(Base!$B$2:$B$1003,Vercoes[[#This Row],[Versões]])</f>
        <v>0</v>
      </c>
    </row>
    <row r="6" spans="1:11" x14ac:dyDescent="0.25">
      <c r="A6" s="1" t="s">
        <v>12</v>
      </c>
      <c r="B6" s="1">
        <f>COUNTIF(Base!$M$2:$M$1003,CorrecoesNecessarias[[#This Row],[Correções Necessárias]])</f>
        <v>15</v>
      </c>
      <c r="G6" s="15" t="s">
        <v>30</v>
      </c>
      <c r="H6" s="1">
        <f>COUNTIF(Base!$C$2:$C$1003,Categorias[[#This Row],[Categorias]])</f>
        <v>0</v>
      </c>
    </row>
    <row r="7" spans="1:11" x14ac:dyDescent="0.25">
      <c r="A7" s="1" t="s">
        <v>11</v>
      </c>
      <c r="B7" s="1">
        <f>COUNTIF(Base!$M$2:$M$1003,CorrecoesNecessarias[[#This Row],[Correções Necessárias]])</f>
        <v>8</v>
      </c>
    </row>
    <row r="9" spans="1:11" x14ac:dyDescent="0.25">
      <c r="A9" s="14" t="s">
        <v>32</v>
      </c>
      <c r="B9" s="11" t="s">
        <v>28</v>
      </c>
    </row>
    <row r="10" spans="1:11" x14ac:dyDescent="0.25">
      <c r="A10" s="1" t="s">
        <v>33</v>
      </c>
      <c r="B10" s="1">
        <f>COUNTIF(Base!$P$2:$P$1003,CorrecoesRealizadas[[#This Row],[Correções Realizadas]])</f>
        <v>0</v>
      </c>
    </row>
    <row r="11" spans="1:11" x14ac:dyDescent="0.25">
      <c r="A11" s="1" t="s">
        <v>34</v>
      </c>
      <c r="B11" s="1">
        <f>COUNTIF(Base!$P$2:$P$1003,CorrecoesRealizadas[[#This Row],[Correções Realizadas]])</f>
        <v>0</v>
      </c>
    </row>
    <row r="12" spans="1:11" x14ac:dyDescent="0.25">
      <c r="A12" s="1" t="s">
        <v>39</v>
      </c>
      <c r="B12" s="1">
        <f>COUNTIF(Base!$P$2:$P$1003,CorrecoesRealizadas[[#This Row],[Correções Realizadas]])</f>
        <v>0</v>
      </c>
    </row>
  </sheetData>
  <phoneticPr fontId="5" type="noConversion"/>
  <conditionalFormatting sqref="G4">
    <cfRule type="expression" dxfId="1" priority="36">
      <formula>AND(NOT(ISBLANK(#REF!)),#REF!&lt;&gt;"")</formula>
    </cfRule>
  </conditionalFormatting>
  <conditionalFormatting sqref="G5:G6">
    <cfRule type="expression" dxfId="0" priority="42">
      <formula>AND(NOT(ISBLANK(#REF!)),#REF!&lt;&gt;"")</formula>
    </cfRule>
  </conditionalFormatting>
  <pageMargins left="0.7" right="0.7" top="0.75" bottom="0.75" header="0.3" footer="0.3"/>
  <ignoredErrors>
    <ignoredError sqref="H2" calculatedColumn="1"/>
  </ignoredErrors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Q 6 x Z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B D r F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x Z V 0 1 F Q o q x A A A A 7 w A A A B M A H A B G b 3 J t d W x h c y 9 T Z W N 0 a W 9 u M S 5 t I K I Y A C i g F A A A A A A A A A A A A A A A A A A A A A A A A A A A A G 2 N s Q q D Q B B E e 8 F / O C 6 N w i E I I Y 1 Y S Y o 0 a Z S k E I v T b K J 4 3 o a 9 E x L E z 8 o X 5 M d y x i q Q b Q Z m 3 s 4 Y a G y H m u W r x o n v + Z 5 p J c G F F b J W E L O U K b C + x 9 z l O F I D z t k / G l B R N h K B t m e k v k b s g 3 A q j 3 K A l K + f v J r L D L V 1 S C X W g g 3 P W q l v S / n z D t w 1 f d G o I K n N F W n I U I 2 D X k I T r G t i m v g J y L x f Y L h g B 2 1 3 2 2 g B Z s F c I h X S r z 2 H v t f p v 3 v J B 1 B L A Q I t A B Q A A g A I A E O s W V c 8 K 2 4 v o w A A A P Y A A A A S A A A A A A A A A A A A A A A A A A A A A A B D b 2 5 m a W c v U G F j a 2 F n Z S 5 4 b W x Q S w E C L Q A U A A I A C A B D r F l X D 8 r p q 6 Q A A A D p A A A A E w A A A A A A A A A A A A A A A A D v A A A A W 0 N v b n R l b n R f V H l w Z X N d L n h t b F B L A Q I t A B Q A A g A I A E O s W V d N R U K K s Q A A A O 8 A A A A T A A A A A A A A A A A A A A A A A O A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G A A A A A A A A d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w M D o z N D o w M S 4 2 O D A z M j k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u E X B 4 P A k 2 p y r 3 5 D t D G z A A A A A A C A A A A A A A Q Z g A A A A E A A C A A A A A 4 t s Q a S o b B o f p H A W Q 6 M t g G Y r K A P t H J h k u C X H J 6 9 F o x 9 A A A A A A O g A A A A A I A A C A A A A C 9 L W / J g b g 8 I L E j A M 1 V v a 3 m T O l S N x i 8 u L c A z Y t H 2 9 c b z V A A A A C 7 X 2 7 F 2 M G e 0 8 K S q e a G K F h m N c 1 Q A E 6 U g M Q p M U K j d w F i V U I j 0 q t 4 P g R T t I 4 a M r W H W a K F 0 H 8 1 + J n S J 4 8 + B j 5 j F Q P k M i R l P J o L 4 Z 8 K J 9 z Z l B 5 D Z k A A A A A P b z z m O z d l x A h c v 8 8 1 O o o 4 9 6 t K o N b e x F 3 8 m Z s H K 1 y U h S f T U h F S R t u r 8 N 7 O b f t S J / R I p 1 g q j Y x c i + q 6 8 5 m p Y F k Y < / D a t a M a s h u p > 
</file>

<file path=customXml/itemProps1.xml><?xml version="1.0" encoding="utf-8"?>
<ds:datastoreItem xmlns:ds="http://schemas.openxmlformats.org/officeDocument/2006/customXml" ds:itemID="{EDCAF7FF-91BB-443A-AAB2-3B87A8455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Graficos</vt:lpstr>
      <vt:lpstr>Config.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pady</dc:creator>
  <cp:lastModifiedBy>Matheus Guedes</cp:lastModifiedBy>
  <dcterms:created xsi:type="dcterms:W3CDTF">2023-10-19T00:19:29Z</dcterms:created>
  <dcterms:modified xsi:type="dcterms:W3CDTF">2024-05-29T12:31:31Z</dcterms:modified>
</cp:coreProperties>
</file>