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935" firstSheet="5"/>
  </bookViews>
  <sheets>
    <sheet name="Bone" sheetId="1" r:id="rId1"/>
    <sheet name="Brain" sheetId="2" r:id="rId2"/>
    <sheet name="Fat" sheetId="3" r:id="rId3"/>
    <sheet name="GITract" sheetId="4" r:id="rId4"/>
    <sheet name="Kidney" sheetId="12" r:id="rId5"/>
    <sheet name="LeftHeart" sheetId="5" r:id="rId6"/>
    <sheet name="Liver" sheetId="6" r:id="rId7"/>
    <sheet name="Other" sheetId="7" r:id="rId8"/>
    <sheet name="Respiratory" sheetId="8" r:id="rId9"/>
    <sheet name="RightHeart" sheetId="9" r:id="rId10"/>
    <sheet name="Skeletal" sheetId="10" r:id="rId11"/>
    <sheet name="Skin" sheetId="11" r:id="rId12"/>
  </sheets>
  <externalReferences>
    <externalReference r:id="rId13"/>
  </externalReferences>
  <definedNames>
    <definedName name="BoneFlow">Bone!$A$4</definedName>
    <definedName name="BrainFlow">Brain!$A$4</definedName>
    <definedName name="FatFlow">Fat!$A$4</definedName>
    <definedName name="GIFlow">GITract!$A$4</definedName>
    <definedName name="KidneyFlow">Kidney!$A$4</definedName>
    <definedName name="LHeartFlow">LeftHeart!$A$4</definedName>
    <definedName name="LiverFlow">Liver!$A$4</definedName>
    <definedName name="Other">Other!$A$4</definedName>
    <definedName name="OtherFlow">Other!$A$4</definedName>
    <definedName name="RHeartFlow">RightHeart!$A$4</definedName>
    <definedName name="RMuscleFlow">Respiratory!$A$4</definedName>
    <definedName name="SkinFlow">Skin!$A$4</definedName>
    <definedName name="SMuscleFlow">Skeletal!$A$4</definedName>
    <definedName name="TotalFlow">Kidney!$A$4</definedName>
  </definedNames>
  <calcPr calcId="145621"/>
</workbook>
</file>

<file path=xl/calcChain.xml><?xml version="1.0" encoding="utf-8"?>
<calcChain xmlns="http://schemas.openxmlformats.org/spreadsheetml/2006/main">
  <c r="A4" i="3" l="1"/>
  <c r="E22" i="3" s="1"/>
  <c r="A4" i="4"/>
  <c r="E22" i="4" s="1"/>
  <c r="A4" i="12"/>
  <c r="E13" i="12" s="1"/>
  <c r="A4" i="5"/>
  <c r="A4" i="6"/>
  <c r="A4" i="7"/>
  <c r="A4" i="8"/>
  <c r="A4" i="9"/>
  <c r="A4" i="10"/>
  <c r="A4" i="11"/>
  <c r="I23" i="11"/>
  <c r="D23" i="11"/>
  <c r="I23" i="10"/>
  <c r="D23" i="10"/>
  <c r="I23" i="9"/>
  <c r="D23" i="9"/>
  <c r="I23" i="8"/>
  <c r="D23" i="8"/>
  <c r="I23" i="7"/>
  <c r="D23" i="7"/>
  <c r="I23" i="6"/>
  <c r="D23" i="6"/>
  <c r="I23" i="5"/>
  <c r="D23" i="5"/>
  <c r="I23" i="12"/>
  <c r="D23" i="12"/>
  <c r="I23" i="4"/>
  <c r="D23" i="4"/>
  <c r="I23" i="3"/>
  <c r="D23" i="3"/>
  <c r="I23" i="1"/>
  <c r="D23" i="1"/>
  <c r="A4" i="2"/>
  <c r="J11" i="2" s="1"/>
  <c r="A4" i="1"/>
  <c r="J14" i="1" s="1"/>
  <c r="E5" i="1" l="1"/>
  <c r="E7" i="1"/>
  <c r="E9" i="1"/>
  <c r="E11" i="1"/>
  <c r="E15" i="1"/>
  <c r="E17" i="1"/>
  <c r="E19" i="1"/>
  <c r="E21" i="1"/>
  <c r="J5" i="1"/>
  <c r="J7" i="1"/>
  <c r="J9" i="1"/>
  <c r="J11" i="1"/>
  <c r="J15" i="1"/>
  <c r="J17" i="1"/>
  <c r="J19" i="1"/>
  <c r="J21" i="1"/>
  <c r="J12" i="1"/>
  <c r="E22" i="11"/>
  <c r="E21" i="11"/>
  <c r="E20" i="11"/>
  <c r="E19" i="11"/>
  <c r="E18" i="11"/>
  <c r="E17" i="11"/>
  <c r="E16" i="11"/>
  <c r="E15" i="11"/>
  <c r="J13" i="11"/>
  <c r="J12" i="11"/>
  <c r="E11" i="11"/>
  <c r="E10" i="11"/>
  <c r="E9" i="11"/>
  <c r="E8" i="11"/>
  <c r="E7" i="11"/>
  <c r="E6" i="11"/>
  <c r="E5" i="11"/>
  <c r="J22" i="11"/>
  <c r="J20" i="11"/>
  <c r="J18" i="11"/>
  <c r="J16" i="11"/>
  <c r="J14" i="11"/>
  <c r="J11" i="11"/>
  <c r="J9" i="11"/>
  <c r="J7" i="11"/>
  <c r="J5" i="11"/>
  <c r="J21" i="11"/>
  <c r="J19" i="11"/>
  <c r="J17" i="11"/>
  <c r="J15" i="11"/>
  <c r="E13" i="11"/>
  <c r="J10" i="11"/>
  <c r="J8" i="11"/>
  <c r="J6" i="11"/>
  <c r="E22" i="9"/>
  <c r="E21" i="9"/>
  <c r="E20" i="9"/>
  <c r="E19" i="9"/>
  <c r="E18" i="9"/>
  <c r="E17" i="9"/>
  <c r="E16" i="9"/>
  <c r="E15" i="9"/>
  <c r="J13" i="9"/>
  <c r="J12" i="9"/>
  <c r="E11" i="9"/>
  <c r="E10" i="9"/>
  <c r="E9" i="9"/>
  <c r="E8" i="9"/>
  <c r="E7" i="9"/>
  <c r="E6" i="9"/>
  <c r="E5" i="9"/>
  <c r="J22" i="9"/>
  <c r="J20" i="9"/>
  <c r="J18" i="9"/>
  <c r="J16" i="9"/>
  <c r="J14" i="9"/>
  <c r="J11" i="9"/>
  <c r="J9" i="9"/>
  <c r="J7" i="9"/>
  <c r="J5" i="9"/>
  <c r="J21" i="9"/>
  <c r="J19" i="9"/>
  <c r="J17" i="9"/>
  <c r="J15" i="9"/>
  <c r="E13" i="9"/>
  <c r="J10" i="9"/>
  <c r="J8" i="9"/>
  <c r="J6" i="9"/>
  <c r="E22" i="7"/>
  <c r="E21" i="7"/>
  <c r="E20" i="7"/>
  <c r="E19" i="7"/>
  <c r="E18" i="7"/>
  <c r="E17" i="7"/>
  <c r="E16" i="7"/>
  <c r="E15" i="7"/>
  <c r="J13" i="7"/>
  <c r="J12" i="7"/>
  <c r="E11" i="7"/>
  <c r="E10" i="7"/>
  <c r="E9" i="7"/>
  <c r="E8" i="7"/>
  <c r="E7" i="7"/>
  <c r="E6" i="7"/>
  <c r="J22" i="7"/>
  <c r="J20" i="7"/>
  <c r="J18" i="7"/>
  <c r="J16" i="7"/>
  <c r="J14" i="7"/>
  <c r="J11" i="7"/>
  <c r="J9" i="7"/>
  <c r="J7" i="7"/>
  <c r="J5" i="7"/>
  <c r="J21" i="7"/>
  <c r="J19" i="7"/>
  <c r="J17" i="7"/>
  <c r="J15" i="7"/>
  <c r="E13" i="7"/>
  <c r="J10" i="7"/>
  <c r="J8" i="7"/>
  <c r="J6" i="7"/>
  <c r="E5" i="7"/>
  <c r="J22" i="5"/>
  <c r="J21" i="5"/>
  <c r="J20" i="5"/>
  <c r="J19" i="5"/>
  <c r="J18" i="5"/>
  <c r="J17" i="5"/>
  <c r="J16" i="5"/>
  <c r="J15" i="5"/>
  <c r="J14" i="5"/>
  <c r="E13" i="5"/>
  <c r="J11" i="5"/>
  <c r="J10" i="5"/>
  <c r="J9" i="5"/>
  <c r="J8" i="5"/>
  <c r="J7" i="5"/>
  <c r="J6" i="5"/>
  <c r="J5" i="5"/>
  <c r="E22" i="5"/>
  <c r="E21" i="5"/>
  <c r="E20" i="5"/>
  <c r="E19" i="5"/>
  <c r="E18" i="5"/>
  <c r="E17" i="5"/>
  <c r="E16" i="5"/>
  <c r="E15" i="5"/>
  <c r="J13" i="5"/>
  <c r="J12" i="5"/>
  <c r="E11" i="5"/>
  <c r="E10" i="5"/>
  <c r="E9" i="5"/>
  <c r="E8" i="5"/>
  <c r="E7" i="5"/>
  <c r="E6" i="5"/>
  <c r="E5" i="5"/>
  <c r="E11" i="2"/>
  <c r="J5" i="3"/>
  <c r="J6" i="3"/>
  <c r="J7" i="3"/>
  <c r="J8" i="3"/>
  <c r="J9" i="3"/>
  <c r="J10" i="3"/>
  <c r="J11" i="3"/>
  <c r="E13" i="3"/>
  <c r="J14" i="3"/>
  <c r="J15" i="3"/>
  <c r="J16" i="3"/>
  <c r="J17" i="3"/>
  <c r="J18" i="3"/>
  <c r="J19" i="3"/>
  <c r="J20" i="3"/>
  <c r="J21" i="3"/>
  <c r="J22" i="3"/>
  <c r="J5" i="4"/>
  <c r="J6" i="4"/>
  <c r="J7" i="4"/>
  <c r="J8" i="4"/>
  <c r="J9" i="4"/>
  <c r="J10" i="4"/>
  <c r="J11" i="4"/>
  <c r="E13" i="4"/>
  <c r="J14" i="4"/>
  <c r="J15" i="4"/>
  <c r="J16" i="4"/>
  <c r="J17" i="4"/>
  <c r="J18" i="4"/>
  <c r="J19" i="4"/>
  <c r="J20" i="4"/>
  <c r="J21" i="4"/>
  <c r="J22" i="4"/>
  <c r="J5" i="12"/>
  <c r="J6" i="12"/>
  <c r="J7" i="12"/>
  <c r="J8" i="12"/>
  <c r="J9" i="12"/>
  <c r="J10" i="12"/>
  <c r="J11" i="12"/>
  <c r="E6" i="1"/>
  <c r="E8" i="1"/>
  <c r="E10" i="1"/>
  <c r="E13" i="1"/>
  <c r="E16" i="1"/>
  <c r="E18" i="1"/>
  <c r="E20" i="1"/>
  <c r="E22" i="1"/>
  <c r="J6" i="1"/>
  <c r="J8" i="1"/>
  <c r="J10" i="1"/>
  <c r="J13" i="1"/>
  <c r="J16" i="1"/>
  <c r="J18" i="1"/>
  <c r="J20" i="1"/>
  <c r="J22" i="1"/>
  <c r="E22" i="10"/>
  <c r="E21" i="10"/>
  <c r="E20" i="10"/>
  <c r="E19" i="10"/>
  <c r="E18" i="10"/>
  <c r="E17" i="10"/>
  <c r="E16" i="10"/>
  <c r="E15" i="10"/>
  <c r="J13" i="10"/>
  <c r="J12" i="10"/>
  <c r="E11" i="10"/>
  <c r="E10" i="10"/>
  <c r="E9" i="10"/>
  <c r="E8" i="10"/>
  <c r="E7" i="10"/>
  <c r="E6" i="10"/>
  <c r="E5" i="10"/>
  <c r="J21" i="10"/>
  <c r="J19" i="10"/>
  <c r="J17" i="10"/>
  <c r="J15" i="10"/>
  <c r="E13" i="10"/>
  <c r="J10" i="10"/>
  <c r="J8" i="10"/>
  <c r="J6" i="10"/>
  <c r="J22" i="10"/>
  <c r="J20" i="10"/>
  <c r="J18" i="10"/>
  <c r="J16" i="10"/>
  <c r="J14" i="10"/>
  <c r="J11" i="10"/>
  <c r="J9" i="10"/>
  <c r="J7" i="10"/>
  <c r="J5" i="10"/>
  <c r="E22" i="8"/>
  <c r="E21" i="8"/>
  <c r="E20" i="8"/>
  <c r="E19" i="8"/>
  <c r="E18" i="8"/>
  <c r="E17" i="8"/>
  <c r="E16" i="8"/>
  <c r="E15" i="8"/>
  <c r="J13" i="8"/>
  <c r="J12" i="8"/>
  <c r="E11" i="8"/>
  <c r="E10" i="8"/>
  <c r="E9" i="8"/>
  <c r="E8" i="8"/>
  <c r="E7" i="8"/>
  <c r="E6" i="8"/>
  <c r="E5" i="8"/>
  <c r="J21" i="8"/>
  <c r="J19" i="8"/>
  <c r="J17" i="8"/>
  <c r="J15" i="8"/>
  <c r="E13" i="8"/>
  <c r="J10" i="8"/>
  <c r="J8" i="8"/>
  <c r="J6" i="8"/>
  <c r="J22" i="8"/>
  <c r="J20" i="8"/>
  <c r="J18" i="8"/>
  <c r="J16" i="8"/>
  <c r="J14" i="8"/>
  <c r="J11" i="8"/>
  <c r="J9" i="8"/>
  <c r="J7" i="8"/>
  <c r="J5" i="8"/>
  <c r="E14" i="6"/>
  <c r="J22" i="6"/>
  <c r="J21" i="6"/>
  <c r="J20" i="6"/>
  <c r="J19" i="6"/>
  <c r="J18" i="6"/>
  <c r="J17" i="6"/>
  <c r="J16" i="6"/>
  <c r="J15" i="6"/>
  <c r="J14" i="6"/>
  <c r="E13" i="6"/>
  <c r="J11" i="6"/>
  <c r="J10" i="6"/>
  <c r="J9" i="6"/>
  <c r="J8" i="6"/>
  <c r="J7" i="6"/>
  <c r="J6" i="6"/>
  <c r="J5" i="6"/>
  <c r="E22" i="6"/>
  <c r="E21" i="6"/>
  <c r="E20" i="6"/>
  <c r="E19" i="6"/>
  <c r="E18" i="6"/>
  <c r="E17" i="6"/>
  <c r="E16" i="6"/>
  <c r="E15" i="6"/>
  <c r="J13" i="6"/>
  <c r="J12" i="6"/>
  <c r="E11" i="6"/>
  <c r="E10" i="6"/>
  <c r="E9" i="6"/>
  <c r="E8" i="6"/>
  <c r="E7" i="6"/>
  <c r="E6" i="6"/>
  <c r="E5" i="6"/>
  <c r="J22" i="12"/>
  <c r="J21" i="12"/>
  <c r="J20" i="12"/>
  <c r="J19" i="12"/>
  <c r="J18" i="12"/>
  <c r="J17" i="12"/>
  <c r="J16" i="12"/>
  <c r="J15" i="12"/>
  <c r="J14" i="12"/>
  <c r="E22" i="12"/>
  <c r="E21" i="12"/>
  <c r="E20" i="12"/>
  <c r="E19" i="12"/>
  <c r="E18" i="12"/>
  <c r="E17" i="12"/>
  <c r="E16" i="12"/>
  <c r="E15" i="12"/>
  <c r="E5" i="3"/>
  <c r="E6" i="3"/>
  <c r="E7" i="3"/>
  <c r="E8" i="3"/>
  <c r="E9" i="3"/>
  <c r="E10" i="3"/>
  <c r="E11" i="3"/>
  <c r="J12" i="3"/>
  <c r="J13" i="3"/>
  <c r="J23" i="3" s="1"/>
  <c r="E15" i="3"/>
  <c r="E16" i="3"/>
  <c r="E17" i="3"/>
  <c r="E18" i="3"/>
  <c r="E23" i="3" s="1"/>
  <c r="E19" i="3"/>
  <c r="E20" i="3"/>
  <c r="E21" i="3"/>
  <c r="E5" i="4"/>
  <c r="E23" i="4" s="1"/>
  <c r="E6" i="4"/>
  <c r="E7" i="4"/>
  <c r="E8" i="4"/>
  <c r="E9" i="4"/>
  <c r="E10" i="4"/>
  <c r="E11" i="4"/>
  <c r="J12" i="4"/>
  <c r="J13" i="4"/>
  <c r="E15" i="4"/>
  <c r="E16" i="4"/>
  <c r="E17" i="4"/>
  <c r="E18" i="4"/>
  <c r="E19" i="4"/>
  <c r="E20" i="4"/>
  <c r="E21" i="4"/>
  <c r="E5" i="12"/>
  <c r="E23" i="12" s="1"/>
  <c r="E6" i="12"/>
  <c r="E7" i="12"/>
  <c r="E8" i="12"/>
  <c r="E9" i="12"/>
  <c r="E10" i="12"/>
  <c r="E11" i="12"/>
  <c r="J12" i="12"/>
  <c r="J13" i="12"/>
  <c r="E23" i="9"/>
  <c r="E23" i="5"/>
  <c r="J23" i="4"/>
  <c r="J23" i="1"/>
  <c r="E23" i="1"/>
  <c r="E23" i="10" l="1"/>
  <c r="E23" i="6"/>
  <c r="E23" i="8"/>
  <c r="J23" i="5"/>
  <c r="J23" i="7"/>
  <c r="E23" i="11"/>
  <c r="J23" i="6"/>
  <c r="J23" i="8"/>
  <c r="J23" i="10"/>
  <c r="J23" i="12"/>
  <c r="E23" i="7"/>
  <c r="J23" i="9"/>
  <c r="J23" i="11"/>
</calcChain>
</file>

<file path=xl/sharedStrings.xml><?xml version="1.0" encoding="utf-8"?>
<sst xmlns="http://schemas.openxmlformats.org/spreadsheetml/2006/main" count="541" uniqueCount="43">
  <si>
    <t>Male - Bone</t>
  </si>
  <si>
    <t>Inflow</t>
  </si>
  <si>
    <t>Total Flow</t>
  </si>
  <si>
    <t>From</t>
  </si>
  <si>
    <t>Fraction</t>
  </si>
  <si>
    <t>Flow</t>
  </si>
  <si>
    <t>Outflow</t>
  </si>
  <si>
    <t>To</t>
  </si>
  <si>
    <t>Thoracic Aorta</t>
  </si>
  <si>
    <t>Abdominal Aorta</t>
  </si>
  <si>
    <t>Right Iliac</t>
  </si>
  <si>
    <t>Left Iliac</t>
  </si>
  <si>
    <t>Superior Vena Cava</t>
  </si>
  <si>
    <t>Inferior VenaCava</t>
  </si>
  <si>
    <t>Right Atrium</t>
  </si>
  <si>
    <t>Splanchnic</t>
  </si>
  <si>
    <t>~~~ SUM ~~</t>
  </si>
  <si>
    <t>Male - Brain</t>
  </si>
  <si>
    <t>Male - Fat</t>
  </si>
  <si>
    <t>Male - Skin</t>
  </si>
  <si>
    <t>Male - Skeletal</t>
  </si>
  <si>
    <t>Male - RightHeart</t>
  </si>
  <si>
    <t>Male - Respiratory Muscle</t>
  </si>
  <si>
    <t>Male - Other</t>
  </si>
  <si>
    <t>Male - Liver</t>
  </si>
  <si>
    <t>Male - LeftHeart</t>
  </si>
  <si>
    <t>Male - Kidney</t>
  </si>
  <si>
    <t>Male -GITract</t>
  </si>
  <si>
    <t>Splanchnic Vein</t>
  </si>
  <si>
    <t>Right UpperArm</t>
  </si>
  <si>
    <t>Left UpperArm</t>
  </si>
  <si>
    <t>Right LowerArm</t>
  </si>
  <si>
    <t>LeftLowerArm</t>
  </si>
  <si>
    <t>Left LowerArm</t>
  </si>
  <si>
    <t>Right Thigh</t>
  </si>
  <si>
    <t>Left Thigh</t>
  </si>
  <si>
    <t>Right Calf</t>
  </si>
  <si>
    <t>Left Calf</t>
  </si>
  <si>
    <t>Right Foot</t>
  </si>
  <si>
    <t>Left Foot</t>
  </si>
  <si>
    <t>Cerebrals</t>
  </si>
  <si>
    <t>Carotids</t>
  </si>
  <si>
    <t>Jugulars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</si>
</sst>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y Mass"/>
      <sheetName val="Organ Mass - Male"/>
      <sheetName val="Organ Mass - Female"/>
      <sheetName val="Blood Pressures"/>
      <sheetName val="Pressure Gradients"/>
      <sheetName val="Organ Composition"/>
      <sheetName val="Organ Blood Flow"/>
      <sheetName val="Flows &amp; Conductances"/>
      <sheetName val="Cardiac Output"/>
      <sheetName val="Blood Volume"/>
      <sheetName val="Calories Used"/>
      <sheetName val="Insulin Receptors"/>
      <sheetName val="PV-Arteries"/>
      <sheetName val="PV-Veins"/>
      <sheetName val="PV-Lungs"/>
      <sheetName val="NormalValues"/>
    </sheetNames>
    <definedNames>
      <definedName name="BoneFlowMale" refersTo="='Organ Blood Flow'!$C$11"/>
      <definedName name="BrainFlowMale" refersTo="='Organ Blood Flow'!$C$12"/>
      <definedName name="FatFlowMale" refersTo="='Organ Blood Flow'!$C$9"/>
      <definedName name="GIFlowMale" refersTo="='Organ Blood Flow'!$C$13"/>
      <definedName name="KidneyFlowMale" refersTo="='Organ Blood Flow'!$C$16"/>
      <definedName name="LHeartFlowMale" refersTo="='Organ Blood Flow'!$C$27"/>
      <definedName name="LiverFlowMale" refersTo="='Organ Blood Flow'!$C$17"/>
      <definedName name="OtherFlowMale" refersTo="='Organ Blood Flow'!$C$33"/>
      <definedName name="RHeartFlowMale" refersTo="='Organ Blood Flow'!$C$26"/>
      <definedName name="RMuscleFlowMale" refersTo="='Organ Blood Flow'!$C$30"/>
      <definedName name="SkinFlowMale" refersTo="='Organ Blood Flow'!$C$20"/>
      <definedName name="SMuscleFlowMale" refersTo="='Organ Blood Flow'!$C$31"/>
    </defined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C9">
            <v>270</v>
          </cell>
        </row>
        <row r="11">
          <cell r="C11">
            <v>270</v>
          </cell>
        </row>
        <row r="12">
          <cell r="C12">
            <v>648</v>
          </cell>
        </row>
        <row r="13">
          <cell r="C13">
            <v>1026</v>
          </cell>
        </row>
        <row r="16">
          <cell r="C16">
            <v>1026</v>
          </cell>
        </row>
        <row r="17">
          <cell r="C17">
            <v>1350</v>
          </cell>
        </row>
        <row r="20">
          <cell r="C20">
            <v>270</v>
          </cell>
        </row>
        <row r="26">
          <cell r="C26">
            <v>36.720000000000006</v>
          </cell>
        </row>
        <row r="27">
          <cell r="C27">
            <v>179.28</v>
          </cell>
        </row>
        <row r="30">
          <cell r="C30">
            <v>110.16000000000001</v>
          </cell>
        </row>
        <row r="31">
          <cell r="C31">
            <v>807.84000000000015</v>
          </cell>
        </row>
        <row r="33">
          <cell r="C33">
            <v>431.99999999999989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" workbookViewId="0">
      <selection activeCell="A4" sqref="A4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0</v>
      </c>
    </row>
    <row r="3" spans="1:10" x14ac:dyDescent="0.25">
      <c r="A3" t="s">
        <v>2</v>
      </c>
    </row>
    <row r="4" spans="1:10" x14ac:dyDescent="0.25">
      <c r="A4">
        <f>[1]!BoneFlowMale</f>
        <v>270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0.05</v>
      </c>
      <c r="E5" s="1">
        <f t="shared" ref="E5:E11" si="0">D5*BoneFlow</f>
        <v>13.5</v>
      </c>
      <c r="H5" t="s">
        <v>12</v>
      </c>
      <c r="I5">
        <v>0.05</v>
      </c>
      <c r="J5" s="1">
        <f t="shared" ref="J5:J22" si="1">I5*BoneFlow</f>
        <v>13.5</v>
      </c>
    </row>
    <row r="6" spans="1:10" x14ac:dyDescent="0.25">
      <c r="C6" t="s">
        <v>29</v>
      </c>
      <c r="D6">
        <v>0.06</v>
      </c>
      <c r="E6" s="1">
        <f t="shared" si="0"/>
        <v>16.2</v>
      </c>
      <c r="H6" t="s">
        <v>29</v>
      </c>
      <c r="I6">
        <v>0.06</v>
      </c>
      <c r="J6" s="1">
        <f t="shared" si="1"/>
        <v>16.2</v>
      </c>
    </row>
    <row r="7" spans="1:10" x14ac:dyDescent="0.25">
      <c r="C7" t="s">
        <v>31</v>
      </c>
      <c r="D7">
        <v>0.05</v>
      </c>
      <c r="E7" s="1">
        <f t="shared" si="0"/>
        <v>13.5</v>
      </c>
      <c r="H7" t="s">
        <v>31</v>
      </c>
      <c r="I7">
        <v>0.05</v>
      </c>
      <c r="J7" s="1">
        <f t="shared" si="1"/>
        <v>13.5</v>
      </c>
    </row>
    <row r="8" spans="1:10" x14ac:dyDescent="0.25">
      <c r="C8" t="s">
        <v>30</v>
      </c>
      <c r="D8">
        <v>0.06</v>
      </c>
      <c r="E8" s="1">
        <f t="shared" si="0"/>
        <v>16.2</v>
      </c>
      <c r="H8" t="s">
        <v>30</v>
      </c>
      <c r="I8">
        <v>0.06</v>
      </c>
      <c r="J8" s="1">
        <f t="shared" si="1"/>
        <v>16.2</v>
      </c>
    </row>
    <row r="9" spans="1:10" x14ac:dyDescent="0.25">
      <c r="C9" t="s">
        <v>32</v>
      </c>
      <c r="D9">
        <v>0.05</v>
      </c>
      <c r="E9" s="1">
        <f t="shared" si="0"/>
        <v>13.5</v>
      </c>
      <c r="H9" t="s">
        <v>33</v>
      </c>
      <c r="I9">
        <v>0.05</v>
      </c>
      <c r="J9" s="1">
        <f t="shared" si="1"/>
        <v>13.5</v>
      </c>
    </row>
    <row r="10" spans="1:10" x14ac:dyDescent="0.25">
      <c r="C10" t="s">
        <v>41</v>
      </c>
      <c r="D10">
        <v>0.06</v>
      </c>
      <c r="E10" s="1">
        <f t="shared" si="0"/>
        <v>16.2</v>
      </c>
      <c r="H10" t="s">
        <v>42</v>
      </c>
      <c r="I10">
        <v>0.06</v>
      </c>
      <c r="J10" s="1">
        <f t="shared" si="1"/>
        <v>16.2</v>
      </c>
    </row>
    <row r="11" spans="1:10" x14ac:dyDescent="0.25">
      <c r="C11" t="s">
        <v>40</v>
      </c>
      <c r="D11">
        <v>0.11</v>
      </c>
      <c r="E11" s="1">
        <f t="shared" si="0"/>
        <v>29.7</v>
      </c>
      <c r="H11" t="s">
        <v>40</v>
      </c>
      <c r="I11">
        <v>0.11</v>
      </c>
      <c r="J11" s="1">
        <f t="shared" si="1"/>
        <v>29.7</v>
      </c>
    </row>
    <row r="12" spans="1:10" x14ac:dyDescent="0.25">
      <c r="H12" t="s">
        <v>14</v>
      </c>
      <c r="I12">
        <v>0</v>
      </c>
      <c r="J12" s="1">
        <f t="shared" si="1"/>
        <v>0</v>
      </c>
    </row>
    <row r="13" spans="1:10" x14ac:dyDescent="0.25">
      <c r="C13" t="s">
        <v>9</v>
      </c>
      <c r="D13">
        <v>0.1</v>
      </c>
      <c r="E13" s="1">
        <f>D13*BoneFlow</f>
        <v>27</v>
      </c>
      <c r="H13" t="s">
        <v>13</v>
      </c>
      <c r="I13">
        <v>0.1</v>
      </c>
      <c r="J13" s="1">
        <f t="shared" si="1"/>
        <v>27</v>
      </c>
    </row>
    <row r="14" spans="1:10" x14ac:dyDescent="0.25">
      <c r="E14" s="1"/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0.09</v>
      </c>
      <c r="E15" s="1">
        <f t="shared" ref="E15:E22" si="2">D15*BoneFlow</f>
        <v>24.3</v>
      </c>
      <c r="H15" t="s">
        <v>10</v>
      </c>
      <c r="I15">
        <v>0.09</v>
      </c>
      <c r="J15" s="1">
        <f t="shared" si="1"/>
        <v>24.3</v>
      </c>
    </row>
    <row r="16" spans="1:10" x14ac:dyDescent="0.25">
      <c r="C16" t="s">
        <v>34</v>
      </c>
      <c r="D16">
        <v>7.0000000000000007E-2</v>
      </c>
      <c r="E16" s="1">
        <f t="shared" si="2"/>
        <v>18.900000000000002</v>
      </c>
      <c r="H16" t="s">
        <v>34</v>
      </c>
      <c r="I16">
        <v>7.0000000000000007E-2</v>
      </c>
      <c r="J16" s="1">
        <f t="shared" si="1"/>
        <v>18.900000000000002</v>
      </c>
    </row>
    <row r="17" spans="1:10" x14ac:dyDescent="0.25">
      <c r="C17" t="s">
        <v>36</v>
      </c>
      <c r="D17">
        <v>0.05</v>
      </c>
      <c r="E17" s="1">
        <f t="shared" si="2"/>
        <v>13.5</v>
      </c>
      <c r="H17" t="s">
        <v>36</v>
      </c>
      <c r="I17">
        <v>0.05</v>
      </c>
      <c r="J17" s="1">
        <f t="shared" si="1"/>
        <v>13.5</v>
      </c>
    </row>
    <row r="18" spans="1:10" x14ac:dyDescent="0.25">
      <c r="C18" t="s">
        <v>38</v>
      </c>
      <c r="D18">
        <v>0.02</v>
      </c>
      <c r="E18" s="1">
        <f t="shared" si="2"/>
        <v>5.4</v>
      </c>
      <c r="H18" t="s">
        <v>38</v>
      </c>
      <c r="I18">
        <v>0.02</v>
      </c>
      <c r="J18" s="1">
        <f t="shared" si="1"/>
        <v>5.4</v>
      </c>
    </row>
    <row r="19" spans="1:10" x14ac:dyDescent="0.25">
      <c r="C19" t="s">
        <v>11</v>
      </c>
      <c r="D19">
        <v>0.09</v>
      </c>
      <c r="E19" s="1">
        <f t="shared" si="2"/>
        <v>24.3</v>
      </c>
      <c r="H19" t="s">
        <v>11</v>
      </c>
      <c r="I19">
        <v>0.09</v>
      </c>
      <c r="J19" s="1">
        <f t="shared" si="1"/>
        <v>24.3</v>
      </c>
    </row>
    <row r="20" spans="1:10" x14ac:dyDescent="0.25">
      <c r="C20" t="s">
        <v>35</v>
      </c>
      <c r="D20">
        <v>7.0000000000000007E-2</v>
      </c>
      <c r="E20" s="1">
        <f t="shared" si="2"/>
        <v>18.900000000000002</v>
      </c>
      <c r="H20" t="s">
        <v>35</v>
      </c>
      <c r="I20">
        <v>7.0000000000000007E-2</v>
      </c>
      <c r="J20" s="1">
        <f t="shared" si="1"/>
        <v>18.900000000000002</v>
      </c>
    </row>
    <row r="21" spans="1:10" x14ac:dyDescent="0.25">
      <c r="C21" t="s">
        <v>37</v>
      </c>
      <c r="D21">
        <v>0.05</v>
      </c>
      <c r="E21" s="1">
        <f t="shared" si="2"/>
        <v>13.5</v>
      </c>
      <c r="H21" t="s">
        <v>37</v>
      </c>
      <c r="I21">
        <v>0.05</v>
      </c>
      <c r="J21" s="1">
        <f t="shared" si="1"/>
        <v>13.5</v>
      </c>
    </row>
    <row r="22" spans="1:10" x14ac:dyDescent="0.25">
      <c r="C22" t="s">
        <v>39</v>
      </c>
      <c r="D22">
        <v>0.02</v>
      </c>
      <c r="E22" s="1">
        <f t="shared" si="2"/>
        <v>5.4</v>
      </c>
      <c r="H22" t="s">
        <v>39</v>
      </c>
      <c r="I22">
        <v>0.02</v>
      </c>
      <c r="J22" s="1">
        <f t="shared" si="1"/>
        <v>5.4</v>
      </c>
    </row>
    <row r="23" spans="1:10" x14ac:dyDescent="0.25">
      <c r="A23" t="s">
        <v>16</v>
      </c>
      <c r="D23">
        <f>SUM(D5:D22)</f>
        <v>1</v>
      </c>
      <c r="E23">
        <f>SUM(E5:E22)</f>
        <v>270</v>
      </c>
      <c r="I23">
        <f>SUM(I5:I22)</f>
        <v>1</v>
      </c>
      <c r="J23">
        <f>SUM(J5:J22)</f>
        <v>270</v>
      </c>
    </row>
  </sheetData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3" sqref="I23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21</v>
      </c>
    </row>
    <row r="3" spans="1:10" x14ac:dyDescent="0.25">
      <c r="A3" t="s">
        <v>2</v>
      </c>
    </row>
    <row r="4" spans="1:10" x14ac:dyDescent="0.25">
      <c r="A4" s="2">
        <f>[1]!RHeartFlowMale</f>
        <v>36.720000000000006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1</v>
      </c>
      <c r="E5" s="1">
        <f t="shared" ref="E5:E11" si="0">D5*RHeartFlow</f>
        <v>36.720000000000006</v>
      </c>
      <c r="H5" t="s">
        <v>12</v>
      </c>
      <c r="I5">
        <v>0</v>
      </c>
      <c r="J5" s="1">
        <f t="shared" ref="J5:J22" si="1">I5*RHeartFlow</f>
        <v>0</v>
      </c>
    </row>
    <row r="6" spans="1:10" x14ac:dyDescent="0.25">
      <c r="C6" t="s">
        <v>29</v>
      </c>
      <c r="D6">
        <v>0</v>
      </c>
      <c r="E6" s="1">
        <f t="shared" si="0"/>
        <v>0</v>
      </c>
      <c r="H6" t="s">
        <v>29</v>
      </c>
      <c r="I6">
        <v>0</v>
      </c>
      <c r="J6" s="1">
        <f t="shared" si="1"/>
        <v>0</v>
      </c>
    </row>
    <row r="7" spans="1:10" x14ac:dyDescent="0.25">
      <c r="C7" t="s">
        <v>31</v>
      </c>
      <c r="D7">
        <v>0</v>
      </c>
      <c r="E7" s="1">
        <f t="shared" si="0"/>
        <v>0</v>
      </c>
      <c r="H7" t="s">
        <v>31</v>
      </c>
      <c r="I7">
        <v>0</v>
      </c>
      <c r="J7" s="1">
        <f t="shared" si="1"/>
        <v>0</v>
      </c>
    </row>
    <row r="8" spans="1:10" x14ac:dyDescent="0.25">
      <c r="C8" t="s">
        <v>30</v>
      </c>
      <c r="D8">
        <v>0</v>
      </c>
      <c r="E8" s="1">
        <f t="shared" si="0"/>
        <v>0</v>
      </c>
      <c r="H8" t="s">
        <v>30</v>
      </c>
      <c r="I8">
        <v>0</v>
      </c>
      <c r="J8" s="1">
        <f t="shared" si="1"/>
        <v>0</v>
      </c>
    </row>
    <row r="9" spans="1:10" x14ac:dyDescent="0.25">
      <c r="C9" t="s">
        <v>32</v>
      </c>
      <c r="D9">
        <v>0</v>
      </c>
      <c r="E9" s="1">
        <f t="shared" si="0"/>
        <v>0</v>
      </c>
      <c r="H9" t="s">
        <v>33</v>
      </c>
      <c r="I9">
        <v>0</v>
      </c>
      <c r="J9" s="1">
        <f t="shared" si="1"/>
        <v>0</v>
      </c>
    </row>
    <row r="10" spans="1:10" x14ac:dyDescent="0.25">
      <c r="C10" t="s">
        <v>41</v>
      </c>
      <c r="D10">
        <v>0</v>
      </c>
      <c r="E10" s="1">
        <f t="shared" si="0"/>
        <v>0</v>
      </c>
      <c r="H10" t="s">
        <v>42</v>
      </c>
      <c r="I10">
        <v>0</v>
      </c>
      <c r="J10" s="1">
        <f t="shared" si="1"/>
        <v>0</v>
      </c>
    </row>
    <row r="11" spans="1:10" x14ac:dyDescent="0.25">
      <c r="C11" t="s">
        <v>40</v>
      </c>
      <c r="D11">
        <v>0</v>
      </c>
      <c r="E11" s="1">
        <f t="shared" si="0"/>
        <v>0</v>
      </c>
      <c r="H11" t="s">
        <v>40</v>
      </c>
      <c r="I11">
        <v>0</v>
      </c>
      <c r="J11" s="1">
        <f t="shared" si="1"/>
        <v>0</v>
      </c>
    </row>
    <row r="12" spans="1:10" x14ac:dyDescent="0.25">
      <c r="H12" t="s">
        <v>14</v>
      </c>
      <c r="I12">
        <v>1</v>
      </c>
      <c r="J12" s="1">
        <f t="shared" si="1"/>
        <v>36.720000000000006</v>
      </c>
    </row>
    <row r="13" spans="1:10" x14ac:dyDescent="0.25">
      <c r="C13" t="s">
        <v>9</v>
      </c>
      <c r="D13">
        <v>0</v>
      </c>
      <c r="E13" s="1">
        <f>D13*RHeartFlow</f>
        <v>0</v>
      </c>
      <c r="H13" t="s">
        <v>13</v>
      </c>
      <c r="I13">
        <v>0</v>
      </c>
      <c r="J13" s="1">
        <f t="shared" si="1"/>
        <v>0</v>
      </c>
    </row>
    <row r="14" spans="1:10" x14ac:dyDescent="0.25">
      <c r="E14" s="1"/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</v>
      </c>
      <c r="E15" s="1">
        <f t="shared" ref="E15:E22" si="2">D15*RHeartFlow</f>
        <v>0</v>
      </c>
      <c r="H15" t="s">
        <v>10</v>
      </c>
      <c r="I15">
        <v>0</v>
      </c>
      <c r="J15" s="1">
        <f t="shared" si="1"/>
        <v>0</v>
      </c>
    </row>
    <row r="16" spans="1:10" x14ac:dyDescent="0.25">
      <c r="C16" t="s">
        <v>34</v>
      </c>
      <c r="D16">
        <v>0</v>
      </c>
      <c r="E16" s="1">
        <f t="shared" si="2"/>
        <v>0</v>
      </c>
      <c r="H16" t="s">
        <v>34</v>
      </c>
      <c r="I16">
        <v>0</v>
      </c>
      <c r="J16" s="1">
        <f t="shared" si="1"/>
        <v>0</v>
      </c>
    </row>
    <row r="17" spans="1:10" x14ac:dyDescent="0.25">
      <c r="C17" t="s">
        <v>36</v>
      </c>
      <c r="D17">
        <v>0</v>
      </c>
      <c r="E17" s="1">
        <f t="shared" si="2"/>
        <v>0</v>
      </c>
      <c r="H17" t="s">
        <v>36</v>
      </c>
      <c r="I17">
        <v>0</v>
      </c>
      <c r="J17" s="1">
        <f t="shared" si="1"/>
        <v>0</v>
      </c>
    </row>
    <row r="18" spans="1:10" x14ac:dyDescent="0.25">
      <c r="C18" t="s">
        <v>38</v>
      </c>
      <c r="D18">
        <v>0</v>
      </c>
      <c r="E18" s="1">
        <f t="shared" si="2"/>
        <v>0</v>
      </c>
      <c r="H18" t="s">
        <v>38</v>
      </c>
      <c r="I18">
        <v>0</v>
      </c>
      <c r="J18" s="1">
        <f t="shared" si="1"/>
        <v>0</v>
      </c>
    </row>
    <row r="19" spans="1:10" x14ac:dyDescent="0.25">
      <c r="C19" t="s">
        <v>11</v>
      </c>
      <c r="D19">
        <v>0</v>
      </c>
      <c r="E19" s="1">
        <f t="shared" si="2"/>
        <v>0</v>
      </c>
      <c r="H19" t="s">
        <v>11</v>
      </c>
      <c r="I19">
        <v>0</v>
      </c>
      <c r="J19" s="1">
        <f t="shared" si="1"/>
        <v>0</v>
      </c>
    </row>
    <row r="20" spans="1:10" x14ac:dyDescent="0.25">
      <c r="C20" t="s">
        <v>35</v>
      </c>
      <c r="D20">
        <v>0</v>
      </c>
      <c r="E20" s="1">
        <f t="shared" si="2"/>
        <v>0</v>
      </c>
      <c r="H20" t="s">
        <v>35</v>
      </c>
      <c r="I20">
        <v>0</v>
      </c>
      <c r="J20" s="1">
        <f t="shared" si="1"/>
        <v>0</v>
      </c>
    </row>
    <row r="21" spans="1:10" x14ac:dyDescent="0.25">
      <c r="C21" t="s">
        <v>37</v>
      </c>
      <c r="D21">
        <v>0</v>
      </c>
      <c r="E21" s="1">
        <f t="shared" si="2"/>
        <v>0</v>
      </c>
      <c r="H21" t="s">
        <v>37</v>
      </c>
      <c r="I21">
        <v>0</v>
      </c>
      <c r="J21" s="1">
        <f t="shared" si="1"/>
        <v>0</v>
      </c>
    </row>
    <row r="22" spans="1:10" x14ac:dyDescent="0.25">
      <c r="C22" t="s">
        <v>39</v>
      </c>
      <c r="D22">
        <v>0</v>
      </c>
      <c r="E22" s="1">
        <f t="shared" si="2"/>
        <v>0</v>
      </c>
      <c r="H22" t="s">
        <v>39</v>
      </c>
      <c r="I22">
        <v>0</v>
      </c>
      <c r="J22" s="1">
        <f t="shared" si="1"/>
        <v>0</v>
      </c>
    </row>
    <row r="23" spans="1:10" x14ac:dyDescent="0.25">
      <c r="A23" t="s">
        <v>16</v>
      </c>
      <c r="D23">
        <f>SUM(D5:D22)</f>
        <v>1</v>
      </c>
      <c r="E23" s="2">
        <f>SUM(E5:E22)</f>
        <v>36.720000000000006</v>
      </c>
      <c r="I23">
        <f>SUM(I5:I22)</f>
        <v>1</v>
      </c>
      <c r="J23" s="2">
        <f>SUM(J5:J22)</f>
        <v>36.720000000000006</v>
      </c>
    </row>
  </sheetData>
  <pageMargins left="0.7" right="0.7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4" sqref="I14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20</v>
      </c>
    </row>
    <row r="3" spans="1:10" x14ac:dyDescent="0.25">
      <c r="A3" t="s">
        <v>2</v>
      </c>
    </row>
    <row r="4" spans="1:10" x14ac:dyDescent="0.25">
      <c r="A4" s="2">
        <f>[1]!SMuscleFlowMale</f>
        <v>807.84000000000015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0.05</v>
      </c>
      <c r="E5" s="1">
        <f t="shared" ref="E5:E11" si="0">D5*SMuscleFlow</f>
        <v>40.39200000000001</v>
      </c>
      <c r="H5" t="s">
        <v>12</v>
      </c>
      <c r="I5">
        <v>0.05</v>
      </c>
      <c r="J5" s="1">
        <f t="shared" ref="J5:J22" si="1">I5*SMuscleFlow</f>
        <v>40.39200000000001</v>
      </c>
    </row>
    <row r="6" spans="1:10" x14ac:dyDescent="0.25">
      <c r="C6" t="s">
        <v>29</v>
      </c>
      <c r="D6">
        <v>0.06</v>
      </c>
      <c r="E6" s="1">
        <f t="shared" si="0"/>
        <v>48.470400000000005</v>
      </c>
      <c r="H6" t="s">
        <v>29</v>
      </c>
      <c r="I6">
        <v>0.06</v>
      </c>
      <c r="J6" s="1">
        <f t="shared" si="1"/>
        <v>48.470400000000005</v>
      </c>
    </row>
    <row r="7" spans="1:10" x14ac:dyDescent="0.25">
      <c r="C7" t="s">
        <v>31</v>
      </c>
      <c r="D7">
        <v>0.05</v>
      </c>
      <c r="E7" s="1">
        <f t="shared" si="0"/>
        <v>40.39200000000001</v>
      </c>
      <c r="H7" t="s">
        <v>31</v>
      </c>
      <c r="I7">
        <v>0.05</v>
      </c>
      <c r="J7" s="1">
        <f t="shared" si="1"/>
        <v>40.39200000000001</v>
      </c>
    </row>
    <row r="8" spans="1:10" x14ac:dyDescent="0.25">
      <c r="C8" t="s">
        <v>30</v>
      </c>
      <c r="D8">
        <v>0.06</v>
      </c>
      <c r="E8" s="1">
        <f t="shared" si="0"/>
        <v>48.470400000000005</v>
      </c>
      <c r="H8" t="s">
        <v>30</v>
      </c>
      <c r="I8">
        <v>0.06</v>
      </c>
      <c r="J8" s="1">
        <f t="shared" si="1"/>
        <v>48.470400000000005</v>
      </c>
    </row>
    <row r="9" spans="1:10" x14ac:dyDescent="0.25">
      <c r="C9" t="s">
        <v>32</v>
      </c>
      <c r="D9">
        <v>0.05</v>
      </c>
      <c r="E9" s="1">
        <f t="shared" si="0"/>
        <v>40.39200000000001</v>
      </c>
      <c r="H9" t="s">
        <v>33</v>
      </c>
      <c r="I9">
        <v>0.05</v>
      </c>
      <c r="J9" s="1">
        <f t="shared" si="1"/>
        <v>40.39200000000001</v>
      </c>
    </row>
    <row r="10" spans="1:10" x14ac:dyDescent="0.25">
      <c r="C10" t="s">
        <v>41</v>
      </c>
      <c r="D10">
        <v>0.06</v>
      </c>
      <c r="E10" s="1">
        <f t="shared" si="0"/>
        <v>48.470400000000005</v>
      </c>
      <c r="H10" t="s">
        <v>42</v>
      </c>
      <c r="I10">
        <v>0.06</v>
      </c>
      <c r="J10" s="1">
        <f t="shared" si="1"/>
        <v>48.470400000000005</v>
      </c>
    </row>
    <row r="11" spans="1:10" x14ac:dyDescent="0.25">
      <c r="C11" t="s">
        <v>40</v>
      </c>
      <c r="D11">
        <v>0.04</v>
      </c>
      <c r="E11" s="1">
        <f t="shared" si="0"/>
        <v>32.313600000000008</v>
      </c>
      <c r="H11" t="s">
        <v>40</v>
      </c>
      <c r="I11">
        <v>0.04</v>
      </c>
      <c r="J11" s="1">
        <f t="shared" si="1"/>
        <v>32.313600000000008</v>
      </c>
    </row>
    <row r="12" spans="1:10" x14ac:dyDescent="0.25">
      <c r="H12" t="s">
        <v>14</v>
      </c>
      <c r="I12">
        <v>0</v>
      </c>
      <c r="J12" s="1">
        <f t="shared" si="1"/>
        <v>0</v>
      </c>
    </row>
    <row r="13" spans="1:10" x14ac:dyDescent="0.25">
      <c r="C13" t="s">
        <v>9</v>
      </c>
      <c r="D13">
        <v>0.11</v>
      </c>
      <c r="E13" s="1">
        <f>D13*SMuscleFlow</f>
        <v>88.862400000000022</v>
      </c>
      <c r="H13" t="s">
        <v>13</v>
      </c>
      <c r="I13">
        <v>0.11</v>
      </c>
      <c r="J13" s="1">
        <f t="shared" si="1"/>
        <v>88.862400000000022</v>
      </c>
    </row>
    <row r="14" spans="1:10" x14ac:dyDescent="0.25">
      <c r="E14" s="1"/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0.09</v>
      </c>
      <c r="E15" s="1">
        <f t="shared" ref="E15:E22" si="2">D15*SMuscleFlow</f>
        <v>72.705600000000004</v>
      </c>
      <c r="H15" t="s">
        <v>10</v>
      </c>
      <c r="I15">
        <v>0.09</v>
      </c>
      <c r="J15" s="1">
        <f t="shared" si="1"/>
        <v>72.705600000000004</v>
      </c>
    </row>
    <row r="16" spans="1:10" x14ac:dyDescent="0.25">
      <c r="C16" t="s">
        <v>34</v>
      </c>
      <c r="D16">
        <v>0.09</v>
      </c>
      <c r="E16" s="1">
        <f t="shared" si="2"/>
        <v>72.705600000000004</v>
      </c>
      <c r="H16" t="s">
        <v>34</v>
      </c>
      <c r="I16">
        <v>0.09</v>
      </c>
      <c r="J16" s="1">
        <f t="shared" si="1"/>
        <v>72.705600000000004</v>
      </c>
    </row>
    <row r="17" spans="1:10" x14ac:dyDescent="0.25">
      <c r="C17" t="s">
        <v>36</v>
      </c>
      <c r="D17">
        <v>0.06</v>
      </c>
      <c r="E17" s="1">
        <f t="shared" si="2"/>
        <v>48.470400000000005</v>
      </c>
      <c r="H17" t="s">
        <v>36</v>
      </c>
      <c r="I17">
        <v>0.06</v>
      </c>
      <c r="J17" s="1">
        <f t="shared" si="1"/>
        <v>48.470400000000005</v>
      </c>
    </row>
    <row r="18" spans="1:10" x14ac:dyDescent="0.25">
      <c r="C18" t="s">
        <v>38</v>
      </c>
      <c r="D18">
        <v>0.02</v>
      </c>
      <c r="E18" s="1">
        <f t="shared" si="2"/>
        <v>16.156800000000004</v>
      </c>
      <c r="H18" t="s">
        <v>38</v>
      </c>
      <c r="I18">
        <v>0.02</v>
      </c>
      <c r="J18" s="1">
        <f t="shared" si="1"/>
        <v>16.156800000000004</v>
      </c>
    </row>
    <row r="19" spans="1:10" x14ac:dyDescent="0.25">
      <c r="C19" t="s">
        <v>11</v>
      </c>
      <c r="D19">
        <v>0.09</v>
      </c>
      <c r="E19" s="1">
        <f t="shared" si="2"/>
        <v>72.705600000000004</v>
      </c>
      <c r="H19" t="s">
        <v>11</v>
      </c>
      <c r="I19">
        <v>0.09</v>
      </c>
      <c r="J19" s="1">
        <f t="shared" si="1"/>
        <v>72.705600000000004</v>
      </c>
    </row>
    <row r="20" spans="1:10" x14ac:dyDescent="0.25">
      <c r="C20" t="s">
        <v>35</v>
      </c>
      <c r="D20">
        <v>0.09</v>
      </c>
      <c r="E20" s="1">
        <f t="shared" si="2"/>
        <v>72.705600000000004</v>
      </c>
      <c r="H20" t="s">
        <v>35</v>
      </c>
      <c r="I20">
        <v>0.09</v>
      </c>
      <c r="J20" s="1">
        <f t="shared" si="1"/>
        <v>72.705600000000004</v>
      </c>
    </row>
    <row r="21" spans="1:10" x14ac:dyDescent="0.25">
      <c r="C21" t="s">
        <v>37</v>
      </c>
      <c r="D21">
        <v>0.06</v>
      </c>
      <c r="E21" s="1">
        <f t="shared" si="2"/>
        <v>48.470400000000005</v>
      </c>
      <c r="H21" t="s">
        <v>37</v>
      </c>
      <c r="I21">
        <v>0.06</v>
      </c>
      <c r="J21" s="1">
        <f t="shared" si="1"/>
        <v>48.470400000000005</v>
      </c>
    </row>
    <row r="22" spans="1:10" x14ac:dyDescent="0.25">
      <c r="C22" t="s">
        <v>39</v>
      </c>
      <c r="D22">
        <v>0.02</v>
      </c>
      <c r="E22" s="1">
        <f t="shared" si="2"/>
        <v>16.156800000000004</v>
      </c>
      <c r="H22" t="s">
        <v>39</v>
      </c>
      <c r="I22">
        <v>0.02</v>
      </c>
      <c r="J22" s="1">
        <f t="shared" si="1"/>
        <v>16.156800000000004</v>
      </c>
    </row>
    <row r="23" spans="1:10" x14ac:dyDescent="0.25">
      <c r="A23" t="s">
        <v>16</v>
      </c>
      <c r="D23">
        <f>SUM(D5:D22)</f>
        <v>1</v>
      </c>
      <c r="E23" s="2">
        <f>SUM(E5:E22)</f>
        <v>807.84000000000015</v>
      </c>
      <c r="I23">
        <f>SUM(I5:I22)</f>
        <v>1</v>
      </c>
      <c r="J23" s="2">
        <f>SUM(J5:J22)</f>
        <v>807.84000000000015</v>
      </c>
    </row>
  </sheetData>
  <pageMargins left="0.7" right="0.7" top="0.75" bottom="0.75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4" sqref="A4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19</v>
      </c>
    </row>
    <row r="3" spans="1:10" x14ac:dyDescent="0.25">
      <c r="A3" t="s">
        <v>2</v>
      </c>
    </row>
    <row r="4" spans="1:10" x14ac:dyDescent="0.25">
      <c r="A4">
        <f>[1]!SkinFlowMale</f>
        <v>270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0.05</v>
      </c>
      <c r="E5" s="1">
        <f t="shared" ref="E5:E11" si="0">D5*SkinFlow</f>
        <v>13.5</v>
      </c>
      <c r="H5" t="s">
        <v>12</v>
      </c>
      <c r="I5">
        <v>0.05</v>
      </c>
      <c r="J5" s="1">
        <f t="shared" ref="J5:J22" si="1">I5*SkinFlow</f>
        <v>13.5</v>
      </c>
    </row>
    <row r="6" spans="1:10" x14ac:dyDescent="0.25">
      <c r="C6" t="s">
        <v>29</v>
      </c>
      <c r="D6">
        <v>0.06</v>
      </c>
      <c r="E6" s="1">
        <f t="shared" si="0"/>
        <v>16.2</v>
      </c>
      <c r="H6" t="s">
        <v>29</v>
      </c>
      <c r="I6">
        <v>0.06</v>
      </c>
      <c r="J6" s="1">
        <f t="shared" si="1"/>
        <v>16.2</v>
      </c>
    </row>
    <row r="7" spans="1:10" x14ac:dyDescent="0.25">
      <c r="C7" t="s">
        <v>31</v>
      </c>
      <c r="D7">
        <v>0.05</v>
      </c>
      <c r="E7" s="1">
        <f t="shared" si="0"/>
        <v>13.5</v>
      </c>
      <c r="H7" t="s">
        <v>31</v>
      </c>
      <c r="I7">
        <v>0.05</v>
      </c>
      <c r="J7" s="1">
        <f t="shared" si="1"/>
        <v>13.5</v>
      </c>
    </row>
    <row r="8" spans="1:10" x14ac:dyDescent="0.25">
      <c r="C8" t="s">
        <v>30</v>
      </c>
      <c r="D8">
        <v>0.06</v>
      </c>
      <c r="E8" s="1">
        <f t="shared" si="0"/>
        <v>16.2</v>
      </c>
      <c r="H8" t="s">
        <v>30</v>
      </c>
      <c r="I8">
        <v>0.06</v>
      </c>
      <c r="J8" s="1">
        <f t="shared" si="1"/>
        <v>16.2</v>
      </c>
    </row>
    <row r="9" spans="1:10" x14ac:dyDescent="0.25">
      <c r="C9" t="s">
        <v>32</v>
      </c>
      <c r="D9">
        <v>0.05</v>
      </c>
      <c r="E9" s="1">
        <f t="shared" si="0"/>
        <v>13.5</v>
      </c>
      <c r="H9" t="s">
        <v>33</v>
      </c>
      <c r="I9">
        <v>0.05</v>
      </c>
      <c r="J9" s="1">
        <f t="shared" si="1"/>
        <v>13.5</v>
      </c>
    </row>
    <row r="10" spans="1:10" x14ac:dyDescent="0.25">
      <c r="C10" t="s">
        <v>41</v>
      </c>
      <c r="D10">
        <v>0.06</v>
      </c>
      <c r="E10" s="1">
        <f t="shared" si="0"/>
        <v>16.2</v>
      </c>
      <c r="H10" t="s">
        <v>42</v>
      </c>
      <c r="I10">
        <v>0.06</v>
      </c>
      <c r="J10" s="1">
        <f t="shared" si="1"/>
        <v>16.2</v>
      </c>
    </row>
    <row r="11" spans="1:10" x14ac:dyDescent="0.25">
      <c r="C11" t="s">
        <v>40</v>
      </c>
      <c r="D11">
        <v>0.11</v>
      </c>
      <c r="E11" s="1">
        <f t="shared" si="0"/>
        <v>29.7</v>
      </c>
      <c r="H11" t="s">
        <v>40</v>
      </c>
      <c r="I11">
        <v>0.11</v>
      </c>
      <c r="J11" s="1">
        <f t="shared" si="1"/>
        <v>29.7</v>
      </c>
    </row>
    <row r="12" spans="1:10" x14ac:dyDescent="0.25">
      <c r="H12" t="s">
        <v>14</v>
      </c>
      <c r="I12">
        <v>0</v>
      </c>
      <c r="J12" s="1">
        <f t="shared" si="1"/>
        <v>0</v>
      </c>
    </row>
    <row r="13" spans="1:10" x14ac:dyDescent="0.25">
      <c r="C13" t="s">
        <v>9</v>
      </c>
      <c r="D13">
        <v>0.1</v>
      </c>
      <c r="E13" s="1">
        <f>D13*SkinFlow</f>
        <v>27</v>
      </c>
      <c r="H13" t="s">
        <v>13</v>
      </c>
      <c r="I13">
        <v>0.1</v>
      </c>
      <c r="J13" s="1">
        <f t="shared" si="1"/>
        <v>27</v>
      </c>
    </row>
    <row r="14" spans="1:10" x14ac:dyDescent="0.25">
      <c r="E14" s="1"/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0.09</v>
      </c>
      <c r="E15" s="1">
        <f t="shared" ref="E15:E22" si="2">D15*SkinFlow</f>
        <v>24.3</v>
      </c>
      <c r="H15" t="s">
        <v>10</v>
      </c>
      <c r="I15">
        <v>0.09</v>
      </c>
      <c r="J15" s="1">
        <f t="shared" si="1"/>
        <v>24.3</v>
      </c>
    </row>
    <row r="16" spans="1:10" x14ac:dyDescent="0.25">
      <c r="C16" t="s">
        <v>34</v>
      </c>
      <c r="D16">
        <v>7.0000000000000007E-2</v>
      </c>
      <c r="E16" s="1">
        <f t="shared" si="2"/>
        <v>18.900000000000002</v>
      </c>
      <c r="H16" t="s">
        <v>34</v>
      </c>
      <c r="I16">
        <v>7.0000000000000007E-2</v>
      </c>
      <c r="J16" s="1">
        <f t="shared" si="1"/>
        <v>18.900000000000002</v>
      </c>
    </row>
    <row r="17" spans="1:10" x14ac:dyDescent="0.25">
      <c r="C17" t="s">
        <v>36</v>
      </c>
      <c r="D17">
        <v>0.05</v>
      </c>
      <c r="E17" s="1">
        <f t="shared" si="2"/>
        <v>13.5</v>
      </c>
      <c r="H17" t="s">
        <v>36</v>
      </c>
      <c r="I17">
        <v>0.05</v>
      </c>
      <c r="J17" s="1">
        <f t="shared" si="1"/>
        <v>13.5</v>
      </c>
    </row>
    <row r="18" spans="1:10" x14ac:dyDescent="0.25">
      <c r="C18" t="s">
        <v>38</v>
      </c>
      <c r="D18">
        <v>0.02</v>
      </c>
      <c r="E18" s="1">
        <f t="shared" si="2"/>
        <v>5.4</v>
      </c>
      <c r="H18" t="s">
        <v>38</v>
      </c>
      <c r="I18">
        <v>0.02</v>
      </c>
      <c r="J18" s="1">
        <f t="shared" si="1"/>
        <v>5.4</v>
      </c>
    </row>
    <row r="19" spans="1:10" x14ac:dyDescent="0.25">
      <c r="C19" t="s">
        <v>11</v>
      </c>
      <c r="D19">
        <v>0.09</v>
      </c>
      <c r="E19" s="1">
        <f t="shared" si="2"/>
        <v>24.3</v>
      </c>
      <c r="H19" t="s">
        <v>11</v>
      </c>
      <c r="I19">
        <v>0.09</v>
      </c>
      <c r="J19" s="1">
        <f t="shared" si="1"/>
        <v>24.3</v>
      </c>
    </row>
    <row r="20" spans="1:10" x14ac:dyDescent="0.25">
      <c r="C20" t="s">
        <v>35</v>
      </c>
      <c r="D20">
        <v>7.0000000000000007E-2</v>
      </c>
      <c r="E20" s="1">
        <f t="shared" si="2"/>
        <v>18.900000000000002</v>
      </c>
      <c r="H20" t="s">
        <v>35</v>
      </c>
      <c r="I20">
        <v>7.0000000000000007E-2</v>
      </c>
      <c r="J20" s="1">
        <f t="shared" si="1"/>
        <v>18.900000000000002</v>
      </c>
    </row>
    <row r="21" spans="1:10" x14ac:dyDescent="0.25">
      <c r="C21" t="s">
        <v>37</v>
      </c>
      <c r="D21">
        <v>0.05</v>
      </c>
      <c r="E21" s="1">
        <f t="shared" si="2"/>
        <v>13.5</v>
      </c>
      <c r="H21" t="s">
        <v>37</v>
      </c>
      <c r="I21">
        <v>0.05</v>
      </c>
      <c r="J21" s="1">
        <f t="shared" si="1"/>
        <v>13.5</v>
      </c>
    </row>
    <row r="22" spans="1:10" x14ac:dyDescent="0.25">
      <c r="C22" t="s">
        <v>39</v>
      </c>
      <c r="D22">
        <v>0.02</v>
      </c>
      <c r="E22" s="1">
        <f t="shared" si="2"/>
        <v>5.4</v>
      </c>
      <c r="H22" t="s">
        <v>39</v>
      </c>
      <c r="I22">
        <v>0.02</v>
      </c>
      <c r="J22" s="1">
        <f t="shared" si="1"/>
        <v>5.4</v>
      </c>
    </row>
    <row r="23" spans="1:10" x14ac:dyDescent="0.25">
      <c r="A23" t="s">
        <v>16</v>
      </c>
      <c r="D23">
        <f>SUM(D5:D22)</f>
        <v>1</v>
      </c>
      <c r="E23">
        <f>SUM(E5:E22)</f>
        <v>270</v>
      </c>
      <c r="I23">
        <f>SUM(I5:I22)</f>
        <v>1</v>
      </c>
      <c r="J23">
        <f>SUM(J5:J22)</f>
        <v>270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17</v>
      </c>
    </row>
    <row r="3" spans="1:10" x14ac:dyDescent="0.25">
      <c r="A3" t="s">
        <v>2</v>
      </c>
    </row>
    <row r="4" spans="1:10" x14ac:dyDescent="0.25">
      <c r="A4">
        <f>[1]!BrainFlowMale</f>
        <v>648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H5" t="s">
        <v>12</v>
      </c>
    </row>
    <row r="6" spans="1:10" x14ac:dyDescent="0.25">
      <c r="C6" t="s">
        <v>29</v>
      </c>
      <c r="H6" t="s">
        <v>29</v>
      </c>
    </row>
    <row r="7" spans="1:10" x14ac:dyDescent="0.25">
      <c r="C7" t="s">
        <v>31</v>
      </c>
      <c r="H7" t="s">
        <v>31</v>
      </c>
    </row>
    <row r="8" spans="1:10" x14ac:dyDescent="0.25">
      <c r="C8" t="s">
        <v>30</v>
      </c>
      <c r="H8" t="s">
        <v>30</v>
      </c>
    </row>
    <row r="9" spans="1:10" x14ac:dyDescent="0.25">
      <c r="C9" t="s">
        <v>32</v>
      </c>
      <c r="H9" t="s">
        <v>33</v>
      </c>
    </row>
    <row r="10" spans="1:10" x14ac:dyDescent="0.25">
      <c r="C10" t="s">
        <v>41</v>
      </c>
      <c r="H10" t="s">
        <v>42</v>
      </c>
    </row>
    <row r="11" spans="1:10" x14ac:dyDescent="0.25">
      <c r="C11" t="s">
        <v>40</v>
      </c>
      <c r="D11">
        <v>1</v>
      </c>
      <c r="E11">
        <f>D11 *BrainFlow</f>
        <v>648</v>
      </c>
      <c r="H11" t="s">
        <v>40</v>
      </c>
      <c r="I11">
        <v>1</v>
      </c>
      <c r="J11">
        <f>I11*A4</f>
        <v>648</v>
      </c>
    </row>
    <row r="12" spans="1:10" x14ac:dyDescent="0.25">
      <c r="H12" t="s">
        <v>14</v>
      </c>
    </row>
    <row r="13" spans="1:10" x14ac:dyDescent="0.25">
      <c r="C13" t="s">
        <v>9</v>
      </c>
      <c r="H13" t="s">
        <v>13</v>
      </c>
    </row>
    <row r="14" spans="1:10" x14ac:dyDescent="0.25">
      <c r="H14" t="s">
        <v>15</v>
      </c>
    </row>
    <row r="15" spans="1:10" x14ac:dyDescent="0.25">
      <c r="C15" t="s">
        <v>10</v>
      </c>
      <c r="H15" t="s">
        <v>10</v>
      </c>
    </row>
    <row r="16" spans="1:10" x14ac:dyDescent="0.25">
      <c r="C16" t="s">
        <v>34</v>
      </c>
      <c r="H16" t="s">
        <v>34</v>
      </c>
    </row>
    <row r="17" spans="1:8" x14ac:dyDescent="0.25">
      <c r="C17" t="s">
        <v>36</v>
      </c>
      <c r="H17" t="s">
        <v>36</v>
      </c>
    </row>
    <row r="18" spans="1:8" x14ac:dyDescent="0.25">
      <c r="C18" t="s">
        <v>38</v>
      </c>
      <c r="H18" t="s">
        <v>38</v>
      </c>
    </row>
    <row r="19" spans="1:8" x14ac:dyDescent="0.25">
      <c r="C19" t="s">
        <v>11</v>
      </c>
      <c r="H19" t="s">
        <v>11</v>
      </c>
    </row>
    <row r="20" spans="1:8" x14ac:dyDescent="0.25">
      <c r="C20" t="s">
        <v>35</v>
      </c>
      <c r="H20" t="s">
        <v>35</v>
      </c>
    </row>
    <row r="21" spans="1:8" x14ac:dyDescent="0.25">
      <c r="C21" t="s">
        <v>37</v>
      </c>
      <c r="H21" t="s">
        <v>37</v>
      </c>
    </row>
    <row r="22" spans="1:8" x14ac:dyDescent="0.25">
      <c r="C22" t="s">
        <v>39</v>
      </c>
      <c r="H22" t="s">
        <v>39</v>
      </c>
    </row>
    <row r="23" spans="1:8" x14ac:dyDescent="0.25">
      <c r="A23" t="s">
        <v>16</v>
      </c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5" sqref="E5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18</v>
      </c>
    </row>
    <row r="3" spans="1:10" x14ac:dyDescent="0.25">
      <c r="A3" t="s">
        <v>2</v>
      </c>
    </row>
    <row r="4" spans="1:10" x14ac:dyDescent="0.25">
      <c r="A4">
        <f>[1]!FatFlowMale</f>
        <v>270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</v>
      </c>
      <c r="E5" s="1">
        <f t="shared" ref="E5:E11" si="0">D5*FatFlow</f>
        <v>0</v>
      </c>
      <c r="H5" t="s">
        <v>12</v>
      </c>
      <c r="I5">
        <v>0</v>
      </c>
      <c r="J5" s="1">
        <f t="shared" ref="J5:J22" si="1">I5*FatFlow</f>
        <v>0</v>
      </c>
    </row>
    <row r="6" spans="1:10" x14ac:dyDescent="0.25">
      <c r="C6" t="s">
        <v>29</v>
      </c>
      <c r="D6">
        <v>0.05</v>
      </c>
      <c r="E6" s="1">
        <f t="shared" si="0"/>
        <v>13.5</v>
      </c>
      <c r="H6" t="s">
        <v>29</v>
      </c>
      <c r="I6">
        <v>0.05</v>
      </c>
      <c r="J6" s="1">
        <f t="shared" si="1"/>
        <v>13.5</v>
      </c>
    </row>
    <row r="7" spans="1:10" x14ac:dyDescent="0.25">
      <c r="C7" t="s">
        <v>31</v>
      </c>
      <c r="D7">
        <v>0.04</v>
      </c>
      <c r="E7" s="1">
        <f t="shared" si="0"/>
        <v>10.8</v>
      </c>
      <c r="H7" t="s">
        <v>31</v>
      </c>
      <c r="I7">
        <v>0.04</v>
      </c>
      <c r="J7" s="1">
        <f t="shared" si="1"/>
        <v>10.8</v>
      </c>
    </row>
    <row r="8" spans="1:10" x14ac:dyDescent="0.25">
      <c r="C8" t="s">
        <v>30</v>
      </c>
      <c r="D8">
        <v>0.05</v>
      </c>
      <c r="E8" s="1">
        <f t="shared" si="0"/>
        <v>13.5</v>
      </c>
      <c r="H8" t="s">
        <v>30</v>
      </c>
      <c r="I8">
        <v>0.05</v>
      </c>
      <c r="J8" s="1">
        <f t="shared" si="1"/>
        <v>13.5</v>
      </c>
    </row>
    <row r="9" spans="1:10" x14ac:dyDescent="0.25">
      <c r="C9" t="s">
        <v>32</v>
      </c>
      <c r="D9">
        <v>0.04</v>
      </c>
      <c r="E9" s="1">
        <f t="shared" si="0"/>
        <v>10.8</v>
      </c>
      <c r="H9" t="s">
        <v>33</v>
      </c>
      <c r="I9">
        <v>0.04</v>
      </c>
      <c r="J9" s="1">
        <f t="shared" si="1"/>
        <v>10.8</v>
      </c>
    </row>
    <row r="10" spans="1:10" x14ac:dyDescent="0.25">
      <c r="C10" t="s">
        <v>41</v>
      </c>
      <c r="D10">
        <v>0.03</v>
      </c>
      <c r="E10" s="1">
        <f t="shared" si="0"/>
        <v>8.1</v>
      </c>
      <c r="H10" t="s">
        <v>42</v>
      </c>
      <c r="I10">
        <v>0.03</v>
      </c>
      <c r="J10" s="1">
        <f t="shared" si="1"/>
        <v>8.1</v>
      </c>
    </row>
    <row r="11" spans="1:10" x14ac:dyDescent="0.25">
      <c r="C11" t="s">
        <v>40</v>
      </c>
      <c r="D11">
        <v>0.01</v>
      </c>
      <c r="E11" s="1">
        <f t="shared" si="0"/>
        <v>2.7</v>
      </c>
      <c r="H11" t="s">
        <v>40</v>
      </c>
      <c r="I11">
        <v>0.01</v>
      </c>
      <c r="J11" s="1">
        <f t="shared" si="1"/>
        <v>2.7</v>
      </c>
    </row>
    <row r="12" spans="1:10" x14ac:dyDescent="0.25">
      <c r="H12" t="s">
        <v>14</v>
      </c>
      <c r="I12">
        <v>0</v>
      </c>
      <c r="J12" s="1">
        <f t="shared" si="1"/>
        <v>0</v>
      </c>
    </row>
    <row r="13" spans="1:10" x14ac:dyDescent="0.25">
      <c r="C13" t="s">
        <v>9</v>
      </c>
      <c r="D13">
        <v>0.4</v>
      </c>
      <c r="E13" s="1">
        <f>D13*FatFlow</f>
        <v>108</v>
      </c>
      <c r="H13" t="s">
        <v>13</v>
      </c>
      <c r="I13">
        <v>0</v>
      </c>
      <c r="J13" s="1">
        <f t="shared" si="1"/>
        <v>0</v>
      </c>
    </row>
    <row r="14" spans="1:10" x14ac:dyDescent="0.25">
      <c r="E14" s="1"/>
      <c r="H14" t="s">
        <v>15</v>
      </c>
      <c r="I14">
        <v>0.4</v>
      </c>
      <c r="J14" s="1">
        <f t="shared" si="1"/>
        <v>108</v>
      </c>
    </row>
    <row r="15" spans="1:10" x14ac:dyDescent="0.25">
      <c r="C15" t="s">
        <v>10</v>
      </c>
      <c r="D15">
        <v>0.08</v>
      </c>
      <c r="E15" s="1">
        <f t="shared" ref="E15:E22" si="2">D15*FatFlow</f>
        <v>21.6</v>
      </c>
      <c r="H15" t="s">
        <v>10</v>
      </c>
      <c r="I15">
        <v>0.08</v>
      </c>
      <c r="J15" s="1">
        <f t="shared" si="1"/>
        <v>21.6</v>
      </c>
    </row>
    <row r="16" spans="1:10" x14ac:dyDescent="0.25">
      <c r="C16" t="s">
        <v>34</v>
      </c>
      <c r="D16">
        <v>0.06</v>
      </c>
      <c r="E16" s="1">
        <f t="shared" si="2"/>
        <v>16.2</v>
      </c>
      <c r="H16" t="s">
        <v>34</v>
      </c>
      <c r="I16">
        <v>0.06</v>
      </c>
      <c r="J16" s="1">
        <f t="shared" si="1"/>
        <v>16.2</v>
      </c>
    </row>
    <row r="17" spans="1:10" x14ac:dyDescent="0.25">
      <c r="C17" t="s">
        <v>36</v>
      </c>
      <c r="D17">
        <v>0.04</v>
      </c>
      <c r="E17" s="1">
        <f t="shared" si="2"/>
        <v>10.8</v>
      </c>
      <c r="H17" t="s">
        <v>36</v>
      </c>
      <c r="I17">
        <v>0.04</v>
      </c>
      <c r="J17" s="1">
        <f t="shared" si="1"/>
        <v>10.8</v>
      </c>
    </row>
    <row r="18" spans="1:10" x14ac:dyDescent="0.25">
      <c r="C18" t="s">
        <v>38</v>
      </c>
      <c r="D18">
        <v>0.01</v>
      </c>
      <c r="E18" s="1">
        <f t="shared" si="2"/>
        <v>2.7</v>
      </c>
      <c r="H18" t="s">
        <v>38</v>
      </c>
      <c r="I18">
        <v>0.01</v>
      </c>
      <c r="J18" s="1">
        <f t="shared" si="1"/>
        <v>2.7</v>
      </c>
    </row>
    <row r="19" spans="1:10" x14ac:dyDescent="0.25">
      <c r="C19" t="s">
        <v>11</v>
      </c>
      <c r="D19">
        <v>0.08</v>
      </c>
      <c r="E19" s="1">
        <f t="shared" si="2"/>
        <v>21.6</v>
      </c>
      <c r="H19" t="s">
        <v>11</v>
      </c>
      <c r="I19">
        <v>0.08</v>
      </c>
      <c r="J19" s="1">
        <f t="shared" si="1"/>
        <v>21.6</v>
      </c>
    </row>
    <row r="20" spans="1:10" x14ac:dyDescent="0.25">
      <c r="C20" t="s">
        <v>35</v>
      </c>
      <c r="D20">
        <v>0.06</v>
      </c>
      <c r="E20" s="1">
        <f t="shared" si="2"/>
        <v>16.2</v>
      </c>
      <c r="H20" t="s">
        <v>35</v>
      </c>
      <c r="I20">
        <v>0.06</v>
      </c>
      <c r="J20" s="1">
        <f t="shared" si="1"/>
        <v>16.2</v>
      </c>
    </row>
    <row r="21" spans="1:10" x14ac:dyDescent="0.25">
      <c r="C21" t="s">
        <v>37</v>
      </c>
      <c r="D21">
        <v>0.04</v>
      </c>
      <c r="E21" s="1">
        <f t="shared" si="2"/>
        <v>10.8</v>
      </c>
      <c r="H21" t="s">
        <v>37</v>
      </c>
      <c r="I21">
        <v>0.04</v>
      </c>
      <c r="J21" s="1">
        <f t="shared" si="1"/>
        <v>10.8</v>
      </c>
    </row>
    <row r="22" spans="1:10" x14ac:dyDescent="0.25">
      <c r="C22" t="s">
        <v>39</v>
      </c>
      <c r="D22">
        <v>0.01</v>
      </c>
      <c r="E22" s="1">
        <f t="shared" si="2"/>
        <v>2.7</v>
      </c>
      <c r="H22" t="s">
        <v>39</v>
      </c>
      <c r="I22">
        <v>0.01</v>
      </c>
      <c r="J22" s="1">
        <f t="shared" si="1"/>
        <v>2.7</v>
      </c>
    </row>
    <row r="23" spans="1:10" x14ac:dyDescent="0.25">
      <c r="A23" t="s">
        <v>16</v>
      </c>
      <c r="D23">
        <f>SUM(D5:D22)</f>
        <v>1</v>
      </c>
      <c r="E23">
        <f>SUM(E5:E22)</f>
        <v>270</v>
      </c>
      <c r="I23">
        <f>SUM(I5:I22)</f>
        <v>1</v>
      </c>
      <c r="J23">
        <f>SUM(J5:J22)</f>
        <v>270</v>
      </c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5" sqref="E5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27</v>
      </c>
    </row>
    <row r="3" spans="1:10" x14ac:dyDescent="0.25">
      <c r="A3" t="s">
        <v>2</v>
      </c>
    </row>
    <row r="4" spans="1:10" x14ac:dyDescent="0.25">
      <c r="A4">
        <f>[1]!GIFlowMale</f>
        <v>1026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</v>
      </c>
      <c r="E5" s="1">
        <f t="shared" ref="E5:E11" si="0">D5*GIFlow</f>
        <v>0</v>
      </c>
      <c r="H5" t="s">
        <v>12</v>
      </c>
      <c r="I5">
        <v>0</v>
      </c>
      <c r="J5" s="1">
        <f t="shared" ref="J5:J22" si="1">I5*GIFlow</f>
        <v>0</v>
      </c>
    </row>
    <row r="6" spans="1:10" x14ac:dyDescent="0.25">
      <c r="C6" t="s">
        <v>29</v>
      </c>
      <c r="D6">
        <v>0</v>
      </c>
      <c r="E6" s="1">
        <f t="shared" si="0"/>
        <v>0</v>
      </c>
      <c r="H6" t="s">
        <v>29</v>
      </c>
      <c r="I6">
        <v>0</v>
      </c>
      <c r="J6" s="1">
        <f t="shared" si="1"/>
        <v>0</v>
      </c>
    </row>
    <row r="7" spans="1:10" x14ac:dyDescent="0.25">
      <c r="C7" t="s">
        <v>31</v>
      </c>
      <c r="D7">
        <v>0</v>
      </c>
      <c r="E7" s="1">
        <f t="shared" si="0"/>
        <v>0</v>
      </c>
      <c r="H7" t="s">
        <v>31</v>
      </c>
      <c r="I7">
        <v>0</v>
      </c>
      <c r="J7" s="1">
        <f t="shared" si="1"/>
        <v>0</v>
      </c>
    </row>
    <row r="8" spans="1:10" x14ac:dyDescent="0.25">
      <c r="C8" t="s">
        <v>30</v>
      </c>
      <c r="D8">
        <v>0</v>
      </c>
      <c r="E8" s="1">
        <f t="shared" si="0"/>
        <v>0</v>
      </c>
      <c r="H8" t="s">
        <v>30</v>
      </c>
      <c r="I8">
        <v>0</v>
      </c>
      <c r="J8" s="1">
        <f t="shared" si="1"/>
        <v>0</v>
      </c>
    </row>
    <row r="9" spans="1:10" x14ac:dyDescent="0.25">
      <c r="C9" t="s">
        <v>32</v>
      </c>
      <c r="D9">
        <v>0</v>
      </c>
      <c r="E9" s="1">
        <f t="shared" si="0"/>
        <v>0</v>
      </c>
      <c r="H9" t="s">
        <v>33</v>
      </c>
      <c r="I9">
        <v>0</v>
      </c>
      <c r="J9" s="1">
        <f t="shared" si="1"/>
        <v>0</v>
      </c>
    </row>
    <row r="10" spans="1:10" x14ac:dyDescent="0.25">
      <c r="C10" t="s">
        <v>41</v>
      </c>
      <c r="D10">
        <v>0</v>
      </c>
      <c r="E10" s="1">
        <f t="shared" si="0"/>
        <v>0</v>
      </c>
      <c r="H10" t="s">
        <v>42</v>
      </c>
      <c r="I10">
        <v>0</v>
      </c>
      <c r="J10" s="1">
        <f t="shared" si="1"/>
        <v>0</v>
      </c>
    </row>
    <row r="11" spans="1:10" x14ac:dyDescent="0.25">
      <c r="C11" t="s">
        <v>40</v>
      </c>
      <c r="D11">
        <v>0</v>
      </c>
      <c r="E11" s="1">
        <f t="shared" si="0"/>
        <v>0</v>
      </c>
      <c r="H11" t="s">
        <v>40</v>
      </c>
      <c r="I11">
        <v>0</v>
      </c>
      <c r="J11" s="1">
        <f t="shared" si="1"/>
        <v>0</v>
      </c>
    </row>
    <row r="12" spans="1:10" x14ac:dyDescent="0.25">
      <c r="H12" t="s">
        <v>14</v>
      </c>
      <c r="I12">
        <v>0</v>
      </c>
      <c r="J12" s="1">
        <f t="shared" si="1"/>
        <v>0</v>
      </c>
    </row>
    <row r="13" spans="1:10" x14ac:dyDescent="0.25">
      <c r="C13" t="s">
        <v>9</v>
      </c>
      <c r="D13">
        <v>1</v>
      </c>
      <c r="E13" s="1">
        <f>D13*GIFlow</f>
        <v>1026</v>
      </c>
      <c r="H13" t="s">
        <v>13</v>
      </c>
      <c r="I13">
        <v>0</v>
      </c>
      <c r="J13" s="1">
        <f t="shared" si="1"/>
        <v>0</v>
      </c>
    </row>
    <row r="14" spans="1:10" x14ac:dyDescent="0.25">
      <c r="E14" s="1"/>
      <c r="H14" t="s">
        <v>15</v>
      </c>
      <c r="I14">
        <v>1</v>
      </c>
      <c r="J14" s="1">
        <f t="shared" si="1"/>
        <v>1026</v>
      </c>
    </row>
    <row r="15" spans="1:10" x14ac:dyDescent="0.25">
      <c r="C15" t="s">
        <v>10</v>
      </c>
      <c r="D15">
        <v>0</v>
      </c>
      <c r="E15" s="1">
        <f t="shared" ref="E15:E22" si="2">D15*GIFlow</f>
        <v>0</v>
      </c>
      <c r="H15" t="s">
        <v>10</v>
      </c>
      <c r="I15">
        <v>0</v>
      </c>
      <c r="J15" s="1">
        <f t="shared" si="1"/>
        <v>0</v>
      </c>
    </row>
    <row r="16" spans="1:10" x14ac:dyDescent="0.25">
      <c r="C16" t="s">
        <v>34</v>
      </c>
      <c r="D16">
        <v>0</v>
      </c>
      <c r="E16" s="1">
        <f t="shared" si="2"/>
        <v>0</v>
      </c>
      <c r="H16" t="s">
        <v>34</v>
      </c>
      <c r="I16">
        <v>0</v>
      </c>
      <c r="J16" s="1">
        <f t="shared" si="1"/>
        <v>0</v>
      </c>
    </row>
    <row r="17" spans="1:10" x14ac:dyDescent="0.25">
      <c r="C17" t="s">
        <v>36</v>
      </c>
      <c r="D17">
        <v>0</v>
      </c>
      <c r="E17" s="1">
        <f t="shared" si="2"/>
        <v>0</v>
      </c>
      <c r="H17" t="s">
        <v>36</v>
      </c>
      <c r="I17">
        <v>0</v>
      </c>
      <c r="J17" s="1">
        <f t="shared" si="1"/>
        <v>0</v>
      </c>
    </row>
    <row r="18" spans="1:10" x14ac:dyDescent="0.25">
      <c r="C18" t="s">
        <v>38</v>
      </c>
      <c r="D18">
        <v>0</v>
      </c>
      <c r="E18" s="1">
        <f t="shared" si="2"/>
        <v>0</v>
      </c>
      <c r="H18" t="s">
        <v>38</v>
      </c>
      <c r="I18">
        <v>0</v>
      </c>
      <c r="J18" s="1">
        <f t="shared" si="1"/>
        <v>0</v>
      </c>
    </row>
    <row r="19" spans="1:10" x14ac:dyDescent="0.25">
      <c r="C19" t="s">
        <v>11</v>
      </c>
      <c r="D19">
        <v>0</v>
      </c>
      <c r="E19" s="1">
        <f t="shared" si="2"/>
        <v>0</v>
      </c>
      <c r="H19" t="s">
        <v>11</v>
      </c>
      <c r="I19">
        <v>0</v>
      </c>
      <c r="J19" s="1">
        <f t="shared" si="1"/>
        <v>0</v>
      </c>
    </row>
    <row r="20" spans="1:10" x14ac:dyDescent="0.25">
      <c r="C20" t="s">
        <v>35</v>
      </c>
      <c r="D20">
        <v>0</v>
      </c>
      <c r="E20" s="1">
        <f t="shared" si="2"/>
        <v>0</v>
      </c>
      <c r="H20" t="s">
        <v>35</v>
      </c>
      <c r="I20">
        <v>0</v>
      </c>
      <c r="J20" s="1">
        <f t="shared" si="1"/>
        <v>0</v>
      </c>
    </row>
    <row r="21" spans="1:10" x14ac:dyDescent="0.25">
      <c r="C21" t="s">
        <v>37</v>
      </c>
      <c r="D21">
        <v>0</v>
      </c>
      <c r="E21" s="1">
        <f t="shared" si="2"/>
        <v>0</v>
      </c>
      <c r="H21" t="s">
        <v>37</v>
      </c>
      <c r="I21">
        <v>0</v>
      </c>
      <c r="J21" s="1">
        <f t="shared" si="1"/>
        <v>0</v>
      </c>
    </row>
    <row r="22" spans="1:10" x14ac:dyDescent="0.25">
      <c r="C22" t="s">
        <v>39</v>
      </c>
      <c r="D22">
        <v>0</v>
      </c>
      <c r="E22" s="1">
        <f t="shared" si="2"/>
        <v>0</v>
      </c>
      <c r="H22" t="s">
        <v>39</v>
      </c>
      <c r="I22">
        <v>0</v>
      </c>
      <c r="J22" s="1">
        <f t="shared" si="1"/>
        <v>0</v>
      </c>
    </row>
    <row r="23" spans="1:10" x14ac:dyDescent="0.25">
      <c r="A23" t="s">
        <v>16</v>
      </c>
      <c r="D23">
        <f>SUM(D5:D22)</f>
        <v>1</v>
      </c>
      <c r="E23">
        <f>SUM(E5:E22)</f>
        <v>1026</v>
      </c>
      <c r="I23">
        <f>SUM(I5:I22)</f>
        <v>1</v>
      </c>
      <c r="J23">
        <f>SUM(J5:J22)</f>
        <v>1026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4" sqref="A4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26</v>
      </c>
    </row>
    <row r="3" spans="1:10" x14ac:dyDescent="0.25">
      <c r="A3" t="s">
        <v>2</v>
      </c>
    </row>
    <row r="4" spans="1:10" x14ac:dyDescent="0.25">
      <c r="A4">
        <f>[1]!KidneyFlowMale</f>
        <v>1026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</v>
      </c>
      <c r="E5" s="1">
        <f t="shared" ref="E5:E11" si="0">D5*KidneyFlow</f>
        <v>0</v>
      </c>
      <c r="H5" t="s">
        <v>12</v>
      </c>
      <c r="I5">
        <v>0</v>
      </c>
      <c r="J5" s="1">
        <f t="shared" ref="J5:J22" si="1">I5*KidneyFlow</f>
        <v>0</v>
      </c>
    </row>
    <row r="6" spans="1:10" x14ac:dyDescent="0.25">
      <c r="C6" t="s">
        <v>29</v>
      </c>
      <c r="D6">
        <v>0</v>
      </c>
      <c r="E6" s="1">
        <f t="shared" si="0"/>
        <v>0</v>
      </c>
      <c r="H6" t="s">
        <v>29</v>
      </c>
      <c r="I6">
        <v>0</v>
      </c>
      <c r="J6" s="1">
        <f t="shared" si="1"/>
        <v>0</v>
      </c>
    </row>
    <row r="7" spans="1:10" x14ac:dyDescent="0.25">
      <c r="C7" t="s">
        <v>31</v>
      </c>
      <c r="D7">
        <v>0</v>
      </c>
      <c r="E7" s="1">
        <f t="shared" si="0"/>
        <v>0</v>
      </c>
      <c r="H7" t="s">
        <v>31</v>
      </c>
      <c r="I7">
        <v>0</v>
      </c>
      <c r="J7" s="1">
        <f t="shared" si="1"/>
        <v>0</v>
      </c>
    </row>
    <row r="8" spans="1:10" x14ac:dyDescent="0.25">
      <c r="C8" t="s">
        <v>30</v>
      </c>
      <c r="D8">
        <v>0</v>
      </c>
      <c r="E8" s="1">
        <f t="shared" si="0"/>
        <v>0</v>
      </c>
      <c r="H8" t="s">
        <v>30</v>
      </c>
      <c r="I8">
        <v>0</v>
      </c>
      <c r="J8" s="1">
        <f t="shared" si="1"/>
        <v>0</v>
      </c>
    </row>
    <row r="9" spans="1:10" x14ac:dyDescent="0.25">
      <c r="C9" t="s">
        <v>32</v>
      </c>
      <c r="D9">
        <v>0</v>
      </c>
      <c r="E9" s="1">
        <f t="shared" si="0"/>
        <v>0</v>
      </c>
      <c r="H9" t="s">
        <v>33</v>
      </c>
      <c r="I9">
        <v>0</v>
      </c>
      <c r="J9" s="1">
        <f t="shared" si="1"/>
        <v>0</v>
      </c>
    </row>
    <row r="10" spans="1:10" x14ac:dyDescent="0.25">
      <c r="C10" t="s">
        <v>41</v>
      </c>
      <c r="D10">
        <v>0</v>
      </c>
      <c r="E10" s="1">
        <f t="shared" si="0"/>
        <v>0</v>
      </c>
      <c r="H10" t="s">
        <v>42</v>
      </c>
      <c r="I10">
        <v>0</v>
      </c>
      <c r="J10" s="1">
        <f t="shared" si="1"/>
        <v>0</v>
      </c>
    </row>
    <row r="11" spans="1:10" x14ac:dyDescent="0.25">
      <c r="C11" t="s">
        <v>40</v>
      </c>
      <c r="D11">
        <v>0</v>
      </c>
      <c r="E11" s="1">
        <f t="shared" si="0"/>
        <v>0</v>
      </c>
      <c r="H11" t="s">
        <v>40</v>
      </c>
      <c r="I11">
        <v>0</v>
      </c>
      <c r="J11" s="1">
        <f t="shared" si="1"/>
        <v>0</v>
      </c>
    </row>
    <row r="12" spans="1:10" x14ac:dyDescent="0.25">
      <c r="H12" t="s">
        <v>14</v>
      </c>
      <c r="J12" s="1">
        <f t="shared" si="1"/>
        <v>0</v>
      </c>
    </row>
    <row r="13" spans="1:10" x14ac:dyDescent="0.25">
      <c r="C13" t="s">
        <v>9</v>
      </c>
      <c r="D13">
        <v>1</v>
      </c>
      <c r="E13" s="1">
        <f>D13*KidneyFlow</f>
        <v>1026</v>
      </c>
      <c r="H13" t="s">
        <v>13</v>
      </c>
      <c r="I13">
        <v>1</v>
      </c>
      <c r="J13" s="1">
        <f t="shared" si="1"/>
        <v>1026</v>
      </c>
    </row>
    <row r="14" spans="1:10" x14ac:dyDescent="0.25">
      <c r="E14" s="1"/>
      <c r="H14" t="s">
        <v>15</v>
      </c>
      <c r="J14" s="1">
        <f t="shared" si="1"/>
        <v>0</v>
      </c>
    </row>
    <row r="15" spans="1:10" x14ac:dyDescent="0.25">
      <c r="C15" t="s">
        <v>10</v>
      </c>
      <c r="D15">
        <v>0</v>
      </c>
      <c r="E15" s="1">
        <f t="shared" ref="E15:E22" si="2">D15*KidneyFlow</f>
        <v>0</v>
      </c>
      <c r="H15" t="s">
        <v>10</v>
      </c>
      <c r="I15">
        <v>0</v>
      </c>
      <c r="J15" s="1">
        <f t="shared" si="1"/>
        <v>0</v>
      </c>
    </row>
    <row r="16" spans="1:10" x14ac:dyDescent="0.25">
      <c r="C16" t="s">
        <v>34</v>
      </c>
      <c r="D16">
        <v>0</v>
      </c>
      <c r="E16" s="1">
        <f t="shared" si="2"/>
        <v>0</v>
      </c>
      <c r="H16" t="s">
        <v>34</v>
      </c>
      <c r="I16">
        <v>0</v>
      </c>
      <c r="J16" s="1">
        <f t="shared" si="1"/>
        <v>0</v>
      </c>
    </row>
    <row r="17" spans="1:10" x14ac:dyDescent="0.25">
      <c r="C17" t="s">
        <v>36</v>
      </c>
      <c r="D17">
        <v>0</v>
      </c>
      <c r="E17" s="1">
        <f t="shared" si="2"/>
        <v>0</v>
      </c>
      <c r="H17" t="s">
        <v>36</v>
      </c>
      <c r="I17">
        <v>0</v>
      </c>
      <c r="J17" s="1">
        <f t="shared" si="1"/>
        <v>0</v>
      </c>
    </row>
    <row r="18" spans="1:10" x14ac:dyDescent="0.25">
      <c r="C18" t="s">
        <v>38</v>
      </c>
      <c r="D18">
        <v>0</v>
      </c>
      <c r="E18" s="1">
        <f t="shared" si="2"/>
        <v>0</v>
      </c>
      <c r="H18" t="s">
        <v>38</v>
      </c>
      <c r="I18">
        <v>0</v>
      </c>
      <c r="J18" s="1">
        <f t="shared" si="1"/>
        <v>0</v>
      </c>
    </row>
    <row r="19" spans="1:10" x14ac:dyDescent="0.25">
      <c r="C19" t="s">
        <v>11</v>
      </c>
      <c r="D19">
        <v>0</v>
      </c>
      <c r="E19" s="1">
        <f t="shared" si="2"/>
        <v>0</v>
      </c>
      <c r="H19" t="s">
        <v>11</v>
      </c>
      <c r="I19">
        <v>0</v>
      </c>
      <c r="J19" s="1">
        <f t="shared" si="1"/>
        <v>0</v>
      </c>
    </row>
    <row r="20" spans="1:10" x14ac:dyDescent="0.25">
      <c r="C20" t="s">
        <v>35</v>
      </c>
      <c r="D20">
        <v>0</v>
      </c>
      <c r="E20" s="1">
        <f t="shared" si="2"/>
        <v>0</v>
      </c>
      <c r="H20" t="s">
        <v>35</v>
      </c>
      <c r="I20">
        <v>0</v>
      </c>
      <c r="J20" s="1">
        <f t="shared" si="1"/>
        <v>0</v>
      </c>
    </row>
    <row r="21" spans="1:10" x14ac:dyDescent="0.25">
      <c r="C21" t="s">
        <v>37</v>
      </c>
      <c r="D21">
        <v>0</v>
      </c>
      <c r="E21" s="1">
        <f t="shared" si="2"/>
        <v>0</v>
      </c>
      <c r="H21" t="s">
        <v>37</v>
      </c>
      <c r="I21">
        <v>0</v>
      </c>
      <c r="J21" s="1">
        <f t="shared" si="1"/>
        <v>0</v>
      </c>
    </row>
    <row r="22" spans="1:10" x14ac:dyDescent="0.25">
      <c r="C22" t="s">
        <v>39</v>
      </c>
      <c r="D22">
        <v>0</v>
      </c>
      <c r="E22" s="1">
        <f t="shared" si="2"/>
        <v>0</v>
      </c>
      <c r="H22" t="s">
        <v>39</v>
      </c>
      <c r="I22">
        <v>0</v>
      </c>
      <c r="J22" s="1">
        <f t="shared" si="1"/>
        <v>0</v>
      </c>
    </row>
    <row r="23" spans="1:10" x14ac:dyDescent="0.25">
      <c r="A23" t="s">
        <v>16</v>
      </c>
      <c r="D23">
        <f>SUM(D5:D22)</f>
        <v>1</v>
      </c>
      <c r="E23">
        <f>SUM(E5:E22)</f>
        <v>1026</v>
      </c>
      <c r="I23">
        <f>SUM(I5:I22)</f>
        <v>1</v>
      </c>
      <c r="J23">
        <f>SUM(J5:J22)</f>
        <v>1026</v>
      </c>
    </row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23" sqref="J23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25</v>
      </c>
    </row>
    <row r="3" spans="1:10" x14ac:dyDescent="0.25">
      <c r="A3" t="s">
        <v>2</v>
      </c>
    </row>
    <row r="4" spans="1:10" x14ac:dyDescent="0.25">
      <c r="A4" s="2">
        <f>[1]!LHeartFlowMale</f>
        <v>179.28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1</v>
      </c>
      <c r="E5" s="1">
        <f t="shared" ref="E5:E11" si="0">D5*LHeartFlow</f>
        <v>179.28</v>
      </c>
      <c r="H5" t="s">
        <v>12</v>
      </c>
      <c r="I5">
        <v>0</v>
      </c>
      <c r="J5" s="1">
        <f t="shared" ref="J5:J22" si="1">I5*LHeartFlow</f>
        <v>0</v>
      </c>
    </row>
    <row r="6" spans="1:10" x14ac:dyDescent="0.25">
      <c r="C6" t="s">
        <v>29</v>
      </c>
      <c r="D6">
        <v>0</v>
      </c>
      <c r="E6" s="1">
        <f t="shared" si="0"/>
        <v>0</v>
      </c>
      <c r="H6" t="s">
        <v>29</v>
      </c>
      <c r="I6">
        <v>0</v>
      </c>
      <c r="J6" s="1">
        <f t="shared" si="1"/>
        <v>0</v>
      </c>
    </row>
    <row r="7" spans="1:10" x14ac:dyDescent="0.25">
      <c r="C7" t="s">
        <v>31</v>
      </c>
      <c r="D7">
        <v>0</v>
      </c>
      <c r="E7" s="1">
        <f t="shared" si="0"/>
        <v>0</v>
      </c>
      <c r="H7" t="s">
        <v>31</v>
      </c>
      <c r="I7">
        <v>0</v>
      </c>
      <c r="J7" s="1">
        <f t="shared" si="1"/>
        <v>0</v>
      </c>
    </row>
    <row r="8" spans="1:10" x14ac:dyDescent="0.25">
      <c r="C8" t="s">
        <v>30</v>
      </c>
      <c r="D8">
        <v>0</v>
      </c>
      <c r="E8" s="1">
        <f t="shared" si="0"/>
        <v>0</v>
      </c>
      <c r="H8" t="s">
        <v>30</v>
      </c>
      <c r="I8">
        <v>0</v>
      </c>
      <c r="J8" s="1">
        <f t="shared" si="1"/>
        <v>0</v>
      </c>
    </row>
    <row r="9" spans="1:10" x14ac:dyDescent="0.25">
      <c r="C9" t="s">
        <v>32</v>
      </c>
      <c r="D9">
        <v>0</v>
      </c>
      <c r="E9" s="1">
        <f t="shared" si="0"/>
        <v>0</v>
      </c>
      <c r="H9" t="s">
        <v>33</v>
      </c>
      <c r="I9">
        <v>0</v>
      </c>
      <c r="J9" s="1">
        <f t="shared" si="1"/>
        <v>0</v>
      </c>
    </row>
    <row r="10" spans="1:10" x14ac:dyDescent="0.25">
      <c r="C10" t="s">
        <v>41</v>
      </c>
      <c r="D10">
        <v>0</v>
      </c>
      <c r="E10" s="1">
        <f t="shared" si="0"/>
        <v>0</v>
      </c>
      <c r="H10" t="s">
        <v>42</v>
      </c>
      <c r="I10">
        <v>0</v>
      </c>
      <c r="J10" s="1">
        <f t="shared" si="1"/>
        <v>0</v>
      </c>
    </row>
    <row r="11" spans="1:10" x14ac:dyDescent="0.25">
      <c r="C11" t="s">
        <v>40</v>
      </c>
      <c r="D11">
        <v>0</v>
      </c>
      <c r="E11" s="1">
        <f t="shared" si="0"/>
        <v>0</v>
      </c>
      <c r="H11" t="s">
        <v>40</v>
      </c>
      <c r="I11">
        <v>0</v>
      </c>
      <c r="J11" s="1">
        <f t="shared" si="1"/>
        <v>0</v>
      </c>
    </row>
    <row r="12" spans="1:10" x14ac:dyDescent="0.25">
      <c r="H12" t="s">
        <v>14</v>
      </c>
      <c r="I12">
        <v>1</v>
      </c>
      <c r="J12" s="1">
        <f t="shared" si="1"/>
        <v>179.28</v>
      </c>
    </row>
    <row r="13" spans="1:10" x14ac:dyDescent="0.25">
      <c r="C13" t="s">
        <v>9</v>
      </c>
      <c r="D13">
        <v>0</v>
      </c>
      <c r="E13" s="1">
        <f>D13*LHeartFlow</f>
        <v>0</v>
      </c>
      <c r="H13" t="s">
        <v>13</v>
      </c>
      <c r="I13">
        <v>0</v>
      </c>
      <c r="J13" s="1">
        <f t="shared" si="1"/>
        <v>0</v>
      </c>
    </row>
    <row r="14" spans="1:10" x14ac:dyDescent="0.25">
      <c r="E14" s="1"/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</v>
      </c>
      <c r="E15" s="1">
        <f t="shared" ref="E15:E22" si="2">D15*LHeartFlow</f>
        <v>0</v>
      </c>
      <c r="H15" t="s">
        <v>10</v>
      </c>
      <c r="I15">
        <v>0</v>
      </c>
      <c r="J15" s="1">
        <f t="shared" si="1"/>
        <v>0</v>
      </c>
    </row>
    <row r="16" spans="1:10" x14ac:dyDescent="0.25">
      <c r="C16" t="s">
        <v>34</v>
      </c>
      <c r="D16">
        <v>0</v>
      </c>
      <c r="E16" s="1">
        <f t="shared" si="2"/>
        <v>0</v>
      </c>
      <c r="H16" t="s">
        <v>34</v>
      </c>
      <c r="I16">
        <v>0</v>
      </c>
      <c r="J16" s="1">
        <f t="shared" si="1"/>
        <v>0</v>
      </c>
    </row>
    <row r="17" spans="1:10" x14ac:dyDescent="0.25">
      <c r="C17" t="s">
        <v>36</v>
      </c>
      <c r="D17">
        <v>0</v>
      </c>
      <c r="E17" s="1">
        <f t="shared" si="2"/>
        <v>0</v>
      </c>
      <c r="H17" t="s">
        <v>36</v>
      </c>
      <c r="I17">
        <v>0</v>
      </c>
      <c r="J17" s="1">
        <f t="shared" si="1"/>
        <v>0</v>
      </c>
    </row>
    <row r="18" spans="1:10" x14ac:dyDescent="0.25">
      <c r="C18" t="s">
        <v>38</v>
      </c>
      <c r="D18">
        <v>0</v>
      </c>
      <c r="E18" s="1">
        <f t="shared" si="2"/>
        <v>0</v>
      </c>
      <c r="H18" t="s">
        <v>38</v>
      </c>
      <c r="I18">
        <v>0</v>
      </c>
      <c r="J18" s="1">
        <f t="shared" si="1"/>
        <v>0</v>
      </c>
    </row>
    <row r="19" spans="1:10" x14ac:dyDescent="0.25">
      <c r="C19" t="s">
        <v>11</v>
      </c>
      <c r="D19">
        <v>0</v>
      </c>
      <c r="E19" s="1">
        <f t="shared" si="2"/>
        <v>0</v>
      </c>
      <c r="H19" t="s">
        <v>11</v>
      </c>
      <c r="I19">
        <v>0</v>
      </c>
      <c r="J19" s="1">
        <f t="shared" si="1"/>
        <v>0</v>
      </c>
    </row>
    <row r="20" spans="1:10" x14ac:dyDescent="0.25">
      <c r="C20" t="s">
        <v>35</v>
      </c>
      <c r="D20">
        <v>0</v>
      </c>
      <c r="E20" s="1">
        <f t="shared" si="2"/>
        <v>0</v>
      </c>
      <c r="H20" t="s">
        <v>35</v>
      </c>
      <c r="I20">
        <v>0</v>
      </c>
      <c r="J20" s="1">
        <f t="shared" si="1"/>
        <v>0</v>
      </c>
    </row>
    <row r="21" spans="1:10" x14ac:dyDescent="0.25">
      <c r="C21" t="s">
        <v>37</v>
      </c>
      <c r="D21">
        <v>0</v>
      </c>
      <c r="E21" s="1">
        <f t="shared" si="2"/>
        <v>0</v>
      </c>
      <c r="H21" t="s">
        <v>37</v>
      </c>
      <c r="I21">
        <v>0</v>
      </c>
      <c r="J21" s="1">
        <f t="shared" si="1"/>
        <v>0</v>
      </c>
    </row>
    <row r="22" spans="1:10" x14ac:dyDescent="0.25">
      <c r="C22" t="s">
        <v>39</v>
      </c>
      <c r="D22">
        <v>0</v>
      </c>
      <c r="E22" s="1">
        <f t="shared" si="2"/>
        <v>0</v>
      </c>
      <c r="H22" t="s">
        <v>39</v>
      </c>
      <c r="I22">
        <v>0</v>
      </c>
      <c r="J22" s="1">
        <f t="shared" si="1"/>
        <v>0</v>
      </c>
    </row>
    <row r="23" spans="1:10" x14ac:dyDescent="0.25">
      <c r="A23" t="s">
        <v>16</v>
      </c>
      <c r="D23">
        <f>SUM(D5:D22)</f>
        <v>1</v>
      </c>
      <c r="E23" s="1">
        <f>SUM(E5:E22)</f>
        <v>179.28</v>
      </c>
      <c r="I23">
        <f>SUM(I5:I22)</f>
        <v>1</v>
      </c>
      <c r="J23" s="1">
        <f>SUM(J5:J22)</f>
        <v>179.28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3" sqref="I23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24</v>
      </c>
    </row>
    <row r="3" spans="1:10" x14ac:dyDescent="0.25">
      <c r="A3" t="s">
        <v>2</v>
      </c>
    </row>
    <row r="4" spans="1:10" x14ac:dyDescent="0.25">
      <c r="A4">
        <f>[1]!LiverFlowMale</f>
        <v>1350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</v>
      </c>
      <c r="E5" s="1">
        <f t="shared" ref="E5:E11" si="0">D5*LiverFlow</f>
        <v>0</v>
      </c>
      <c r="H5" t="s">
        <v>12</v>
      </c>
      <c r="I5">
        <v>0</v>
      </c>
      <c r="J5" s="1">
        <f t="shared" ref="J5:J22" si="1">I5*LiverFlow</f>
        <v>0</v>
      </c>
    </row>
    <row r="6" spans="1:10" x14ac:dyDescent="0.25">
      <c r="C6" t="s">
        <v>29</v>
      </c>
      <c r="D6">
        <v>0</v>
      </c>
      <c r="E6" s="1">
        <f t="shared" si="0"/>
        <v>0</v>
      </c>
      <c r="H6" t="s">
        <v>29</v>
      </c>
      <c r="I6">
        <v>0</v>
      </c>
      <c r="J6" s="1">
        <f t="shared" si="1"/>
        <v>0</v>
      </c>
    </row>
    <row r="7" spans="1:10" x14ac:dyDescent="0.25">
      <c r="C7" t="s">
        <v>31</v>
      </c>
      <c r="D7">
        <v>0</v>
      </c>
      <c r="E7" s="1">
        <f t="shared" si="0"/>
        <v>0</v>
      </c>
      <c r="H7" t="s">
        <v>31</v>
      </c>
      <c r="I7">
        <v>0</v>
      </c>
      <c r="J7" s="1">
        <f t="shared" si="1"/>
        <v>0</v>
      </c>
    </row>
    <row r="8" spans="1:10" x14ac:dyDescent="0.25">
      <c r="C8" t="s">
        <v>30</v>
      </c>
      <c r="D8">
        <v>0</v>
      </c>
      <c r="E8" s="1">
        <f t="shared" si="0"/>
        <v>0</v>
      </c>
      <c r="H8" t="s">
        <v>30</v>
      </c>
      <c r="I8">
        <v>0</v>
      </c>
      <c r="J8" s="1">
        <f t="shared" si="1"/>
        <v>0</v>
      </c>
    </row>
    <row r="9" spans="1:10" x14ac:dyDescent="0.25">
      <c r="C9" t="s">
        <v>32</v>
      </c>
      <c r="D9">
        <v>0</v>
      </c>
      <c r="E9" s="1">
        <f t="shared" si="0"/>
        <v>0</v>
      </c>
      <c r="H9" t="s">
        <v>33</v>
      </c>
      <c r="I9">
        <v>0</v>
      </c>
      <c r="J9" s="1">
        <f t="shared" si="1"/>
        <v>0</v>
      </c>
    </row>
    <row r="10" spans="1:10" x14ac:dyDescent="0.25">
      <c r="C10" t="s">
        <v>41</v>
      </c>
      <c r="D10">
        <v>0</v>
      </c>
      <c r="E10" s="1">
        <f t="shared" si="0"/>
        <v>0</v>
      </c>
      <c r="H10" t="s">
        <v>42</v>
      </c>
      <c r="I10">
        <v>0</v>
      </c>
      <c r="J10" s="1">
        <f t="shared" si="1"/>
        <v>0</v>
      </c>
    </row>
    <row r="11" spans="1:10" x14ac:dyDescent="0.25">
      <c r="C11" t="s">
        <v>40</v>
      </c>
      <c r="D11">
        <v>0</v>
      </c>
      <c r="E11" s="1">
        <f t="shared" si="0"/>
        <v>0</v>
      </c>
      <c r="H11" t="s">
        <v>40</v>
      </c>
      <c r="I11">
        <v>0</v>
      </c>
      <c r="J11" s="1">
        <f t="shared" si="1"/>
        <v>0</v>
      </c>
    </row>
    <row r="12" spans="1:10" x14ac:dyDescent="0.25">
      <c r="H12" t="s">
        <v>14</v>
      </c>
      <c r="I12">
        <v>1</v>
      </c>
      <c r="J12" s="1">
        <f t="shared" si="1"/>
        <v>1350</v>
      </c>
    </row>
    <row r="13" spans="1:10" x14ac:dyDescent="0.25">
      <c r="C13" t="s">
        <v>9</v>
      </c>
      <c r="D13">
        <v>0</v>
      </c>
      <c r="E13" s="1">
        <f t="shared" ref="E13:E22" si="2">D13*LiverFlow</f>
        <v>0</v>
      </c>
      <c r="H13" t="s">
        <v>13</v>
      </c>
      <c r="I13">
        <v>0</v>
      </c>
      <c r="J13" s="1">
        <f t="shared" si="1"/>
        <v>0</v>
      </c>
    </row>
    <row r="14" spans="1:10" x14ac:dyDescent="0.25">
      <c r="C14" t="s">
        <v>28</v>
      </c>
      <c r="D14">
        <v>1</v>
      </c>
      <c r="E14" s="1">
        <f t="shared" si="2"/>
        <v>1350</v>
      </c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</v>
      </c>
      <c r="E15" s="1">
        <f t="shared" si="2"/>
        <v>0</v>
      </c>
      <c r="H15" t="s">
        <v>10</v>
      </c>
      <c r="I15">
        <v>0</v>
      </c>
      <c r="J15" s="1">
        <f t="shared" si="1"/>
        <v>0</v>
      </c>
    </row>
    <row r="16" spans="1:10" x14ac:dyDescent="0.25">
      <c r="C16" t="s">
        <v>34</v>
      </c>
      <c r="D16">
        <v>0</v>
      </c>
      <c r="E16" s="1">
        <f t="shared" si="2"/>
        <v>0</v>
      </c>
      <c r="H16" t="s">
        <v>34</v>
      </c>
      <c r="I16">
        <v>0</v>
      </c>
      <c r="J16" s="1">
        <f t="shared" si="1"/>
        <v>0</v>
      </c>
    </row>
    <row r="17" spans="1:10" x14ac:dyDescent="0.25">
      <c r="C17" t="s">
        <v>36</v>
      </c>
      <c r="D17">
        <v>0</v>
      </c>
      <c r="E17" s="1">
        <f t="shared" si="2"/>
        <v>0</v>
      </c>
      <c r="H17" t="s">
        <v>36</v>
      </c>
      <c r="I17">
        <v>0</v>
      </c>
      <c r="J17" s="1">
        <f t="shared" si="1"/>
        <v>0</v>
      </c>
    </row>
    <row r="18" spans="1:10" x14ac:dyDescent="0.25">
      <c r="C18" t="s">
        <v>38</v>
      </c>
      <c r="D18">
        <v>0</v>
      </c>
      <c r="E18" s="1">
        <f t="shared" si="2"/>
        <v>0</v>
      </c>
      <c r="H18" t="s">
        <v>38</v>
      </c>
      <c r="I18">
        <v>0</v>
      </c>
      <c r="J18" s="1">
        <f t="shared" si="1"/>
        <v>0</v>
      </c>
    </row>
    <row r="19" spans="1:10" x14ac:dyDescent="0.25">
      <c r="C19" t="s">
        <v>11</v>
      </c>
      <c r="D19">
        <v>0</v>
      </c>
      <c r="E19" s="1">
        <f t="shared" si="2"/>
        <v>0</v>
      </c>
      <c r="H19" t="s">
        <v>11</v>
      </c>
      <c r="I19">
        <v>0</v>
      </c>
      <c r="J19" s="1">
        <f t="shared" si="1"/>
        <v>0</v>
      </c>
    </row>
    <row r="20" spans="1:10" x14ac:dyDescent="0.25">
      <c r="C20" t="s">
        <v>35</v>
      </c>
      <c r="D20">
        <v>0</v>
      </c>
      <c r="E20" s="1">
        <f t="shared" si="2"/>
        <v>0</v>
      </c>
      <c r="H20" t="s">
        <v>35</v>
      </c>
      <c r="I20">
        <v>0</v>
      </c>
      <c r="J20" s="1">
        <f t="shared" si="1"/>
        <v>0</v>
      </c>
    </row>
    <row r="21" spans="1:10" x14ac:dyDescent="0.25">
      <c r="C21" t="s">
        <v>37</v>
      </c>
      <c r="D21">
        <v>0</v>
      </c>
      <c r="E21" s="1">
        <f t="shared" si="2"/>
        <v>0</v>
      </c>
      <c r="H21" t="s">
        <v>37</v>
      </c>
      <c r="I21">
        <v>0</v>
      </c>
      <c r="J21" s="1">
        <f t="shared" si="1"/>
        <v>0</v>
      </c>
    </row>
    <row r="22" spans="1:10" x14ac:dyDescent="0.25">
      <c r="C22" t="s">
        <v>39</v>
      </c>
      <c r="D22">
        <v>0</v>
      </c>
      <c r="E22" s="1">
        <f t="shared" si="2"/>
        <v>0</v>
      </c>
      <c r="H22" t="s">
        <v>39</v>
      </c>
      <c r="I22">
        <v>0</v>
      </c>
      <c r="J22" s="1">
        <f t="shared" si="1"/>
        <v>0</v>
      </c>
    </row>
    <row r="23" spans="1:10" x14ac:dyDescent="0.25">
      <c r="A23" t="s">
        <v>16</v>
      </c>
      <c r="D23">
        <f>SUM(D5:D22)</f>
        <v>1</v>
      </c>
      <c r="E23">
        <f>SUM(E5:E22)</f>
        <v>1350</v>
      </c>
      <c r="I23">
        <f>SUM(I5:I22)</f>
        <v>1</v>
      </c>
      <c r="J23">
        <f>SUM(J5:J22)</f>
        <v>1350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4" sqref="I14"/>
    </sheetView>
  </sheetViews>
  <sheetFormatPr defaultRowHeight="15" x14ac:dyDescent="0.25"/>
  <cols>
    <col min="1" max="1" width="13.7109375" customWidth="1"/>
    <col min="3" max="3" width="20" customWidth="1"/>
    <col min="8" max="8" width="19.5703125" customWidth="1"/>
  </cols>
  <sheetData>
    <row r="1" spans="1:10" x14ac:dyDescent="0.25">
      <c r="A1" t="s">
        <v>23</v>
      </c>
    </row>
    <row r="3" spans="1:10" x14ac:dyDescent="0.25">
      <c r="A3" t="s">
        <v>2</v>
      </c>
    </row>
    <row r="4" spans="1:10" x14ac:dyDescent="0.25">
      <c r="A4">
        <f>[1]!OtherFlowMale</f>
        <v>431.99999999999989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0.05</v>
      </c>
      <c r="E5" s="1">
        <f t="shared" ref="E5:E11" si="0">D5*OtherFlow</f>
        <v>21.599999999999994</v>
      </c>
      <c r="H5" t="s">
        <v>12</v>
      </c>
      <c r="I5">
        <v>0.05</v>
      </c>
      <c r="J5" s="1">
        <f t="shared" ref="J5:J22" si="1">I5*OtherFlow</f>
        <v>21.599999999999994</v>
      </c>
    </row>
    <row r="6" spans="1:10" x14ac:dyDescent="0.25">
      <c r="C6" t="s">
        <v>29</v>
      </c>
      <c r="D6">
        <v>0.06</v>
      </c>
      <c r="E6" s="1">
        <f t="shared" si="0"/>
        <v>25.919999999999991</v>
      </c>
      <c r="H6" t="s">
        <v>29</v>
      </c>
      <c r="I6">
        <v>0.06</v>
      </c>
      <c r="J6" s="1">
        <f t="shared" si="1"/>
        <v>25.919999999999991</v>
      </c>
    </row>
    <row r="7" spans="1:10" x14ac:dyDescent="0.25">
      <c r="C7" t="s">
        <v>31</v>
      </c>
      <c r="D7">
        <v>0.05</v>
      </c>
      <c r="E7" s="1">
        <f t="shared" si="0"/>
        <v>21.599999999999994</v>
      </c>
      <c r="H7" t="s">
        <v>31</v>
      </c>
      <c r="I7">
        <v>0.05</v>
      </c>
      <c r="J7" s="1">
        <f t="shared" si="1"/>
        <v>21.599999999999994</v>
      </c>
    </row>
    <row r="8" spans="1:10" x14ac:dyDescent="0.25">
      <c r="C8" t="s">
        <v>30</v>
      </c>
      <c r="D8">
        <v>0.06</v>
      </c>
      <c r="E8" s="1">
        <f t="shared" si="0"/>
        <v>25.919999999999991</v>
      </c>
      <c r="H8" t="s">
        <v>30</v>
      </c>
      <c r="I8">
        <v>0.06</v>
      </c>
      <c r="J8" s="1">
        <f t="shared" si="1"/>
        <v>25.919999999999991</v>
      </c>
    </row>
    <row r="9" spans="1:10" x14ac:dyDescent="0.25">
      <c r="C9" t="s">
        <v>32</v>
      </c>
      <c r="D9">
        <v>0.05</v>
      </c>
      <c r="E9" s="1">
        <f t="shared" si="0"/>
        <v>21.599999999999994</v>
      </c>
      <c r="H9" t="s">
        <v>33</v>
      </c>
      <c r="I9">
        <v>0.05</v>
      </c>
      <c r="J9" s="1">
        <f t="shared" si="1"/>
        <v>21.599999999999994</v>
      </c>
    </row>
    <row r="10" spans="1:10" x14ac:dyDescent="0.25">
      <c r="C10" t="s">
        <v>41</v>
      </c>
      <c r="D10">
        <v>0.08</v>
      </c>
      <c r="E10" s="1">
        <f t="shared" si="0"/>
        <v>34.559999999999995</v>
      </c>
      <c r="H10" t="s">
        <v>42</v>
      </c>
      <c r="I10">
        <v>0.08</v>
      </c>
      <c r="J10" s="1">
        <f t="shared" si="1"/>
        <v>34.559999999999995</v>
      </c>
    </row>
    <row r="11" spans="1:10" x14ac:dyDescent="0.25">
      <c r="C11" t="s">
        <v>40</v>
      </c>
      <c r="D11">
        <v>0.06</v>
      </c>
      <c r="E11" s="1">
        <f t="shared" si="0"/>
        <v>25.919999999999991</v>
      </c>
      <c r="H11" t="s">
        <v>40</v>
      </c>
      <c r="I11">
        <v>0.06</v>
      </c>
      <c r="J11" s="1">
        <f t="shared" si="1"/>
        <v>25.919999999999991</v>
      </c>
    </row>
    <row r="12" spans="1:10" x14ac:dyDescent="0.25">
      <c r="H12" t="s">
        <v>14</v>
      </c>
      <c r="I12">
        <v>0</v>
      </c>
      <c r="J12" s="1">
        <f t="shared" si="1"/>
        <v>0</v>
      </c>
    </row>
    <row r="13" spans="1:10" x14ac:dyDescent="0.25">
      <c r="C13" t="s">
        <v>9</v>
      </c>
      <c r="D13">
        <v>0.13</v>
      </c>
      <c r="E13" s="1">
        <f>D13*OtherFlow</f>
        <v>56.159999999999989</v>
      </c>
      <c r="H13" t="s">
        <v>13</v>
      </c>
      <c r="I13">
        <v>0.13</v>
      </c>
      <c r="J13" s="1">
        <f t="shared" si="1"/>
        <v>56.159999999999989</v>
      </c>
    </row>
    <row r="14" spans="1:10" x14ac:dyDescent="0.25">
      <c r="E14" s="1"/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0.09</v>
      </c>
      <c r="E15" s="1">
        <f t="shared" ref="E15:E22" si="2">D15*OtherFlow</f>
        <v>38.879999999999988</v>
      </c>
      <c r="H15" t="s">
        <v>10</v>
      </c>
      <c r="I15">
        <v>0.09</v>
      </c>
      <c r="J15" s="1">
        <f t="shared" si="1"/>
        <v>38.879999999999988</v>
      </c>
    </row>
    <row r="16" spans="1:10" x14ac:dyDescent="0.25">
      <c r="C16" t="s">
        <v>34</v>
      </c>
      <c r="D16">
        <v>7.0000000000000007E-2</v>
      </c>
      <c r="E16" s="1">
        <f t="shared" si="2"/>
        <v>30.239999999999995</v>
      </c>
      <c r="H16" t="s">
        <v>34</v>
      </c>
      <c r="I16">
        <v>7.0000000000000007E-2</v>
      </c>
      <c r="J16" s="1">
        <f t="shared" si="1"/>
        <v>30.239999999999995</v>
      </c>
    </row>
    <row r="17" spans="1:10" x14ac:dyDescent="0.25">
      <c r="C17" t="s">
        <v>36</v>
      </c>
      <c r="D17">
        <v>0.05</v>
      </c>
      <c r="E17" s="1">
        <f t="shared" si="2"/>
        <v>21.599999999999994</v>
      </c>
      <c r="H17" t="s">
        <v>36</v>
      </c>
      <c r="I17">
        <v>0.05</v>
      </c>
      <c r="J17" s="1">
        <f t="shared" si="1"/>
        <v>21.599999999999994</v>
      </c>
    </row>
    <row r="18" spans="1:10" x14ac:dyDescent="0.25">
      <c r="C18" t="s">
        <v>38</v>
      </c>
      <c r="D18">
        <v>0.02</v>
      </c>
      <c r="E18" s="1">
        <f t="shared" si="2"/>
        <v>8.6399999999999988</v>
      </c>
      <c r="H18" t="s">
        <v>38</v>
      </c>
      <c r="I18">
        <v>0.02</v>
      </c>
      <c r="J18" s="1">
        <f t="shared" si="1"/>
        <v>8.6399999999999988</v>
      </c>
    </row>
    <row r="19" spans="1:10" x14ac:dyDescent="0.25">
      <c r="C19" t="s">
        <v>11</v>
      </c>
      <c r="D19">
        <v>0.09</v>
      </c>
      <c r="E19" s="1">
        <f t="shared" si="2"/>
        <v>38.879999999999988</v>
      </c>
      <c r="H19" t="s">
        <v>11</v>
      </c>
      <c r="I19">
        <v>0.09</v>
      </c>
      <c r="J19" s="1">
        <f t="shared" si="1"/>
        <v>38.879999999999988</v>
      </c>
    </row>
    <row r="20" spans="1:10" x14ac:dyDescent="0.25">
      <c r="C20" t="s">
        <v>35</v>
      </c>
      <c r="D20">
        <v>7.0000000000000007E-2</v>
      </c>
      <c r="E20" s="1">
        <f t="shared" si="2"/>
        <v>30.239999999999995</v>
      </c>
      <c r="H20" t="s">
        <v>35</v>
      </c>
      <c r="I20">
        <v>7.0000000000000007E-2</v>
      </c>
      <c r="J20" s="1">
        <f t="shared" si="1"/>
        <v>30.239999999999995</v>
      </c>
    </row>
    <row r="21" spans="1:10" x14ac:dyDescent="0.25">
      <c r="C21" t="s">
        <v>37</v>
      </c>
      <c r="D21">
        <v>0.05</v>
      </c>
      <c r="E21" s="1">
        <f t="shared" si="2"/>
        <v>21.599999999999994</v>
      </c>
      <c r="H21" t="s">
        <v>37</v>
      </c>
      <c r="I21">
        <v>0.05</v>
      </c>
      <c r="J21" s="1">
        <f t="shared" si="1"/>
        <v>21.599999999999994</v>
      </c>
    </row>
    <row r="22" spans="1:10" x14ac:dyDescent="0.25">
      <c r="C22" t="s">
        <v>39</v>
      </c>
      <c r="D22">
        <v>0.02</v>
      </c>
      <c r="E22" s="1">
        <f t="shared" si="2"/>
        <v>8.6399999999999988</v>
      </c>
      <c r="H22" t="s">
        <v>39</v>
      </c>
      <c r="I22">
        <v>0.02</v>
      </c>
      <c r="J22" s="1">
        <f t="shared" si="1"/>
        <v>8.6399999999999988</v>
      </c>
    </row>
    <row r="23" spans="1:10" x14ac:dyDescent="0.25">
      <c r="A23" t="s">
        <v>16</v>
      </c>
      <c r="D23">
        <f>SUM(D5:D22)</f>
        <v>1</v>
      </c>
      <c r="E23" s="2">
        <f>SUM(E5:E22)</f>
        <v>431.99999999999989</v>
      </c>
      <c r="I23">
        <f>SUM(I5:I22)</f>
        <v>1</v>
      </c>
      <c r="J23">
        <f>SUM(J5:J22)</f>
        <v>431.99999999999989</v>
      </c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3" sqref="I23"/>
    </sheetView>
  </sheetViews>
  <sheetFormatPr defaultRowHeight="15" x14ac:dyDescent="0.25"/>
  <cols>
    <col min="1" max="1" width="24.7109375" customWidth="1"/>
    <col min="3" max="3" width="20" customWidth="1"/>
    <col min="8" max="8" width="19.5703125" customWidth="1"/>
  </cols>
  <sheetData>
    <row r="1" spans="1:10" x14ac:dyDescent="0.25">
      <c r="A1" t="s">
        <v>22</v>
      </c>
    </row>
    <row r="3" spans="1:10" x14ac:dyDescent="0.25">
      <c r="A3" t="s">
        <v>2</v>
      </c>
    </row>
    <row r="4" spans="1:10" x14ac:dyDescent="0.25">
      <c r="A4" s="2">
        <f>[1]!RMuscleFlowMale</f>
        <v>110.16000000000001</v>
      </c>
      <c r="B4" t="s">
        <v>1</v>
      </c>
      <c r="C4" t="s">
        <v>3</v>
      </c>
      <c r="D4" t="s">
        <v>4</v>
      </c>
      <c r="E4" t="s">
        <v>5</v>
      </c>
      <c r="G4" t="s">
        <v>6</v>
      </c>
      <c r="H4" t="s">
        <v>7</v>
      </c>
      <c r="I4" t="s">
        <v>4</v>
      </c>
      <c r="J4" t="s">
        <v>5</v>
      </c>
    </row>
    <row r="5" spans="1:10" x14ac:dyDescent="0.25">
      <c r="C5" t="s">
        <v>8</v>
      </c>
      <c r="D5">
        <v>0.7</v>
      </c>
      <c r="E5" s="1">
        <f t="shared" ref="E5:E11" si="0">D5*RMuscleFlow</f>
        <v>77.112000000000009</v>
      </c>
      <c r="H5" t="s">
        <v>12</v>
      </c>
      <c r="I5">
        <v>0.7</v>
      </c>
      <c r="J5" s="1">
        <f t="shared" ref="J5:J22" si="1">I5*RMuscleFlow</f>
        <v>77.112000000000009</v>
      </c>
    </row>
    <row r="6" spans="1:10" x14ac:dyDescent="0.25">
      <c r="C6" t="s">
        <v>29</v>
      </c>
      <c r="D6">
        <v>0.15</v>
      </c>
      <c r="E6" s="1">
        <f t="shared" si="0"/>
        <v>16.524000000000001</v>
      </c>
      <c r="H6" t="s">
        <v>29</v>
      </c>
      <c r="I6">
        <v>0.15</v>
      </c>
      <c r="J6" s="1">
        <f t="shared" si="1"/>
        <v>16.524000000000001</v>
      </c>
    </row>
    <row r="7" spans="1:10" x14ac:dyDescent="0.25">
      <c r="C7" t="s">
        <v>31</v>
      </c>
      <c r="D7">
        <v>0</v>
      </c>
      <c r="E7" s="1">
        <f t="shared" si="0"/>
        <v>0</v>
      </c>
      <c r="H7" t="s">
        <v>31</v>
      </c>
      <c r="I7">
        <v>0</v>
      </c>
      <c r="J7" s="1">
        <f t="shared" si="1"/>
        <v>0</v>
      </c>
    </row>
    <row r="8" spans="1:10" x14ac:dyDescent="0.25">
      <c r="C8" t="s">
        <v>30</v>
      </c>
      <c r="D8">
        <v>0.15</v>
      </c>
      <c r="E8" s="1">
        <f t="shared" si="0"/>
        <v>16.524000000000001</v>
      </c>
      <c r="H8" t="s">
        <v>30</v>
      </c>
      <c r="I8">
        <v>0.15</v>
      </c>
      <c r="J8" s="1">
        <f t="shared" si="1"/>
        <v>16.524000000000001</v>
      </c>
    </row>
    <row r="9" spans="1:10" x14ac:dyDescent="0.25">
      <c r="C9" t="s">
        <v>32</v>
      </c>
      <c r="D9">
        <v>0</v>
      </c>
      <c r="E9" s="1">
        <f t="shared" si="0"/>
        <v>0</v>
      </c>
      <c r="H9" t="s">
        <v>33</v>
      </c>
      <c r="I9">
        <v>0</v>
      </c>
      <c r="J9" s="1">
        <f t="shared" si="1"/>
        <v>0</v>
      </c>
    </row>
    <row r="10" spans="1:10" x14ac:dyDescent="0.25">
      <c r="C10" t="s">
        <v>41</v>
      </c>
      <c r="D10">
        <v>0</v>
      </c>
      <c r="E10" s="1">
        <f t="shared" si="0"/>
        <v>0</v>
      </c>
      <c r="H10" t="s">
        <v>42</v>
      </c>
      <c r="I10">
        <v>0</v>
      </c>
      <c r="J10" s="1">
        <f t="shared" si="1"/>
        <v>0</v>
      </c>
    </row>
    <row r="11" spans="1:10" x14ac:dyDescent="0.25">
      <c r="C11" t="s">
        <v>40</v>
      </c>
      <c r="D11">
        <v>0</v>
      </c>
      <c r="E11" s="1">
        <f t="shared" si="0"/>
        <v>0</v>
      </c>
      <c r="H11" t="s">
        <v>40</v>
      </c>
      <c r="I11">
        <v>0</v>
      </c>
      <c r="J11" s="1">
        <f t="shared" si="1"/>
        <v>0</v>
      </c>
    </row>
    <row r="12" spans="1:10" x14ac:dyDescent="0.25">
      <c r="H12" t="s">
        <v>14</v>
      </c>
      <c r="I12">
        <v>0</v>
      </c>
      <c r="J12" s="1">
        <f t="shared" si="1"/>
        <v>0</v>
      </c>
    </row>
    <row r="13" spans="1:10" x14ac:dyDescent="0.25">
      <c r="C13" t="s">
        <v>9</v>
      </c>
      <c r="D13">
        <v>0</v>
      </c>
      <c r="E13" s="1">
        <f>D13*RMuscleFlow</f>
        <v>0</v>
      </c>
      <c r="H13" t="s">
        <v>13</v>
      </c>
      <c r="I13">
        <v>0</v>
      </c>
      <c r="J13" s="1">
        <f t="shared" si="1"/>
        <v>0</v>
      </c>
    </row>
    <row r="14" spans="1:10" x14ac:dyDescent="0.25">
      <c r="E14" s="1"/>
      <c r="H14" t="s">
        <v>15</v>
      </c>
      <c r="I14">
        <v>0</v>
      </c>
      <c r="J14" s="1">
        <f t="shared" si="1"/>
        <v>0</v>
      </c>
    </row>
    <row r="15" spans="1:10" x14ac:dyDescent="0.25">
      <c r="C15" t="s">
        <v>10</v>
      </c>
      <c r="D15">
        <v>0</v>
      </c>
      <c r="E15" s="1">
        <f t="shared" ref="E15:E22" si="2">D15*RMuscleFlow</f>
        <v>0</v>
      </c>
      <c r="H15" t="s">
        <v>10</v>
      </c>
      <c r="I15">
        <v>0</v>
      </c>
      <c r="J15" s="1">
        <f t="shared" si="1"/>
        <v>0</v>
      </c>
    </row>
    <row r="16" spans="1:10" x14ac:dyDescent="0.25">
      <c r="C16" t="s">
        <v>34</v>
      </c>
      <c r="D16">
        <v>0</v>
      </c>
      <c r="E16" s="1">
        <f t="shared" si="2"/>
        <v>0</v>
      </c>
      <c r="H16" t="s">
        <v>34</v>
      </c>
      <c r="I16">
        <v>0</v>
      </c>
      <c r="J16" s="1">
        <f t="shared" si="1"/>
        <v>0</v>
      </c>
    </row>
    <row r="17" spans="1:10" x14ac:dyDescent="0.25">
      <c r="C17" t="s">
        <v>36</v>
      </c>
      <c r="D17">
        <v>0</v>
      </c>
      <c r="E17" s="1">
        <f t="shared" si="2"/>
        <v>0</v>
      </c>
      <c r="H17" t="s">
        <v>36</v>
      </c>
      <c r="I17">
        <v>0</v>
      </c>
      <c r="J17" s="1">
        <f t="shared" si="1"/>
        <v>0</v>
      </c>
    </row>
    <row r="18" spans="1:10" x14ac:dyDescent="0.25">
      <c r="C18" t="s">
        <v>38</v>
      </c>
      <c r="D18">
        <v>0</v>
      </c>
      <c r="E18" s="1">
        <f t="shared" si="2"/>
        <v>0</v>
      </c>
      <c r="H18" t="s">
        <v>38</v>
      </c>
      <c r="I18">
        <v>0</v>
      </c>
      <c r="J18" s="1">
        <f t="shared" si="1"/>
        <v>0</v>
      </c>
    </row>
    <row r="19" spans="1:10" x14ac:dyDescent="0.25">
      <c r="C19" t="s">
        <v>11</v>
      </c>
      <c r="D19">
        <v>0</v>
      </c>
      <c r="E19" s="1">
        <f t="shared" si="2"/>
        <v>0</v>
      </c>
      <c r="H19" t="s">
        <v>11</v>
      </c>
      <c r="I19">
        <v>0</v>
      </c>
      <c r="J19" s="1">
        <f t="shared" si="1"/>
        <v>0</v>
      </c>
    </row>
    <row r="20" spans="1:10" x14ac:dyDescent="0.25">
      <c r="C20" t="s">
        <v>35</v>
      </c>
      <c r="D20">
        <v>0</v>
      </c>
      <c r="E20" s="1">
        <f t="shared" si="2"/>
        <v>0</v>
      </c>
      <c r="H20" t="s">
        <v>35</v>
      </c>
      <c r="I20">
        <v>0</v>
      </c>
      <c r="J20" s="1">
        <f t="shared" si="1"/>
        <v>0</v>
      </c>
    </row>
    <row r="21" spans="1:10" x14ac:dyDescent="0.25">
      <c r="C21" t="s">
        <v>37</v>
      </c>
      <c r="D21">
        <v>0</v>
      </c>
      <c r="E21" s="1">
        <f t="shared" si="2"/>
        <v>0</v>
      </c>
      <c r="H21" t="s">
        <v>37</v>
      </c>
      <c r="I21">
        <v>0</v>
      </c>
      <c r="J21" s="1">
        <f t="shared" si="1"/>
        <v>0</v>
      </c>
    </row>
    <row r="22" spans="1:10" x14ac:dyDescent="0.25">
      <c r="C22" t="s">
        <v>39</v>
      </c>
      <c r="D22">
        <v>0</v>
      </c>
      <c r="E22" s="1">
        <f t="shared" si="2"/>
        <v>0</v>
      </c>
      <c r="H22" t="s">
        <v>39</v>
      </c>
      <c r="I22">
        <v>0</v>
      </c>
      <c r="J22" s="1">
        <f t="shared" si="1"/>
        <v>0</v>
      </c>
    </row>
    <row r="23" spans="1:10" x14ac:dyDescent="0.25">
      <c r="A23" t="s">
        <v>16</v>
      </c>
      <c r="D23">
        <f>SUM(D5:D22)</f>
        <v>1</v>
      </c>
      <c r="E23" s="2">
        <f>SUM(E5:E22)</f>
        <v>110.16000000000001</v>
      </c>
      <c r="I23">
        <f>SUM(I5:I22)</f>
        <v>1</v>
      </c>
      <c r="J23" s="2">
        <f>SUM(J5:J22)</f>
        <v>110.16000000000001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Bone</vt:lpstr>
      <vt:lpstr>Brain</vt:lpstr>
      <vt:lpstr>Fat</vt:lpstr>
      <vt:lpstr>GITract</vt:lpstr>
      <vt:lpstr>Kidney</vt:lpstr>
      <vt:lpstr>LeftHeart</vt:lpstr>
      <vt:lpstr>Liver</vt:lpstr>
      <vt:lpstr>Other</vt:lpstr>
      <vt:lpstr>Respiratory</vt:lpstr>
      <vt:lpstr>RightHeart</vt:lpstr>
      <vt:lpstr>Skeletal</vt:lpstr>
      <vt:lpstr>Skin</vt:lpstr>
      <vt:lpstr>BoneFlow</vt:lpstr>
      <vt:lpstr>BrainFlow</vt:lpstr>
      <vt:lpstr>FatFlow</vt:lpstr>
      <vt:lpstr>GIFlow</vt:lpstr>
      <vt:lpstr>KidneyFlow</vt:lpstr>
      <vt:lpstr>LHeartFlow</vt:lpstr>
      <vt:lpstr>LiverFlow</vt:lpstr>
      <vt:lpstr>Other</vt:lpstr>
      <vt:lpstr>OtherFlow</vt:lpstr>
      <vt:lpstr>RHeartFlow</vt:lpstr>
      <vt:lpstr>RMuscleFlow</vt:lpstr>
      <vt:lpstr>SkinFlow</vt:lpstr>
      <vt:lpstr>SMuscleFlow</vt:lpstr>
      <vt:lpstr>TotalFlow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2012-08-13T12:44:20Z</cp:lastPrinted>
  <dcterms:created xsi:type="dcterms:W3CDTF">2012-08-11T17:11:37Z</dcterms:created>
  <dcterms:modified xsi:type="dcterms:W3CDTF">2012-10-05T12:35:40Z</dcterms:modified>
</cp:coreProperties>
</file>