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all01\OneDrive - Environmental Protection Agency (EPA)\Profile\Desktop\MMDB\Minnesota Form RMarkdown\"/>
    </mc:Choice>
  </mc:AlternateContent>
  <xr:revisionPtr revIDLastSave="39" documentId="11_C95561A5C5CD88206E695E31D6F49F9ED184DDB5" xr6:coauthVersionLast="41" xr6:coauthVersionMax="45" xr10:uidLastSave="{AC4BD689-B518-4AC6-AE48-D0D648E60593}"/>
  <bookViews>
    <workbookView xWindow="-28920" yWindow="-120" windowWidth="29040" windowHeight="15840" tabRatio="432" xr2:uid="{00000000-000D-0000-FFFF-FFFF00000000}"/>
  </bookViews>
  <sheets>
    <sheet name="ranked pool" sheetId="4" r:id="rId1"/>
  </sheets>
  <definedNames>
    <definedName name="_xlnm.Print_Area" localSheetId="0">'ranked pool'!$B$3:$J$50</definedName>
    <definedName name="_xlnm.Print_Titles" localSheetId="0">'ranked pool'!$B:$H,'ranked pool'!$1:$7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87" i="4" l="1"/>
  <c r="I89" i="4" s="1"/>
  <c r="K87" i="4"/>
  <c r="M87" i="4"/>
  <c r="O87" i="4"/>
  <c r="Q87" i="4"/>
  <c r="S87" i="4"/>
  <c r="I59" i="4" l="1"/>
  <c r="I73" i="4"/>
  <c r="K73" i="4"/>
  <c r="J57" i="4" l="1"/>
  <c r="I50" i="4"/>
  <c r="S49" i="4"/>
  <c r="O49" i="4"/>
  <c r="K49" i="4"/>
  <c r="I49" i="4"/>
  <c r="I33" i="4"/>
  <c r="I16" i="4"/>
  <c r="R86" i="4" l="1"/>
  <c r="R85" i="4"/>
  <c r="R84" i="4"/>
  <c r="R83" i="4"/>
  <c r="R82" i="4"/>
  <c r="R81" i="4"/>
  <c r="R80" i="4"/>
  <c r="R79" i="4"/>
  <c r="R78" i="4"/>
  <c r="R77" i="4"/>
  <c r="R76" i="4"/>
  <c r="R75" i="4"/>
  <c r="R72" i="4"/>
  <c r="R71" i="4"/>
  <c r="R70" i="4"/>
  <c r="R69" i="4"/>
  <c r="R68" i="4"/>
  <c r="R67" i="4"/>
  <c r="R66" i="4"/>
  <c r="R64" i="4"/>
  <c r="R63" i="4"/>
  <c r="R62" i="4"/>
  <c r="R61" i="4"/>
  <c r="Q73" i="4" s="1"/>
  <c r="R58" i="4"/>
  <c r="R57" i="4"/>
  <c r="Q59" i="4" s="1"/>
  <c r="Q49" i="4"/>
  <c r="Q33" i="4"/>
  <c r="Q16" i="4"/>
  <c r="Q50" i="4" s="1"/>
  <c r="Q89" i="4" s="1"/>
  <c r="Q6" i="4"/>
  <c r="T86" i="4"/>
  <c r="T85" i="4"/>
  <c r="T84" i="4"/>
  <c r="T83" i="4"/>
  <c r="T82" i="4"/>
  <c r="T81" i="4"/>
  <c r="T80" i="4"/>
  <c r="T79" i="4"/>
  <c r="T78" i="4"/>
  <c r="T77" i="4"/>
  <c r="T76" i="4"/>
  <c r="T75" i="4"/>
  <c r="T72" i="4"/>
  <c r="T71" i="4"/>
  <c r="T70" i="4"/>
  <c r="T69" i="4"/>
  <c r="T68" i="4"/>
  <c r="T67" i="4"/>
  <c r="T66" i="4"/>
  <c r="T64" i="4"/>
  <c r="T63" i="4"/>
  <c r="T62" i="4"/>
  <c r="T61" i="4"/>
  <c r="S73" i="4" s="1"/>
  <c r="T58" i="4"/>
  <c r="T57" i="4"/>
  <c r="S33" i="4"/>
  <c r="S16" i="4"/>
  <c r="S50" i="4" s="1"/>
  <c r="S6" i="4"/>
  <c r="S59" i="4" l="1"/>
  <c r="K3" i="4"/>
  <c r="M3" i="4" s="1"/>
  <c r="O3" i="4" s="1"/>
  <c r="Q3" i="4" s="1"/>
  <c r="S3" i="4" s="1"/>
  <c r="S89" i="4" l="1"/>
  <c r="P86" i="4"/>
  <c r="P85" i="4"/>
  <c r="P84" i="4"/>
  <c r="P83" i="4"/>
  <c r="P82" i="4"/>
  <c r="P81" i="4"/>
  <c r="P80" i="4"/>
  <c r="P79" i="4"/>
  <c r="P78" i="4"/>
  <c r="P77" i="4"/>
  <c r="P76" i="4"/>
  <c r="P75" i="4"/>
  <c r="P72" i="4"/>
  <c r="P71" i="4"/>
  <c r="P70" i="4"/>
  <c r="P69" i="4"/>
  <c r="P68" i="4"/>
  <c r="P67" i="4"/>
  <c r="P66" i="4"/>
  <c r="P64" i="4"/>
  <c r="P63" i="4"/>
  <c r="P62" i="4"/>
  <c r="P61" i="4"/>
  <c r="P58" i="4"/>
  <c r="P57" i="4"/>
  <c r="O33" i="4"/>
  <c r="O16" i="4"/>
  <c r="O73" i="4" l="1"/>
  <c r="O59" i="4"/>
  <c r="O50" i="4"/>
  <c r="O89" i="4" l="1"/>
  <c r="N86" i="4" l="1"/>
  <c r="N85" i="4"/>
  <c r="N84" i="4"/>
  <c r="N83" i="4"/>
  <c r="N82" i="4"/>
  <c r="N81" i="4"/>
  <c r="N80" i="4"/>
  <c r="N79" i="4"/>
  <c r="N78" i="4"/>
  <c r="N77" i="4"/>
  <c r="N76" i="4"/>
  <c r="N75" i="4"/>
  <c r="N72" i="4"/>
  <c r="N71" i="4"/>
  <c r="N70" i="4"/>
  <c r="N69" i="4"/>
  <c r="N68" i="4"/>
  <c r="N67" i="4"/>
  <c r="N66" i="4"/>
  <c r="N64" i="4"/>
  <c r="N63" i="4"/>
  <c r="N62" i="4"/>
  <c r="N61" i="4"/>
  <c r="N58" i="4"/>
  <c r="N57" i="4"/>
  <c r="M49" i="4"/>
  <c r="M33" i="4"/>
  <c r="M16" i="4"/>
  <c r="M59" i="4" l="1"/>
  <c r="M73" i="4"/>
  <c r="M50" i="4"/>
  <c r="M89" i="4" l="1"/>
  <c r="L85" i="4"/>
  <c r="J85" i="4"/>
  <c r="L86" i="4"/>
  <c r="L84" i="4"/>
  <c r="L83" i="4"/>
  <c r="L82" i="4"/>
  <c r="L81" i="4"/>
  <c r="L80" i="4"/>
  <c r="L79" i="4"/>
  <c r="L78" i="4"/>
  <c r="L77" i="4"/>
  <c r="L76" i="4"/>
  <c r="L75" i="4"/>
  <c r="L72" i="4"/>
  <c r="L71" i="4"/>
  <c r="L70" i="4"/>
  <c r="L69" i="4"/>
  <c r="L68" i="4"/>
  <c r="L67" i="4"/>
  <c r="L66" i="4"/>
  <c r="L64" i="4"/>
  <c r="L63" i="4"/>
  <c r="L62" i="4"/>
  <c r="L61" i="4"/>
  <c r="L58" i="4"/>
  <c r="L57" i="4"/>
  <c r="J86" i="4"/>
  <c r="J84" i="4"/>
  <c r="J83" i="4"/>
  <c r="J82" i="4"/>
  <c r="J81" i="4"/>
  <c r="J80" i="4"/>
  <c r="J79" i="4"/>
  <c r="J78" i="4"/>
  <c r="J77" i="4"/>
  <c r="J76" i="4"/>
  <c r="J75" i="4"/>
  <c r="J72" i="4"/>
  <c r="J71" i="4"/>
  <c r="J70" i="4"/>
  <c r="J69" i="4"/>
  <c r="J68" i="4"/>
  <c r="J67" i="4"/>
  <c r="J66" i="4"/>
  <c r="J64" i="4"/>
  <c r="J63" i="4"/>
  <c r="J62" i="4"/>
  <c r="J61" i="4"/>
  <c r="J58" i="4"/>
  <c r="K59" i="4"/>
  <c r="K33" i="4"/>
  <c r="K16" i="4"/>
  <c r="K50" i="4" l="1"/>
  <c r="K89" i="4" s="1"/>
</calcChain>
</file>

<file path=xl/sharedStrings.xml><?xml version="1.0" encoding="utf-8"?>
<sst xmlns="http://schemas.openxmlformats.org/spreadsheetml/2006/main" count="439" uniqueCount="217">
  <si>
    <t>Median for Persistence &amp; Fate and Release Potential. Maximum for Occurrence</t>
  </si>
  <si>
    <t>Information Type and Parameter</t>
  </si>
  <si>
    <t>Scoring Criteria/Classification</t>
  </si>
  <si>
    <t>NDMA</t>
  </si>
  <si>
    <t>Tris(2-butoxylethyl) phosphate</t>
  </si>
  <si>
    <t>Strontium</t>
  </si>
  <si>
    <t>Ethoprop</t>
  </si>
  <si>
    <t>OxyFluorfen</t>
  </si>
  <si>
    <t>Dichloroacetic
Acid</t>
  </si>
  <si>
    <t>Persistence and Fate</t>
  </si>
  <si>
    <t>LOW</t>
  </si>
  <si>
    <t>MEDIUM</t>
  </si>
  <si>
    <t>HIGH</t>
  </si>
  <si>
    <t xml:space="preserve"> Value</t>
  </si>
  <si>
    <t xml:space="preserve"> Score</t>
  </si>
  <si>
    <t>Koc (log value)</t>
  </si>
  <si>
    <t>&gt;4</t>
  </si>
  <si>
    <t>2 to 4</t>
  </si>
  <si>
    <t>&lt;2</t>
  </si>
  <si>
    <t>1.8 to 2.07</t>
  </si>
  <si>
    <t>1.8-2</t>
  </si>
  <si>
    <t>Biodeg half life</t>
  </si>
  <si>
    <t>&lt;2 days</t>
  </si>
  <si>
    <t>2 days to 
2 months</t>
  </si>
  <si>
    <t>&gt;2 months</t>
  </si>
  <si>
    <t>4 to 21 days</t>
  </si>
  <si>
    <t>~30 days</t>
  </si>
  <si>
    <t>24-70 d</t>
  </si>
  <si>
    <t>12-27 d</t>
  </si>
  <si>
    <t>6.69 d</t>
  </si>
  <si>
    <t>Soil/Water/Sed. half life (abiotic)</t>
  </si>
  <si>
    <t>&lt;60 days</t>
  </si>
  <si>
    <t>60-180 days</t>
  </si>
  <si>
    <t>&gt;180 days</t>
  </si>
  <si>
    <t>hours (photo); longer in GW</t>
  </si>
  <si>
    <t>17 days soil (est. PBT profiler)</t>
  </si>
  <si>
    <t>25-80 d</t>
  </si>
  <si>
    <t>high</t>
  </si>
  <si>
    <t>Solubility in water</t>
  </si>
  <si>
    <t>&lt;1 mg/L</t>
  </si>
  <si>
    <t>1 to 1000
mg/L</t>
  </si>
  <si>
    <t>&gt;1000 mg/L</t>
  </si>
  <si>
    <t>inf</t>
  </si>
  <si>
    <t>538 g/L for SrCl, 0.11 g/L for SrCO3</t>
  </si>
  <si>
    <t>750 mg/L</t>
  </si>
  <si>
    <t>0.116 mg/L</t>
  </si>
  <si>
    <t>miscible</t>
  </si>
  <si>
    <t>Henry’s Law Const. (atm m3/mol)</t>
  </si>
  <si>
    <t>&lt;1e-05</t>
  </si>
  <si>
    <t>1e-05 to
1e-03</t>
  </si>
  <si>
    <t>&gt;1e-03</t>
  </si>
  <si>
    <t>1.2 E11</t>
  </si>
  <si>
    <t>1.6x10^-7</t>
  </si>
  <si>
    <t>8.2x10^-7</t>
  </si>
  <si>
    <t>Removal rates in WWTP</t>
  </si>
  <si>
    <t>&gt;90%</t>
  </si>
  <si>
    <t>10%-90%</t>
  </si>
  <si>
    <t>&lt;10%</t>
  </si>
  <si>
    <t>no data</t>
  </si>
  <si>
    <t>Vapor Pressure</t>
  </si>
  <si>
    <t>&lt;1e-04 mm Hg</t>
  </si>
  <si>
    <t>1e-04 to 1 mm Hg</t>
  </si>
  <si>
    <t>&gt;1 mm Hg</t>
  </si>
  <si>
    <t>2.7 mmHg</t>
  </si>
  <si>
    <t>3.8x10^-4</t>
  </si>
  <si>
    <t>2x10^-7</t>
  </si>
  <si>
    <t>0.179 mmHg</t>
  </si>
  <si>
    <t>BCF</t>
  </si>
  <si>
    <t>&lt;1000</t>
  </si>
  <si>
    <t>1000 to 5000</t>
  </si>
  <si>
    <t>&gt;5000</t>
  </si>
  <si>
    <t>&lt;5.8</t>
  </si>
  <si>
    <t>Release Potential</t>
  </si>
  <si>
    <t>Presence in municipal wastewater effluent</t>
  </si>
  <si>
    <t>&lt;1 ug/L</t>
  </si>
  <si>
    <t>1 to 10 ug/L</t>
  </si>
  <si>
    <t>&gt;10 ug/L</t>
  </si>
  <si>
    <t>mostly &lt;1 ug/L</t>
  </si>
  <si>
    <t>217 ug/L (max)</t>
  </si>
  <si>
    <t>0.53 ug/L max</t>
  </si>
  <si>
    <t>all nondetect</t>
  </si>
  <si>
    <t>nondetect</t>
  </si>
  <si>
    <t>Consumer down-the drain disposal (WWTP rem unknown)</t>
  </si>
  <si>
    <t>&lt;10,000 
lbs/yr</t>
  </si>
  <si>
    <t>10,000 to 1M
 lbs/yr</t>
  </si>
  <si>
    <t>&gt;1M
 lbs/yr</t>
  </si>
  <si>
    <t>low</t>
  </si>
  <si>
    <t>…and WWTP removal rating = LOW</t>
  </si>
  <si>
    <t>…and WWTP removal rating = MEDIUM</t>
  </si>
  <si>
    <t>no specific data no 'consumer' uses</t>
  </si>
  <si>
    <t>…and WWTP removal rating = HIGH</t>
  </si>
  <si>
    <t>Landfill disposal</t>
  </si>
  <si>
    <t>…and Koc rating = LOW</t>
  </si>
  <si>
    <t>…and Koc rating = MEDIUM</t>
  </si>
  <si>
    <t>…and Koc rating = HIGH</t>
  </si>
  <si>
    <t>Pesticide/fertilizer releases to land</t>
  </si>
  <si>
    <t>&lt;1,000 lbs/yr</t>
  </si>
  <si>
    <t>1,000 to 10,000 lbs/yr</t>
  </si>
  <si>
    <t>&gt;10,000 lbs/yr</t>
  </si>
  <si>
    <t>~2,000 lb/yr</t>
  </si>
  <si>
    <t>~1,000 lb/yr</t>
  </si>
  <si>
    <t>705 to 6900 lbs/yr</t>
  </si>
  <si>
    <t>Pesticide/fertilizer releases to water</t>
  </si>
  <si>
    <t>none</t>
  </si>
  <si>
    <t>Manufacturing, Processing, or Industrial Use 
releases to water (PER SITE), post-treatment
(only count if there are known sites in MN)</t>
  </si>
  <si>
    <t>…and water half life rating = LOW</t>
  </si>
  <si>
    <t>&lt;100
lbs/yr</t>
  </si>
  <si>
    <t>100 to 1000
 lbs/yr</t>
  </si>
  <si>
    <t>&gt;1000 lbs/yr</t>
  </si>
  <si>
    <t>…and water half life rating = MEDIUM</t>
  </si>
  <si>
    <t>…and water half life rating = HIGH</t>
  </si>
  <si>
    <t>Occurrence</t>
  </si>
  <si>
    <t>found in finished drinking water in MN</t>
  </si>
  <si>
    <t>&lt;0.01 ug/L</t>
  </si>
  <si>
    <t>0.01 to 1 ug/L</t>
  </si>
  <si>
    <t>&gt;1 ug/L</t>
  </si>
  <si>
    <t>0.08 ug/L</t>
  </si>
  <si>
    <t>2450 ug/L max</t>
  </si>
  <si>
    <t>no</t>
  </si>
  <si>
    <t>no (~170 nondetects)</t>
  </si>
  <si>
    <t>mean 9.77 ug/L</t>
  </si>
  <si>
    <t>found in finished drinking water outside MN:</t>
  </si>
  <si>
    <t>62000 ug/L max</t>
  </si>
  <si>
    <t>… and use patterns of MN are comparable</t>
  </si>
  <si>
    <t>up to 0.016 ug/L</t>
  </si>
  <si>
    <t xml:space="preserve">… and use patterns in MN are not known </t>
  </si>
  <si>
    <t>found in pretreatment source water (GW or SW) in MN</t>
  </si>
  <si>
    <t>667 ug/L max</t>
  </si>
  <si>
    <t>found in pretreatment source water outside MN and:</t>
  </si>
  <si>
    <t>38976.53 ug/L max</t>
  </si>
  <si>
    <t>no (~300 nondetects)</t>
  </si>
  <si>
    <t>4.3 and 4.4</t>
  </si>
  <si>
    <t>found in non-source SW or GW in MN</t>
  </si>
  <si>
    <t>0.01 to 10 ug/L</t>
  </si>
  <si>
    <t>2 detects, max 0.024</t>
  </si>
  <si>
    <t>found in non-source SW or GW outside MN and:</t>
  </si>
  <si>
    <t>up to 1 ug/L</t>
  </si>
  <si>
    <t>4.27 ug/L</t>
  </si>
  <si>
    <t>OVERALL SCORE (UNADJUSTED)</t>
  </si>
  <si>
    <t>SCORE ADJUSTMENTS</t>
  </si>
  <si>
    <t>Chemical Identity</t>
  </si>
  <si>
    <t>increment</t>
  </si>
  <si>
    <t>1a</t>
  </si>
  <si>
    <t>Major new/expanded uses that could increase exposure?</t>
  </si>
  <si>
    <t>No</t>
  </si>
  <si>
    <t>Yes</t>
  </si>
  <si>
    <t>L</t>
  </si>
  <si>
    <t>l</t>
  </si>
  <si>
    <t>1b</t>
  </si>
  <si>
    <t>Anticipated decreases in exposure due to decreasing use, regulations, or bans?</t>
  </si>
  <si>
    <t>H</t>
  </si>
  <si>
    <t>h</t>
  </si>
  <si>
    <t>Exposure Potential</t>
  </si>
  <si>
    <t>5a</t>
  </si>
  <si>
    <t>Presence in Consumer Products</t>
  </si>
  <si>
    <t>unlikely</t>
  </si>
  <si>
    <t>possible</t>
  </si>
  <si>
    <t>known</t>
  </si>
  <si>
    <t>5b</t>
  </si>
  <si>
    <t>Individual direct exposure potential - Consumer Products</t>
  </si>
  <si>
    <t>M</t>
  </si>
  <si>
    <t>5c</t>
  </si>
  <si>
    <t>Present in food or drinking water</t>
  </si>
  <si>
    <t>m</t>
  </si>
  <si>
    <t>5d</t>
  </si>
  <si>
    <t>Individual exposure potential - food/drinking water</t>
  </si>
  <si>
    <t>yes</t>
  </si>
  <si>
    <t>5e</t>
  </si>
  <si>
    <t>Exposure measurements:</t>
  </si>
  <si>
    <t>NHANES/biomonitoring data</t>
  </si>
  <si>
    <t>Biomonitoring Cal: designated</t>
  </si>
  <si>
    <t>Biomonitoring Cal: priority</t>
  </si>
  <si>
    <t>Biomonitoring Cal: monitored</t>
  </si>
  <si>
    <t>CDC Natl Biomonitoring Study</t>
  </si>
  <si>
    <t>VCCEP candidates</t>
  </si>
  <si>
    <t>EPA DFE "safer" list</t>
  </si>
  <si>
    <t>Detection Frequency (f)</t>
  </si>
  <si>
    <t>3a</t>
  </si>
  <si>
    <t>Wastewater (MN)</t>
  </si>
  <si>
    <t>0&lt;f&lt;20%</t>
  </si>
  <si>
    <t>f&gt;20%</t>
  </si>
  <si>
    <t>3b</t>
  </si>
  <si>
    <t>Wastewater (non-MN)</t>
  </si>
  <si>
    <t>0&lt;f&lt;25%</t>
  </si>
  <si>
    <t>f&gt;25%</t>
  </si>
  <si>
    <t>4a</t>
  </si>
  <si>
    <t>Finished DW (MN)</t>
  </si>
  <si>
    <t>0&lt;f&lt;5%</t>
  </si>
  <si>
    <r>
      <t>f</t>
    </r>
    <r>
      <rPr>
        <sz val="10"/>
        <rFont val="Calibri"/>
        <family val="2"/>
      </rPr>
      <t>≥</t>
    </r>
    <r>
      <rPr>
        <sz val="10"/>
        <rFont val="Arial"/>
        <family val="2"/>
      </rPr>
      <t>5%</t>
    </r>
  </si>
  <si>
    <t>4b</t>
  </si>
  <si>
    <t>Finished DW (non-MN)</t>
  </si>
  <si>
    <t>0&lt;f&lt;10%</t>
  </si>
  <si>
    <r>
      <t>f</t>
    </r>
    <r>
      <rPr>
        <sz val="10"/>
        <rFont val="Calibri"/>
        <family val="2"/>
      </rPr>
      <t>≥</t>
    </r>
    <r>
      <rPr>
        <sz val="10"/>
        <rFont val="Arial"/>
        <family val="2"/>
      </rPr>
      <t>10%</t>
    </r>
  </si>
  <si>
    <t>4c</t>
  </si>
  <si>
    <t>Pretreatment source water (MN)</t>
  </si>
  <si>
    <t>f≥5%</t>
  </si>
  <si>
    <t>4d</t>
  </si>
  <si>
    <t>Pretreatment source water (non-MN)</t>
  </si>
  <si>
    <t>f≥10%</t>
  </si>
  <si>
    <t>4e</t>
  </si>
  <si>
    <t>Non-source surface water (MN)</t>
  </si>
  <si>
    <t>4f</t>
  </si>
  <si>
    <t>Non-source surface water (non-MN)</t>
  </si>
  <si>
    <t>0&lt;f&lt;15%</t>
  </si>
  <si>
    <t>f≥15%</t>
  </si>
  <si>
    <t>4g</t>
  </si>
  <si>
    <t>Non-source groundwater (MN)</t>
  </si>
  <si>
    <t>4h</t>
  </si>
  <si>
    <t>Non-source groundwater (non-MN)</t>
  </si>
  <si>
    <t>4i</t>
  </si>
  <si>
    <t>USGS Priority Tier (WATER)</t>
  </si>
  <si>
    <t>Tier 3</t>
  </si>
  <si>
    <t>Tier 2</t>
  </si>
  <si>
    <t>Tier 1</t>
  </si>
  <si>
    <t>4j</t>
  </si>
  <si>
    <t>USGS Priority Tier (SEDIMENT)</t>
  </si>
  <si>
    <t>OVERALL ADJUSTED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</si>
</sst>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b/>
      <sz val="12"/>
      <color indexed="12"/>
      <name val="Arial"/>
      <family val="2"/>
    </font>
    <font>
      <sz val="12"/>
      <color indexed="12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name val="Calibri"/>
      <family val="2"/>
    </font>
    <font>
      <b/>
      <sz val="20"/>
      <color rgb="FFFF0000"/>
      <name val="Arial"/>
      <family val="2"/>
    </font>
    <font>
      <b/>
      <sz val="20"/>
      <color indexed="10"/>
      <name val="Arial"/>
      <family val="2"/>
    </font>
    <font>
      <b/>
      <sz val="9"/>
      <color indexed="10"/>
      <name val="Arial"/>
      <family val="2"/>
    </font>
    <font>
      <sz val="10"/>
      <color rgb="FFFF0000"/>
      <name val="Arial"/>
      <family val="2"/>
    </font>
    <font>
      <b/>
      <sz val="14"/>
      <color rgb="FFFF0000"/>
      <name val="Arial"/>
      <family val="2"/>
    </font>
    <font>
      <b/>
      <sz val="20"/>
      <name val="Arial"/>
      <family val="2"/>
    </font>
    <font>
      <b/>
      <sz val="10"/>
      <color rgb="FFFF0000"/>
      <name val="Arial"/>
      <family val="2"/>
    </font>
    <font>
      <b/>
      <sz val="20"/>
      <color theme="9" tint="0.39997558519241921"/>
      <name val="Arial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64" fontId="5" fillId="0" borderId="0" xfId="0" applyNumberFormat="1" applyFont="1"/>
    <xf numFmtId="0" fontId="1" fillId="0" borderId="0" xfId="0" applyFont="1" applyFill="1"/>
    <xf numFmtId="0" fontId="13" fillId="0" borderId="18" xfId="0" applyFont="1" applyBorder="1" applyAlignment="1"/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0" xfId="0" applyFont="1" applyAlignment="1">
      <alignment vertical="center"/>
    </xf>
    <xf numFmtId="0" fontId="4" fillId="0" borderId="27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wrapText="1"/>
    </xf>
    <xf numFmtId="164" fontId="3" fillId="3" borderId="38" xfId="0" applyNumberFormat="1" applyFont="1" applyFill="1" applyBorder="1"/>
    <xf numFmtId="164" fontId="3" fillId="3" borderId="35" xfId="0" applyNumberFormat="1" applyFont="1" applyFill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1" fillId="3" borderId="33" xfId="0" applyFont="1" applyFill="1" applyBorder="1" applyAlignment="1">
      <alignment horizontal="center" wrapText="1"/>
    </xf>
    <xf numFmtId="0" fontId="3" fillId="3" borderId="1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/>
    <xf numFmtId="0" fontId="9" fillId="3" borderId="23" xfId="0" applyFont="1" applyFill="1" applyBorder="1" applyAlignment="1">
      <alignment horizontal="center" wrapText="1"/>
    </xf>
    <xf numFmtId="0" fontId="9" fillId="3" borderId="24" xfId="0" applyFont="1" applyFill="1" applyBorder="1" applyAlignment="1">
      <alignment horizontal="center" wrapText="1"/>
    </xf>
    <xf numFmtId="0" fontId="9" fillId="3" borderId="2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left" wrapText="1"/>
    </xf>
    <xf numFmtId="164" fontId="3" fillId="4" borderId="38" xfId="0" applyNumberFormat="1" applyFont="1" applyFill="1" applyBorder="1"/>
    <xf numFmtId="164" fontId="3" fillId="4" borderId="35" xfId="0" applyNumberFormat="1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left" wrapText="1"/>
    </xf>
    <xf numFmtId="0" fontId="9" fillId="4" borderId="4" xfId="0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1" fillId="4" borderId="33" xfId="0" applyFont="1" applyFill="1" applyBorder="1" applyAlignment="1">
      <alignment horizontal="center" wrapText="1"/>
    </xf>
    <xf numFmtId="0" fontId="3" fillId="4" borderId="1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/>
    </xf>
    <xf numFmtId="0" fontId="1" fillId="4" borderId="8" xfId="0" applyFont="1" applyFill="1" applyBorder="1" applyAlignment="1">
      <alignment wrapText="1"/>
    </xf>
    <xf numFmtId="0" fontId="9" fillId="4" borderId="3" xfId="0" applyFont="1" applyFill="1" applyBorder="1" applyAlignment="1">
      <alignment horizontal="center" wrapText="1"/>
    </xf>
    <xf numFmtId="0" fontId="3" fillId="5" borderId="18" xfId="0" applyFont="1" applyFill="1" applyBorder="1" applyAlignment="1">
      <alignment wrapText="1"/>
    </xf>
    <xf numFmtId="0" fontId="3" fillId="5" borderId="35" xfId="0" applyFont="1" applyFill="1" applyBorder="1" applyAlignment="1">
      <alignment horizontal="center" vertical="center" wrapText="1"/>
    </xf>
    <xf numFmtId="0" fontId="3" fillId="5" borderId="38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left" wrapText="1"/>
    </xf>
    <xf numFmtId="0" fontId="9" fillId="5" borderId="33" xfId="0" applyFont="1" applyFill="1" applyBorder="1" applyAlignment="1">
      <alignment horizontal="center" wrapText="1"/>
    </xf>
    <xf numFmtId="0" fontId="9" fillId="5" borderId="34" xfId="0" applyFont="1" applyFill="1" applyBorder="1" applyAlignment="1">
      <alignment horizontal="center" wrapText="1"/>
    </xf>
    <xf numFmtId="0" fontId="9" fillId="5" borderId="15" xfId="0" applyFont="1" applyFill="1" applyBorder="1" applyAlignment="1">
      <alignment horizontal="center" wrapText="1"/>
    </xf>
    <xf numFmtId="0" fontId="3" fillId="5" borderId="15" xfId="0" applyFont="1" applyFill="1" applyBorder="1" applyAlignment="1">
      <alignment horizontal="center"/>
    </xf>
    <xf numFmtId="0" fontId="1" fillId="5" borderId="3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left" wrapText="1"/>
    </xf>
    <xf numFmtId="0" fontId="9" fillId="5" borderId="4" xfId="0" applyFont="1" applyFill="1" applyBorder="1" applyAlignment="1">
      <alignment horizontal="center" wrapText="1"/>
    </xf>
    <xf numFmtId="0" fontId="9" fillId="5" borderId="1" xfId="0" applyFont="1" applyFill="1" applyBorder="1" applyAlignment="1">
      <alignment horizontal="center" wrapText="1"/>
    </xf>
    <xf numFmtId="0" fontId="9" fillId="5" borderId="3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/>
    </xf>
    <xf numFmtId="11" fontId="1" fillId="5" borderId="4" xfId="0" applyNumberFormat="1" applyFont="1" applyFill="1" applyBorder="1" applyAlignment="1">
      <alignment horizontal="center" wrapText="1"/>
    </xf>
    <xf numFmtId="11" fontId="1" fillId="5" borderId="4" xfId="0" quotePrefix="1" applyNumberFormat="1" applyFont="1" applyFill="1" applyBorder="1" applyAlignment="1">
      <alignment horizontal="center" wrapText="1"/>
    </xf>
    <xf numFmtId="10" fontId="1" fillId="5" borderId="4" xfId="0" applyNumberFormat="1" applyFont="1" applyFill="1" applyBorder="1" applyAlignment="1">
      <alignment horizontal="center" wrapText="1"/>
    </xf>
    <xf numFmtId="0" fontId="1" fillId="5" borderId="5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2" borderId="10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1" fillId="2" borderId="12" xfId="0" applyFont="1" applyFill="1" applyBorder="1" applyAlignment="1">
      <alignment horizontal="center" wrapText="1"/>
    </xf>
    <xf numFmtId="0" fontId="1" fillId="6" borderId="9" xfId="0" applyFont="1" applyFill="1" applyBorder="1" applyAlignment="1">
      <alignment wrapText="1"/>
    </xf>
    <xf numFmtId="0" fontId="1" fillId="6" borderId="10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1" fillId="6" borderId="12" xfId="0" applyFont="1" applyFill="1" applyBorder="1" applyAlignment="1">
      <alignment horizontal="center" wrapText="1"/>
    </xf>
    <xf numFmtId="0" fontId="14" fillId="5" borderId="5" xfId="0" applyFont="1" applyFill="1" applyBorder="1" applyAlignment="1">
      <alignment horizontal="left" wrapText="1"/>
    </xf>
    <xf numFmtId="0" fontId="14" fillId="4" borderId="5" xfId="0" applyFont="1" applyFill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textRotation="90" wrapText="1"/>
    </xf>
    <xf numFmtId="0" fontId="3" fillId="0" borderId="0" xfId="0" applyFont="1" applyAlignment="1">
      <alignment wrapText="1"/>
    </xf>
    <xf numFmtId="0" fontId="1" fillId="3" borderId="9" xfId="0" applyFont="1" applyFill="1" applyBorder="1" applyAlignment="1">
      <alignment wrapText="1"/>
    </xf>
    <xf numFmtId="9" fontId="1" fillId="3" borderId="10" xfId="0" applyNumberFormat="1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9" fontId="1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wrapText="1"/>
    </xf>
    <xf numFmtId="0" fontId="1" fillId="3" borderId="12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wrapText="1"/>
    </xf>
    <xf numFmtId="0" fontId="1" fillId="4" borderId="10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wrapText="1"/>
    </xf>
    <xf numFmtId="0" fontId="1" fillId="4" borderId="12" xfId="0" applyFont="1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1" fillId="2" borderId="39" xfId="0" applyFont="1" applyFill="1" applyBorder="1" applyAlignment="1">
      <alignment horizontal="center" wrapText="1"/>
    </xf>
    <xf numFmtId="0" fontId="1" fillId="2" borderId="40" xfId="0" applyFont="1" applyFill="1" applyBorder="1" applyAlignment="1">
      <alignment horizontal="center" wrapText="1"/>
    </xf>
    <xf numFmtId="0" fontId="1" fillId="6" borderId="41" xfId="0" applyFont="1" applyFill="1" applyBorder="1" applyAlignment="1">
      <alignment horizontal="center" wrapText="1"/>
    </xf>
    <xf numFmtId="0" fontId="1" fillId="6" borderId="40" xfId="0" applyFont="1" applyFill="1" applyBorder="1" applyAlignment="1">
      <alignment horizontal="center" wrapText="1"/>
    </xf>
    <xf numFmtId="0" fontId="1" fillId="4" borderId="39" xfId="0" applyFont="1" applyFill="1" applyBorder="1" applyAlignment="1">
      <alignment horizontal="center" wrapText="1"/>
    </xf>
    <xf numFmtId="0" fontId="1" fillId="4" borderId="40" xfId="0" applyFont="1" applyFill="1" applyBorder="1" applyAlignment="1">
      <alignment horizontal="center" wrapText="1"/>
    </xf>
    <xf numFmtId="0" fontId="1" fillId="3" borderId="39" xfId="0" applyFont="1" applyFill="1" applyBorder="1" applyAlignment="1">
      <alignment horizontal="center" wrapText="1"/>
    </xf>
    <xf numFmtId="0" fontId="1" fillId="3" borderId="41" xfId="0" applyFont="1" applyFill="1" applyBorder="1" applyAlignment="1">
      <alignment horizontal="center" wrapText="1"/>
    </xf>
    <xf numFmtId="0" fontId="1" fillId="2" borderId="42" xfId="0" applyFont="1" applyFill="1" applyBorder="1" applyAlignment="1">
      <alignment horizontal="center" wrapText="1"/>
    </xf>
    <xf numFmtId="0" fontId="1" fillId="2" borderId="43" xfId="0" applyFont="1" applyFill="1" applyBorder="1" applyAlignment="1">
      <alignment horizontal="center" wrapText="1"/>
    </xf>
    <xf numFmtId="0" fontId="1" fillId="6" borderId="4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6" borderId="43" xfId="0" applyFont="1" applyFill="1" applyBorder="1" applyAlignment="1">
      <alignment horizontal="center" wrapText="1"/>
    </xf>
    <xf numFmtId="0" fontId="1" fillId="4" borderId="42" xfId="0" applyFont="1" applyFill="1" applyBorder="1" applyAlignment="1">
      <alignment horizontal="center" wrapText="1"/>
    </xf>
    <xf numFmtId="0" fontId="1" fillId="4" borderId="43" xfId="0" applyFont="1" applyFill="1" applyBorder="1" applyAlignment="1">
      <alignment horizontal="center" wrapText="1"/>
    </xf>
    <xf numFmtId="0" fontId="1" fillId="3" borderId="4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43" xfId="0" applyFont="1" applyFill="1" applyBorder="1" applyAlignment="1">
      <alignment horizontal="center" wrapText="1"/>
    </xf>
    <xf numFmtId="0" fontId="1" fillId="6" borderId="9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4" xfId="0" applyNumberFormat="1" applyFont="1" applyFill="1" applyBorder="1" applyAlignment="1">
      <alignment horizontal="center" wrapText="1"/>
    </xf>
    <xf numFmtId="0" fontId="3" fillId="5" borderId="3" xfId="0" applyNumberFormat="1" applyFont="1" applyFill="1" applyBorder="1" applyAlignment="1">
      <alignment horizontal="center"/>
    </xf>
    <xf numFmtId="0" fontId="1" fillId="3" borderId="23" xfId="0" applyFont="1" applyFill="1" applyBorder="1" applyAlignment="1">
      <alignment wrapText="1"/>
    </xf>
    <xf numFmtId="0" fontId="1" fillId="3" borderId="24" xfId="0" applyFont="1" applyFill="1" applyBorder="1" applyAlignment="1">
      <alignment horizontal="center" wrapText="1"/>
    </xf>
    <xf numFmtId="0" fontId="1" fillId="3" borderId="25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left" wrapText="1"/>
    </xf>
    <xf numFmtId="0" fontId="1" fillId="3" borderId="21" xfId="0" applyFont="1" applyFill="1" applyBorder="1" applyAlignment="1">
      <alignment horizontal="left" wrapText="1"/>
    </xf>
    <xf numFmtId="0" fontId="1" fillId="3" borderId="22" xfId="0" applyFont="1" applyFill="1" applyBorder="1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16" fillId="0" borderId="45" xfId="0" applyFont="1" applyBorder="1" applyAlignment="1">
      <alignment vertical="center" textRotation="90"/>
    </xf>
    <xf numFmtId="0" fontId="16" fillId="0" borderId="45" xfId="0" applyFont="1" applyBorder="1" applyAlignment="1">
      <alignment textRotation="90"/>
    </xf>
    <xf numFmtId="0" fontId="1" fillId="6" borderId="4" xfId="0" applyFont="1" applyFill="1" applyBorder="1" applyAlignment="1">
      <alignment horizontal="left" wrapText="1" indent="1"/>
    </xf>
    <xf numFmtId="0" fontId="1" fillId="6" borderId="6" xfId="0" applyFont="1" applyFill="1" applyBorder="1" applyAlignment="1">
      <alignment horizontal="left" wrapText="1" indent="1"/>
    </xf>
    <xf numFmtId="0" fontId="1" fillId="7" borderId="1" xfId="0" applyFont="1" applyFill="1" applyBorder="1" applyAlignment="1">
      <alignment horizontal="center" wrapText="1"/>
    </xf>
    <xf numFmtId="0" fontId="1" fillId="7" borderId="41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0" fillId="0" borderId="0" xfId="0" applyFont="1" applyAlignment="1">
      <alignment vertical="center"/>
    </xf>
    <xf numFmtId="0" fontId="21" fillId="0" borderId="18" xfId="0" applyFont="1" applyFill="1" applyBorder="1" applyAlignment="1">
      <alignment horizontal="center" vertical="center" wrapText="1"/>
    </xf>
    <xf numFmtId="0" fontId="21" fillId="0" borderId="19" xfId="0" applyFont="1" applyFill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 vertical="center" wrapText="1"/>
    </xf>
    <xf numFmtId="0" fontId="22" fillId="0" borderId="27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/>
    </xf>
    <xf numFmtId="0" fontId="20" fillId="0" borderId="0" xfId="0" applyFont="1"/>
    <xf numFmtId="11" fontId="1" fillId="8" borderId="4" xfId="0" applyNumberFormat="1" applyFont="1" applyFill="1" applyBorder="1" applyAlignment="1">
      <alignment horizontal="center" wrapText="1"/>
    </xf>
    <xf numFmtId="0" fontId="3" fillId="0" borderId="18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/>
    </xf>
    <xf numFmtId="164" fontId="11" fillId="5" borderId="18" xfId="0" applyNumberFormat="1" applyFont="1" applyFill="1" applyBorder="1" applyAlignment="1">
      <alignment horizontal="center" wrapText="1"/>
    </xf>
    <xf numFmtId="164" fontId="11" fillId="5" borderId="20" xfId="0" applyNumberFormat="1" applyFont="1" applyFill="1" applyBorder="1" applyAlignment="1">
      <alignment horizontal="center" wrapText="1"/>
    </xf>
    <xf numFmtId="164" fontId="11" fillId="4" borderId="18" xfId="0" applyNumberFormat="1" applyFont="1" applyFill="1" applyBorder="1" applyAlignment="1">
      <alignment horizontal="center" wrapText="1"/>
    </xf>
    <xf numFmtId="164" fontId="11" fillId="4" borderId="20" xfId="0" applyNumberFormat="1" applyFont="1" applyFill="1" applyBorder="1" applyAlignment="1">
      <alignment horizontal="center" wrapText="1"/>
    </xf>
    <xf numFmtId="164" fontId="11" fillId="3" borderId="18" xfId="0" applyNumberFormat="1" applyFont="1" applyFill="1" applyBorder="1" applyAlignment="1">
      <alignment horizontal="center" wrapText="1"/>
    </xf>
    <xf numFmtId="164" fontId="11" fillId="3" borderId="20" xfId="0" applyNumberFormat="1" applyFont="1" applyFill="1" applyBorder="1" applyAlignment="1">
      <alignment horizontal="center" wrapText="1"/>
    </xf>
    <xf numFmtId="0" fontId="17" fillId="0" borderId="17" xfId="0" applyFont="1" applyFill="1" applyBorder="1" applyAlignment="1">
      <alignment horizontal="center"/>
    </xf>
    <xf numFmtId="164" fontId="18" fillId="0" borderId="18" xfId="0" applyNumberFormat="1" applyFont="1" applyFill="1" applyBorder="1" applyAlignment="1">
      <alignment horizontal="center"/>
    </xf>
    <xf numFmtId="164" fontId="18" fillId="0" borderId="20" xfId="0" applyNumberFormat="1" applyFont="1" applyFill="1" applyBorder="1" applyAlignment="1">
      <alignment horizontal="center"/>
    </xf>
    <xf numFmtId="164" fontId="11" fillId="0" borderId="45" xfId="0" applyNumberFormat="1" applyFont="1" applyBorder="1" applyAlignment="1">
      <alignment horizontal="center"/>
    </xf>
    <xf numFmtId="0" fontId="11" fillId="0" borderId="45" xfId="0" applyFont="1" applyBorder="1" applyAlignment="1">
      <alignment horizontal="center"/>
    </xf>
    <xf numFmtId="0" fontId="8" fillId="5" borderId="35" xfId="0" applyFont="1" applyFill="1" applyBorder="1" applyAlignment="1">
      <alignment horizontal="center" wrapText="1"/>
    </xf>
    <xf numFmtId="0" fontId="8" fillId="5" borderId="36" xfId="0" applyFont="1" applyFill="1" applyBorder="1" applyAlignment="1">
      <alignment horizontal="center" wrapText="1"/>
    </xf>
    <xf numFmtId="0" fontId="9" fillId="5" borderId="36" xfId="0" applyFont="1" applyFill="1" applyBorder="1" applyAlignment="1">
      <alignment horizontal="center" wrapText="1"/>
    </xf>
    <xf numFmtId="0" fontId="8" fillId="5" borderId="37" xfId="0" applyFont="1" applyFill="1" applyBorder="1" applyAlignment="1">
      <alignment horizontal="center" wrapText="1"/>
    </xf>
    <xf numFmtId="0" fontId="8" fillId="5" borderId="20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19" fillId="0" borderId="18" xfId="0" applyFont="1" applyFill="1" applyBorder="1" applyAlignment="1">
      <alignment horizontal="center" vertical="center" wrapText="1"/>
    </xf>
    <xf numFmtId="0" fontId="19" fillId="0" borderId="19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wrapText="1"/>
    </xf>
    <xf numFmtId="0" fontId="6" fillId="0" borderId="29" xfId="0" applyFont="1" applyFill="1" applyBorder="1" applyAlignment="1">
      <alignment horizontal="center" vertical="center" wrapText="1"/>
    </xf>
    <xf numFmtId="0" fontId="7" fillId="0" borderId="30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textRotation="90"/>
    </xf>
    <xf numFmtId="2" fontId="11" fillId="0" borderId="45" xfId="0" applyNumberFormat="1" applyFont="1" applyBorder="1" applyAlignment="1">
      <alignment horizontal="center"/>
    </xf>
    <xf numFmtId="164" fontId="12" fillId="0" borderId="0" xfId="0" applyNumberFormat="1" applyFont="1" applyBorder="1" applyAlignment="1">
      <alignment horizontal="right" wrapText="1"/>
    </xf>
    <xf numFmtId="164" fontId="12" fillId="0" borderId="48" xfId="0" applyNumberFormat="1" applyFont="1" applyBorder="1" applyAlignment="1">
      <alignment horizontal="right" wrapText="1"/>
    </xf>
    <xf numFmtId="164" fontId="12" fillId="0" borderId="21" xfId="0" applyNumberFormat="1" applyFont="1" applyBorder="1" applyAlignment="1">
      <alignment horizontal="right" wrapText="1"/>
    </xf>
    <xf numFmtId="164" fontId="12" fillId="0" borderId="26" xfId="0" applyNumberFormat="1" applyFont="1" applyBorder="1" applyAlignment="1">
      <alignment horizontal="right" wrapText="1"/>
    </xf>
  </cellXfs>
  <cellStyles count="1">
    <cellStyle name="Normal" xfId="0" builtinId="0"/>
  </cellStyles>
  <dxfs count="18">
    <dxf>
      <font>
        <color theme="0" tint="-0.34998626667073579"/>
      </font>
      <fill>
        <patternFill patternType="lightDown"/>
      </fill>
      <border>
        <vertical/>
        <horizontal/>
      </border>
    </dxf>
    <dxf>
      <font>
        <color theme="0" tint="-0.34998626667073579"/>
      </font>
      <fill>
        <patternFill patternType="lightDown"/>
      </fill>
      <border>
        <vertical/>
        <horizontal/>
      </border>
    </dxf>
    <dxf>
      <font>
        <color theme="0" tint="-0.34998626667073579"/>
      </font>
      <fill>
        <patternFill patternType="lightDown"/>
      </fill>
      <border>
        <vertical/>
        <horizontal/>
      </border>
    </dxf>
    <dxf>
      <font>
        <color theme="0" tint="-0.34998626667073579"/>
      </font>
      <fill>
        <patternFill patternType="lightDown"/>
      </fill>
      <border>
        <vertical/>
        <horizontal/>
      </border>
    </dxf>
    <dxf>
      <font>
        <color theme="0" tint="-0.34998626667073579"/>
      </font>
      <fill>
        <patternFill patternType="lightDown"/>
      </fill>
      <border>
        <vertical/>
        <horizontal/>
      </border>
    </dxf>
    <dxf>
      <font>
        <color theme="0" tint="-0.34998626667073579"/>
      </font>
      <fill>
        <patternFill patternType="lightDown"/>
      </fill>
      <border>
        <vertical/>
        <horizontal/>
      </border>
    </dxf>
    <dxf>
      <font>
        <color theme="0" tint="-0.34998626667073579"/>
      </font>
      <fill>
        <patternFill patternType="lightDown"/>
      </fill>
      <border>
        <vertical/>
        <horizontal/>
      </border>
    </dxf>
    <dxf>
      <font>
        <color theme="0" tint="-0.34998626667073579"/>
      </font>
      <fill>
        <patternFill patternType="lightDown"/>
      </fill>
      <border>
        <vertical/>
        <horizontal/>
      </border>
    </dxf>
    <dxf>
      <font>
        <color theme="0" tint="-0.34998626667073579"/>
      </font>
      <fill>
        <patternFill patternType="lightDown"/>
      </fill>
      <border>
        <vertical/>
        <horizontal/>
      </border>
    </dxf>
    <dxf>
      <font>
        <color theme="0" tint="-0.34998626667073579"/>
      </font>
      <fill>
        <patternFill patternType="lightDown"/>
      </fill>
      <border>
        <vertical/>
        <horizontal/>
      </border>
    </dxf>
    <dxf>
      <font>
        <color theme="0" tint="-0.34998626667073579"/>
      </font>
      <fill>
        <patternFill patternType="lightDown"/>
      </fill>
      <border>
        <vertical/>
        <horizontal/>
      </border>
    </dxf>
    <dxf>
      <font>
        <color theme="0" tint="-0.34998626667073579"/>
      </font>
      <fill>
        <patternFill patternType="lightDown"/>
      </fill>
      <border>
        <vertical/>
        <horizontal/>
      </border>
    </dxf>
    <dxf>
      <font>
        <color theme="0" tint="-0.34998626667073579"/>
      </font>
      <fill>
        <patternFill patternType="lightDown"/>
      </fill>
      <border>
        <vertical/>
        <horizontal/>
      </border>
    </dxf>
    <dxf>
      <font>
        <color theme="0" tint="-0.34998626667073579"/>
      </font>
      <fill>
        <patternFill patternType="lightDown"/>
      </fill>
      <border>
        <vertical/>
        <horizontal/>
      </border>
    </dxf>
    <dxf>
      <font>
        <color theme="0" tint="-0.34998626667073579"/>
      </font>
      <fill>
        <patternFill patternType="lightDown"/>
      </fill>
      <border>
        <vertical/>
        <horizontal/>
      </border>
    </dxf>
    <dxf>
      <font>
        <color theme="0" tint="-0.34998626667073579"/>
      </font>
      <fill>
        <patternFill patternType="lightDown"/>
      </fill>
      <border>
        <vertical/>
        <horizontal/>
      </border>
    </dxf>
    <dxf>
      <font>
        <color theme="0" tint="-0.34998626667073579"/>
      </font>
      <fill>
        <patternFill patternType="lightDown"/>
      </fill>
      <border>
        <vertical/>
        <horizontal/>
      </border>
    </dxf>
    <dxf>
      <font>
        <color theme="0" tint="-0.34998626667073579"/>
      </font>
      <fill>
        <patternFill patternType="lightDown"/>
      </fill>
      <border>
        <vertical/>
        <horizontal/>
      </border>
    </dxf>
  </dxfs>
  <tableStyles count="0" defaultTableStyle="TableStyleMedium2" defaultPivotStyle="PivotStyleLight16"/>
  <colors>
    <mruColors>
      <color rgb="FFFFCC99"/>
      <color rgb="FFFFFFCC"/>
      <color rgb="FFFF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90"/>
  <sheetViews>
    <sheetView tabSelected="1" topLeftCell="A3" zoomScale="60" zoomScaleNormal="60" zoomScaleSheetLayoutView="73" workbookViewId="0">
      <pane xSplit="8" ySplit="2" topLeftCell="I50" activePane="bottomRight" state="frozenSplit"/>
      <selection pane="topRight" activeCell="BC4" sqref="BC4:BD4"/>
      <selection pane="bottomLeft" activeCell="A5" sqref="A5:XFD5"/>
      <selection pane="bottomRight" activeCell="U57" sqref="U57:V61"/>
    </sheetView>
  </sheetViews>
  <sheetFormatPr defaultColWidth="9.140625" defaultRowHeight="12.75" x14ac:dyDescent="0.2"/>
  <cols>
    <col min="1" max="1" width="5.7109375" style="1" customWidth="1"/>
    <col min="2" max="2" width="35.7109375" style="3" customWidth="1"/>
    <col min="3" max="3" width="9.85546875" style="2" bestFit="1" customWidth="1"/>
    <col min="4" max="4" width="5.85546875" style="2" customWidth="1"/>
    <col min="5" max="5" width="12.7109375" style="2" customWidth="1"/>
    <col min="6" max="6" width="6.42578125" style="2" customWidth="1"/>
    <col min="7" max="7" width="10.5703125" style="2" customWidth="1"/>
    <col min="8" max="8" width="5.42578125" style="2" customWidth="1"/>
    <col min="9" max="10" width="9.140625" style="1" customWidth="1"/>
    <col min="11" max="11" width="9.140625" style="1"/>
    <col min="12" max="12" width="10.140625" style="1" customWidth="1"/>
    <col min="13" max="16384" width="9.140625" style="1"/>
  </cols>
  <sheetData>
    <row r="1" spans="1:20" ht="13.7" hidden="1" customHeight="1" x14ac:dyDescent="0.2"/>
    <row r="2" spans="1:20" ht="13.7" hidden="1" customHeight="1" thickBot="1" x14ac:dyDescent="0.25"/>
    <row r="3" spans="1:20" ht="13.7" customHeight="1" thickBot="1" x14ac:dyDescent="0.25">
      <c r="B3" s="6" t="s">
        <v>0</v>
      </c>
      <c r="C3" s="7"/>
      <c r="D3" s="7"/>
      <c r="E3" s="7"/>
      <c r="F3" s="7"/>
      <c r="G3" s="7"/>
      <c r="H3" s="8"/>
      <c r="I3" s="157">
        <v>1</v>
      </c>
      <c r="J3" s="158"/>
      <c r="K3" s="157">
        <f>I3+1</f>
        <v>2</v>
      </c>
      <c r="L3" s="158"/>
      <c r="M3" s="157">
        <f t="shared" ref="M3" si="0">K3+1</f>
        <v>3</v>
      </c>
      <c r="N3" s="158"/>
      <c r="O3" s="157">
        <f t="shared" ref="O3" si="1">M3+1</f>
        <v>4</v>
      </c>
      <c r="P3" s="158"/>
      <c r="Q3" s="155">
        <f>O3+1</f>
        <v>5</v>
      </c>
      <c r="R3" s="156"/>
      <c r="S3" s="157">
        <f>Q3+1</f>
        <v>6</v>
      </c>
      <c r="T3" s="158"/>
    </row>
    <row r="4" spans="1:20" ht="48" customHeight="1" thickBot="1" x14ac:dyDescent="0.25">
      <c r="A4" s="9"/>
      <c r="B4" s="10" t="s">
        <v>1</v>
      </c>
      <c r="C4" s="187" t="s">
        <v>2</v>
      </c>
      <c r="D4" s="188"/>
      <c r="E4" s="188"/>
      <c r="F4" s="188"/>
      <c r="G4" s="188"/>
      <c r="H4" s="189"/>
      <c r="I4" s="159" t="s">
        <v>3</v>
      </c>
      <c r="J4" s="160"/>
      <c r="K4" s="159" t="s">
        <v>4</v>
      </c>
      <c r="L4" s="160"/>
      <c r="M4" s="159" t="s">
        <v>5</v>
      </c>
      <c r="N4" s="160"/>
      <c r="O4" s="159" t="s">
        <v>6</v>
      </c>
      <c r="P4" s="160"/>
      <c r="Q4" s="159" t="s">
        <v>7</v>
      </c>
      <c r="R4" s="160"/>
      <c r="S4" s="159" t="s">
        <v>8</v>
      </c>
      <c r="T4" s="160"/>
    </row>
    <row r="5" spans="1:20" ht="12.6" customHeight="1" thickBot="1" x14ac:dyDescent="0.25">
      <c r="A5" s="9"/>
      <c r="B5" s="183"/>
      <c r="C5" s="184"/>
      <c r="D5" s="184"/>
      <c r="E5" s="184"/>
      <c r="F5" s="184"/>
      <c r="G5" s="184"/>
      <c r="H5" s="185"/>
      <c r="I5" s="159"/>
      <c r="J5" s="160"/>
      <c r="K5" s="159"/>
      <c r="L5" s="160"/>
      <c r="M5" s="159"/>
      <c r="N5" s="160"/>
      <c r="O5" s="159"/>
      <c r="P5" s="160"/>
      <c r="Q5" s="159"/>
      <c r="R5" s="160"/>
      <c r="S5" s="159"/>
      <c r="T5" s="160"/>
    </row>
    <row r="6" spans="1:20" s="153" customFormat="1" ht="12.6" customHeight="1" thickBot="1" x14ac:dyDescent="0.25">
      <c r="A6" s="147"/>
      <c r="B6" s="148"/>
      <c r="C6" s="149"/>
      <c r="D6" s="149"/>
      <c r="E6" s="149"/>
      <c r="F6" s="149"/>
      <c r="G6" s="149"/>
      <c r="H6" s="150"/>
      <c r="I6" s="151"/>
      <c r="J6" s="152"/>
      <c r="K6" s="151"/>
      <c r="L6" s="152"/>
      <c r="M6" s="151"/>
      <c r="N6" s="152"/>
      <c r="O6" s="151"/>
      <c r="P6" s="152"/>
      <c r="Q6" s="151" t="str">
        <f>IF(OR(Q5="old",Q5="OLD"),"",Q4)</f>
        <v>OxyFluorfen</v>
      </c>
      <c r="R6" s="152"/>
      <c r="S6" s="151" t="str">
        <f>IF(OR(S5="old",S5="OLD"),"",S4)</f>
        <v>Dichloroacetic
Acid</v>
      </c>
      <c r="T6" s="152"/>
    </row>
    <row r="7" spans="1:20" ht="13.5" thickBot="1" x14ac:dyDescent="0.25">
      <c r="B7" s="41" t="s">
        <v>9</v>
      </c>
      <c r="C7" s="173" t="s">
        <v>10</v>
      </c>
      <c r="D7" s="174"/>
      <c r="E7" s="174" t="s">
        <v>11</v>
      </c>
      <c r="F7" s="175"/>
      <c r="G7" s="176" t="s">
        <v>12</v>
      </c>
      <c r="H7" s="177"/>
      <c r="I7" s="42" t="s">
        <v>13</v>
      </c>
      <c r="J7" s="43" t="s">
        <v>14</v>
      </c>
      <c r="K7" s="42" t="s">
        <v>13</v>
      </c>
      <c r="L7" s="43" t="s">
        <v>14</v>
      </c>
      <c r="M7" s="42" t="s">
        <v>13</v>
      </c>
      <c r="N7" s="43" t="s">
        <v>14</v>
      </c>
      <c r="O7" s="42" t="s">
        <v>13</v>
      </c>
      <c r="P7" s="43" t="s">
        <v>14</v>
      </c>
      <c r="Q7" s="42" t="s">
        <v>13</v>
      </c>
      <c r="R7" s="43" t="s">
        <v>14</v>
      </c>
      <c r="S7" s="42" t="s">
        <v>13</v>
      </c>
      <c r="T7" s="43" t="s">
        <v>14</v>
      </c>
    </row>
    <row r="8" spans="1:20" ht="46.5" customHeight="1" thickBot="1" x14ac:dyDescent="0.25">
      <c r="A8" s="139">
        <v>2.1</v>
      </c>
      <c r="B8" s="44" t="s">
        <v>15</v>
      </c>
      <c r="C8" s="45" t="s">
        <v>16</v>
      </c>
      <c r="D8" s="46">
        <v>2</v>
      </c>
      <c r="E8" s="46" t="s">
        <v>17</v>
      </c>
      <c r="F8" s="46">
        <v>4</v>
      </c>
      <c r="G8" s="46" t="s">
        <v>18</v>
      </c>
      <c r="H8" s="47">
        <v>6</v>
      </c>
      <c r="I8" s="49" t="s">
        <v>19</v>
      </c>
      <c r="J8" s="48">
        <v>6</v>
      </c>
      <c r="K8" s="49">
        <v>3.4</v>
      </c>
      <c r="L8" s="48">
        <v>4</v>
      </c>
      <c r="M8" s="49"/>
      <c r="N8" s="48"/>
      <c r="O8" s="49" t="s">
        <v>20</v>
      </c>
      <c r="P8" s="48">
        <v>6</v>
      </c>
      <c r="Q8" s="49">
        <v>3.95</v>
      </c>
      <c r="R8" s="48">
        <v>4</v>
      </c>
      <c r="S8" s="49">
        <v>1.87</v>
      </c>
      <c r="T8" s="48">
        <v>6</v>
      </c>
    </row>
    <row r="9" spans="1:20" ht="37.5" thickBot="1" x14ac:dyDescent="0.25">
      <c r="A9" s="139">
        <v>2.2000000000000002</v>
      </c>
      <c r="B9" s="51" t="s">
        <v>21</v>
      </c>
      <c r="C9" s="52" t="s">
        <v>22</v>
      </c>
      <c r="D9" s="53">
        <v>2</v>
      </c>
      <c r="E9" s="53" t="s">
        <v>23</v>
      </c>
      <c r="F9" s="53">
        <v>4</v>
      </c>
      <c r="G9" s="53" t="s">
        <v>24</v>
      </c>
      <c r="H9" s="54">
        <v>6</v>
      </c>
      <c r="I9" s="50" t="s">
        <v>25</v>
      </c>
      <c r="J9" s="55">
        <v>4</v>
      </c>
      <c r="K9" s="50" t="s">
        <v>26</v>
      </c>
      <c r="L9" s="55">
        <v>4</v>
      </c>
      <c r="M9" s="50"/>
      <c r="N9" s="55"/>
      <c r="O9" s="50" t="s">
        <v>27</v>
      </c>
      <c r="P9" s="55">
        <v>4</v>
      </c>
      <c r="Q9" s="50" t="s">
        <v>28</v>
      </c>
      <c r="R9" s="55">
        <v>4</v>
      </c>
      <c r="S9" s="50" t="s">
        <v>29</v>
      </c>
      <c r="T9" s="55">
        <v>4</v>
      </c>
    </row>
    <row r="10" spans="1:20" ht="51.75" thickBot="1" x14ac:dyDescent="0.25">
      <c r="A10" s="139">
        <v>2.2999999999999998</v>
      </c>
      <c r="B10" s="51" t="s">
        <v>30</v>
      </c>
      <c r="C10" s="52" t="s">
        <v>31</v>
      </c>
      <c r="D10" s="53">
        <v>2</v>
      </c>
      <c r="E10" s="53" t="s">
        <v>32</v>
      </c>
      <c r="F10" s="53">
        <v>4</v>
      </c>
      <c r="G10" s="53" t="s">
        <v>33</v>
      </c>
      <c r="H10" s="54">
        <v>6</v>
      </c>
      <c r="I10" s="50" t="s">
        <v>34</v>
      </c>
      <c r="J10" s="55">
        <v>2</v>
      </c>
      <c r="K10" s="50" t="s">
        <v>35</v>
      </c>
      <c r="L10" s="55">
        <v>2</v>
      </c>
      <c r="M10" s="50"/>
      <c r="N10" s="55"/>
      <c r="O10" s="50" t="s">
        <v>36</v>
      </c>
      <c r="P10" s="55">
        <v>4</v>
      </c>
      <c r="Q10" s="50" t="s">
        <v>37</v>
      </c>
      <c r="R10" s="55">
        <v>6</v>
      </c>
      <c r="S10" s="50"/>
      <c r="T10" s="55"/>
    </row>
    <row r="11" spans="1:20" ht="51.75" thickBot="1" x14ac:dyDescent="0.25">
      <c r="A11" s="139">
        <v>2.4</v>
      </c>
      <c r="B11" s="51" t="s">
        <v>38</v>
      </c>
      <c r="C11" s="52" t="s">
        <v>39</v>
      </c>
      <c r="D11" s="53">
        <v>2</v>
      </c>
      <c r="E11" s="53" t="s">
        <v>40</v>
      </c>
      <c r="F11" s="53">
        <v>3</v>
      </c>
      <c r="G11" s="53" t="s">
        <v>41</v>
      </c>
      <c r="H11" s="54">
        <v>4</v>
      </c>
      <c r="I11" s="50" t="s">
        <v>42</v>
      </c>
      <c r="J11" s="55">
        <v>4</v>
      </c>
      <c r="K11" s="50">
        <v>1100</v>
      </c>
      <c r="L11" s="55">
        <v>4</v>
      </c>
      <c r="M11" s="50" t="s">
        <v>43</v>
      </c>
      <c r="N11" s="55">
        <v>4</v>
      </c>
      <c r="O11" s="50" t="s">
        <v>44</v>
      </c>
      <c r="P11" s="55">
        <v>3</v>
      </c>
      <c r="Q11" s="50" t="s">
        <v>45</v>
      </c>
      <c r="R11" s="55">
        <v>2</v>
      </c>
      <c r="S11" s="50" t="s">
        <v>46</v>
      </c>
      <c r="T11" s="55">
        <v>4</v>
      </c>
    </row>
    <row r="12" spans="1:20" ht="43.5" customHeight="1" thickBot="1" x14ac:dyDescent="0.25">
      <c r="A12" s="139">
        <v>2.5</v>
      </c>
      <c r="B12" s="51" t="s">
        <v>47</v>
      </c>
      <c r="C12" s="52" t="s">
        <v>48</v>
      </c>
      <c r="D12" s="53">
        <v>2</v>
      </c>
      <c r="E12" s="53" t="s">
        <v>49</v>
      </c>
      <c r="F12" s="53">
        <v>3</v>
      </c>
      <c r="G12" s="53" t="s">
        <v>50</v>
      </c>
      <c r="H12" s="54">
        <v>4</v>
      </c>
      <c r="I12" s="57">
        <v>1.08E-6</v>
      </c>
      <c r="J12" s="55">
        <v>2</v>
      </c>
      <c r="K12" s="154" t="s">
        <v>51</v>
      </c>
      <c r="L12" s="55">
        <v>2</v>
      </c>
      <c r="M12" s="56"/>
      <c r="N12" s="55"/>
      <c r="O12" s="56" t="s">
        <v>52</v>
      </c>
      <c r="P12" s="55">
        <v>2</v>
      </c>
      <c r="Q12" s="56" t="s">
        <v>53</v>
      </c>
      <c r="R12" s="55">
        <v>2</v>
      </c>
      <c r="S12" s="56">
        <v>8.3799999999999996E-9</v>
      </c>
      <c r="T12" s="55">
        <v>2</v>
      </c>
    </row>
    <row r="13" spans="1:20" ht="55.5" customHeight="1" thickBot="1" x14ac:dyDescent="0.25">
      <c r="A13" s="139">
        <v>2.6</v>
      </c>
      <c r="B13" s="51" t="s">
        <v>54</v>
      </c>
      <c r="C13" s="52" t="s">
        <v>55</v>
      </c>
      <c r="D13" s="53">
        <v>2</v>
      </c>
      <c r="E13" s="53" t="s">
        <v>56</v>
      </c>
      <c r="F13" s="53">
        <v>4</v>
      </c>
      <c r="G13" s="53" t="s">
        <v>57</v>
      </c>
      <c r="H13" s="54">
        <v>6</v>
      </c>
      <c r="I13" s="58"/>
      <c r="J13" s="55"/>
      <c r="K13" s="58"/>
      <c r="L13" s="55"/>
      <c r="M13" s="58"/>
      <c r="N13" s="55"/>
      <c r="O13" s="58" t="s">
        <v>58</v>
      </c>
      <c r="P13" s="55"/>
      <c r="Q13" s="58" t="s">
        <v>58</v>
      </c>
      <c r="R13" s="55"/>
      <c r="S13" s="58"/>
      <c r="T13" s="55"/>
    </row>
    <row r="14" spans="1:20" ht="55.5" customHeight="1" thickBot="1" x14ac:dyDescent="0.25">
      <c r="A14" s="139">
        <v>2.7</v>
      </c>
      <c r="B14" s="69" t="s">
        <v>59</v>
      </c>
      <c r="C14" s="52" t="s">
        <v>60</v>
      </c>
      <c r="D14" s="53">
        <v>2</v>
      </c>
      <c r="E14" s="53" t="s">
        <v>61</v>
      </c>
      <c r="F14" s="53">
        <v>3</v>
      </c>
      <c r="G14" s="53" t="s">
        <v>62</v>
      </c>
      <c r="H14" s="54">
        <v>4</v>
      </c>
      <c r="I14" s="123" t="s">
        <v>63</v>
      </c>
      <c r="J14" s="124">
        <v>4</v>
      </c>
      <c r="K14" s="56">
        <v>2.4999999999999999E-8</v>
      </c>
      <c r="L14" s="124">
        <v>2</v>
      </c>
      <c r="M14" s="56">
        <v>4.9899999999999997E-11</v>
      </c>
      <c r="N14" s="124">
        <v>2</v>
      </c>
      <c r="O14" s="56" t="s">
        <v>64</v>
      </c>
      <c r="P14" s="124">
        <v>3</v>
      </c>
      <c r="Q14" s="56" t="s">
        <v>65</v>
      </c>
      <c r="R14" s="124">
        <v>2</v>
      </c>
      <c r="S14" s="56" t="s">
        <v>66</v>
      </c>
      <c r="T14" s="124">
        <v>3</v>
      </c>
    </row>
    <row r="15" spans="1:20" ht="55.5" customHeight="1" thickBot="1" x14ac:dyDescent="0.25">
      <c r="A15" s="139">
        <v>2.8</v>
      </c>
      <c r="B15" s="69" t="s">
        <v>67</v>
      </c>
      <c r="C15" s="52" t="s">
        <v>68</v>
      </c>
      <c r="D15" s="53">
        <v>2</v>
      </c>
      <c r="E15" s="53" t="s">
        <v>69</v>
      </c>
      <c r="F15" s="53">
        <v>4</v>
      </c>
      <c r="G15" s="53" t="s">
        <v>70</v>
      </c>
      <c r="H15" s="54">
        <v>6</v>
      </c>
      <c r="I15" s="123">
        <v>3</v>
      </c>
      <c r="J15" s="124">
        <v>2</v>
      </c>
      <c r="K15" s="123" t="s">
        <v>71</v>
      </c>
      <c r="L15" s="124">
        <v>2</v>
      </c>
      <c r="M15" s="123"/>
      <c r="N15" s="124"/>
      <c r="O15" s="123">
        <v>9</v>
      </c>
      <c r="P15" s="124">
        <v>2</v>
      </c>
      <c r="Q15" s="123">
        <v>880</v>
      </c>
      <c r="R15" s="124">
        <v>2</v>
      </c>
      <c r="S15" s="123">
        <v>1.92</v>
      </c>
      <c r="T15" s="124">
        <v>2</v>
      </c>
    </row>
    <row r="16" spans="1:20" ht="27" thickBot="1" x14ac:dyDescent="0.45">
      <c r="B16" s="59"/>
      <c r="C16" s="52"/>
      <c r="D16" s="53"/>
      <c r="E16" s="53"/>
      <c r="F16" s="53"/>
      <c r="G16" s="53"/>
      <c r="H16" s="54"/>
      <c r="I16" s="162">
        <f>IF(ISERR(MEDIAN(J8:J15)),"",MEDIAN(J8:J15))</f>
        <v>4</v>
      </c>
      <c r="J16" s="163"/>
      <c r="K16" s="162">
        <f>IF(ISERR(MEDIAN(L8:L15)),"",MEDIAN(L8:L15))</f>
        <v>2</v>
      </c>
      <c r="L16" s="163"/>
      <c r="M16" s="162">
        <f>IF(ISERR(MEDIAN(N8:N15)),"",MEDIAN(N8:N15))</f>
        <v>3</v>
      </c>
      <c r="N16" s="163"/>
      <c r="O16" s="162">
        <f>IF(ISERR(MEDIAN(P8:P15)),"",MEDIAN(P8:P15))</f>
        <v>3</v>
      </c>
      <c r="P16" s="163"/>
      <c r="Q16" s="162">
        <f>IF(ISERR(MEDIAN(R8:R15)),"",MEDIAN(R8:R15))</f>
        <v>2</v>
      </c>
      <c r="R16" s="163"/>
      <c r="S16" s="162">
        <f>IF(ISERR(MEDIAN(T8:T15)),"",MEDIAN(T8:T15))</f>
        <v>3.5</v>
      </c>
      <c r="T16" s="163"/>
    </row>
    <row r="17" spans="1:20" ht="13.5" thickBot="1" x14ac:dyDescent="0.25">
      <c r="B17" s="26" t="s">
        <v>72</v>
      </c>
      <c r="C17" s="181" t="s">
        <v>10</v>
      </c>
      <c r="D17" s="182"/>
      <c r="E17" s="182" t="s">
        <v>11</v>
      </c>
      <c r="F17" s="182"/>
      <c r="G17" s="182" t="s">
        <v>12</v>
      </c>
      <c r="H17" s="186"/>
      <c r="I17" s="28" t="s">
        <v>13</v>
      </c>
      <c r="J17" s="27" t="s">
        <v>14</v>
      </c>
      <c r="K17" s="28" t="s">
        <v>13</v>
      </c>
      <c r="L17" s="27" t="s">
        <v>14</v>
      </c>
      <c r="M17" s="28" t="s">
        <v>13</v>
      </c>
      <c r="N17" s="27" t="s">
        <v>14</v>
      </c>
      <c r="O17" s="28" t="s">
        <v>13</v>
      </c>
      <c r="P17" s="27" t="s">
        <v>14</v>
      </c>
      <c r="Q17" s="28" t="s">
        <v>13</v>
      </c>
      <c r="R17" s="27" t="s">
        <v>14</v>
      </c>
      <c r="S17" s="28" t="s">
        <v>13</v>
      </c>
      <c r="T17" s="27" t="s">
        <v>14</v>
      </c>
    </row>
    <row r="18" spans="1:20" ht="37.5" thickBot="1" x14ac:dyDescent="0.25">
      <c r="A18" s="138">
        <v>3.1</v>
      </c>
      <c r="B18" s="29" t="s">
        <v>73</v>
      </c>
      <c r="C18" s="30" t="s">
        <v>74</v>
      </c>
      <c r="D18" s="31">
        <v>3</v>
      </c>
      <c r="E18" s="31" t="s">
        <v>75</v>
      </c>
      <c r="F18" s="31">
        <v>5</v>
      </c>
      <c r="G18" s="31" t="s">
        <v>76</v>
      </c>
      <c r="H18" s="32">
        <v>7</v>
      </c>
      <c r="I18" s="33" t="s">
        <v>77</v>
      </c>
      <c r="J18" s="34">
        <v>3</v>
      </c>
      <c r="K18" s="33" t="s">
        <v>78</v>
      </c>
      <c r="L18" s="34">
        <v>7</v>
      </c>
      <c r="M18" s="33" t="s">
        <v>79</v>
      </c>
      <c r="N18" s="34">
        <v>3</v>
      </c>
      <c r="O18" s="33" t="s">
        <v>80</v>
      </c>
      <c r="P18" s="34"/>
      <c r="Q18" s="33" t="s">
        <v>81</v>
      </c>
      <c r="R18" s="34"/>
      <c r="S18" s="33"/>
      <c r="T18" s="34"/>
    </row>
    <row r="19" spans="1:20" ht="26.25" thickBot="1" x14ac:dyDescent="0.25">
      <c r="A19" s="190">
        <v>3.2</v>
      </c>
      <c r="B19" s="29" t="s">
        <v>82</v>
      </c>
      <c r="C19" s="30" t="s">
        <v>83</v>
      </c>
      <c r="D19" s="31">
        <v>2</v>
      </c>
      <c r="E19" s="31" t="s">
        <v>84</v>
      </c>
      <c r="F19" s="31">
        <v>4</v>
      </c>
      <c r="G19" s="31" t="s">
        <v>85</v>
      </c>
      <c r="H19" s="32">
        <v>6</v>
      </c>
      <c r="I19" s="35"/>
      <c r="J19" s="36"/>
      <c r="K19" s="37"/>
      <c r="L19" s="36"/>
      <c r="M19" s="37"/>
      <c r="N19" s="36"/>
      <c r="O19" s="36"/>
      <c r="P19" s="36"/>
      <c r="Q19" s="36" t="s">
        <v>86</v>
      </c>
      <c r="R19" s="36">
        <v>2</v>
      </c>
      <c r="S19" s="37"/>
      <c r="T19" s="36"/>
    </row>
    <row r="20" spans="1:20" ht="26.25" thickBot="1" x14ac:dyDescent="0.25">
      <c r="A20" s="190"/>
      <c r="B20" s="29" t="s">
        <v>87</v>
      </c>
      <c r="C20" s="30" t="s">
        <v>83</v>
      </c>
      <c r="D20" s="31">
        <v>2</v>
      </c>
      <c r="E20" s="31" t="s">
        <v>84</v>
      </c>
      <c r="F20" s="31">
        <v>3</v>
      </c>
      <c r="G20" s="31" t="s">
        <v>85</v>
      </c>
      <c r="H20" s="32">
        <v>4</v>
      </c>
      <c r="I20" s="35"/>
      <c r="J20" s="36"/>
      <c r="K20" s="35"/>
      <c r="L20" s="36"/>
      <c r="M20" s="35"/>
      <c r="N20" s="36"/>
      <c r="O20" s="35"/>
      <c r="P20" s="36"/>
      <c r="Q20" s="35"/>
      <c r="R20" s="36"/>
      <c r="S20" s="35"/>
      <c r="T20" s="36"/>
    </row>
    <row r="21" spans="1:20" ht="64.5" thickBot="1" x14ac:dyDescent="0.25">
      <c r="A21" s="190"/>
      <c r="B21" s="29" t="s">
        <v>88</v>
      </c>
      <c r="C21" s="30" t="s">
        <v>83</v>
      </c>
      <c r="D21" s="31">
        <v>2</v>
      </c>
      <c r="E21" s="31" t="s">
        <v>84</v>
      </c>
      <c r="F21" s="31">
        <v>4</v>
      </c>
      <c r="G21" s="31" t="s">
        <v>85</v>
      </c>
      <c r="H21" s="32">
        <v>6</v>
      </c>
      <c r="I21" s="35"/>
      <c r="J21" s="36"/>
      <c r="K21" s="37"/>
      <c r="L21" s="36"/>
      <c r="M21" s="37"/>
      <c r="N21" s="36"/>
      <c r="O21" s="37" t="s">
        <v>89</v>
      </c>
      <c r="P21" s="36">
        <v>2</v>
      </c>
      <c r="Q21" s="37"/>
      <c r="R21" s="36"/>
      <c r="S21" s="37"/>
      <c r="T21" s="36"/>
    </row>
    <row r="22" spans="1:20" ht="26.25" thickBot="1" x14ac:dyDescent="0.25">
      <c r="A22" s="190"/>
      <c r="B22" s="29" t="s">
        <v>90</v>
      </c>
      <c r="C22" s="30" t="s">
        <v>83</v>
      </c>
      <c r="D22" s="31">
        <v>3</v>
      </c>
      <c r="E22" s="31" t="s">
        <v>84</v>
      </c>
      <c r="F22" s="31">
        <v>5</v>
      </c>
      <c r="G22" s="31" t="s">
        <v>85</v>
      </c>
      <c r="H22" s="32">
        <v>7</v>
      </c>
      <c r="I22" s="35"/>
      <c r="J22" s="36"/>
      <c r="K22" s="37"/>
      <c r="L22" s="36"/>
      <c r="M22" s="37"/>
      <c r="N22" s="36"/>
      <c r="O22" s="37"/>
      <c r="P22" s="36"/>
      <c r="Q22" s="37"/>
      <c r="R22" s="36"/>
      <c r="S22" s="37"/>
      <c r="T22" s="36"/>
    </row>
    <row r="23" spans="1:20" ht="13.5" thickBot="1" x14ac:dyDescent="0.25">
      <c r="A23" s="190">
        <v>3.3</v>
      </c>
      <c r="B23" s="29" t="s">
        <v>91</v>
      </c>
      <c r="C23" s="30"/>
      <c r="D23" s="31"/>
      <c r="E23" s="31"/>
      <c r="F23" s="31"/>
      <c r="G23" s="31"/>
      <c r="H23" s="32"/>
      <c r="I23" s="35"/>
      <c r="J23" s="36"/>
      <c r="K23" s="35"/>
      <c r="L23" s="36"/>
      <c r="M23" s="35"/>
      <c r="N23" s="36"/>
      <c r="O23" s="37"/>
      <c r="P23" s="36"/>
      <c r="Q23" s="37"/>
      <c r="R23" s="36"/>
      <c r="S23" s="35"/>
      <c r="T23" s="36"/>
    </row>
    <row r="24" spans="1:20" ht="26.25" thickBot="1" x14ac:dyDescent="0.25">
      <c r="A24" s="190"/>
      <c r="B24" s="29" t="s">
        <v>92</v>
      </c>
      <c r="C24" s="30" t="s">
        <v>83</v>
      </c>
      <c r="D24" s="31">
        <v>2</v>
      </c>
      <c r="E24" s="31" t="s">
        <v>84</v>
      </c>
      <c r="F24" s="31">
        <v>3</v>
      </c>
      <c r="G24" s="31" t="s">
        <v>85</v>
      </c>
      <c r="H24" s="32">
        <v>4</v>
      </c>
      <c r="I24" s="35"/>
      <c r="J24" s="36"/>
      <c r="K24" s="35"/>
      <c r="L24" s="36"/>
      <c r="M24" s="35"/>
      <c r="N24" s="36"/>
      <c r="O24" s="35"/>
      <c r="P24" s="36"/>
      <c r="Q24" s="35"/>
      <c r="R24" s="36"/>
      <c r="S24" s="35"/>
      <c r="T24" s="36"/>
    </row>
    <row r="25" spans="1:20" ht="26.25" thickBot="1" x14ac:dyDescent="0.25">
      <c r="A25" s="190"/>
      <c r="B25" s="29" t="s">
        <v>93</v>
      </c>
      <c r="C25" s="30" t="s">
        <v>83</v>
      </c>
      <c r="D25" s="31">
        <v>2</v>
      </c>
      <c r="E25" s="31" t="s">
        <v>84</v>
      </c>
      <c r="F25" s="31">
        <v>4</v>
      </c>
      <c r="G25" s="31" t="s">
        <v>85</v>
      </c>
      <c r="H25" s="32">
        <v>5</v>
      </c>
      <c r="I25" s="35"/>
      <c r="J25" s="36"/>
      <c r="K25" s="37"/>
      <c r="L25" s="36"/>
      <c r="M25" s="37"/>
      <c r="N25" s="36"/>
      <c r="O25" s="37"/>
      <c r="P25" s="36"/>
      <c r="Q25" s="37" t="s">
        <v>86</v>
      </c>
      <c r="R25" s="36">
        <v>2</v>
      </c>
      <c r="S25" s="37"/>
      <c r="T25" s="36"/>
    </row>
    <row r="26" spans="1:20" ht="64.5" thickBot="1" x14ac:dyDescent="0.25">
      <c r="A26" s="190"/>
      <c r="B26" s="29" t="s">
        <v>94</v>
      </c>
      <c r="C26" s="30" t="s">
        <v>83</v>
      </c>
      <c r="D26" s="31">
        <v>2</v>
      </c>
      <c r="E26" s="31" t="s">
        <v>84</v>
      </c>
      <c r="F26" s="31">
        <v>4</v>
      </c>
      <c r="G26" s="31" t="s">
        <v>85</v>
      </c>
      <c r="H26" s="32">
        <v>6</v>
      </c>
      <c r="I26" s="35"/>
      <c r="J26" s="36"/>
      <c r="K26" s="35"/>
      <c r="L26" s="36"/>
      <c r="M26" s="35"/>
      <c r="N26" s="36"/>
      <c r="O26" s="37" t="s">
        <v>89</v>
      </c>
      <c r="P26" s="36">
        <v>2</v>
      </c>
      <c r="Q26" s="35"/>
      <c r="R26" s="36"/>
      <c r="S26" s="35"/>
      <c r="T26" s="36"/>
    </row>
    <row r="27" spans="1:20" ht="45.75" customHeight="1" thickBot="1" x14ac:dyDescent="0.25">
      <c r="A27" s="138">
        <v>3.4</v>
      </c>
      <c r="B27" s="70" t="s">
        <v>95</v>
      </c>
      <c r="C27" s="30" t="s">
        <v>96</v>
      </c>
      <c r="D27" s="31">
        <v>2</v>
      </c>
      <c r="E27" s="31" t="s">
        <v>97</v>
      </c>
      <c r="F27" s="31">
        <v>4</v>
      </c>
      <c r="G27" s="31" t="s">
        <v>98</v>
      </c>
      <c r="H27" s="32">
        <v>6</v>
      </c>
      <c r="I27" s="35"/>
      <c r="J27" s="36"/>
      <c r="K27" s="35"/>
      <c r="L27" s="36"/>
      <c r="M27" s="35"/>
      <c r="N27" s="36"/>
      <c r="O27" s="37" t="s">
        <v>99</v>
      </c>
      <c r="P27" s="36">
        <v>4</v>
      </c>
      <c r="Q27" s="37" t="s">
        <v>100</v>
      </c>
      <c r="R27" s="36">
        <v>4</v>
      </c>
      <c r="S27" s="35" t="s">
        <v>101</v>
      </c>
      <c r="T27" s="36">
        <v>4</v>
      </c>
    </row>
    <row r="28" spans="1:20" ht="48.6" customHeight="1" thickBot="1" x14ac:dyDescent="0.25">
      <c r="A28" s="138">
        <v>3.5</v>
      </c>
      <c r="B28" s="70" t="s">
        <v>102</v>
      </c>
      <c r="C28" s="30" t="s">
        <v>96</v>
      </c>
      <c r="D28" s="31">
        <v>2</v>
      </c>
      <c r="E28" s="31" t="s">
        <v>97</v>
      </c>
      <c r="F28" s="31">
        <v>4</v>
      </c>
      <c r="G28" s="31" t="s">
        <v>98</v>
      </c>
      <c r="H28" s="32">
        <v>6</v>
      </c>
      <c r="I28" s="35"/>
      <c r="J28" s="36"/>
      <c r="K28" s="35"/>
      <c r="L28" s="36"/>
      <c r="M28" s="35"/>
      <c r="N28" s="36"/>
      <c r="O28" s="37" t="s">
        <v>103</v>
      </c>
      <c r="P28" s="36"/>
      <c r="Q28" s="37" t="s">
        <v>86</v>
      </c>
      <c r="R28" s="36">
        <v>2</v>
      </c>
      <c r="S28" s="35"/>
      <c r="T28" s="36"/>
    </row>
    <row r="29" spans="1:20" ht="38.25" customHeight="1" thickBot="1" x14ac:dyDescent="0.25">
      <c r="A29" s="190">
        <v>3.6</v>
      </c>
      <c r="B29" s="29" t="s">
        <v>104</v>
      </c>
      <c r="C29" s="30"/>
      <c r="D29" s="31"/>
      <c r="E29" s="31"/>
      <c r="F29" s="31"/>
      <c r="G29" s="31"/>
      <c r="H29" s="32"/>
      <c r="I29" s="35"/>
      <c r="J29" s="36"/>
      <c r="K29" s="35"/>
      <c r="L29" s="36"/>
      <c r="M29" s="35"/>
      <c r="N29" s="36"/>
      <c r="O29" s="37" t="s">
        <v>58</v>
      </c>
      <c r="P29" s="36"/>
      <c r="Q29" s="37" t="s">
        <v>58</v>
      </c>
      <c r="R29" s="36"/>
      <c r="S29" s="35"/>
      <c r="T29" s="36"/>
    </row>
    <row r="30" spans="1:20" ht="26.25" thickBot="1" x14ac:dyDescent="0.25">
      <c r="A30" s="190"/>
      <c r="B30" s="29" t="s">
        <v>105</v>
      </c>
      <c r="C30" s="30" t="s">
        <v>106</v>
      </c>
      <c r="D30" s="31">
        <v>3</v>
      </c>
      <c r="E30" s="31" t="s">
        <v>107</v>
      </c>
      <c r="F30" s="31">
        <v>4</v>
      </c>
      <c r="G30" s="31" t="s">
        <v>108</v>
      </c>
      <c r="H30" s="32">
        <v>5</v>
      </c>
      <c r="I30" s="35"/>
      <c r="J30" s="36"/>
      <c r="K30" s="35"/>
      <c r="L30" s="36"/>
      <c r="M30" s="35"/>
      <c r="N30" s="36"/>
      <c r="O30" s="35"/>
      <c r="P30" s="36"/>
      <c r="Q30" s="35"/>
      <c r="R30" s="36"/>
      <c r="S30" s="35"/>
      <c r="T30" s="36"/>
    </row>
    <row r="31" spans="1:20" ht="26.25" thickBot="1" x14ac:dyDescent="0.25">
      <c r="A31" s="190"/>
      <c r="B31" s="29" t="s">
        <v>109</v>
      </c>
      <c r="C31" s="30" t="s">
        <v>106</v>
      </c>
      <c r="D31" s="31">
        <v>4</v>
      </c>
      <c r="E31" s="31" t="s">
        <v>107</v>
      </c>
      <c r="F31" s="31">
        <v>5</v>
      </c>
      <c r="G31" s="31" t="s">
        <v>108</v>
      </c>
      <c r="H31" s="32">
        <v>6</v>
      </c>
      <c r="I31" s="35"/>
      <c r="J31" s="36"/>
      <c r="K31" s="35"/>
      <c r="L31" s="36"/>
      <c r="M31" s="35"/>
      <c r="N31" s="36"/>
      <c r="O31" s="35"/>
      <c r="P31" s="36"/>
      <c r="Q31" s="35"/>
      <c r="R31" s="36"/>
      <c r="S31" s="35"/>
      <c r="T31" s="36"/>
    </row>
    <row r="32" spans="1:20" ht="26.25" thickBot="1" x14ac:dyDescent="0.25">
      <c r="A32" s="190"/>
      <c r="B32" s="29" t="s">
        <v>110</v>
      </c>
      <c r="C32" s="30" t="s">
        <v>106</v>
      </c>
      <c r="D32" s="31">
        <v>5</v>
      </c>
      <c r="E32" s="31" t="s">
        <v>107</v>
      </c>
      <c r="F32" s="31">
        <v>6</v>
      </c>
      <c r="G32" s="31" t="s">
        <v>108</v>
      </c>
      <c r="H32" s="32">
        <v>7</v>
      </c>
      <c r="I32" s="35"/>
      <c r="J32" s="36"/>
      <c r="K32" s="35"/>
      <c r="L32" s="36"/>
      <c r="M32" s="35"/>
      <c r="N32" s="36"/>
      <c r="O32" s="35"/>
      <c r="P32" s="36"/>
      <c r="Q32" s="35"/>
      <c r="R32" s="36"/>
      <c r="S32" s="35"/>
      <c r="T32" s="36"/>
    </row>
    <row r="33" spans="1:20" ht="27" thickBot="1" x14ac:dyDescent="0.45">
      <c r="B33" s="39"/>
      <c r="C33" s="30"/>
      <c r="D33" s="31"/>
      <c r="E33" s="31"/>
      <c r="F33" s="31"/>
      <c r="G33" s="31"/>
      <c r="H33" s="40"/>
      <c r="I33" s="164">
        <f>IF(ISERR(MEDIAN(J18:J32)),"",MEDIAN(J18:J32))</f>
        <v>3</v>
      </c>
      <c r="J33" s="165"/>
      <c r="K33" s="164">
        <f>IF(ISERR(MEDIAN(L18:L32)),"",MEDIAN(L18:L32))</f>
        <v>7</v>
      </c>
      <c r="L33" s="165"/>
      <c r="M33" s="164">
        <f>IF(ISERR(MEDIAN(N18:N32)),"",MEDIAN(N18:N32))</f>
        <v>3</v>
      </c>
      <c r="N33" s="165"/>
      <c r="O33" s="164">
        <f>IF(ISERR(MEDIAN(P18:P32)),"",MEDIAN(P18:P32))</f>
        <v>2</v>
      </c>
      <c r="P33" s="165"/>
      <c r="Q33" s="164">
        <f>IF(ISERR(MEDIAN(R18:R32)),"",MEDIAN(R18:R32))</f>
        <v>2</v>
      </c>
      <c r="R33" s="165"/>
      <c r="S33" s="164">
        <f>IF(ISERR(MEDIAN(T18:T32)),"",MEDIAN(T18:T32))</f>
        <v>4</v>
      </c>
      <c r="T33" s="165"/>
    </row>
    <row r="34" spans="1:20" ht="13.5" thickBot="1" x14ac:dyDescent="0.25">
      <c r="B34" s="11" t="s">
        <v>111</v>
      </c>
      <c r="C34" s="178" t="s">
        <v>10</v>
      </c>
      <c r="D34" s="179"/>
      <c r="E34" s="179" t="s">
        <v>11</v>
      </c>
      <c r="F34" s="179"/>
      <c r="G34" s="179" t="s">
        <v>12</v>
      </c>
      <c r="H34" s="180"/>
      <c r="I34" s="13" t="s">
        <v>13</v>
      </c>
      <c r="J34" s="12" t="s">
        <v>14</v>
      </c>
      <c r="K34" s="13" t="s">
        <v>13</v>
      </c>
      <c r="L34" s="12" t="s">
        <v>14</v>
      </c>
      <c r="M34" s="13" t="s">
        <v>13</v>
      </c>
      <c r="N34" s="12" t="s">
        <v>14</v>
      </c>
      <c r="O34" s="13" t="s">
        <v>13</v>
      </c>
      <c r="P34" s="12" t="s">
        <v>14</v>
      </c>
      <c r="Q34" s="13" t="s">
        <v>13</v>
      </c>
      <c r="R34" s="12" t="s">
        <v>14</v>
      </c>
      <c r="S34" s="13" t="s">
        <v>13</v>
      </c>
      <c r="T34" s="12" t="s">
        <v>14</v>
      </c>
    </row>
    <row r="35" spans="1:20" ht="39" thickBot="1" x14ac:dyDescent="0.25">
      <c r="A35" s="190">
        <v>4.0999999999999996</v>
      </c>
      <c r="B35" s="130" t="s">
        <v>112</v>
      </c>
      <c r="C35" s="14" t="s">
        <v>113</v>
      </c>
      <c r="D35" s="15">
        <v>5</v>
      </c>
      <c r="E35" s="15" t="s">
        <v>114</v>
      </c>
      <c r="F35" s="15">
        <v>7</v>
      </c>
      <c r="G35" s="15" t="s">
        <v>115</v>
      </c>
      <c r="H35" s="16">
        <v>9</v>
      </c>
      <c r="I35" s="17" t="s">
        <v>116</v>
      </c>
      <c r="J35" s="18">
        <v>7</v>
      </c>
      <c r="K35" s="17"/>
      <c r="L35" s="18"/>
      <c r="M35" s="17" t="s">
        <v>117</v>
      </c>
      <c r="N35" s="18">
        <v>9</v>
      </c>
      <c r="O35" s="17" t="s">
        <v>118</v>
      </c>
      <c r="P35" s="18"/>
      <c r="Q35" s="17" t="s">
        <v>119</v>
      </c>
      <c r="R35" s="18"/>
      <c r="S35" s="17" t="s">
        <v>120</v>
      </c>
      <c r="T35" s="18">
        <v>9</v>
      </c>
    </row>
    <row r="36" spans="1:20" ht="26.25" thickBot="1" x14ac:dyDescent="0.25">
      <c r="A36" s="190"/>
      <c r="B36" s="130" t="s">
        <v>121</v>
      </c>
      <c r="C36" s="14"/>
      <c r="D36" s="15"/>
      <c r="E36" s="15"/>
      <c r="F36" s="15"/>
      <c r="G36" s="15"/>
      <c r="H36" s="16"/>
      <c r="I36" s="19"/>
      <c r="J36" s="20"/>
      <c r="K36" s="19"/>
      <c r="L36" s="20"/>
      <c r="M36" s="19" t="s">
        <v>122</v>
      </c>
      <c r="N36" s="20"/>
      <c r="O36" s="19"/>
      <c r="P36" s="20"/>
      <c r="Q36" s="19" t="s">
        <v>118</v>
      </c>
      <c r="R36" s="20"/>
      <c r="S36" s="19"/>
      <c r="T36" s="20"/>
    </row>
    <row r="37" spans="1:20" ht="39" thickBot="1" x14ac:dyDescent="0.25">
      <c r="A37" s="190"/>
      <c r="B37" s="130" t="s">
        <v>123</v>
      </c>
      <c r="C37" s="14" t="s">
        <v>113</v>
      </c>
      <c r="D37" s="15">
        <v>4</v>
      </c>
      <c r="E37" s="15" t="s">
        <v>114</v>
      </c>
      <c r="F37" s="15">
        <v>6</v>
      </c>
      <c r="G37" s="15" t="s">
        <v>115</v>
      </c>
      <c r="H37" s="16">
        <v>8</v>
      </c>
      <c r="I37" s="19" t="s">
        <v>124</v>
      </c>
      <c r="J37" s="20">
        <v>6</v>
      </c>
      <c r="K37" s="19"/>
      <c r="L37" s="20"/>
      <c r="M37" s="19" t="s">
        <v>122</v>
      </c>
      <c r="N37" s="20">
        <v>8</v>
      </c>
      <c r="O37" s="19"/>
      <c r="P37" s="20"/>
      <c r="Q37" s="19"/>
      <c r="R37" s="20"/>
      <c r="S37" s="19"/>
      <c r="T37" s="20"/>
    </row>
    <row r="38" spans="1:20" ht="26.25" thickBot="1" x14ac:dyDescent="0.25">
      <c r="A38" s="190"/>
      <c r="B38" s="130" t="s">
        <v>125</v>
      </c>
      <c r="C38" s="14" t="s">
        <v>113</v>
      </c>
      <c r="D38" s="15">
        <v>3</v>
      </c>
      <c r="E38" s="15" t="s">
        <v>114</v>
      </c>
      <c r="F38" s="15">
        <v>4</v>
      </c>
      <c r="G38" s="15" t="s">
        <v>115</v>
      </c>
      <c r="H38" s="16">
        <v>5</v>
      </c>
      <c r="I38" s="22"/>
      <c r="J38" s="20"/>
      <c r="K38" s="19">
        <v>1.4E-2</v>
      </c>
      <c r="L38" s="20">
        <v>4</v>
      </c>
      <c r="M38" s="19"/>
      <c r="N38" s="20"/>
      <c r="O38" s="19"/>
      <c r="P38" s="20"/>
      <c r="Q38" s="19"/>
      <c r="R38" s="20"/>
      <c r="S38" s="19"/>
      <c r="T38" s="20"/>
    </row>
    <row r="39" spans="1:20" ht="13.5" thickBot="1" x14ac:dyDescent="0.25">
      <c r="A39" s="190"/>
      <c r="B39" s="130"/>
      <c r="C39" s="14"/>
      <c r="D39" s="15"/>
      <c r="E39" s="15"/>
      <c r="F39" s="15"/>
      <c r="G39" s="15"/>
      <c r="H39" s="16"/>
      <c r="I39" s="19"/>
      <c r="J39" s="20"/>
      <c r="K39" s="19"/>
      <c r="L39" s="20"/>
      <c r="M39" s="19"/>
      <c r="N39" s="20"/>
      <c r="O39" s="19"/>
      <c r="P39" s="20"/>
      <c r="Q39" s="19"/>
      <c r="R39" s="20"/>
      <c r="S39" s="19"/>
      <c r="T39" s="20"/>
    </row>
    <row r="40" spans="1:20" ht="26.25" thickBot="1" x14ac:dyDescent="0.25">
      <c r="A40" s="190">
        <v>4.2</v>
      </c>
      <c r="B40" s="130" t="s">
        <v>126</v>
      </c>
      <c r="C40" s="14" t="s">
        <v>113</v>
      </c>
      <c r="D40" s="15">
        <v>3</v>
      </c>
      <c r="E40" s="15" t="s">
        <v>114</v>
      </c>
      <c r="F40" s="15">
        <v>5</v>
      </c>
      <c r="G40" s="15" t="s">
        <v>115</v>
      </c>
      <c r="H40" s="16">
        <v>7</v>
      </c>
      <c r="I40" s="19"/>
      <c r="J40" s="20"/>
      <c r="K40" s="19">
        <v>5.3</v>
      </c>
      <c r="L40" s="20">
        <v>7</v>
      </c>
      <c r="M40" s="19" t="s">
        <v>127</v>
      </c>
      <c r="N40" s="20">
        <v>7</v>
      </c>
      <c r="O40" s="17"/>
      <c r="P40" s="20"/>
      <c r="Q40" s="17"/>
      <c r="R40" s="20"/>
      <c r="S40" s="19"/>
      <c r="T40" s="20"/>
    </row>
    <row r="41" spans="1:20" ht="39" thickBot="1" x14ac:dyDescent="0.25">
      <c r="A41" s="190"/>
      <c r="B41" s="130" t="s">
        <v>128</v>
      </c>
      <c r="C41" s="14"/>
      <c r="D41" s="15"/>
      <c r="E41" s="15"/>
      <c r="F41" s="15"/>
      <c r="G41" s="15"/>
      <c r="H41" s="16"/>
      <c r="I41" s="19"/>
      <c r="J41" s="20"/>
      <c r="K41" s="19"/>
      <c r="L41" s="20"/>
      <c r="M41" s="19" t="s">
        <v>129</v>
      </c>
      <c r="N41" s="20"/>
      <c r="O41" s="19"/>
      <c r="P41" s="20"/>
      <c r="Q41" s="19" t="s">
        <v>130</v>
      </c>
      <c r="R41" s="20"/>
      <c r="S41" s="19"/>
      <c r="T41" s="20"/>
    </row>
    <row r="42" spans="1:20" ht="26.25" thickBot="1" x14ac:dyDescent="0.25">
      <c r="A42" s="190"/>
      <c r="B42" s="130" t="s">
        <v>123</v>
      </c>
      <c r="C42" s="14" t="s">
        <v>113</v>
      </c>
      <c r="D42" s="15">
        <v>2</v>
      </c>
      <c r="E42" s="15" t="s">
        <v>114</v>
      </c>
      <c r="F42" s="15">
        <v>4</v>
      </c>
      <c r="G42" s="15" t="s">
        <v>115</v>
      </c>
      <c r="H42" s="16">
        <v>6</v>
      </c>
      <c r="I42" s="19" t="s">
        <v>113</v>
      </c>
      <c r="J42" s="20">
        <v>2</v>
      </c>
      <c r="K42" s="19"/>
      <c r="L42" s="20"/>
      <c r="M42" s="19" t="s">
        <v>129</v>
      </c>
      <c r="N42" s="20">
        <v>6</v>
      </c>
      <c r="O42" s="19"/>
      <c r="P42" s="20"/>
      <c r="Q42" s="19"/>
      <c r="R42" s="20"/>
      <c r="S42" s="19"/>
      <c r="T42" s="20"/>
    </row>
    <row r="43" spans="1:20" ht="26.25" thickBot="1" x14ac:dyDescent="0.25">
      <c r="A43" s="190"/>
      <c r="B43" s="130" t="s">
        <v>125</v>
      </c>
      <c r="C43" s="14" t="s">
        <v>113</v>
      </c>
      <c r="D43" s="15">
        <v>2</v>
      </c>
      <c r="E43" s="15" t="s">
        <v>114</v>
      </c>
      <c r="F43" s="15">
        <v>3</v>
      </c>
      <c r="G43" s="15" t="s">
        <v>115</v>
      </c>
      <c r="H43" s="16">
        <v>4</v>
      </c>
      <c r="I43" s="22"/>
      <c r="J43" s="20"/>
      <c r="K43" s="19">
        <v>6.7</v>
      </c>
      <c r="L43" s="20">
        <v>4</v>
      </c>
      <c r="M43" s="19"/>
      <c r="N43" s="20"/>
      <c r="O43" s="19"/>
      <c r="P43" s="20"/>
      <c r="Q43" s="19"/>
      <c r="R43" s="20"/>
      <c r="S43" s="19"/>
      <c r="T43" s="20"/>
    </row>
    <row r="44" spans="1:20" ht="13.5" thickBot="1" x14ac:dyDescent="0.25">
      <c r="A44" s="190"/>
      <c r="B44" s="130"/>
      <c r="C44" s="14"/>
      <c r="D44" s="15"/>
      <c r="E44" s="15"/>
      <c r="F44" s="15"/>
      <c r="G44" s="15"/>
      <c r="H44" s="16"/>
      <c r="I44" s="19"/>
      <c r="J44" s="20"/>
      <c r="K44" s="19"/>
      <c r="L44" s="20"/>
      <c r="M44" s="19"/>
      <c r="N44" s="20"/>
      <c r="O44" s="19"/>
      <c r="P44" s="20"/>
      <c r="Q44" s="19"/>
      <c r="R44" s="20"/>
      <c r="S44" s="19"/>
      <c r="T44" s="20"/>
    </row>
    <row r="45" spans="1:20" ht="51.75" thickBot="1" x14ac:dyDescent="0.25">
      <c r="A45" s="190" t="s">
        <v>131</v>
      </c>
      <c r="B45" s="130" t="s">
        <v>132</v>
      </c>
      <c r="C45" s="14" t="s">
        <v>113</v>
      </c>
      <c r="D45" s="15">
        <v>4</v>
      </c>
      <c r="E45" s="15" t="s">
        <v>133</v>
      </c>
      <c r="F45" s="15">
        <v>5</v>
      </c>
      <c r="G45" s="15" t="s">
        <v>76</v>
      </c>
      <c r="H45" s="16">
        <v>6</v>
      </c>
      <c r="I45" s="19"/>
      <c r="J45" s="20"/>
      <c r="K45" s="19"/>
      <c r="L45" s="20"/>
      <c r="M45" s="19"/>
      <c r="N45" s="20"/>
      <c r="O45" s="17">
        <v>0.02</v>
      </c>
      <c r="P45" s="20">
        <v>5</v>
      </c>
      <c r="Q45" s="17" t="s">
        <v>134</v>
      </c>
      <c r="R45" s="20">
        <v>5</v>
      </c>
      <c r="S45" s="19"/>
      <c r="T45" s="20"/>
    </row>
    <row r="46" spans="1:20" ht="26.25" thickBot="1" x14ac:dyDescent="0.25">
      <c r="A46" s="190"/>
      <c r="B46" s="130" t="s">
        <v>135</v>
      </c>
      <c r="C46" s="14"/>
      <c r="D46" s="15"/>
      <c r="E46" s="15"/>
      <c r="F46" s="15"/>
      <c r="G46" s="15"/>
      <c r="H46" s="16"/>
      <c r="I46" s="19"/>
      <c r="J46" s="20"/>
      <c r="K46" s="19"/>
      <c r="L46" s="20"/>
      <c r="M46" s="19"/>
      <c r="N46" s="20"/>
      <c r="O46" s="19"/>
      <c r="P46" s="20"/>
      <c r="Q46" s="19"/>
      <c r="R46" s="20"/>
      <c r="S46" s="19"/>
      <c r="T46" s="20"/>
    </row>
    <row r="47" spans="1:20" ht="26.25" thickBot="1" x14ac:dyDescent="0.25">
      <c r="A47" s="190"/>
      <c r="B47" s="130" t="s">
        <v>123</v>
      </c>
      <c r="C47" s="14" t="s">
        <v>113</v>
      </c>
      <c r="D47" s="15">
        <v>3</v>
      </c>
      <c r="E47" s="15" t="s">
        <v>133</v>
      </c>
      <c r="F47" s="15">
        <v>4</v>
      </c>
      <c r="G47" s="15" t="s">
        <v>76</v>
      </c>
      <c r="H47" s="16">
        <v>5</v>
      </c>
      <c r="I47" s="19" t="s">
        <v>136</v>
      </c>
      <c r="J47" s="20">
        <v>4</v>
      </c>
      <c r="K47" s="19"/>
      <c r="L47" s="20"/>
      <c r="M47" s="19"/>
      <c r="N47" s="20"/>
      <c r="O47" s="19"/>
      <c r="P47" s="20"/>
      <c r="Q47" s="19" t="s">
        <v>137</v>
      </c>
      <c r="R47" s="20">
        <v>4</v>
      </c>
      <c r="S47" s="19"/>
      <c r="T47" s="20"/>
    </row>
    <row r="48" spans="1:20" ht="26.25" thickBot="1" x14ac:dyDescent="0.25">
      <c r="A48" s="190"/>
      <c r="B48" s="131" t="s">
        <v>125</v>
      </c>
      <c r="C48" s="23" t="s">
        <v>113</v>
      </c>
      <c r="D48" s="24">
        <v>2</v>
      </c>
      <c r="E48" s="24" t="s">
        <v>133</v>
      </c>
      <c r="F48" s="24">
        <v>2</v>
      </c>
      <c r="G48" s="24" t="s">
        <v>76</v>
      </c>
      <c r="H48" s="25">
        <v>3</v>
      </c>
      <c r="I48" s="19"/>
      <c r="J48" s="20"/>
      <c r="K48" s="19"/>
      <c r="L48" s="20"/>
      <c r="M48" s="19"/>
      <c r="N48" s="20"/>
      <c r="O48" s="19"/>
      <c r="P48" s="20"/>
      <c r="Q48" s="19"/>
      <c r="R48" s="20"/>
      <c r="S48" s="19"/>
      <c r="T48" s="20"/>
    </row>
    <row r="49" spans="1:20" s="5" customFormat="1" ht="27" thickBot="1" x14ac:dyDescent="0.45">
      <c r="A49" s="190"/>
      <c r="B49" s="132"/>
      <c r="C49" s="15"/>
      <c r="D49" s="15"/>
      <c r="E49" s="15"/>
      <c r="F49" s="15"/>
      <c r="G49" s="15"/>
      <c r="H49" s="16"/>
      <c r="I49" s="166">
        <f>IF(MAX(J35:J48)=0,"",MAX(J35:J48))</f>
        <v>7</v>
      </c>
      <c r="J49" s="167"/>
      <c r="K49" s="166">
        <f>IF(MAX(L35:L48)=0,"",MAX(L35:L48))</f>
        <v>7</v>
      </c>
      <c r="L49" s="167"/>
      <c r="M49" s="166">
        <f>IF(MAX(N35:N48)=0,"",MAX(N35:N48))</f>
        <v>9</v>
      </c>
      <c r="N49" s="167"/>
      <c r="O49" s="166">
        <f>IF(MAX(P35:P48)=0,"",MAX(P35:P48))</f>
        <v>5</v>
      </c>
      <c r="P49" s="167"/>
      <c r="Q49" s="166">
        <f>IF(MAX(R35:R48)=0,"",MAX(R35:R48))</f>
        <v>5</v>
      </c>
      <c r="R49" s="167"/>
      <c r="S49" s="166">
        <f>IF(MAX(T35:T48)=0,"",MAX(T35:T48))</f>
        <v>9</v>
      </c>
      <c r="T49" s="167"/>
    </row>
    <row r="50" spans="1:20" s="4" customFormat="1" ht="27" thickBot="1" x14ac:dyDescent="0.45">
      <c r="B50" s="194" t="s">
        <v>138</v>
      </c>
      <c r="C50" s="194"/>
      <c r="D50" s="194"/>
      <c r="E50" s="194"/>
      <c r="F50" s="194"/>
      <c r="G50" s="194"/>
      <c r="H50" s="195"/>
      <c r="I50" s="169">
        <f>SUM(I16,I33,I49)/COUNT(I16,I33,I49)</f>
        <v>4.666666666666667</v>
      </c>
      <c r="J50" s="170"/>
      <c r="K50" s="169">
        <f>SUM(K16,K33,K49)/COUNT(K16,K33,K49)</f>
        <v>5.333333333333333</v>
      </c>
      <c r="L50" s="170"/>
      <c r="M50" s="169">
        <f>SUM(M16,M33,M49)/COUNT(M16,M33,M49)</f>
        <v>5</v>
      </c>
      <c r="N50" s="170"/>
      <c r="O50" s="169">
        <f>SUM(O16,O33,O49)/COUNT(O16,O33,O49)</f>
        <v>3.3333333333333335</v>
      </c>
      <c r="P50" s="170"/>
      <c r="Q50" s="169">
        <f>SUM(Q16,Q33,Q49)/COUNT(Q16,Q33,Q49)</f>
        <v>3</v>
      </c>
      <c r="R50" s="170"/>
      <c r="S50" s="169">
        <f>SUM(S16,S33,S49)/COUNT(S16,S33,S49)</f>
        <v>5.5</v>
      </c>
      <c r="T50" s="170"/>
    </row>
    <row r="54" spans="1:20" ht="18" x14ac:dyDescent="0.25">
      <c r="B54" s="86" t="s">
        <v>139</v>
      </c>
    </row>
    <row r="56" spans="1:20" ht="61.5" customHeight="1" thickBot="1" x14ac:dyDescent="0.25">
      <c r="B56" s="73" t="s">
        <v>140</v>
      </c>
      <c r="C56" s="71" t="s">
        <v>10</v>
      </c>
      <c r="D56" s="72" t="s">
        <v>141</v>
      </c>
      <c r="E56" s="71" t="s">
        <v>11</v>
      </c>
      <c r="F56" s="72" t="s">
        <v>141</v>
      </c>
      <c r="G56" s="71" t="s">
        <v>12</v>
      </c>
      <c r="H56" s="72" t="s">
        <v>141</v>
      </c>
    </row>
    <row r="57" spans="1:20" ht="25.5" x14ac:dyDescent="0.2">
      <c r="A57" s="134" t="s">
        <v>142</v>
      </c>
      <c r="B57" s="60" t="s">
        <v>143</v>
      </c>
      <c r="C57" s="61" t="s">
        <v>144</v>
      </c>
      <c r="D57" s="61">
        <v>0</v>
      </c>
      <c r="E57" s="87"/>
      <c r="F57" s="87"/>
      <c r="G57" s="61" t="s">
        <v>145</v>
      </c>
      <c r="H57" s="95">
        <v>0.2</v>
      </c>
      <c r="I57" s="119" t="s">
        <v>146</v>
      </c>
      <c r="J57" s="120">
        <f>IF(I57="L",$D57,IF(I57="H",$H57,"--"))</f>
        <v>0</v>
      </c>
      <c r="K57" s="119" t="s">
        <v>146</v>
      </c>
      <c r="L57" s="120">
        <f>IF(K57="L",$D57,IF(K57="H",$H57,"--"))</f>
        <v>0</v>
      </c>
      <c r="M57" s="119" t="s">
        <v>146</v>
      </c>
      <c r="N57" s="120">
        <f>IF(M57="L",$D57,IF(M57="H",$H57,"--"))</f>
        <v>0</v>
      </c>
      <c r="O57" s="119" t="s">
        <v>147</v>
      </c>
      <c r="P57" s="120">
        <f>IF(O57="L",$D57,IF(O57="H",$H57,"--"))</f>
        <v>0</v>
      </c>
      <c r="Q57" s="119" t="s">
        <v>147</v>
      </c>
      <c r="R57" s="120">
        <f>IF(Q57="L",$D57,IF(Q57="H",$H57,"--"))</f>
        <v>0</v>
      </c>
      <c r="S57" s="119"/>
      <c r="T57" s="120" t="str">
        <f>IF(S57="L",$D57,IF(S57="H",$H57,"--"))</f>
        <v>--</v>
      </c>
    </row>
    <row r="58" spans="1:20" ht="26.25" thickBot="1" x14ac:dyDescent="0.25">
      <c r="A58" s="136" t="s">
        <v>148</v>
      </c>
      <c r="B58" s="62" t="s">
        <v>149</v>
      </c>
      <c r="C58" s="63" t="s">
        <v>145</v>
      </c>
      <c r="D58" s="63">
        <v>-0.2</v>
      </c>
      <c r="E58" s="88"/>
      <c r="F58" s="88"/>
      <c r="G58" s="63" t="s">
        <v>144</v>
      </c>
      <c r="H58" s="96">
        <v>0</v>
      </c>
      <c r="I58" s="121" t="s">
        <v>150</v>
      </c>
      <c r="J58" s="122">
        <f>IF(I58="L",$D58,IF(I58="H",$H58,"--"))</f>
        <v>0</v>
      </c>
      <c r="K58" s="121" t="s">
        <v>150</v>
      </c>
      <c r="L58" s="122">
        <f>IF(K58="L",$D58,IF(K58="H",$H58,"--"))</f>
        <v>0</v>
      </c>
      <c r="M58" s="121" t="s">
        <v>150</v>
      </c>
      <c r="N58" s="122">
        <f>IF(M58="L",$D58,IF(M58="H",$H58,"--"))</f>
        <v>0</v>
      </c>
      <c r="O58" s="121" t="s">
        <v>151</v>
      </c>
      <c r="P58" s="122">
        <f>IF(O58="L",$D58,IF(O58="H",$H58,"--"))</f>
        <v>0</v>
      </c>
      <c r="Q58" s="121" t="s">
        <v>147</v>
      </c>
      <c r="R58" s="122">
        <f>IF(Q58="L",$D58,IF(Q58="H",$H58,"--"))</f>
        <v>-0.2</v>
      </c>
      <c r="S58" s="121"/>
      <c r="T58" s="122" t="str">
        <f>IF(S58="L",$D58,IF(S58="H",$H58,"--"))</f>
        <v>--</v>
      </c>
    </row>
    <row r="59" spans="1:20" x14ac:dyDescent="0.2">
      <c r="A59" s="133"/>
      <c r="I59" s="161">
        <f>SUM(J57:J58)</f>
        <v>0</v>
      </c>
      <c r="J59" s="161"/>
      <c r="K59" s="161">
        <f>SUM(L57:L58)</f>
        <v>0</v>
      </c>
      <c r="L59" s="161"/>
      <c r="M59" s="161">
        <f>SUM(N57:N58)</f>
        <v>0</v>
      </c>
      <c r="N59" s="161"/>
      <c r="O59" s="161">
        <f>SUM(P57:P58)</f>
        <v>0</v>
      </c>
      <c r="P59" s="161"/>
      <c r="Q59" s="161">
        <f>SUM(R57:R58)</f>
        <v>-0.2</v>
      </c>
      <c r="R59" s="161"/>
      <c r="S59" s="161">
        <f>SUM(T57:T58)</f>
        <v>0</v>
      </c>
      <c r="T59" s="161"/>
    </row>
    <row r="60" spans="1:20" ht="66.75" customHeight="1" thickBot="1" x14ac:dyDescent="0.25">
      <c r="A60" s="133"/>
      <c r="B60" s="73" t="s">
        <v>152</v>
      </c>
      <c r="C60" s="71" t="s">
        <v>10</v>
      </c>
      <c r="D60" s="72" t="s">
        <v>141</v>
      </c>
      <c r="E60" s="71" t="s">
        <v>11</v>
      </c>
      <c r="F60" s="72" t="s">
        <v>141</v>
      </c>
      <c r="G60" s="71" t="s">
        <v>12</v>
      </c>
      <c r="H60" s="72" t="s">
        <v>141</v>
      </c>
      <c r="I60" s="71"/>
      <c r="K60" s="71"/>
      <c r="M60" s="71"/>
      <c r="O60" s="71"/>
      <c r="Q60" s="71"/>
      <c r="S60" s="71"/>
    </row>
    <row r="61" spans="1:20" x14ac:dyDescent="0.2">
      <c r="A61" s="134" t="s">
        <v>153</v>
      </c>
      <c r="B61" s="64" t="s">
        <v>154</v>
      </c>
      <c r="C61" s="65" t="s">
        <v>155</v>
      </c>
      <c r="D61" s="65">
        <v>0</v>
      </c>
      <c r="E61" s="65" t="s">
        <v>156</v>
      </c>
      <c r="F61" s="65">
        <v>0.1</v>
      </c>
      <c r="G61" s="65" t="s">
        <v>157</v>
      </c>
      <c r="H61" s="97">
        <v>0.2</v>
      </c>
      <c r="I61" s="105" t="s">
        <v>146</v>
      </c>
      <c r="J61" s="106">
        <f>IF(I61="L",$D61,IF(I61="M",$F61,IF(I61="H",$H61,"--")))</f>
        <v>0</v>
      </c>
      <c r="K61" s="105" t="s">
        <v>150</v>
      </c>
      <c r="L61" s="106">
        <f>IF(K61="L",$D61,IF(K61="M",$F61,IF(K61="H",$H61,"--")))</f>
        <v>0.2</v>
      </c>
      <c r="M61" s="105" t="s">
        <v>150</v>
      </c>
      <c r="N61" s="106">
        <f>IF(M61="L",$D61,IF(M61="M",$F61,IF(M61="H",$H61,"--")))</f>
        <v>0.2</v>
      </c>
      <c r="O61" s="105" t="s">
        <v>147</v>
      </c>
      <c r="P61" s="106">
        <f>IF(O61="L",$D61,IF(O61="M",$F61,IF(O61="H",$H61,"--")))</f>
        <v>0</v>
      </c>
      <c r="Q61" s="105" t="s">
        <v>147</v>
      </c>
      <c r="R61" s="106">
        <f>IF(Q61="L",$D61,IF(Q61="M",$F61,IF(Q61="H",$H61,"--")))</f>
        <v>0</v>
      </c>
      <c r="S61" s="105" t="s">
        <v>151</v>
      </c>
      <c r="T61" s="106">
        <f>IF(S61="L",$D61,IF(S61="M",$F61,IF(S61="H",$H61,"--")))</f>
        <v>0.2</v>
      </c>
    </row>
    <row r="62" spans="1:20" ht="25.5" x14ac:dyDescent="0.2">
      <c r="A62" s="137" t="s">
        <v>158</v>
      </c>
      <c r="B62" s="66" t="s">
        <v>159</v>
      </c>
      <c r="C62" s="67" t="s">
        <v>155</v>
      </c>
      <c r="D62" s="67">
        <v>0</v>
      </c>
      <c r="E62" s="67" t="s">
        <v>156</v>
      </c>
      <c r="F62" s="67">
        <v>0.1</v>
      </c>
      <c r="G62" s="67" t="s">
        <v>157</v>
      </c>
      <c r="H62" s="98">
        <v>0.2</v>
      </c>
      <c r="I62" s="107"/>
      <c r="J62" s="108" t="str">
        <f>IF(I62="L",$D62,IF(I62="M",$F62,IF(I62="H",$H62,"--")))</f>
        <v>--</v>
      </c>
      <c r="K62" s="107" t="s">
        <v>160</v>
      </c>
      <c r="L62" s="108">
        <f>IF(K62="L",$D62,IF(K62="M",$F62,IF(K62="H",$H62,"--")))</f>
        <v>0.1</v>
      </c>
      <c r="M62" s="107"/>
      <c r="N62" s="108" t="str">
        <f>IF(M62="L",$D62,IF(M62="M",$F62,IF(M62="H",$H62,"--")))</f>
        <v>--</v>
      </c>
      <c r="O62" s="107" t="s">
        <v>147</v>
      </c>
      <c r="P62" s="108">
        <f>IF(O62="L",$D62,IF(O62="M",$F62,IF(O62="H",$H62,"--")))</f>
        <v>0</v>
      </c>
      <c r="Q62" s="107" t="s">
        <v>147</v>
      </c>
      <c r="R62" s="108">
        <f>IF(Q62="L",$D62,IF(Q62="M",$F62,IF(Q62="H",$H62,"--")))</f>
        <v>0</v>
      </c>
      <c r="S62" s="107" t="s">
        <v>151</v>
      </c>
      <c r="T62" s="108">
        <f>IF(S62="L",$D62,IF(S62="M",$F62,IF(S62="H",$H62,"--")))</f>
        <v>0.2</v>
      </c>
    </row>
    <row r="63" spans="1:20" x14ac:dyDescent="0.2">
      <c r="A63" s="137" t="s">
        <v>161</v>
      </c>
      <c r="B63" s="66" t="s">
        <v>162</v>
      </c>
      <c r="C63" s="67" t="s">
        <v>155</v>
      </c>
      <c r="D63" s="67">
        <v>0</v>
      </c>
      <c r="E63" s="67" t="s">
        <v>156</v>
      </c>
      <c r="F63" s="67">
        <v>0.2</v>
      </c>
      <c r="G63" s="67" t="s">
        <v>157</v>
      </c>
      <c r="H63" s="98">
        <v>0.4</v>
      </c>
      <c r="I63" s="107" t="s">
        <v>150</v>
      </c>
      <c r="J63" s="108">
        <f>IF(I63="L",$D63,IF(I63="M",$F63,IF(I63="H",$H63,"--")))</f>
        <v>0.4</v>
      </c>
      <c r="K63" s="107" t="s">
        <v>160</v>
      </c>
      <c r="L63" s="108">
        <f>IF(K63="L",$D63,IF(K63="M",$F63,IF(K63="H",$H63,"--")))</f>
        <v>0.2</v>
      </c>
      <c r="M63" s="107" t="s">
        <v>150</v>
      </c>
      <c r="N63" s="108">
        <f>IF(M63="L",$D63,IF(M63="M",$F63,IF(M63="H",$H63,"--")))</f>
        <v>0.4</v>
      </c>
      <c r="O63" s="107" t="s">
        <v>151</v>
      </c>
      <c r="P63" s="108">
        <f>IF(O63="L",$D63,IF(O63="M",$F63,IF(O63="H",$H63,"--")))</f>
        <v>0.4</v>
      </c>
      <c r="Q63" s="107" t="s">
        <v>163</v>
      </c>
      <c r="R63" s="108">
        <f>IF(Q63="L",$D63,IF(Q63="M",$F63,IF(Q63="H",$H63,"--")))</f>
        <v>0.2</v>
      </c>
      <c r="S63" s="107" t="s">
        <v>163</v>
      </c>
      <c r="T63" s="108">
        <f>IF(S63="L",$D63,IF(S63="M",$F63,IF(S63="H",$H63,"--")))</f>
        <v>0.2</v>
      </c>
    </row>
    <row r="64" spans="1:20" ht="25.5" x14ac:dyDescent="0.2">
      <c r="A64" s="137" t="s">
        <v>164</v>
      </c>
      <c r="B64" s="66" t="s">
        <v>165</v>
      </c>
      <c r="C64" s="67" t="s">
        <v>118</v>
      </c>
      <c r="D64" s="67">
        <v>0</v>
      </c>
      <c r="E64" s="89"/>
      <c r="F64" s="89"/>
      <c r="G64" s="67" t="s">
        <v>166</v>
      </c>
      <c r="H64" s="98">
        <v>0.4</v>
      </c>
      <c r="I64" s="107" t="s">
        <v>150</v>
      </c>
      <c r="J64" s="108">
        <f t="shared" ref="J64:J72" si="2">IF(I64="L",$D64,IF(I64="H",$H64,"--"))</f>
        <v>0.4</v>
      </c>
      <c r="K64" s="107" t="s">
        <v>150</v>
      </c>
      <c r="L64" s="108">
        <f t="shared" ref="L64:L72" si="3">IF(K64="L",$D64,IF(K64="H",$H64,"--"))</f>
        <v>0.4</v>
      </c>
      <c r="M64" s="107" t="s">
        <v>150</v>
      </c>
      <c r="N64" s="108">
        <f>IF(M64="L",$D64,IF(M64="H",$H64,"--"))</f>
        <v>0.4</v>
      </c>
      <c r="O64" s="107" t="s">
        <v>151</v>
      </c>
      <c r="P64" s="108">
        <f>IF(O64="L",$D64,IF(O64="H",$H64,"--"))</f>
        <v>0.4</v>
      </c>
      <c r="Q64" s="107" t="s">
        <v>151</v>
      </c>
      <c r="R64" s="108">
        <f>IF(Q64="L",$D64,IF(Q64="H",$H64,"--"))</f>
        <v>0.4</v>
      </c>
      <c r="S64" s="107" t="s">
        <v>151</v>
      </c>
      <c r="T64" s="108">
        <f>IF(S64="L",$D64,IF(S64="H",$H64,"--"))</f>
        <v>0.4</v>
      </c>
    </row>
    <row r="65" spans="1:20" x14ac:dyDescent="0.2">
      <c r="A65" s="137" t="s">
        <v>167</v>
      </c>
      <c r="B65" s="66" t="s">
        <v>168</v>
      </c>
      <c r="C65" s="142"/>
      <c r="D65" s="142"/>
      <c r="E65" s="143"/>
      <c r="F65" s="143"/>
      <c r="G65" s="142"/>
      <c r="H65" s="144"/>
      <c r="I65" s="145"/>
      <c r="J65" s="146"/>
      <c r="K65" s="145"/>
      <c r="L65" s="146"/>
      <c r="M65" s="145"/>
      <c r="N65" s="146"/>
      <c r="O65" s="145"/>
      <c r="P65" s="146"/>
      <c r="Q65" s="145"/>
      <c r="R65" s="146"/>
      <c r="S65" s="145"/>
      <c r="T65" s="146"/>
    </row>
    <row r="66" spans="1:20" x14ac:dyDescent="0.2">
      <c r="A66" s="135">
        <v>1</v>
      </c>
      <c r="B66" s="140" t="s">
        <v>169</v>
      </c>
      <c r="C66" s="67" t="s">
        <v>118</v>
      </c>
      <c r="D66" s="67">
        <v>0</v>
      </c>
      <c r="E66" s="89"/>
      <c r="F66" s="89"/>
      <c r="G66" s="67" t="s">
        <v>166</v>
      </c>
      <c r="H66" s="98">
        <v>0.1</v>
      </c>
      <c r="I66" s="107"/>
      <c r="J66" s="108" t="str">
        <f t="shared" si="2"/>
        <v>--</v>
      </c>
      <c r="K66" s="107" t="s">
        <v>150</v>
      </c>
      <c r="L66" s="108">
        <f t="shared" si="3"/>
        <v>0.1</v>
      </c>
      <c r="M66" s="107"/>
      <c r="N66" s="108" t="str">
        <f t="shared" ref="N66:N72" si="4">IF(M66="L",$D66,IF(M66="H",$H66,"--"))</f>
        <v>--</v>
      </c>
      <c r="O66" s="107" t="s">
        <v>147</v>
      </c>
      <c r="P66" s="108">
        <f t="shared" ref="P66:P72" si="5">IF(O66="L",$D66,IF(O66="H",$H66,"--"))</f>
        <v>0</v>
      </c>
      <c r="Q66" s="107" t="s">
        <v>147</v>
      </c>
      <c r="R66" s="108">
        <f t="shared" ref="R66:R72" si="6">IF(Q66="L",$D66,IF(Q66="H",$H66,"--"))</f>
        <v>0</v>
      </c>
      <c r="S66" s="107"/>
      <c r="T66" s="108" t="str">
        <f t="shared" ref="T66:T72" si="7">IF(S66="L",$D66,IF(S66="H",$H66,"--"))</f>
        <v>--</v>
      </c>
    </row>
    <row r="67" spans="1:20" x14ac:dyDescent="0.2">
      <c r="A67" s="135">
        <v>2</v>
      </c>
      <c r="B67" s="140" t="s">
        <v>170</v>
      </c>
      <c r="C67" s="67" t="s">
        <v>118</v>
      </c>
      <c r="D67" s="67">
        <v>0</v>
      </c>
      <c r="E67" s="89"/>
      <c r="F67" s="89"/>
      <c r="G67" s="67" t="s">
        <v>166</v>
      </c>
      <c r="H67" s="98">
        <v>0.1</v>
      </c>
      <c r="I67" s="107"/>
      <c r="J67" s="108" t="str">
        <f t="shared" si="2"/>
        <v>--</v>
      </c>
      <c r="K67" s="107"/>
      <c r="L67" s="108" t="str">
        <f t="shared" si="3"/>
        <v>--</v>
      </c>
      <c r="M67" s="107" t="s">
        <v>150</v>
      </c>
      <c r="N67" s="108">
        <f t="shared" si="4"/>
        <v>0.1</v>
      </c>
      <c r="O67" s="107" t="s">
        <v>147</v>
      </c>
      <c r="P67" s="108">
        <f t="shared" si="5"/>
        <v>0</v>
      </c>
      <c r="Q67" s="107" t="s">
        <v>147</v>
      </c>
      <c r="R67" s="108">
        <f t="shared" si="6"/>
        <v>0</v>
      </c>
      <c r="S67" s="107"/>
      <c r="T67" s="108" t="str">
        <f t="shared" si="7"/>
        <v>--</v>
      </c>
    </row>
    <row r="68" spans="1:20" x14ac:dyDescent="0.2">
      <c r="A68" s="135">
        <v>3</v>
      </c>
      <c r="B68" s="140" t="s">
        <v>171</v>
      </c>
      <c r="C68" s="67" t="s">
        <v>118</v>
      </c>
      <c r="D68" s="67">
        <v>0</v>
      </c>
      <c r="E68" s="89"/>
      <c r="F68" s="89"/>
      <c r="G68" s="67" t="s">
        <v>166</v>
      </c>
      <c r="H68" s="98">
        <v>0.15</v>
      </c>
      <c r="I68" s="107"/>
      <c r="J68" s="108" t="str">
        <f t="shared" si="2"/>
        <v>--</v>
      </c>
      <c r="K68" s="107"/>
      <c r="L68" s="108" t="str">
        <f t="shared" si="3"/>
        <v>--</v>
      </c>
      <c r="M68" s="107"/>
      <c r="N68" s="108" t="str">
        <f t="shared" si="4"/>
        <v>--</v>
      </c>
      <c r="O68" s="107" t="s">
        <v>147</v>
      </c>
      <c r="P68" s="108">
        <f t="shared" si="5"/>
        <v>0</v>
      </c>
      <c r="Q68" s="107" t="s">
        <v>147</v>
      </c>
      <c r="R68" s="108">
        <f t="shared" si="6"/>
        <v>0</v>
      </c>
      <c r="S68" s="107"/>
      <c r="T68" s="108" t="str">
        <f t="shared" si="7"/>
        <v>--</v>
      </c>
    </row>
    <row r="69" spans="1:20" x14ac:dyDescent="0.2">
      <c r="A69" s="135">
        <v>4</v>
      </c>
      <c r="B69" s="140" t="s">
        <v>172</v>
      </c>
      <c r="C69" s="67" t="s">
        <v>118</v>
      </c>
      <c r="D69" s="67">
        <v>0</v>
      </c>
      <c r="E69" s="89"/>
      <c r="F69" s="89"/>
      <c r="G69" s="67" t="s">
        <v>166</v>
      </c>
      <c r="H69" s="98">
        <v>0.2</v>
      </c>
      <c r="I69" s="107"/>
      <c r="J69" s="108" t="str">
        <f t="shared" si="2"/>
        <v>--</v>
      </c>
      <c r="K69" s="107"/>
      <c r="L69" s="108" t="str">
        <f t="shared" si="3"/>
        <v>--</v>
      </c>
      <c r="M69" s="107" t="s">
        <v>150</v>
      </c>
      <c r="N69" s="108">
        <f t="shared" si="4"/>
        <v>0.2</v>
      </c>
      <c r="O69" s="107" t="s">
        <v>147</v>
      </c>
      <c r="P69" s="108">
        <f t="shared" si="5"/>
        <v>0</v>
      </c>
      <c r="Q69" s="107" t="s">
        <v>147</v>
      </c>
      <c r="R69" s="108">
        <f t="shared" si="6"/>
        <v>0</v>
      </c>
      <c r="S69" s="107"/>
      <c r="T69" s="108" t="str">
        <f t="shared" si="7"/>
        <v>--</v>
      </c>
    </row>
    <row r="70" spans="1:20" x14ac:dyDescent="0.2">
      <c r="A70" s="135">
        <v>5</v>
      </c>
      <c r="B70" s="140" t="s">
        <v>173</v>
      </c>
      <c r="C70" s="67" t="s">
        <v>118</v>
      </c>
      <c r="D70" s="67">
        <v>0</v>
      </c>
      <c r="E70" s="89"/>
      <c r="F70" s="89"/>
      <c r="G70" s="67" t="s">
        <v>166</v>
      </c>
      <c r="H70" s="98">
        <v>0.1</v>
      </c>
      <c r="I70" s="107"/>
      <c r="J70" s="108" t="str">
        <f t="shared" si="2"/>
        <v>--</v>
      </c>
      <c r="K70" s="107"/>
      <c r="L70" s="108" t="str">
        <f t="shared" si="3"/>
        <v>--</v>
      </c>
      <c r="M70" s="107"/>
      <c r="N70" s="108" t="str">
        <f t="shared" si="4"/>
        <v>--</v>
      </c>
      <c r="O70" s="107" t="s">
        <v>147</v>
      </c>
      <c r="P70" s="108">
        <f t="shared" si="5"/>
        <v>0</v>
      </c>
      <c r="Q70" s="107" t="s">
        <v>147</v>
      </c>
      <c r="R70" s="108">
        <f t="shared" si="6"/>
        <v>0</v>
      </c>
      <c r="S70" s="107"/>
      <c r="T70" s="108" t="str">
        <f t="shared" si="7"/>
        <v>--</v>
      </c>
    </row>
    <row r="71" spans="1:20" x14ac:dyDescent="0.2">
      <c r="A71" s="135">
        <v>6</v>
      </c>
      <c r="B71" s="140" t="s">
        <v>174</v>
      </c>
      <c r="C71" s="67" t="s">
        <v>118</v>
      </c>
      <c r="D71" s="67">
        <v>0</v>
      </c>
      <c r="E71" s="89"/>
      <c r="F71" s="89"/>
      <c r="G71" s="67" t="s">
        <v>166</v>
      </c>
      <c r="H71" s="98">
        <v>0.1</v>
      </c>
      <c r="I71" s="107"/>
      <c r="J71" s="108" t="str">
        <f t="shared" si="2"/>
        <v>--</v>
      </c>
      <c r="K71" s="107"/>
      <c r="L71" s="108" t="str">
        <f t="shared" si="3"/>
        <v>--</v>
      </c>
      <c r="M71" s="107"/>
      <c r="N71" s="108" t="str">
        <f t="shared" si="4"/>
        <v>--</v>
      </c>
      <c r="O71" s="107" t="s">
        <v>147</v>
      </c>
      <c r="P71" s="108">
        <f t="shared" si="5"/>
        <v>0</v>
      </c>
      <c r="Q71" s="107" t="s">
        <v>147</v>
      </c>
      <c r="R71" s="108">
        <f t="shared" si="6"/>
        <v>0</v>
      </c>
      <c r="S71" s="107"/>
      <c r="T71" s="108" t="str">
        <f t="shared" si="7"/>
        <v>--</v>
      </c>
    </row>
    <row r="72" spans="1:20" ht="13.5" thickBot="1" x14ac:dyDescent="0.25">
      <c r="A72" s="136">
        <v>7</v>
      </c>
      <c r="B72" s="141" t="s">
        <v>175</v>
      </c>
      <c r="C72" s="68" t="s">
        <v>166</v>
      </c>
      <c r="D72" s="68">
        <v>-0.1</v>
      </c>
      <c r="E72" s="90"/>
      <c r="F72" s="90"/>
      <c r="G72" s="68" t="s">
        <v>118</v>
      </c>
      <c r="H72" s="99">
        <v>0</v>
      </c>
      <c r="I72" s="109"/>
      <c r="J72" s="110" t="str">
        <f t="shared" si="2"/>
        <v>--</v>
      </c>
      <c r="K72" s="109"/>
      <c r="L72" s="110" t="str">
        <f t="shared" si="3"/>
        <v>--</v>
      </c>
      <c r="M72" s="109"/>
      <c r="N72" s="110" t="str">
        <f t="shared" si="4"/>
        <v>--</v>
      </c>
      <c r="O72" s="109" t="s">
        <v>151</v>
      </c>
      <c r="P72" s="110">
        <f t="shared" si="5"/>
        <v>0</v>
      </c>
      <c r="Q72" s="109" t="s">
        <v>151</v>
      </c>
      <c r="R72" s="110">
        <f t="shared" si="6"/>
        <v>0</v>
      </c>
      <c r="S72" s="109"/>
      <c r="T72" s="110" t="str">
        <f t="shared" si="7"/>
        <v>--</v>
      </c>
    </row>
    <row r="73" spans="1:20" x14ac:dyDescent="0.2">
      <c r="A73" s="133"/>
      <c r="I73" s="168">
        <f>SUM(J70:J72,MAX(J61:J62),MAX(J63:J64),J66,MAX(J67:J69))</f>
        <v>0.4</v>
      </c>
      <c r="J73" s="168"/>
      <c r="K73" s="168">
        <f>SUM(L70:L72,MAX(L61:L62),MAX(L63:L64),L66,MAX(L67:L69))</f>
        <v>0.70000000000000007</v>
      </c>
      <c r="L73" s="168"/>
      <c r="M73" s="168">
        <f>SUM(N70:N72,MAX(N61:N62),MAX(N63:N64),N66,MAX(N67:N69))</f>
        <v>0.8</v>
      </c>
      <c r="N73" s="168"/>
      <c r="O73" s="168">
        <f>SUM(P70:P72,MAX(P61:P62),MAX(P63:P64),P66,MAX(P67:P69))</f>
        <v>0.4</v>
      </c>
      <c r="P73" s="168"/>
      <c r="Q73" s="168">
        <f>SUM(R70:R72,MAX(R61:R62),MAX(R63:R64),R66,MAX(R67:R69))</f>
        <v>0.4</v>
      </c>
      <c r="R73" s="168"/>
      <c r="S73" s="168">
        <f>SUM(T70:T72,MAX(T61:T62),MAX(T63:T64),T66,MAX(T67:T69))</f>
        <v>0.60000000000000009</v>
      </c>
      <c r="T73" s="168"/>
    </row>
    <row r="74" spans="1:20" ht="67.5" customHeight="1" thickBot="1" x14ac:dyDescent="0.25">
      <c r="A74" s="133"/>
      <c r="B74" s="73" t="s">
        <v>176</v>
      </c>
      <c r="C74" s="71" t="s">
        <v>10</v>
      </c>
      <c r="D74" s="72" t="s">
        <v>141</v>
      </c>
      <c r="E74" s="71" t="s">
        <v>11</v>
      </c>
      <c r="F74" s="72" t="s">
        <v>141</v>
      </c>
      <c r="G74" s="71" t="s">
        <v>12</v>
      </c>
      <c r="H74" s="72" t="s">
        <v>141</v>
      </c>
    </row>
    <row r="75" spans="1:20" x14ac:dyDescent="0.2">
      <c r="A75" s="134" t="s">
        <v>177</v>
      </c>
      <c r="B75" s="82" t="s">
        <v>178</v>
      </c>
      <c r="C75" s="83" t="s">
        <v>179</v>
      </c>
      <c r="D75" s="83">
        <v>0.05</v>
      </c>
      <c r="E75" s="91"/>
      <c r="F75" s="91"/>
      <c r="G75" s="83" t="s">
        <v>180</v>
      </c>
      <c r="H75" s="100">
        <v>0.1</v>
      </c>
      <c r="I75" s="111"/>
      <c r="J75" s="112" t="str">
        <f t="shared" ref="J75:J84" si="8">IF(I75="L",$D75,IF(I75="H",$H75,"--"))</f>
        <v>--</v>
      </c>
      <c r="K75" s="111" t="s">
        <v>150</v>
      </c>
      <c r="L75" s="112">
        <f t="shared" ref="L75:L84" si="9">IF(K75="L",$D75,IF(K75="H",$H75,"--"))</f>
        <v>0.1</v>
      </c>
      <c r="M75" s="111"/>
      <c r="N75" s="112" t="str">
        <f t="shared" ref="N75:N84" si="10">IF(M75="L",$D75,IF(M75="H",$H75,"--"))</f>
        <v>--</v>
      </c>
      <c r="O75" s="111"/>
      <c r="P75" s="112" t="str">
        <f t="shared" ref="P75:P84" si="11">IF(O75="L",$D75,IF(O75="H",$H75,"--"))</f>
        <v>--</v>
      </c>
      <c r="Q75" s="111"/>
      <c r="R75" s="112" t="str">
        <f t="shared" ref="R75:R84" si="12">IF(Q75="L",$D75,IF(Q75="H",$H75,"--"))</f>
        <v>--</v>
      </c>
      <c r="S75" s="111"/>
      <c r="T75" s="112" t="str">
        <f t="shared" ref="T75:T84" si="13">IF(S75="L",$D75,IF(S75="H",$H75,"--"))</f>
        <v>--</v>
      </c>
    </row>
    <row r="76" spans="1:20" ht="13.5" thickBot="1" x14ac:dyDescent="0.25">
      <c r="A76" s="135" t="s">
        <v>181</v>
      </c>
      <c r="B76" s="84" t="s">
        <v>182</v>
      </c>
      <c r="C76" s="85" t="s">
        <v>183</v>
      </c>
      <c r="D76" s="85">
        <v>0.02</v>
      </c>
      <c r="E76" s="92"/>
      <c r="F76" s="92"/>
      <c r="G76" s="85" t="s">
        <v>184</v>
      </c>
      <c r="H76" s="101">
        <v>0.04</v>
      </c>
      <c r="I76" s="38"/>
      <c r="J76" s="113" t="str">
        <f t="shared" si="8"/>
        <v>--</v>
      </c>
      <c r="K76" s="38"/>
      <c r="L76" s="113" t="str">
        <f t="shared" si="9"/>
        <v>--</v>
      </c>
      <c r="M76" s="38"/>
      <c r="N76" s="113" t="str">
        <f t="shared" si="10"/>
        <v>--</v>
      </c>
      <c r="O76" s="38"/>
      <c r="P76" s="113" t="str">
        <f t="shared" si="11"/>
        <v>--</v>
      </c>
      <c r="Q76" s="38"/>
      <c r="R76" s="113" t="str">
        <f t="shared" si="12"/>
        <v>--</v>
      </c>
      <c r="S76" s="38"/>
      <c r="T76" s="113" t="str">
        <f t="shared" si="13"/>
        <v>--</v>
      </c>
    </row>
    <row r="77" spans="1:20" x14ac:dyDescent="0.2">
      <c r="A77" s="135" t="s">
        <v>185</v>
      </c>
      <c r="B77" s="74" t="s">
        <v>186</v>
      </c>
      <c r="C77" s="75" t="s">
        <v>187</v>
      </c>
      <c r="D77" s="76">
        <v>0.1</v>
      </c>
      <c r="E77" s="93"/>
      <c r="F77" s="93"/>
      <c r="G77" s="76" t="s">
        <v>188</v>
      </c>
      <c r="H77" s="102">
        <v>0.2</v>
      </c>
      <c r="I77" s="114" t="s">
        <v>150</v>
      </c>
      <c r="J77" s="115">
        <f t="shared" si="8"/>
        <v>0.2</v>
      </c>
      <c r="K77" s="114"/>
      <c r="L77" s="115" t="str">
        <f t="shared" si="9"/>
        <v>--</v>
      </c>
      <c r="M77" s="114" t="s">
        <v>150</v>
      </c>
      <c r="N77" s="115">
        <f t="shared" si="10"/>
        <v>0.2</v>
      </c>
      <c r="O77" s="114"/>
      <c r="P77" s="115" t="str">
        <f t="shared" si="11"/>
        <v>--</v>
      </c>
      <c r="Q77" s="114"/>
      <c r="R77" s="115" t="str">
        <f t="shared" si="12"/>
        <v>--</v>
      </c>
      <c r="S77" s="114" t="s">
        <v>151</v>
      </c>
      <c r="T77" s="115">
        <f t="shared" si="13"/>
        <v>0.2</v>
      </c>
    </row>
    <row r="78" spans="1:20" x14ac:dyDescent="0.2">
      <c r="A78" s="135" t="s">
        <v>189</v>
      </c>
      <c r="B78" s="77" t="s">
        <v>190</v>
      </c>
      <c r="C78" s="78" t="s">
        <v>191</v>
      </c>
      <c r="D78" s="79">
        <v>0.05</v>
      </c>
      <c r="E78" s="94"/>
      <c r="F78" s="94"/>
      <c r="G78" s="79" t="s">
        <v>192</v>
      </c>
      <c r="H78" s="103">
        <v>0.1</v>
      </c>
      <c r="I78" s="21" t="s">
        <v>150</v>
      </c>
      <c r="J78" s="116">
        <f t="shared" si="8"/>
        <v>0.1</v>
      </c>
      <c r="K78" s="21" t="s">
        <v>150</v>
      </c>
      <c r="L78" s="116">
        <f t="shared" si="9"/>
        <v>0.1</v>
      </c>
      <c r="M78" s="21" t="s">
        <v>150</v>
      </c>
      <c r="N78" s="116">
        <f t="shared" si="10"/>
        <v>0.1</v>
      </c>
      <c r="O78" s="21"/>
      <c r="P78" s="116" t="str">
        <f t="shared" si="11"/>
        <v>--</v>
      </c>
      <c r="Q78" s="21"/>
      <c r="R78" s="116" t="str">
        <f t="shared" si="12"/>
        <v>--</v>
      </c>
      <c r="S78" s="21"/>
      <c r="T78" s="116" t="str">
        <f t="shared" si="13"/>
        <v>--</v>
      </c>
    </row>
    <row r="79" spans="1:20" x14ac:dyDescent="0.2">
      <c r="A79" s="135" t="s">
        <v>193</v>
      </c>
      <c r="B79" s="77" t="s">
        <v>194</v>
      </c>
      <c r="C79" s="79" t="s">
        <v>187</v>
      </c>
      <c r="D79" s="79">
        <v>0.1</v>
      </c>
      <c r="E79" s="94"/>
      <c r="F79" s="94"/>
      <c r="G79" s="79" t="s">
        <v>195</v>
      </c>
      <c r="H79" s="103">
        <v>0.2</v>
      </c>
      <c r="I79" s="21"/>
      <c r="J79" s="116" t="str">
        <f t="shared" si="8"/>
        <v>--</v>
      </c>
      <c r="K79" s="21" t="s">
        <v>146</v>
      </c>
      <c r="L79" s="116">
        <f t="shared" si="9"/>
        <v>0.1</v>
      </c>
      <c r="M79" s="21" t="s">
        <v>150</v>
      </c>
      <c r="N79" s="116">
        <f t="shared" si="10"/>
        <v>0.2</v>
      </c>
      <c r="O79" s="21"/>
      <c r="P79" s="116" t="str">
        <f t="shared" si="11"/>
        <v>--</v>
      </c>
      <c r="Q79" s="21"/>
      <c r="R79" s="116" t="str">
        <f t="shared" si="12"/>
        <v>--</v>
      </c>
      <c r="S79" s="21"/>
      <c r="T79" s="116" t="str">
        <f t="shared" si="13"/>
        <v>--</v>
      </c>
    </row>
    <row r="80" spans="1:20" x14ac:dyDescent="0.2">
      <c r="A80" s="135" t="s">
        <v>196</v>
      </c>
      <c r="B80" s="77" t="s">
        <v>197</v>
      </c>
      <c r="C80" s="79" t="s">
        <v>191</v>
      </c>
      <c r="D80" s="79">
        <v>0.05</v>
      </c>
      <c r="E80" s="94"/>
      <c r="F80" s="94"/>
      <c r="G80" s="79" t="s">
        <v>198</v>
      </c>
      <c r="H80" s="103">
        <v>0.1</v>
      </c>
      <c r="I80" s="21" t="s">
        <v>150</v>
      </c>
      <c r="J80" s="116">
        <f t="shared" si="8"/>
        <v>0.1</v>
      </c>
      <c r="K80" s="21"/>
      <c r="L80" s="116" t="str">
        <f t="shared" si="9"/>
        <v>--</v>
      </c>
      <c r="M80" s="21" t="s">
        <v>150</v>
      </c>
      <c r="N80" s="116">
        <f t="shared" si="10"/>
        <v>0.1</v>
      </c>
      <c r="O80" s="21"/>
      <c r="P80" s="116" t="str">
        <f t="shared" si="11"/>
        <v>--</v>
      </c>
      <c r="Q80" s="21"/>
      <c r="R80" s="116" t="str">
        <f t="shared" si="12"/>
        <v>--</v>
      </c>
      <c r="S80" s="21"/>
      <c r="T80" s="116" t="str">
        <f t="shared" si="13"/>
        <v>--</v>
      </c>
    </row>
    <row r="81" spans="1:20" x14ac:dyDescent="0.2">
      <c r="A81" s="135" t="s">
        <v>199</v>
      </c>
      <c r="B81" s="77" t="s">
        <v>200</v>
      </c>
      <c r="C81" s="79" t="s">
        <v>191</v>
      </c>
      <c r="D81" s="79">
        <v>0.08</v>
      </c>
      <c r="E81" s="94"/>
      <c r="F81" s="94"/>
      <c r="G81" s="79" t="s">
        <v>198</v>
      </c>
      <c r="H81" s="103">
        <v>0.16</v>
      </c>
      <c r="I81" s="21"/>
      <c r="J81" s="116" t="str">
        <f t="shared" si="8"/>
        <v>--</v>
      </c>
      <c r="K81" s="21" t="s">
        <v>150</v>
      </c>
      <c r="L81" s="116">
        <f t="shared" si="9"/>
        <v>0.16</v>
      </c>
      <c r="M81" s="21"/>
      <c r="N81" s="116" t="str">
        <f t="shared" si="10"/>
        <v>--</v>
      </c>
      <c r="O81" s="21"/>
      <c r="P81" s="116" t="str">
        <f t="shared" si="11"/>
        <v>--</v>
      </c>
      <c r="Q81" s="21"/>
      <c r="R81" s="116" t="str">
        <f t="shared" si="12"/>
        <v>--</v>
      </c>
      <c r="S81" s="21"/>
      <c r="T81" s="116" t="str">
        <f t="shared" si="13"/>
        <v>--</v>
      </c>
    </row>
    <row r="82" spans="1:20" x14ac:dyDescent="0.2">
      <c r="A82" s="135" t="s">
        <v>201</v>
      </c>
      <c r="B82" s="77" t="s">
        <v>202</v>
      </c>
      <c r="C82" s="79" t="s">
        <v>203</v>
      </c>
      <c r="D82" s="79">
        <v>0.04</v>
      </c>
      <c r="E82" s="94"/>
      <c r="F82" s="94"/>
      <c r="G82" s="79" t="s">
        <v>204</v>
      </c>
      <c r="H82" s="103">
        <v>0.08</v>
      </c>
      <c r="I82" s="21" t="s">
        <v>150</v>
      </c>
      <c r="J82" s="116">
        <f t="shared" si="8"/>
        <v>0.08</v>
      </c>
      <c r="K82" s="21"/>
      <c r="L82" s="116" t="str">
        <f t="shared" si="9"/>
        <v>--</v>
      </c>
      <c r="M82" s="21"/>
      <c r="N82" s="116" t="str">
        <f t="shared" si="10"/>
        <v>--</v>
      </c>
      <c r="O82" s="21"/>
      <c r="P82" s="116" t="str">
        <f t="shared" si="11"/>
        <v>--</v>
      </c>
      <c r="Q82" s="21"/>
      <c r="R82" s="116" t="str">
        <f t="shared" si="12"/>
        <v>--</v>
      </c>
      <c r="S82" s="21"/>
      <c r="T82" s="116" t="str">
        <f t="shared" si="13"/>
        <v>--</v>
      </c>
    </row>
    <row r="83" spans="1:20" x14ac:dyDescent="0.2">
      <c r="A83" s="135" t="s">
        <v>205</v>
      </c>
      <c r="B83" s="77" t="s">
        <v>206</v>
      </c>
      <c r="C83" s="79" t="s">
        <v>187</v>
      </c>
      <c r="D83" s="79">
        <v>0.08</v>
      </c>
      <c r="E83" s="94"/>
      <c r="F83" s="94"/>
      <c r="G83" s="79" t="s">
        <v>195</v>
      </c>
      <c r="H83" s="103">
        <v>0.16</v>
      </c>
      <c r="I83" s="21"/>
      <c r="J83" s="116" t="str">
        <f t="shared" si="8"/>
        <v>--</v>
      </c>
      <c r="K83" s="21" t="s">
        <v>146</v>
      </c>
      <c r="L83" s="116">
        <f t="shared" si="9"/>
        <v>0.08</v>
      </c>
      <c r="M83" s="21"/>
      <c r="N83" s="116" t="str">
        <f t="shared" si="10"/>
        <v>--</v>
      </c>
      <c r="O83" s="21"/>
      <c r="P83" s="116" t="str">
        <f t="shared" si="11"/>
        <v>--</v>
      </c>
      <c r="Q83" s="21"/>
      <c r="R83" s="116" t="str">
        <f t="shared" si="12"/>
        <v>--</v>
      </c>
      <c r="S83" s="21"/>
      <c r="T83" s="116" t="str">
        <f t="shared" si="13"/>
        <v>--</v>
      </c>
    </row>
    <row r="84" spans="1:20" x14ac:dyDescent="0.2">
      <c r="A84" s="135" t="s">
        <v>207</v>
      </c>
      <c r="B84" s="77" t="s">
        <v>208</v>
      </c>
      <c r="C84" s="79" t="s">
        <v>187</v>
      </c>
      <c r="D84" s="79">
        <v>0.04</v>
      </c>
      <c r="E84" s="94"/>
      <c r="F84" s="94"/>
      <c r="G84" s="79" t="s">
        <v>195</v>
      </c>
      <c r="H84" s="103">
        <v>0.08</v>
      </c>
      <c r="I84" s="21" t="s">
        <v>146</v>
      </c>
      <c r="J84" s="116">
        <f t="shared" si="8"/>
        <v>0.04</v>
      </c>
      <c r="K84" s="21"/>
      <c r="L84" s="116" t="str">
        <f t="shared" si="9"/>
        <v>--</v>
      </c>
      <c r="M84" s="21"/>
      <c r="N84" s="116" t="str">
        <f t="shared" si="10"/>
        <v>--</v>
      </c>
      <c r="O84" s="21"/>
      <c r="P84" s="116" t="str">
        <f t="shared" si="11"/>
        <v>--</v>
      </c>
      <c r="Q84" s="21"/>
      <c r="R84" s="116" t="str">
        <f t="shared" si="12"/>
        <v>--</v>
      </c>
      <c r="S84" s="21"/>
      <c r="T84" s="116" t="str">
        <f t="shared" si="13"/>
        <v>--</v>
      </c>
    </row>
    <row r="85" spans="1:20" x14ac:dyDescent="0.2">
      <c r="A85" s="135" t="s">
        <v>209</v>
      </c>
      <c r="B85" s="125" t="s">
        <v>210</v>
      </c>
      <c r="C85" s="126" t="s">
        <v>211</v>
      </c>
      <c r="D85" s="126">
        <v>0.01</v>
      </c>
      <c r="E85" s="126" t="s">
        <v>212</v>
      </c>
      <c r="F85" s="126">
        <v>0.02</v>
      </c>
      <c r="G85" s="126" t="s">
        <v>213</v>
      </c>
      <c r="H85" s="127">
        <v>0.03</v>
      </c>
      <c r="I85" s="128" t="s">
        <v>150</v>
      </c>
      <c r="J85" s="129">
        <f>IF(I85="L",$D85,IF(I85="M",$F85,IF(I85="H",$H85,"--")))</f>
        <v>0.03</v>
      </c>
      <c r="K85" s="128" t="s">
        <v>150</v>
      </c>
      <c r="L85" s="129">
        <f>IF(K85="L",$D85,IF(K85="M",$F85,IF(K85="H",$H85,"--")))</f>
        <v>0.03</v>
      </c>
      <c r="M85" s="128" t="s">
        <v>150</v>
      </c>
      <c r="N85" s="129">
        <f>IF(M85="L",$D85,IF(M85="M",$F85,IF(M85="H",$H85,"--")))</f>
        <v>0.03</v>
      </c>
      <c r="O85" s="128" t="s">
        <v>151</v>
      </c>
      <c r="P85" s="129">
        <f>IF(O85="L",$D85,IF(O85="M",$F85,IF(O85="H",$H85,"--")))</f>
        <v>0.03</v>
      </c>
      <c r="Q85" s="128" t="s">
        <v>151</v>
      </c>
      <c r="R85" s="129">
        <f>IF(Q85="L",$D85,IF(Q85="M",$F85,IF(Q85="H",$H85,"--")))</f>
        <v>0.03</v>
      </c>
      <c r="S85" s="128" t="s">
        <v>151</v>
      </c>
      <c r="T85" s="129">
        <f>IF(S85="L",$D85,IF(S85="M",$F85,IF(S85="H",$H85,"--")))</f>
        <v>0.03</v>
      </c>
    </row>
    <row r="86" spans="1:20" ht="13.5" thickBot="1" x14ac:dyDescent="0.25">
      <c r="A86" s="136" t="s">
        <v>214</v>
      </c>
      <c r="B86" s="80" t="s">
        <v>215</v>
      </c>
      <c r="C86" s="81" t="s">
        <v>211</v>
      </c>
      <c r="D86" s="81">
        <v>0.01</v>
      </c>
      <c r="E86" s="81" t="s">
        <v>212</v>
      </c>
      <c r="F86" s="81">
        <v>1.4999999999999999E-2</v>
      </c>
      <c r="G86" s="81" t="s">
        <v>213</v>
      </c>
      <c r="H86" s="104">
        <v>0.02</v>
      </c>
      <c r="I86" s="117"/>
      <c r="J86" s="118" t="str">
        <f>IF(I86="L",$D86,IF(I86="M",$F86,IF(I86="H",$H86,"--")))</f>
        <v>--</v>
      </c>
      <c r="K86" s="117" t="s">
        <v>150</v>
      </c>
      <c r="L86" s="118">
        <f>IF(K86="L",$D86,IF(K86="M",$F86,IF(K86="H",$H86,"--")))</f>
        <v>0.02</v>
      </c>
      <c r="M86" s="117"/>
      <c r="N86" s="118" t="str">
        <f>IF(M86="L",$D86,IF(M86="M",$F86,IF(M86="H",$H86,"--")))</f>
        <v>--</v>
      </c>
      <c r="O86" s="117" t="s">
        <v>147</v>
      </c>
      <c r="P86" s="118">
        <f>IF(O86="L",$D86,IF(O86="M",$F86,IF(O86="H",$H86,"--")))</f>
        <v>0.01</v>
      </c>
      <c r="Q86" s="117" t="s">
        <v>151</v>
      </c>
      <c r="R86" s="118">
        <f>IF(Q86="L",$D86,IF(Q86="M",$F86,IF(Q86="H",$H86,"--")))</f>
        <v>0.02</v>
      </c>
      <c r="S86" s="117"/>
      <c r="T86" s="118" t="str">
        <f>IF(S86="L",$D86,IF(S86="M",$F86,IF(S86="H",$H86,"--")))</f>
        <v>--</v>
      </c>
    </row>
    <row r="87" spans="1:20" x14ac:dyDescent="0.2">
      <c r="I87" s="161">
        <f>IF(ISNUMBER(J75),J75,MAX(J75:J76))+IF(ISNUMBER(J77),J77,MAX(J77:J78))+IF(ISNUMBER(J79),J79,MAX(J79:J80))+IF(ISNUMBER(J81),J81,MAX(J81:J83))+IF(ISNUMBER(J83),J83,MAX(J83:J84))+SUM(J85:J86)</f>
        <v>0.45000000000000007</v>
      </c>
      <c r="J87" s="161"/>
      <c r="K87" s="161">
        <f>IF(ISNUMBER(L75),L75,MAX(L75:L76))+IF(ISNUMBER(L77),L77,MAX(L77:L78))+IF(ISNUMBER(L79),L79,MAX(L79:L80))+IF(ISNUMBER(L81),L81,MAX(L81:L83))+IF(ISNUMBER(L83),L83,MAX(L83:L84))+SUM(L85:L86)</f>
        <v>0.59000000000000008</v>
      </c>
      <c r="L87" s="161"/>
      <c r="M87" s="161">
        <f>IF(ISNUMBER(N75),N75,MAX(N75:N76))+IF(ISNUMBER(N77),N77,MAX(N77:N78))+IF(ISNUMBER(N79),N79,MAX(N79:N80))+IF(ISNUMBER(N81),N81,MAX(N81:N83))+IF(ISNUMBER(N83),N83,MAX(N83:N84))+SUM(N85:N86)</f>
        <v>0.43000000000000005</v>
      </c>
      <c r="N87" s="161"/>
      <c r="O87" s="161">
        <f>IF(ISNUMBER(P75),P75,MAX(P75:P76))+IF(ISNUMBER(P77),P77,MAX(P77:P78))+IF(ISNUMBER(P79),P79,MAX(P79:P80))+IF(ISNUMBER(P81),P81,MAX(P81:P83))+IF(ISNUMBER(P83),P83,MAX(P83:P84))+SUM(P85:P86)</f>
        <v>0.04</v>
      </c>
      <c r="P87" s="161"/>
      <c r="Q87" s="161">
        <f>IF(ISNUMBER(R75),R75,MAX(R75:R76))+IF(ISNUMBER(R77),R77,MAX(R77:R78))+IF(ISNUMBER(R79),R79,MAX(R79:R80))+IF(ISNUMBER(R81),R81,MAX(R81:R83))+IF(ISNUMBER(R83),R83,MAX(R83:R84))+SUM(R85:R86)</f>
        <v>0.05</v>
      </c>
      <c r="R87" s="161"/>
      <c r="S87" s="161">
        <f>IF(ISNUMBER(T75),T75,MAX(T75:T76))+IF(ISNUMBER(T77),T77,MAX(T77:T78))+IF(ISNUMBER(T79),T79,MAX(T79:T80))+IF(ISNUMBER(T81),T81,MAX(T81:T83))+IF(ISNUMBER(T83),T83,MAX(T83:T84))+SUM(T85:T86)</f>
        <v>0.23</v>
      </c>
      <c r="T87" s="161"/>
    </row>
    <row r="88" spans="1:20" ht="13.5" thickBot="1" x14ac:dyDescent="0.25"/>
    <row r="89" spans="1:20" ht="27" thickBot="1" x14ac:dyDescent="0.45">
      <c r="B89" s="192" t="s">
        <v>216</v>
      </c>
      <c r="C89" s="192"/>
      <c r="D89" s="192"/>
      <c r="E89" s="192"/>
      <c r="F89" s="192"/>
      <c r="G89" s="192"/>
      <c r="H89" s="193"/>
      <c r="I89" s="191">
        <f>I50+I59+I73+I87</f>
        <v>5.5166666666666675</v>
      </c>
      <c r="J89" s="191"/>
      <c r="K89" s="191">
        <f>K50+K59+K73+K87</f>
        <v>6.6233333333333331</v>
      </c>
      <c r="L89" s="191"/>
      <c r="M89" s="171">
        <f>M50+M59+M73+M87</f>
        <v>6.2299999999999995</v>
      </c>
      <c r="N89" s="172"/>
      <c r="O89" s="171">
        <f>O50+O59+O73+O87</f>
        <v>3.7733333333333334</v>
      </c>
      <c r="P89" s="172"/>
      <c r="Q89" s="171">
        <f>Q50+Q59+Q73+Q87</f>
        <v>3.2499999999999996</v>
      </c>
      <c r="R89" s="172"/>
      <c r="S89" s="171">
        <f>S50+S59+S73+S87</f>
        <v>6.33</v>
      </c>
      <c r="T89" s="172"/>
    </row>
    <row r="90" spans="1:20" ht="81.75" customHeight="1" x14ac:dyDescent="0.2"/>
  </sheetData>
  <mergeCells count="85">
    <mergeCell ref="S89:T89"/>
    <mergeCell ref="S49:T49"/>
    <mergeCell ref="S50:T50"/>
    <mergeCell ref="S59:T59"/>
    <mergeCell ref="S73:T73"/>
    <mergeCell ref="S87:T87"/>
    <mergeCell ref="S3:T3"/>
    <mergeCell ref="S4:T4"/>
    <mergeCell ref="S5:T5"/>
    <mergeCell ref="S16:T16"/>
    <mergeCell ref="S33:T33"/>
    <mergeCell ref="Q4:R4"/>
    <mergeCell ref="Q5:R5"/>
    <mergeCell ref="Q89:R89"/>
    <mergeCell ref="Q16:R16"/>
    <mergeCell ref="Q33:R33"/>
    <mergeCell ref="Q49:R49"/>
    <mergeCell ref="Q59:R59"/>
    <mergeCell ref="Q73:R73"/>
    <mergeCell ref="Q87:R87"/>
    <mergeCell ref="O89:P89"/>
    <mergeCell ref="O33:P33"/>
    <mergeCell ref="O49:P49"/>
    <mergeCell ref="O50:P50"/>
    <mergeCell ref="O4:P4"/>
    <mergeCell ref="O5:P5"/>
    <mergeCell ref="O16:P16"/>
    <mergeCell ref="I89:J89"/>
    <mergeCell ref="K50:L50"/>
    <mergeCell ref="I73:J73"/>
    <mergeCell ref="B89:H89"/>
    <mergeCell ref="K89:L89"/>
    <mergeCell ref="I87:J87"/>
    <mergeCell ref="K87:L87"/>
    <mergeCell ref="I59:J59"/>
    <mergeCell ref="K59:L59"/>
    <mergeCell ref="K73:L73"/>
    <mergeCell ref="B50:H50"/>
    <mergeCell ref="A40:A44"/>
    <mergeCell ref="A45:A49"/>
    <mergeCell ref="A19:A22"/>
    <mergeCell ref="A23:A26"/>
    <mergeCell ref="A29:A32"/>
    <mergeCell ref="I3:J3"/>
    <mergeCell ref="I4:J4"/>
    <mergeCell ref="I16:J16"/>
    <mergeCell ref="C4:H4"/>
    <mergeCell ref="A35:A39"/>
    <mergeCell ref="I33:J33"/>
    <mergeCell ref="I49:J49"/>
    <mergeCell ref="I50:J50"/>
    <mergeCell ref="I5:J5"/>
    <mergeCell ref="C7:D7"/>
    <mergeCell ref="E7:F7"/>
    <mergeCell ref="G7:H7"/>
    <mergeCell ref="C34:D34"/>
    <mergeCell ref="E34:F34"/>
    <mergeCell ref="G34:H34"/>
    <mergeCell ref="C17:D17"/>
    <mergeCell ref="E17:F17"/>
    <mergeCell ref="B5:H5"/>
    <mergeCell ref="G17:H17"/>
    <mergeCell ref="M89:N89"/>
    <mergeCell ref="M59:N59"/>
    <mergeCell ref="M73:N73"/>
    <mergeCell ref="M50:N50"/>
    <mergeCell ref="M16:N16"/>
    <mergeCell ref="M33:N33"/>
    <mergeCell ref="M49:N49"/>
    <mergeCell ref="Q3:R3"/>
    <mergeCell ref="O3:P3"/>
    <mergeCell ref="M5:N5"/>
    <mergeCell ref="K5:L5"/>
    <mergeCell ref="M87:N87"/>
    <mergeCell ref="M3:N3"/>
    <mergeCell ref="M4:N4"/>
    <mergeCell ref="K3:L3"/>
    <mergeCell ref="K4:L4"/>
    <mergeCell ref="K16:L16"/>
    <mergeCell ref="K33:L33"/>
    <mergeCell ref="K49:L49"/>
    <mergeCell ref="O59:P59"/>
    <mergeCell ref="O73:P73"/>
    <mergeCell ref="O87:P87"/>
    <mergeCell ref="Q50:R50"/>
  </mergeCells>
  <phoneticPr fontId="2" type="noConversion"/>
  <conditionalFormatting sqref="I57:N58 I61:N72 I75:N86 I89:N89 I35:N50 I18:N33 I8:N16">
    <cfRule type="expression" dxfId="17" priority="225">
      <formula>I$5="OLD"</formula>
    </cfRule>
  </conditionalFormatting>
  <conditionalFormatting sqref="O18:P18 O20:P20 P19 O21">
    <cfRule type="expression" dxfId="16" priority="66">
      <formula>O$5="OLD"</formula>
    </cfRule>
  </conditionalFormatting>
  <conditionalFormatting sqref="O46:P47 O35:P44">
    <cfRule type="expression" dxfId="15" priority="65">
      <formula>O$5="OLD"</formula>
    </cfRule>
  </conditionalFormatting>
  <conditionalFormatting sqref="O8:P16 O48:P50 P21 O22:P25 O27:P33 P26">
    <cfRule type="expression" dxfId="14" priority="64">
      <formula>O$5="OLD"</formula>
    </cfRule>
  </conditionalFormatting>
  <conditionalFormatting sqref="O89:P89 O57:P58 O61:P72 O75:P86">
    <cfRule type="expression" dxfId="13" priority="63">
      <formula>O$5="OLD"</formula>
    </cfRule>
  </conditionalFormatting>
  <conditionalFormatting sqref="P45">
    <cfRule type="expression" dxfId="12" priority="62">
      <formula>P$5="OLD"</formula>
    </cfRule>
  </conditionalFormatting>
  <conditionalFormatting sqref="O45">
    <cfRule type="expression" dxfId="11" priority="61">
      <formula>O$5="OLD"</formula>
    </cfRule>
  </conditionalFormatting>
  <conditionalFormatting sqref="O19">
    <cfRule type="expression" dxfId="10" priority="60">
      <formula>O$5="OLD"</formula>
    </cfRule>
  </conditionalFormatting>
  <conditionalFormatting sqref="O26">
    <cfRule type="expression" dxfId="9" priority="10">
      <formula>O$5="OLD"</formula>
    </cfRule>
  </conditionalFormatting>
  <conditionalFormatting sqref="S18:T33 S8:T16 S35:T50">
    <cfRule type="expression" dxfId="8" priority="9">
      <formula>S$5="OLD"</formula>
    </cfRule>
  </conditionalFormatting>
  <conditionalFormatting sqref="S89:T89 S57:T58 S61:T72 S75:T86">
    <cfRule type="expression" dxfId="7" priority="8">
      <formula>S$5="OLD"</formula>
    </cfRule>
  </conditionalFormatting>
  <conditionalFormatting sqref="Q18:R18 Q20:R20 R19 Q21">
    <cfRule type="expression" dxfId="6" priority="7">
      <formula>Q$5="OLD"</formula>
    </cfRule>
  </conditionalFormatting>
  <conditionalFormatting sqref="Q46:R47 Q35:R44">
    <cfRule type="expression" dxfId="5" priority="6">
      <formula>Q$5="OLD"</formula>
    </cfRule>
  </conditionalFormatting>
  <conditionalFormatting sqref="Q8:R16 Q48:R50 R21 Q22:R33">
    <cfRule type="expression" dxfId="4" priority="5">
      <formula>Q$5="OLD"</formula>
    </cfRule>
  </conditionalFormatting>
  <conditionalFormatting sqref="Q89:R89 Q57:R58 Q61:R72 Q75:R86">
    <cfRule type="expression" dxfId="3" priority="4">
      <formula>Q$5="OLD"</formula>
    </cfRule>
  </conditionalFormatting>
  <conditionalFormatting sqref="R45">
    <cfRule type="expression" dxfId="2" priority="3">
      <formula>R$5="OLD"</formula>
    </cfRule>
  </conditionalFormatting>
  <conditionalFormatting sqref="Q45">
    <cfRule type="expression" dxfId="1" priority="2">
      <formula>Q$5="OLD"</formula>
    </cfRule>
  </conditionalFormatting>
  <conditionalFormatting sqref="Q19">
    <cfRule type="expression" dxfId="0" priority="1">
      <formula>Q$5="OLD"</formula>
    </cfRule>
  </conditionalFormatting>
  <printOptions gridLines="1"/>
  <pageMargins left="0.25" right="0.25" top="0.5" bottom="0.5" header="0.3" footer="0.3"/>
  <pageSetup paperSize="17" scale="43" fitToWidth="0" orientation="landscape" copies="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3f09c3df709400db2417a7161762d62 xmlns="4ffa91fb-a0ff-4ac5-b2db-65c790d184a4">
      <Terms xmlns="http://schemas.microsoft.com/office/infopath/2007/PartnerControls"/>
    </e3f09c3df709400db2417a7161762d62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2019-10-11T13:36:51+00:00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  <_dlc_DocId xmlns="2fe5acc1-9310-4462-a44a-3cad32217294">SSYEHYHTR5TA-1030401309-12</_dlc_DocId>
    <_dlc_DocIdUrl xmlns="2fe5acc1-9310-4462-a44a-3cad32217294">
      <Url>https://usepa.sharepoint.com/sites/ORD_Work/mn_rapidtox_project/_layouts/15/DocIdRedir.aspx?ID=SSYEHYHTR5TA-1030401309-12</Url>
      <Description>SSYEHYHTR5TA-1030401309-12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E8171C1ABD04E80AE3EEFB9D2E14D" ma:contentTypeVersion="6" ma:contentTypeDescription="Create a new document." ma:contentTypeScope="" ma:versionID="3d8c13b39dbf6bbb3f758ac44f614f01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2fe5acc1-9310-4462-a44a-3cad32217294" xmlns:ns6="813a1b2a-83df-496c-9281-2f354959fd89" targetNamespace="http://schemas.microsoft.com/office/2006/metadata/properties" ma:root="true" ma:fieldsID="953d4ed0bf0eb850a9849bed512c364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2fe5acc1-9310-4462-a44a-3cad32217294"/>
    <xsd:import namespace="813a1b2a-83df-496c-9281-2f354959fd8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_dlc_DocId" minOccurs="0"/>
                <xsd:element ref="ns5:_dlc_DocIdUrl" minOccurs="0"/>
                <xsd:element ref="ns5:_dlc_DocIdPersistId" minOccurs="0"/>
                <xsd:element ref="ns2:e3f09c3df709400db2417a7161762d62" minOccurs="0"/>
                <xsd:element ref="ns6:MediaServiceMetadata" minOccurs="0"/>
                <xsd:element ref="ns6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description="" ma:hidden="true" ma:list="{e45b6655-e6a6-40d9-8e2b-c93e42c0dbf8}" ma:internalName="TaxCatchAllLabel" ma:readOnly="true" ma:showField="CatchAllDataLabel" ma:web="2fe5acc1-9310-4462-a44a-3cad322172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description="" ma:hidden="true" ma:list="{e45b6655-e6a6-40d9-8e2b-c93e42c0dbf8}" ma:internalName="TaxCatchAll" ma:showField="CatchAllData" ma:web="2fe5acc1-9310-4462-a44a-3cad322172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3f09c3df709400db2417a7161762d62" ma:index="31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e5acc1-9310-4462-a44a-3cad32217294" elementFormDefault="qualified">
    <xsd:import namespace="http://schemas.microsoft.com/office/2006/documentManagement/types"/>
    <xsd:import namespace="http://schemas.microsoft.com/office/infopath/2007/PartnerControls"/>
    <xsd:element name="_dlc_DocId" ma:index="2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a1b2a-83df-496c-9281-2f354959f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3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6AA23CE-3ABC-4B23-B3E5-66F0C2059F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8FF4F0-78AF-4782-B5EE-0C64BE108831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schemas.microsoft.com/office/infopath/2007/PartnerControls"/>
    <ds:schemaRef ds:uri="http://schemas.microsoft.com/sharepoint/v3/fields"/>
    <ds:schemaRef ds:uri="http://purl.org/dc/elements/1.1/"/>
    <ds:schemaRef ds:uri="http://schemas.openxmlformats.org/package/2006/metadata/core-properties"/>
    <ds:schemaRef ds:uri="813a1b2a-83df-496c-9281-2f354959fd89"/>
    <ds:schemaRef ds:uri="2fe5acc1-9310-4462-a44a-3cad32217294"/>
    <ds:schemaRef ds:uri="http://schemas.microsoft.com/sharepoint.v3"/>
    <ds:schemaRef ds:uri="4ffa91fb-a0ff-4ac5-b2db-65c790d184a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083E12D-A4B2-41E7-A87B-95ECCCACA5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2fe5acc1-9310-4462-a44a-3cad32217294"/>
    <ds:schemaRef ds:uri="813a1b2a-83df-496c-9281-2f354959fd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A35DD6D-E480-46A7-BAB1-268D9387F535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5EDBA243-111E-4E07-8754-8D117AC0DFDE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ranked pool</vt:lpstr>
      <vt:lpstr>'ranked pool'!Print_Area</vt:lpstr>
      <vt:lpstr>'ranked pool'!Print_Titles</vt:lpstr>
    </vt:vector>
  </TitlesOfParts>
  <Manager/>
  <Company>Minnesota Department Of Health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MDH</dc:creator>
  <cp:keywords/>
  <dc:description/>
  <cp:lastModifiedBy>Wall, Jonathan</cp:lastModifiedBy>
  <cp:revision/>
  <dcterms:created xsi:type="dcterms:W3CDTF">2010-09-30T13:56:37Z</dcterms:created>
  <dcterms:modified xsi:type="dcterms:W3CDTF">2019-10-28T16:25:16Z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0x0101008ABE8171C1ABD04E80AE3EEFB9D2E14D</vt:lpwstr>
  </property>
  <property fmtid="{D5CDD505-2E9C-101B-9397-08002B2CF9AE}" pid="3" name="_dlc_DocIdItemGuid">
    <vt:lpwstr>eab31982-951a-415b-a7d0-949a82ea4aac</vt:lpwstr>
  </property>
  <property fmtid="{D5CDD505-2E9C-101B-9397-08002B2CF9AE}" pid="4" name="TaxKeyword">
    <vt:lpwstr/>
  </property>
  <property fmtid="{D5CDD505-2E9C-101B-9397-08002B2CF9AE}" pid="5" name="EPA Subject">
    <vt:lpwstr/>
  </property>
  <property fmtid="{D5CDD505-2E9C-101B-9397-08002B2CF9AE}" pid="6" name="Document Type">
    <vt:lpwstr/>
  </property>
</Properties>
</file>