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2"/>
  <workbookPr defaultThemeVersion="166925"/>
  <xr:revisionPtr revIDLastSave="0" documentId="8_{6BE082D9-AFE0-4184-B59E-69A0A65C1EDB}" xr6:coauthVersionLast="47" xr6:coauthVersionMax="47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Sheet1" sheetId="1" r:id="rId1"/>
    <sheet name="스테이지1(점프세기)" sheetId="2" r:id="rId2"/>
    <sheet name="스테이지2(점프세기)" sheetId="5" r:id="rId3"/>
    <sheet name="스테이지3(점프세기)" sheetId="6" r:id="rId4"/>
    <sheet name="아이템변화(점프)" sheetId="3" r:id="rId5"/>
    <sheet name="아이템변화(달리기)" sheetId="8" r:id="rId6"/>
    <sheet name="무게에 따른 점프력 변화" sheetId="7" r:id="rId7"/>
    <sheet name="받는데미지" sheetId="4" r:id="rId8"/>
    <sheet name="스킬 데미지" sheetId="9" r:id="rId9"/>
    <sheet name="몬스터" sheetId="10" r:id="rId10"/>
    <sheet name="경제" sheetId="11" r:id="rId11"/>
    <sheet name="인게임 스토어" sheetId="12" r:id="rId12"/>
    <sheet name="플레이어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1" l="1"/>
  <c r="U16" i="11"/>
  <c r="U15" i="11"/>
  <c r="U14" i="11"/>
  <c r="U13" i="11"/>
  <c r="U12" i="11"/>
  <c r="U11" i="11"/>
  <c r="U10" i="11"/>
  <c r="U9" i="11"/>
  <c r="U8" i="11"/>
  <c r="L18" i="11"/>
  <c r="L8" i="11"/>
  <c r="L9" i="11"/>
  <c r="L10" i="11"/>
  <c r="L11" i="11"/>
  <c r="L12" i="11"/>
  <c r="L14" i="11"/>
  <c r="L15" i="11"/>
  <c r="L16" i="11"/>
  <c r="L17" i="11"/>
  <c r="L7" i="11"/>
  <c r="M3" i="9"/>
  <c r="M4" i="9"/>
  <c r="M5" i="9"/>
  <c r="M6" i="9"/>
  <c r="M7" i="9"/>
  <c r="M8" i="9"/>
  <c r="M10" i="9"/>
  <c r="M11" i="9"/>
  <c r="M12" i="9"/>
  <c r="M13" i="9"/>
  <c r="M14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2" i="9"/>
  <c r="K13" i="9"/>
  <c r="K2" i="9"/>
  <c r="B3" i="9"/>
  <c r="K3" i="9"/>
  <c r="K4" i="9"/>
  <c r="K5" i="9"/>
  <c r="K6" i="9"/>
  <c r="K7" i="9"/>
  <c r="K8" i="9"/>
  <c r="K9" i="9"/>
  <c r="K10" i="9"/>
  <c r="K11" i="9"/>
  <c r="K12" i="9"/>
  <c r="E3" i="4"/>
  <c r="E4" i="4"/>
  <c r="E5" i="4"/>
  <c r="E6" i="4"/>
  <c r="E2" i="4"/>
  <c r="F3" i="7"/>
  <c r="F4" i="7"/>
  <c r="F5" i="7"/>
  <c r="F6" i="7"/>
  <c r="F7" i="7"/>
  <c r="F8" i="7"/>
  <c r="F9" i="7"/>
  <c r="F10" i="7"/>
  <c r="F11" i="7"/>
  <c r="F2" i="7"/>
  <c r="G3" i="8"/>
  <c r="H3" i="8" s="1"/>
  <c r="G4" i="8"/>
  <c r="H4" i="8" s="1"/>
  <c r="G5" i="8"/>
  <c r="H5" i="8" s="1"/>
  <c r="G2" i="8"/>
  <c r="H2" i="8" s="1"/>
  <c r="F3" i="8"/>
  <c r="F4" i="8"/>
  <c r="F5" i="8"/>
  <c r="F2" i="8"/>
  <c r="H3" i="2"/>
  <c r="H4" i="2"/>
  <c r="H5" i="2"/>
  <c r="H6" i="2"/>
  <c r="H7" i="2"/>
  <c r="H8" i="2"/>
  <c r="H9" i="2"/>
  <c r="H10" i="2"/>
  <c r="H11" i="2"/>
  <c r="H12" i="2"/>
  <c r="H2" i="2"/>
  <c r="H3" i="5"/>
  <c r="H4" i="5"/>
  <c r="H5" i="5"/>
  <c r="H6" i="5"/>
  <c r="H7" i="5"/>
  <c r="H8" i="5"/>
  <c r="H9" i="5"/>
  <c r="H10" i="5"/>
  <c r="H11" i="5"/>
  <c r="H12" i="5"/>
  <c r="H2" i="5"/>
  <c r="H3" i="6"/>
  <c r="H4" i="6"/>
  <c r="H5" i="6"/>
  <c r="H6" i="6"/>
  <c r="H7" i="6"/>
  <c r="H8" i="6"/>
  <c r="H9" i="6"/>
  <c r="H10" i="6"/>
  <c r="H11" i="6"/>
  <c r="H12" i="6"/>
  <c r="H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M3" i="1"/>
  <c r="M4" i="1"/>
  <c r="M5" i="1"/>
  <c r="M6" i="1"/>
  <c r="M7" i="1"/>
  <c r="M8" i="1"/>
  <c r="M9" i="1"/>
  <c r="M10" i="1"/>
  <c r="M2" i="1"/>
  <c r="E6" i="1"/>
  <c r="E7" i="1"/>
  <c r="E8" i="1"/>
  <c r="E9" i="1"/>
  <c r="E10" i="1"/>
  <c r="E4" i="1"/>
  <c r="E5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humanvirus2 humanvirus2</author>
  </authors>
  <commentList>
    <comment ref="D10" authorId="0" shapeId="0" xr:uid="{CA035BE9-6FDE-4B47-B409-CF77DB065E03}">
      <text>
        <r>
          <rPr>
            <sz val="11"/>
            <color theme="1"/>
            <rFont val="맑은 고딕"/>
            <family val="2"/>
            <scheme val="minor"/>
          </rPr>
          <t xml:space="preserve">humanvirus2 humanvirus2: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humanvirus2 humanvirus2</author>
  </authors>
  <commentList>
    <comment ref="D10" authorId="0" shapeId="0" xr:uid="{6F9880DA-9009-42C4-B7E4-B30D07801631}">
      <text>
        <r>
          <rPr>
            <sz val="11"/>
            <color theme="1"/>
            <rFont val="맑은 고딕"/>
            <family val="2"/>
            <scheme val="minor"/>
          </rPr>
          <t xml:space="preserve">humanvirus2 humanvirus2:
</t>
        </r>
      </text>
    </comment>
  </commentList>
</comments>
</file>

<file path=xl/sharedStrings.xml><?xml version="1.0" encoding="utf-8"?>
<sst xmlns="http://schemas.openxmlformats.org/spreadsheetml/2006/main" count="329" uniqueCount="163">
  <si>
    <t>아이템</t>
  </si>
  <si>
    <t>기본점프세기</t>
  </si>
  <si>
    <t>아이템 무게</t>
  </si>
  <si>
    <t>기본 중력</t>
  </si>
  <si>
    <t>실제 점프세기</t>
  </si>
  <si>
    <t>상태</t>
  </si>
  <si>
    <t>맵</t>
  </si>
  <si>
    <t>아이템무게</t>
  </si>
  <si>
    <t>맵 중력</t>
  </si>
  <si>
    <t>아이템 갯수</t>
  </si>
  <si>
    <t>점프세기</t>
  </si>
  <si>
    <t>힘의 값</t>
  </si>
  <si>
    <t>캐릭터 상태</t>
  </si>
  <si>
    <t>지면</t>
  </si>
  <si>
    <t>업</t>
  </si>
  <si>
    <t>다운</t>
  </si>
  <si>
    <t>중력의 세기</t>
  </si>
  <si>
    <t>점프력(무게)</t>
  </si>
  <si>
    <t>걷기</t>
  </si>
  <si>
    <t>뛰기</t>
  </si>
  <si>
    <t>점프보조(I)</t>
  </si>
  <si>
    <t>걷기에  따른 점프변수</t>
  </si>
  <si>
    <t>이중점프세기</t>
  </si>
  <si>
    <t>총합</t>
  </si>
  <si>
    <t>중력</t>
  </si>
  <si>
    <t>점프력</t>
  </si>
  <si>
    <t>달리기(I)</t>
  </si>
  <si>
    <t>이중점프</t>
  </si>
  <si>
    <t>달리기</t>
  </si>
  <si>
    <t>점프</t>
  </si>
  <si>
    <t>무게</t>
  </si>
  <si>
    <t>이중점프길이</t>
  </si>
  <si>
    <t>달릴때 추가점프높이</t>
  </si>
  <si>
    <t>나아가는 길이</t>
  </si>
  <si>
    <t>무게추</t>
  </si>
  <si>
    <t>이중점프(무게&gt;5=0)</t>
  </si>
  <si>
    <t>상태(점프력&gt;0=위로)</t>
  </si>
  <si>
    <t>장애물(D)</t>
  </si>
  <si>
    <t>낙하속도</t>
  </si>
  <si>
    <t>방어력</t>
  </si>
  <si>
    <t>회피력</t>
  </si>
  <si>
    <t>입는 데미지</t>
  </si>
  <si>
    <t>공격</t>
  </si>
  <si>
    <t>데미지</t>
  </si>
  <si>
    <t>1렙몬스터HP</t>
  </si>
  <si>
    <t>활동E(기본:100)</t>
  </si>
  <si>
    <t>스킬D</t>
  </si>
  <si>
    <t>거리</t>
  </si>
  <si>
    <t>지속피해량</t>
  </si>
  <si>
    <t>주인공 입는피해</t>
  </si>
  <si>
    <t>재사용시간</t>
  </si>
  <si>
    <t>사용 횟수</t>
  </si>
  <si>
    <t>총데미지</t>
  </si>
  <si>
    <t>남은 몬스터HP</t>
  </si>
  <si>
    <t>필요타격 횟수</t>
  </si>
  <si>
    <t>기본</t>
  </si>
  <si>
    <t>무한</t>
  </si>
  <si>
    <t>밟기</t>
  </si>
  <si>
    <t>돌던지기</t>
  </si>
  <si>
    <t>가스살포</t>
  </si>
  <si>
    <t>30%확률로 중독 매초 10씩 데미지</t>
  </si>
  <si>
    <t>전기</t>
  </si>
  <si>
    <t>스턴</t>
  </si>
  <si>
    <t>10%확률로 자기 감전 50%HP삭감및 2초마비</t>
  </si>
  <si>
    <t>0(클릭시 지속)</t>
  </si>
  <si>
    <t>화염방사기</t>
  </si>
  <si>
    <t>경도 화상 -10HP스피드 -5</t>
  </si>
  <si>
    <t>낡은 리볼버</t>
  </si>
  <si>
    <t>20%확률로 총기고장 -10HP</t>
  </si>
  <si>
    <t>폭탄</t>
  </si>
  <si>
    <t>세열</t>
  </si>
  <si>
    <t>출혈10</t>
  </si>
  <si>
    <t>거리 5이하시 -30HP</t>
  </si>
  <si>
    <t>독</t>
  </si>
  <si>
    <t>거리 5이하시 -30HP+지속데미지 -3HP</t>
  </si>
  <si>
    <t>불</t>
  </si>
  <si>
    <t>거리 5이하시 -30HP+지속데미지 -4HP</t>
  </si>
  <si>
    <t>EMP</t>
  </si>
  <si>
    <t>0 or 100(기계일때)</t>
  </si>
  <si>
    <t>섬광</t>
  </si>
  <si>
    <t>거리 5이하시 블라인드 10s</t>
  </si>
  <si>
    <t>몬스터</t>
  </si>
  <si>
    <t>HP</t>
  </si>
  <si>
    <t>마법방어력</t>
  </si>
  <si>
    <t>회복력</t>
  </si>
  <si>
    <t>문</t>
  </si>
  <si>
    <t>돌덩이</t>
  </si>
  <si>
    <t>돌연변이 쥐</t>
  </si>
  <si>
    <t>변이된 일개미</t>
  </si>
  <si>
    <t>작은 골렘</t>
  </si>
  <si>
    <t>악어</t>
  </si>
  <si>
    <t>경제 밸런스</t>
  </si>
  <si>
    <t>아이템 가격</t>
  </si>
  <si>
    <t>스테이지당 골드획득</t>
  </si>
  <si>
    <t>인덱스</t>
  </si>
  <si>
    <t>스킬&amp;아이템</t>
  </si>
  <si>
    <t>가격</t>
  </si>
  <si>
    <t>판매</t>
  </si>
  <si>
    <t>뽑기확률</t>
  </si>
  <si>
    <t>스테이지</t>
  </si>
  <si>
    <t>골드</t>
  </si>
  <si>
    <t>몬스터수</t>
  </si>
  <si>
    <t>스테이지당 골드</t>
  </si>
  <si>
    <t>스피드</t>
  </si>
  <si>
    <t>플라이</t>
  </si>
  <si>
    <t>더블</t>
  </si>
  <si>
    <t>나이프</t>
  </si>
  <si>
    <t>독가스</t>
  </si>
  <si>
    <t>전선</t>
  </si>
  <si>
    <t>돌</t>
  </si>
  <si>
    <t>세열폭탄</t>
  </si>
  <si>
    <t>불폭탄</t>
  </si>
  <si>
    <t>독폭탄</t>
  </si>
  <si>
    <t>emp폭탄</t>
  </si>
  <si>
    <t>행운의 상자</t>
  </si>
  <si>
    <t>Ingame Store</t>
  </si>
  <si>
    <t>제목</t>
  </si>
  <si>
    <t>ID</t>
  </si>
  <si>
    <t>Name</t>
  </si>
  <si>
    <t>Description</t>
  </si>
  <si>
    <t>Number</t>
  </si>
  <si>
    <t>Price</t>
  </si>
  <si>
    <t>Count</t>
  </si>
  <si>
    <t>Imege</t>
  </si>
  <si>
    <t>salePrice</t>
  </si>
  <si>
    <t>내용</t>
  </si>
  <si>
    <t>식별번호</t>
  </si>
  <si>
    <t>아이템명</t>
  </si>
  <si>
    <t>설명</t>
  </si>
  <si>
    <t>보유가능수</t>
  </si>
  <si>
    <t>1구매당 사용횟수</t>
  </si>
  <si>
    <t>판매가격</t>
  </si>
  <si>
    <t>Type</t>
  </si>
  <si>
    <t>int</t>
  </si>
  <si>
    <t>string</t>
  </si>
  <si>
    <t>주인공이 3초동안 +10%속도를 가진다</t>
  </si>
  <si>
    <t>()</t>
  </si>
  <si>
    <t xml:space="preserve">10초동안 플레이어의 점프력 10상승 </t>
  </si>
  <si>
    <t>플레이어가 더블점프가 가능해진다.</t>
  </si>
  <si>
    <t>50%센트의 확률로 200피해를줌
(30%확률로 데미지입음)</t>
  </si>
  <si>
    <t>50%확률 200데미지줌
50%확률 80피해받음</t>
  </si>
  <si>
    <t>10의 데미지</t>
  </si>
  <si>
    <t>100데미지</t>
  </si>
  <si>
    <t>20데미지+5초간5지속 데미지</t>
  </si>
  <si>
    <t>20데미지+5초간6지속 데미지</t>
  </si>
  <si>
    <t>전기타입 10초무력화</t>
  </si>
  <si>
    <t>랜덤으로 소비아이템이 뜬다</t>
  </si>
  <si>
    <t>클로버</t>
  </si>
  <si>
    <t>시전자의 행운을 11%증가시킨다</t>
  </si>
  <si>
    <t>100의 데미지를 준다(10%의 확률로 추가화상데미지)
20%확률로 자신이 화상데미지를 입는다</t>
  </si>
  <si>
    <t>낡은 권총</t>
  </si>
  <si>
    <t>100의 데미지를 준다.(30%센트 확률로 총기가 부서진다)</t>
  </si>
  <si>
    <t>권총</t>
  </si>
  <si>
    <t>100의 데미지를 준다.</t>
  </si>
  <si>
    <t>활</t>
  </si>
  <si>
    <t>타격으로쓰면 잘 부러진다.</t>
  </si>
  <si>
    <t>화살</t>
  </si>
  <si>
    <t>50의 데미지를 준다(활이 있어야만 사용가능)</t>
  </si>
  <si>
    <t>카드</t>
  </si>
  <si>
    <t>3스테이지 진입시 필요하다</t>
  </si>
  <si>
    <t>기관총</t>
  </si>
  <si>
    <t>500의 데미지를 5초간나눠서 준다.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</si>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</sst>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9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  <font>
      <sz val="11"/>
      <color rgb="FFFF0000"/>
      <name val="맑은 고딕"/>
      <family val="2"/>
      <scheme val="minor"/>
    </font>
    <font>
      <sz val="36"/>
      <color theme="1"/>
      <name val="맑은 고딕"/>
      <family val="2"/>
      <scheme val="minor"/>
    </font>
    <font>
      <b/>
      <sz val="9"/>
      <color rgb="FFFFFFFF"/>
      <name val="굴림"/>
      <charset val="1"/>
    </font>
    <font>
      <sz val="9"/>
      <color rgb="FF000000"/>
      <name val="굴림"/>
      <charset val="1"/>
    </font>
    <font>
      <sz val="11"/>
      <color rgb="FFFFFFFF"/>
      <name val="굴림"/>
    </font>
    <font>
      <sz val="24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6" xfId="0" applyFont="1" applyBorder="1"/>
    <xf numFmtId="0" fontId="6" fillId="0" borderId="0" xfId="0" applyFont="1" applyAlignment="1">
      <alignment horizontal="left"/>
    </xf>
    <xf numFmtId="0" fontId="8" fillId="5" borderId="19" xfId="0" applyFont="1" applyFill="1" applyBorder="1"/>
    <xf numFmtId="0" fontId="8" fillId="5" borderId="18" xfId="0" applyFont="1" applyFill="1" applyBorder="1"/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/>
    <xf numFmtId="0" fontId="0" fillId="0" borderId="5" xfId="0" applyBorder="1"/>
    <xf numFmtId="0" fontId="0" fillId="0" borderId="21" xfId="0" applyBorder="1" applyAlignment="1">
      <alignment horizontal="right"/>
    </xf>
    <xf numFmtId="0" fontId="0" fillId="0" borderId="16" xfId="0" applyBorder="1"/>
    <xf numFmtId="0" fontId="0" fillId="0" borderId="21" xfId="0" applyBorder="1" applyAlignment="1">
      <alignment horizontal="center"/>
    </xf>
    <xf numFmtId="176" fontId="0" fillId="0" borderId="21" xfId="0" applyNumberFormat="1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8" fillId="5" borderId="17" xfId="0" applyFont="1" applyFill="1" applyBorder="1"/>
    <xf numFmtId="0" fontId="0" fillId="0" borderId="9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1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표준" xfId="0" builtinId="0"/>
  </cellStyles>
  <dxfs count="22"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scheme val="minor"/>
      </font>
      <fill>
        <patternFill patternType="solid">
          <fgColor indexed="64"/>
          <bgColor rgb="FFB4C6E7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scheme val="minor"/>
      </font>
      <fill>
        <patternFill patternType="solid">
          <fgColor indexed="64"/>
          <bgColor rgb="FFB4C6E7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아이템에따른 기본지면지표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5-4C9E-ACED-6E094BB9FC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5-4C9E-ACED-6E094BB9FC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5-4C9E-ACED-6E094BB9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12983"/>
        <c:axId val="805499304"/>
      </c:barChart>
      <c:catAx>
        <c:axId val="1852512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9304"/>
        <c:crosses val="autoZero"/>
        <c:auto val="1"/>
        <c:lblAlgn val="ctr"/>
        <c:lblOffset val="100"/>
        <c:noMultiLvlLbl val="0"/>
      </c:catAx>
      <c:valAx>
        <c:axId val="8054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맵의 중력에따른 무게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아이템 무게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955-AA69-B9D6E641DD63}"/>
            </c:ext>
          </c:extLst>
        </c:ser>
        <c:ser>
          <c:idx val="1"/>
          <c:order val="1"/>
          <c:tx>
            <c:v>맵 중력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D-4955-AA69-B9D6E641DD63}"/>
            </c:ext>
          </c:extLst>
        </c:ser>
        <c:ser>
          <c:idx val="2"/>
          <c:order val="2"/>
          <c:tx>
            <c:v>아이템 갯수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D-4955-AA69-B9D6E641DD63}"/>
            </c:ext>
          </c:extLst>
        </c:ser>
        <c:ser>
          <c:idx val="3"/>
          <c:order val="3"/>
          <c:tx>
            <c:v>점프세기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5D-4955-AA69-B9D6E641DD63}"/>
            </c:ext>
          </c:extLst>
        </c:ser>
        <c:ser>
          <c:idx val="4"/>
          <c:order val="4"/>
          <c:tx>
            <c:v>결과 값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Sheet1!$M$2:$M$10</c:f>
              <c:numCache>
                <c:formatCode>General</c:formatCode>
                <c:ptCount val="9"/>
                <c:pt idx="0">
                  <c:v>-2</c:v>
                </c:pt>
                <c:pt idx="1">
                  <c:v>-5</c:v>
                </c:pt>
                <c:pt idx="2">
                  <c:v>-17</c:v>
                </c:pt>
                <c:pt idx="3">
                  <c:v>0</c:v>
                </c:pt>
                <c:pt idx="4">
                  <c:v>-14</c:v>
                </c:pt>
                <c:pt idx="5">
                  <c:v>-10</c:v>
                </c:pt>
                <c:pt idx="6">
                  <c:v>-10</c:v>
                </c:pt>
                <c:pt idx="7">
                  <c:v>-13</c:v>
                </c:pt>
                <c:pt idx="8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5D-4955-AA69-B9D6E641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axId val="1870309671"/>
        <c:axId val="775747991"/>
      </c:barChart>
      <c:catAx>
        <c:axId val="18703096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7991"/>
        <c:crosses val="autoZero"/>
        <c:auto val="1"/>
        <c:lblAlgn val="ctr"/>
        <c:lblOffset val="100"/>
        <c:noMultiLvlLbl val="0"/>
      </c:catAx>
      <c:valAx>
        <c:axId val="775747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0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'스테이지1(점프세기)'!$A$2:$A$12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8-4173-9C1F-E5A16D4378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'스테이지1(점프세기)'!$B$2:$B$12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8-4173-9C1F-E5A16D43781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'스테이지1(점프세기)'!$C$2:$C$12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8-4173-9C1F-E5A16D43781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'스테이지1(점프세기)'!$H$2:$H$12</c:f>
              <c:numCache>
                <c:formatCode>General</c:formatCode>
                <c:ptCount val="11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3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8-4173-9C1F-E5A16D43781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'스테이지1(점프세기)'!$G$2:$G$12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8-4173-9C1F-E5A16D43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5912"/>
        <c:axId val="1432793383"/>
      </c:barChart>
      <c:catAx>
        <c:axId val="11191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93383"/>
        <c:crosses val="autoZero"/>
        <c:auto val="1"/>
        <c:lblAlgn val="ctr"/>
        <c:lblOffset val="100"/>
        <c:noMultiLvlLbl val="0"/>
      </c:catAx>
      <c:valAx>
        <c:axId val="143279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스테이지당 골드 획득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스테이지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경제!$R$7:$R$17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경제!$U$7:$U$17</c:f>
              <c:numCache>
                <c:formatCode>General</c:formatCode>
                <c:ptCount val="11"/>
                <c:pt idx="0">
                  <c:v>1</c:v>
                </c:pt>
                <c:pt idx="1">
                  <c:v>200</c:v>
                </c:pt>
                <c:pt idx="2">
                  <c:v>597</c:v>
                </c:pt>
                <c:pt idx="3">
                  <c:v>753</c:v>
                </c:pt>
                <c:pt idx="4">
                  <c:v>1748</c:v>
                </c:pt>
                <c:pt idx="5">
                  <c:v>1946</c:v>
                </c:pt>
                <c:pt idx="6">
                  <c:v>2114</c:v>
                </c:pt>
                <c:pt idx="7">
                  <c:v>1129</c:v>
                </c:pt>
                <c:pt idx="8">
                  <c:v>2386</c:v>
                </c:pt>
                <c:pt idx="9">
                  <c:v>3753</c:v>
                </c:pt>
                <c:pt idx="10">
                  <c:v>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9-4B87-9130-95259313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14743"/>
        <c:axId val="1868804247"/>
      </c:scatterChart>
      <c:valAx>
        <c:axId val="19162147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4247"/>
        <c:crosses val="autoZero"/>
        <c:crossBetween val="midCat"/>
      </c:valAx>
      <c:valAx>
        <c:axId val="186880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14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638175</xdr:colOff>
      <xdr:row>0</xdr:row>
      <xdr:rowOff>0</xdr:rowOff>
    </xdr:from>
    <xdr:to>
      <xdr:col>22</xdr:col>
      <xdr:colOff>409575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12</xdr:row>
      <xdr:rowOff>171450</xdr:rowOff>
    </xdr:from>
    <xdr:to>
      <xdr:col>10</xdr:col>
      <xdr:colOff>190500</xdr:colOff>
      <xdr:row>31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ED586B-BDE5-4450-908F-7E0927CC5D07}"/>
            </a:ext>
            <a:ext uri="{147F2762-F138-4A5C-976F-8EAC2B608ADB}">
              <a16:predDERef xmlns:a16="http://schemas.microsoft.com/office/drawing/2014/main" pre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76200</xdr:rowOff>
    </xdr:from>
    <xdr:to>
      <xdr:col>15</xdr:col>
      <xdr:colOff>666750</xdr:colOff>
      <xdr:row>13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B7DB56-4C35-4354-9CBC-EF08F82C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200025</xdr:rowOff>
    </xdr:from>
    <xdr:to>
      <xdr:col>6</xdr:col>
      <xdr:colOff>457200</xdr:colOff>
      <xdr:row>16</xdr:row>
      <xdr:rowOff>9525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2C7B04C-C7BB-4149-96DA-DA7A64AE7239}"/>
            </a:ext>
            <a:ext uri="{147F2762-F138-4A5C-976F-8EAC2B608ADB}">
              <a16:predDERef xmlns:a16="http://schemas.microsoft.com/office/drawing/2014/main" pred="{EE405168-4C19-42CA-B8A8-8B176F56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398F9-BA00-41B1-B782-4784B11194F7}" name="표2" displayName="표2" ref="A3:I25" totalsRowShown="0" headerRowDxfId="21" dataDxfId="20" headerRowBorderDxfId="18" tableBorderDxfId="19">
  <autoFilter ref="A3:I25" xr:uid="{897398F9-BA00-41B1-B782-4784B11194F7}"/>
  <tableColumns count="9">
    <tableColumn id="1" xr3:uid="{EF6D337B-9236-4B9B-8D65-A868A339ED26}" name="제목"/>
    <tableColumn id="2" xr3:uid="{DC3D9343-7067-427E-8C09-2BFD57489E39}" name="ID" dataDxfId="17"/>
    <tableColumn id="3" xr3:uid="{CE5F8C80-2DA0-47A9-8CD9-0B1ABB9A48E5}" name="Name" dataDxfId="16"/>
    <tableColumn id="4" xr3:uid="{DB59FAFE-0D80-4F77-BF73-F4A4E0C512B4}" name="Description" dataDxfId="15"/>
    <tableColumn id="5" xr3:uid="{D7DB6544-8FFE-4B49-9CD2-F3BAEA8535D6}" name="Number" dataDxfId="14"/>
    <tableColumn id="6" xr3:uid="{93DCFA5D-E1C1-45AD-8C31-676BA178C5FF}" name="Price" dataDxfId="13"/>
    <tableColumn id="7" xr3:uid="{B533EC28-A3DD-45B9-B678-A922C8ECB8A1}" name="Count" dataDxfId="12"/>
    <tableColumn id="8" xr3:uid="{6F1546F3-C24F-4B41-B71E-9F83B22AA841}" name="Imege" dataDxfId="11"/>
    <tableColumn id="9" xr3:uid="{9881D08D-D7BA-40A2-B1B1-B81F1938E616}" name="salePric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F28B4-FA79-4D17-98B7-CF051058E476}" name="표2_2" displayName="표2_2" ref="A3:I25" totalsRowShown="0" headerRowDxfId="10" dataDxfId="9" headerRowBorderDxfId="7" tableBorderDxfId="8">
  <autoFilter ref="A3:I25" xr:uid="{897398F9-BA00-41B1-B782-4784B11194F7}"/>
  <tableColumns count="9">
    <tableColumn id="1" xr3:uid="{16698550-886B-4C3D-9C6B-3F88EF298C0C}" name="제목"/>
    <tableColumn id="2" xr3:uid="{59D17A6F-A45E-40D4-BFC9-D9A9A45A9355}" name="ID" dataDxfId="6"/>
    <tableColumn id="3" xr3:uid="{72734548-D67D-4C56-B1E3-78078CB80E5E}" name="Name" dataDxfId="5"/>
    <tableColumn id="4" xr3:uid="{05CA16CE-4418-4A8C-B3C4-98D95D1D4CA6}" name="Description" dataDxfId="4"/>
    <tableColumn id="5" xr3:uid="{166BBFD3-DBA6-4FE0-86BE-9BA687F476AB}" name="Number" dataDxfId="3"/>
    <tableColumn id="6" xr3:uid="{3B01FD95-0945-4DBD-8AC0-C188EA81396F}" name="Price" dataDxfId="2"/>
    <tableColumn id="7" xr3:uid="{82E45BEC-3D88-4143-84C3-751CCDC61F7F}" name="Count" dataDxfId="1"/>
    <tableColumn id="8" xr3:uid="{D11481B5-8CF8-4097-9C01-3A2C879229EC}" name="Imege" dataDxfId="0"/>
    <tableColumn id="9" xr3:uid="{EFA7158E-1846-4400-8E89-4CED99B8DF1D}" name="sale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opLeftCell="E1" workbookViewId="0">
      <selection activeCell="M2" sqref="M2:M10"/>
    </sheetView>
  </sheetViews>
  <sheetFormatPr defaultRowHeight="16.5"/>
  <cols>
    <col min="2" max="2" width="13.625" customWidth="1"/>
    <col min="3" max="3" width="13.125" customWidth="1"/>
    <col min="5" max="5" width="17.375" customWidth="1"/>
    <col min="9" max="9" width="16.375" customWidth="1"/>
    <col min="10" max="10" width="14.625" customWidth="1"/>
    <col min="11" max="11" width="13.125" customWidth="1"/>
    <col min="12" max="12" width="11.75" customWidth="1"/>
    <col min="13" max="13" width="11.375" customWidth="1"/>
    <col min="14" max="14" width="15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10</v>
      </c>
      <c r="C2">
        <v>5</v>
      </c>
      <c r="D2">
        <v>10</v>
      </c>
      <c r="E2">
        <f>-SUM(B2-C2+D2)</f>
        <v>-15</v>
      </c>
      <c r="F2" t="s">
        <v>13</v>
      </c>
      <c r="H2">
        <v>1</v>
      </c>
      <c r="I2">
        <v>5</v>
      </c>
      <c r="J2">
        <v>3</v>
      </c>
      <c r="K2">
        <v>1</v>
      </c>
      <c r="L2">
        <v>10</v>
      </c>
      <c r="M2">
        <f>SUM(I2*K2+J2-L2)</f>
        <v>-2</v>
      </c>
      <c r="N2" s="1" t="s">
        <v>14</v>
      </c>
    </row>
    <row r="3" spans="1:14">
      <c r="A3">
        <v>1</v>
      </c>
      <c r="B3">
        <v>20</v>
      </c>
      <c r="C3">
        <v>5</v>
      </c>
      <c r="D3">
        <v>10</v>
      </c>
      <c r="E3">
        <f>-SUM(B3+D3-C3)</f>
        <v>-25</v>
      </c>
      <c r="F3" t="s">
        <v>13</v>
      </c>
      <c r="H3">
        <v>1</v>
      </c>
      <c r="I3">
        <v>6</v>
      </c>
      <c r="J3">
        <v>3</v>
      </c>
      <c r="K3">
        <v>2</v>
      </c>
      <c r="L3">
        <v>20</v>
      </c>
      <c r="M3">
        <f t="shared" ref="M3:M10" si="0">SUM(I3*K3+J3-L3)</f>
        <v>-5</v>
      </c>
      <c r="N3" s="1" t="s">
        <v>14</v>
      </c>
    </row>
    <row r="4" spans="1:14">
      <c r="A4">
        <v>1</v>
      </c>
      <c r="B4">
        <v>30</v>
      </c>
      <c r="C4">
        <v>5</v>
      </c>
      <c r="D4">
        <v>10</v>
      </c>
      <c r="E4">
        <f t="shared" ref="E4:E10" si="1">-SUM(B4+D4-C4)</f>
        <v>-35</v>
      </c>
      <c r="F4" t="s">
        <v>13</v>
      </c>
      <c r="H4">
        <v>1</v>
      </c>
      <c r="I4">
        <v>10</v>
      </c>
      <c r="J4">
        <v>3</v>
      </c>
      <c r="K4">
        <v>1</v>
      </c>
      <c r="L4">
        <v>30</v>
      </c>
      <c r="M4">
        <f t="shared" si="0"/>
        <v>-17</v>
      </c>
      <c r="N4" s="1" t="s">
        <v>14</v>
      </c>
    </row>
    <row r="5" spans="1:14">
      <c r="A5">
        <v>2</v>
      </c>
      <c r="B5">
        <v>10</v>
      </c>
      <c r="C5">
        <v>6</v>
      </c>
      <c r="D5">
        <v>10</v>
      </c>
      <c r="E5">
        <f t="shared" si="1"/>
        <v>-14</v>
      </c>
      <c r="F5" t="s">
        <v>13</v>
      </c>
      <c r="H5">
        <v>2</v>
      </c>
      <c r="I5">
        <v>5</v>
      </c>
      <c r="J5">
        <v>0</v>
      </c>
      <c r="K5">
        <v>2</v>
      </c>
      <c r="L5">
        <v>10</v>
      </c>
      <c r="M5">
        <f t="shared" si="0"/>
        <v>0</v>
      </c>
      <c r="N5" s="1" t="s">
        <v>15</v>
      </c>
    </row>
    <row r="6" spans="1:14">
      <c r="A6">
        <v>2</v>
      </c>
      <c r="B6">
        <v>20</v>
      </c>
      <c r="C6">
        <v>6</v>
      </c>
      <c r="D6">
        <v>10</v>
      </c>
      <c r="E6">
        <f t="shared" si="1"/>
        <v>-24</v>
      </c>
      <c r="F6" t="s">
        <v>13</v>
      </c>
      <c r="H6">
        <v>2</v>
      </c>
      <c r="I6">
        <v>6</v>
      </c>
      <c r="J6">
        <v>0</v>
      </c>
      <c r="K6">
        <v>1</v>
      </c>
      <c r="L6">
        <v>20</v>
      </c>
      <c r="M6">
        <f t="shared" si="0"/>
        <v>-14</v>
      </c>
      <c r="N6" s="1" t="s">
        <v>14</v>
      </c>
    </row>
    <row r="7" spans="1:14">
      <c r="A7">
        <v>2</v>
      </c>
      <c r="B7">
        <v>30</v>
      </c>
      <c r="C7">
        <v>6</v>
      </c>
      <c r="D7">
        <v>10</v>
      </c>
      <c r="E7">
        <f t="shared" si="1"/>
        <v>-34</v>
      </c>
      <c r="F7" t="s">
        <v>13</v>
      </c>
      <c r="H7">
        <v>2</v>
      </c>
      <c r="I7">
        <v>10</v>
      </c>
      <c r="J7">
        <v>0</v>
      </c>
      <c r="K7">
        <v>2</v>
      </c>
      <c r="L7">
        <v>30</v>
      </c>
      <c r="M7">
        <f t="shared" si="0"/>
        <v>-10</v>
      </c>
      <c r="N7" s="1" t="s">
        <v>14</v>
      </c>
    </row>
    <row r="8" spans="1:14">
      <c r="A8">
        <v>3</v>
      </c>
      <c r="B8">
        <v>10</v>
      </c>
      <c r="C8">
        <v>10</v>
      </c>
      <c r="D8">
        <v>10</v>
      </c>
      <c r="E8">
        <f t="shared" si="1"/>
        <v>-10</v>
      </c>
      <c r="F8" t="s">
        <v>13</v>
      </c>
      <c r="H8">
        <v>3</v>
      </c>
      <c r="I8">
        <v>5</v>
      </c>
      <c r="J8">
        <v>-5</v>
      </c>
      <c r="K8">
        <v>1</v>
      </c>
      <c r="L8">
        <v>10</v>
      </c>
      <c r="M8">
        <f t="shared" si="0"/>
        <v>-10</v>
      </c>
      <c r="N8" s="1" t="s">
        <v>14</v>
      </c>
    </row>
    <row r="9" spans="1:14">
      <c r="A9">
        <v>3</v>
      </c>
      <c r="B9">
        <v>20</v>
      </c>
      <c r="C9">
        <v>10</v>
      </c>
      <c r="D9">
        <v>10</v>
      </c>
      <c r="E9">
        <f t="shared" si="1"/>
        <v>-20</v>
      </c>
      <c r="F9" t="s">
        <v>13</v>
      </c>
      <c r="H9">
        <v>3</v>
      </c>
      <c r="I9">
        <v>6</v>
      </c>
      <c r="J9">
        <v>-5</v>
      </c>
      <c r="K9">
        <v>2</v>
      </c>
      <c r="L9">
        <v>20</v>
      </c>
      <c r="M9">
        <f t="shared" si="0"/>
        <v>-13</v>
      </c>
      <c r="N9" s="1" t="s">
        <v>14</v>
      </c>
    </row>
    <row r="10" spans="1:14">
      <c r="A10">
        <v>3</v>
      </c>
      <c r="B10">
        <v>30</v>
      </c>
      <c r="C10">
        <v>10</v>
      </c>
      <c r="D10">
        <v>10</v>
      </c>
      <c r="E10">
        <f t="shared" si="1"/>
        <v>-30</v>
      </c>
      <c r="F10" t="s">
        <v>13</v>
      </c>
      <c r="H10">
        <v>3</v>
      </c>
      <c r="I10">
        <v>10</v>
      </c>
      <c r="J10">
        <v>-5</v>
      </c>
      <c r="K10">
        <v>1</v>
      </c>
      <c r="L10">
        <v>30</v>
      </c>
      <c r="M10">
        <f t="shared" si="0"/>
        <v>-25</v>
      </c>
      <c r="N10" s="1" t="s">
        <v>14</v>
      </c>
    </row>
  </sheetData>
  <conditionalFormatting sqref="B2:D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{A6298EC1-AF66-43AE-B686-25AE9795823C}</x14:id>
        </ext>
      </extLst>
    </cfRule>
  </conditionalFormatting>
  <conditionalFormatting sqref="I2:L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{4CD67463-BB7A-422D-9FE2-7C113F45D7D3}</x14:id>
        </ext>
      </extLst>
    </cfRule>
  </conditionalFormatting>
  <conditionalFormatting sqref="M2:M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{11E4DB52-324C-40DC-9894-F5D12F74DF89}</x14:id>
        </ext>
      </extLst>
    </cfRule>
  </conditionalFormatting>
  <conditionalFormatting sqref="J2:J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{4922CE3E-73C9-490E-92D6-9F2CCCC75515}</x14:id>
        </ext>
      </extLst>
    </cfRule>
  </conditionalFormatting>
  <conditionalFormatting sqref="K2:K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{606F5484-CEAB-481D-A0C8-DE75B49206C6}</x14:id>
        </ext>
      </extLst>
    </cfRule>
  </conditionalFormatting>
  <conditionalFormatting sqref="L2:L1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{6B567900-A1CF-47C7-A275-A3B74AED0CD0}</x14:id>
        </ext>
      </extLst>
    </cfRule>
  </conditionalFormatting>
  <conditionalFormatting sqref="M2:M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{3FF50DF1-92E8-44C6-8495-F99DFEE4004D}</x14:id>
        </ext>
      </extLst>
    </cfRule>
  </conditionalFormatting>
  <conditionalFormatting sqref="M2:M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{75026F4B-D9D2-49CC-B2C8-82B85244676A}</x14:id>
        </ext>
      </extLst>
    </cfRule>
  </conditionalFormatting>
  <conditionalFormatting sqref="M2:M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{34CB429E-D990-4566-AEB1-149A17FC2096}</x14:id>
        </ext>
      </extLst>
    </cfRule>
  </conditionalFormatting>
  <conditionalFormatting sqref="M2:M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{82C02F47-964A-4BF2-B0C0-ED50D713FB95}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98EC1-AF66-43AE-B686-25AE9795823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B2:D13</xm:sqref>
        </x14:conditionalFormatting>
        <x14:conditionalFormatting xmlns:xm="http://schemas.microsoft.com/office/excel/2006/main">
          <x14:cfRule type="dataBar" id="{4CD67463-BB7A-422D-9FE2-7C113F45D7D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I2:L10</xm:sqref>
        </x14:conditionalFormatting>
        <x14:conditionalFormatting xmlns:xm="http://schemas.microsoft.com/office/excel/2006/main">
          <x14:cfRule type="dataBar" id="{11E4DB52-324C-40DC-9894-F5D12F74DF8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4922CE3E-73C9-490E-92D6-9F2CCCC7551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J2:J10</xm:sqref>
        </x14:conditionalFormatting>
        <x14:conditionalFormatting xmlns:xm="http://schemas.microsoft.com/office/excel/2006/main">
          <x14:cfRule type="dataBar" id="{606F5484-CEAB-481D-A0C8-DE75B49206C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K2:K10</xm:sqref>
        </x14:conditionalFormatting>
        <x14:conditionalFormatting xmlns:xm="http://schemas.microsoft.com/office/excel/2006/main">
          <x14:cfRule type="dataBar" id="{6B567900-A1CF-47C7-A275-A3B74AED0CD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B628"/>
              <x14:negativeBorderColor rgb="FF638EC6"/>
            </x14:dataBar>
          </x14:cfRule>
          <xm:sqref>L2:L10</xm:sqref>
        </x14:conditionalFormatting>
        <x14:conditionalFormatting xmlns:xm="http://schemas.microsoft.com/office/excel/2006/main">
          <x14:cfRule type="dataBar" id="{3FF50DF1-92E8-44C6-8495-F99DFEE4004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75026F4B-D9D2-49CC-B2C8-82B85244676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34CB429E-D990-4566-AEB1-149A17FC209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D6007B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82C02F47-964A-4BF2-B0C0-ED50D713FB9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2E03-3B42-452A-BD63-A973AB14646F}">
  <dimension ref="A1:W28"/>
  <sheetViews>
    <sheetView workbookViewId="0">
      <selection activeCell="E17" sqref="E17"/>
    </sheetView>
  </sheetViews>
  <sheetFormatPr defaultRowHeight="16.5"/>
  <cols>
    <col min="1" max="1" width="19.5" customWidth="1"/>
    <col min="2" max="2" width="10.875" customWidth="1"/>
    <col min="3" max="3" width="12.75" customWidth="1"/>
    <col min="4" max="4" width="13.5" customWidth="1"/>
    <col min="5" max="5" width="16.375" customWidth="1"/>
    <col min="6" max="6" width="17.125" customWidth="1"/>
  </cols>
  <sheetData>
    <row r="1" spans="1:23">
      <c r="A1" s="5" t="s">
        <v>81</v>
      </c>
      <c r="B1" s="8" t="s">
        <v>82</v>
      </c>
      <c r="C1" s="6" t="s">
        <v>39</v>
      </c>
      <c r="D1" s="8" t="s">
        <v>40</v>
      </c>
      <c r="E1" s="6" t="s">
        <v>83</v>
      </c>
      <c r="F1" s="8" t="s">
        <v>84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1" t="s">
        <v>85</v>
      </c>
      <c r="B2" s="2">
        <v>100</v>
      </c>
      <c r="C2" s="1">
        <v>0</v>
      </c>
      <c r="D2" s="2">
        <v>0</v>
      </c>
      <c r="E2" s="1">
        <v>0</v>
      </c>
      <c r="F2" s="2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21" t="s">
        <v>86</v>
      </c>
      <c r="B3" s="2">
        <v>100</v>
      </c>
      <c r="C3" s="1">
        <v>50</v>
      </c>
      <c r="D3" s="2">
        <v>0</v>
      </c>
      <c r="E3" s="1">
        <v>0</v>
      </c>
      <c r="F3" s="2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21" t="s">
        <v>87</v>
      </c>
      <c r="B4" s="2">
        <v>130</v>
      </c>
      <c r="C4" s="1">
        <v>30</v>
      </c>
      <c r="D4" s="2">
        <v>20</v>
      </c>
      <c r="E4" s="1">
        <v>0</v>
      </c>
      <c r="F4" s="2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21" t="s">
        <v>88</v>
      </c>
      <c r="B5" s="2">
        <v>150</v>
      </c>
      <c r="C5" s="1">
        <v>20</v>
      </c>
      <c r="D5" s="2">
        <v>20</v>
      </c>
      <c r="E5" s="1">
        <v>10</v>
      </c>
      <c r="F5" s="2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21" t="s">
        <v>89</v>
      </c>
      <c r="B6" s="2">
        <v>300</v>
      </c>
      <c r="C6" s="1">
        <v>100</v>
      </c>
      <c r="D6" s="2">
        <v>0</v>
      </c>
      <c r="E6" s="1">
        <v>50</v>
      </c>
      <c r="F6" s="2">
        <v>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22" t="s">
        <v>90</v>
      </c>
      <c r="B7" s="3">
        <v>500</v>
      </c>
      <c r="C7" s="13">
        <v>100</v>
      </c>
      <c r="D7" s="3">
        <v>10</v>
      </c>
      <c r="E7" s="13">
        <v>30</v>
      </c>
      <c r="F7" s="3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</row>
  </sheetData>
  <conditionalFormatting sqref="B2:F7 H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{1E669E28-5013-4881-BEB6-3B37A0A810E8}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669E28-5013-4881-BEB6-3B37A0A810E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B2:F7 H5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0DA1-D19B-4E0A-A8A3-AAAA6EF88A36}">
  <dimension ref="A1:AH34"/>
  <sheetViews>
    <sheetView workbookViewId="0">
      <selection activeCell="K7" sqref="K7"/>
    </sheetView>
  </sheetViews>
  <sheetFormatPr defaultRowHeight="16.5"/>
  <cols>
    <col min="9" max="9" width="7.375" customWidth="1"/>
    <col min="10" max="10" width="13.125" customWidth="1"/>
    <col min="21" max="21" width="12" customWidth="1"/>
    <col min="25" max="25" width="11.5" customWidth="1"/>
    <col min="26" max="26" width="13.75" customWidth="1"/>
    <col min="27" max="27" width="18.25" customWidth="1"/>
  </cols>
  <sheetData>
    <row r="1" spans="1:34" ht="16.5" customHeight="1">
      <c r="A1" s="56" t="s">
        <v>91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2" spans="1:34" ht="16.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6.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>
      <c r="W4" s="30"/>
      <c r="X4" s="30"/>
      <c r="Y4" s="30"/>
      <c r="Z4" s="30"/>
      <c r="AA4" s="29"/>
      <c r="AB4" s="29"/>
      <c r="AC4" s="29"/>
      <c r="AD4" s="29"/>
      <c r="AE4" s="29"/>
      <c r="AF4" s="29"/>
    </row>
    <row r="5" spans="1:34">
      <c r="I5" s="55" t="s">
        <v>92</v>
      </c>
      <c r="J5" s="55"/>
      <c r="K5" s="55"/>
      <c r="L5" s="55"/>
      <c r="M5" s="55"/>
      <c r="N5" s="39"/>
      <c r="O5" s="39"/>
      <c r="P5" s="39"/>
      <c r="R5" s="54" t="s">
        <v>93</v>
      </c>
      <c r="S5" s="54"/>
      <c r="T5" s="54"/>
      <c r="U5" s="54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4">
      <c r="I6" s="15" t="s">
        <v>94</v>
      </c>
      <c r="J6" s="16" t="s">
        <v>95</v>
      </c>
      <c r="K6" s="16" t="s">
        <v>96</v>
      </c>
      <c r="L6" s="16" t="s">
        <v>97</v>
      </c>
      <c r="M6" s="17" t="s">
        <v>98</v>
      </c>
      <c r="N6" s="1"/>
      <c r="O6" s="1"/>
      <c r="P6" s="1"/>
      <c r="R6" s="34" t="s">
        <v>99</v>
      </c>
      <c r="S6" s="38" t="s">
        <v>100</v>
      </c>
      <c r="T6" s="35" t="s">
        <v>101</v>
      </c>
      <c r="U6" s="38" t="s">
        <v>102</v>
      </c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4">
      <c r="I7" s="9">
        <v>1</v>
      </c>
      <c r="J7" s="1" t="s">
        <v>103</v>
      </c>
      <c r="K7" s="1">
        <v>50</v>
      </c>
      <c r="L7" s="1">
        <f>K7/2</f>
        <v>25</v>
      </c>
      <c r="M7" s="19">
        <v>40</v>
      </c>
      <c r="R7" s="31">
        <v>1</v>
      </c>
      <c r="S7" s="36">
        <v>1</v>
      </c>
      <c r="T7" s="28">
        <v>1</v>
      </c>
      <c r="U7" s="36">
        <v>1</v>
      </c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4">
      <c r="I8" s="9">
        <v>2</v>
      </c>
      <c r="J8" s="1" t="s">
        <v>104</v>
      </c>
      <c r="K8" s="1">
        <v>50</v>
      </c>
      <c r="L8" s="1">
        <f t="shared" ref="L8:L18" si="0">K8/2</f>
        <v>25</v>
      </c>
      <c r="M8" s="19">
        <v>30</v>
      </c>
      <c r="R8" s="31">
        <v>2</v>
      </c>
      <c r="S8" s="36">
        <v>200</v>
      </c>
      <c r="T8" s="28">
        <v>1</v>
      </c>
      <c r="U8" s="36">
        <f>S8*T8</f>
        <v>200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4">
      <c r="I9" s="9">
        <v>3</v>
      </c>
      <c r="J9" s="1" t="s">
        <v>105</v>
      </c>
      <c r="K9" s="1">
        <v>50</v>
      </c>
      <c r="L9" s="1">
        <f t="shared" si="0"/>
        <v>25</v>
      </c>
      <c r="M9" s="19">
        <v>30</v>
      </c>
      <c r="R9" s="31">
        <v>3</v>
      </c>
      <c r="S9" s="36">
        <v>597</v>
      </c>
      <c r="T9" s="28">
        <v>1</v>
      </c>
      <c r="U9" s="36">
        <f t="shared" ref="U9:U17" si="1">S9*T9</f>
        <v>597</v>
      </c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4">
      <c r="I10" s="9">
        <v>4</v>
      </c>
      <c r="J10" s="1" t="s">
        <v>106</v>
      </c>
      <c r="K10" s="1">
        <v>100</v>
      </c>
      <c r="L10" s="1">
        <f t="shared" si="0"/>
        <v>50</v>
      </c>
      <c r="M10" s="19">
        <v>10</v>
      </c>
      <c r="R10" s="31">
        <v>4</v>
      </c>
      <c r="S10" s="36">
        <v>753</v>
      </c>
      <c r="T10" s="28">
        <v>1</v>
      </c>
      <c r="U10" s="36">
        <f t="shared" si="1"/>
        <v>753</v>
      </c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4">
      <c r="I11" s="9">
        <v>5</v>
      </c>
      <c r="J11" s="1" t="s">
        <v>107</v>
      </c>
      <c r="K11" s="1">
        <v>46</v>
      </c>
      <c r="L11" s="1">
        <f t="shared" si="0"/>
        <v>23</v>
      </c>
      <c r="M11" s="19">
        <v>10</v>
      </c>
      <c r="R11" s="31">
        <v>5</v>
      </c>
      <c r="S11" s="36">
        <v>874</v>
      </c>
      <c r="T11" s="28">
        <v>2</v>
      </c>
      <c r="U11" s="36">
        <f t="shared" si="1"/>
        <v>1748</v>
      </c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4">
      <c r="I12" s="9">
        <v>6</v>
      </c>
      <c r="J12" s="1" t="s">
        <v>108</v>
      </c>
      <c r="K12" s="1">
        <v>40</v>
      </c>
      <c r="L12" s="1">
        <f t="shared" si="0"/>
        <v>20</v>
      </c>
      <c r="M12" s="19">
        <v>10</v>
      </c>
      <c r="R12" s="31">
        <v>6</v>
      </c>
      <c r="S12" s="36">
        <v>973</v>
      </c>
      <c r="T12" s="28">
        <v>2</v>
      </c>
      <c r="U12" s="36">
        <f t="shared" si="1"/>
        <v>1946</v>
      </c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4">
      <c r="I13" s="9">
        <v>7</v>
      </c>
      <c r="J13" s="1" t="s">
        <v>109</v>
      </c>
      <c r="K13" s="1">
        <v>10</v>
      </c>
      <c r="L13" s="1">
        <v>0</v>
      </c>
      <c r="M13" s="19">
        <v>10</v>
      </c>
      <c r="R13" s="31">
        <v>7</v>
      </c>
      <c r="S13" s="36">
        <v>1057</v>
      </c>
      <c r="T13" s="28">
        <v>2</v>
      </c>
      <c r="U13" s="36">
        <f t="shared" si="1"/>
        <v>2114</v>
      </c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4">
      <c r="I14" s="9">
        <v>8</v>
      </c>
      <c r="J14" s="1" t="s">
        <v>110</v>
      </c>
      <c r="K14" s="1">
        <v>20</v>
      </c>
      <c r="L14" s="1">
        <f t="shared" si="0"/>
        <v>10</v>
      </c>
      <c r="M14" s="19">
        <v>20</v>
      </c>
      <c r="R14" s="31">
        <v>8</v>
      </c>
      <c r="S14" s="36">
        <v>1129</v>
      </c>
      <c r="T14" s="28">
        <v>1</v>
      </c>
      <c r="U14" s="36">
        <f t="shared" si="1"/>
        <v>1129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4">
      <c r="I15" s="9">
        <v>9</v>
      </c>
      <c r="J15" s="1" t="s">
        <v>111</v>
      </c>
      <c r="K15" s="1">
        <v>20</v>
      </c>
      <c r="L15" s="1">
        <f t="shared" si="0"/>
        <v>10</v>
      </c>
      <c r="M15" s="19">
        <v>20</v>
      </c>
      <c r="R15" s="31">
        <v>9</v>
      </c>
      <c r="S15" s="36">
        <v>1193</v>
      </c>
      <c r="T15" s="28">
        <v>2</v>
      </c>
      <c r="U15" s="36">
        <f t="shared" si="1"/>
        <v>2386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4">
      <c r="I16" s="9">
        <v>10</v>
      </c>
      <c r="J16" s="1" t="s">
        <v>112</v>
      </c>
      <c r="K16" s="1">
        <v>20</v>
      </c>
      <c r="L16" s="1">
        <f t="shared" si="0"/>
        <v>10</v>
      </c>
      <c r="M16" s="19">
        <v>20</v>
      </c>
      <c r="R16" s="31">
        <v>10</v>
      </c>
      <c r="S16" s="36">
        <v>1251</v>
      </c>
      <c r="T16" s="28">
        <v>3</v>
      </c>
      <c r="U16" s="36">
        <f t="shared" si="1"/>
        <v>3753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9:32">
      <c r="I17" s="9">
        <v>11</v>
      </c>
      <c r="J17" s="1" t="s">
        <v>113</v>
      </c>
      <c r="K17" s="1">
        <v>30</v>
      </c>
      <c r="L17" s="1">
        <f t="shared" si="0"/>
        <v>15</v>
      </c>
      <c r="M17" s="19">
        <v>20</v>
      </c>
      <c r="R17" s="32">
        <v>11</v>
      </c>
      <c r="S17" s="37">
        <v>1302</v>
      </c>
      <c r="T17" s="33">
        <v>2</v>
      </c>
      <c r="U17" s="37">
        <f t="shared" si="1"/>
        <v>2604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9:32">
      <c r="I18" s="11">
        <v>12</v>
      </c>
      <c r="J18" s="13" t="s">
        <v>114</v>
      </c>
      <c r="K18" s="13">
        <v>40</v>
      </c>
      <c r="L18" s="13">
        <f t="shared" si="0"/>
        <v>20</v>
      </c>
      <c r="M18" s="20"/>
      <c r="N18" s="1"/>
      <c r="O18" s="1"/>
      <c r="P18" s="1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9:32"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9:32"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9:32"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9:32"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9:32"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9:32"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9:32"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9:32"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9:32"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9:32"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9:32"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9:32"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9:32"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9:32"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23:32"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23:32"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3">
    <mergeCell ref="R5:U5"/>
    <mergeCell ref="I5:M5"/>
    <mergeCell ref="A1:A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585F-14F5-4DB7-A5DD-38C97DD991D4}">
  <dimension ref="A1:V26"/>
  <sheetViews>
    <sheetView workbookViewId="0">
      <selection activeCell="D22" sqref="D22"/>
    </sheetView>
  </sheetViews>
  <sheetFormatPr defaultRowHeight="16.5"/>
  <cols>
    <col min="2" max="2" width="9.125" bestFit="1" customWidth="1"/>
    <col min="3" max="3" width="13.25" customWidth="1"/>
    <col min="4" max="4" width="50" customWidth="1"/>
    <col min="5" max="5" width="15.5" customWidth="1"/>
    <col min="6" max="6" width="18.125" customWidth="1"/>
    <col min="7" max="7" width="20.875" customWidth="1"/>
    <col min="8" max="8" width="10.75" customWidth="1"/>
    <col min="9" max="9" width="14.75" customWidth="1"/>
  </cols>
  <sheetData>
    <row r="1" spans="1:22">
      <c r="A1" s="57" t="s">
        <v>115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2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>
      <c r="A3" s="53" t="s">
        <v>116</v>
      </c>
      <c r="B3" s="42" t="s">
        <v>117</v>
      </c>
      <c r="C3" s="42" t="s">
        <v>118</v>
      </c>
      <c r="D3" s="42" t="s">
        <v>119</v>
      </c>
      <c r="E3" s="42" t="s">
        <v>120</v>
      </c>
      <c r="F3" s="42" t="s">
        <v>121</v>
      </c>
      <c r="G3" s="42" t="s">
        <v>122</v>
      </c>
      <c r="H3" s="42" t="s">
        <v>123</v>
      </c>
      <c r="I3" s="42" t="s">
        <v>124</v>
      </c>
      <c r="J3" s="46"/>
    </row>
    <row r="4" spans="1:22">
      <c r="A4" s="42" t="s">
        <v>125</v>
      </c>
      <c r="B4" s="42" t="s">
        <v>126</v>
      </c>
      <c r="C4" s="42" t="s">
        <v>127</v>
      </c>
      <c r="D4" s="42" t="s">
        <v>128</v>
      </c>
      <c r="E4" s="42" t="s">
        <v>129</v>
      </c>
      <c r="F4" s="42" t="s">
        <v>96</v>
      </c>
      <c r="G4" s="42" t="s">
        <v>130</v>
      </c>
      <c r="H4" s="42"/>
      <c r="I4" s="42" t="s">
        <v>131</v>
      </c>
      <c r="J4" s="12"/>
    </row>
    <row r="5" spans="1:22">
      <c r="A5" s="43" t="s">
        <v>132</v>
      </c>
      <c r="B5" s="43" t="s">
        <v>133</v>
      </c>
      <c r="C5" s="43" t="s">
        <v>134</v>
      </c>
      <c r="D5" s="44" t="s">
        <v>134</v>
      </c>
      <c r="E5" s="43" t="s">
        <v>133</v>
      </c>
      <c r="F5" s="43" t="s">
        <v>133</v>
      </c>
      <c r="G5" s="43" t="s">
        <v>133</v>
      </c>
      <c r="H5" s="43"/>
      <c r="I5" s="43" t="s">
        <v>133</v>
      </c>
      <c r="J5" s="45"/>
    </row>
    <row r="6" spans="1:22" ht="15.75" customHeight="1">
      <c r="A6">
        <v>1</v>
      </c>
      <c r="B6" s="41">
        <v>1001</v>
      </c>
      <c r="C6" s="47" t="s">
        <v>103</v>
      </c>
      <c r="D6" s="47" t="s">
        <v>135</v>
      </c>
      <c r="E6" s="49">
        <v>3</v>
      </c>
      <c r="F6" s="47">
        <v>50</v>
      </c>
      <c r="G6" s="49">
        <v>1</v>
      </c>
      <c r="H6" s="49" t="s">
        <v>136</v>
      </c>
      <c r="I6">
        <v>20</v>
      </c>
    </row>
    <row r="7" spans="1:22">
      <c r="A7">
        <v>2</v>
      </c>
      <c r="B7" s="40">
        <v>1002</v>
      </c>
      <c r="C7" s="47" t="s">
        <v>104</v>
      </c>
      <c r="D7" s="47" t="s">
        <v>137</v>
      </c>
      <c r="E7" s="49">
        <v>3</v>
      </c>
      <c r="F7" s="47">
        <v>50</v>
      </c>
      <c r="G7" s="49">
        <v>1</v>
      </c>
      <c r="H7" s="49" t="s">
        <v>136</v>
      </c>
      <c r="I7">
        <v>20</v>
      </c>
    </row>
    <row r="8" spans="1:22">
      <c r="A8">
        <v>3</v>
      </c>
      <c r="B8" s="40">
        <v>1003</v>
      </c>
      <c r="C8" s="47" t="s">
        <v>105</v>
      </c>
      <c r="D8" s="47" t="s">
        <v>138</v>
      </c>
      <c r="E8" s="49">
        <v>3</v>
      </c>
      <c r="F8" s="47">
        <v>50</v>
      </c>
      <c r="G8" s="49">
        <v>1</v>
      </c>
      <c r="H8" s="49" t="s">
        <v>136</v>
      </c>
      <c r="I8">
        <v>20</v>
      </c>
    </row>
    <row r="9" spans="1:22">
      <c r="A9">
        <v>4</v>
      </c>
      <c r="B9" s="40">
        <v>1004</v>
      </c>
      <c r="C9" s="47" t="s">
        <v>106</v>
      </c>
      <c r="D9" s="47"/>
      <c r="E9" s="49">
        <v>1</v>
      </c>
      <c r="F9" s="47">
        <v>100</v>
      </c>
      <c r="G9" s="49">
        <v>0</v>
      </c>
      <c r="H9" s="49" t="s">
        <v>136</v>
      </c>
      <c r="I9">
        <v>30</v>
      </c>
    </row>
    <row r="10" spans="1:22" ht="33">
      <c r="A10">
        <v>5</v>
      </c>
      <c r="B10" s="40">
        <v>1005</v>
      </c>
      <c r="C10" s="47" t="s">
        <v>107</v>
      </c>
      <c r="D10" s="50" t="s">
        <v>139</v>
      </c>
      <c r="E10" s="49">
        <v>1</v>
      </c>
      <c r="F10" s="47">
        <v>100</v>
      </c>
      <c r="G10" s="49">
        <v>1</v>
      </c>
      <c r="H10" s="49" t="s">
        <v>136</v>
      </c>
      <c r="I10">
        <v>100</v>
      </c>
    </row>
    <row r="11" spans="1:22" ht="33">
      <c r="A11">
        <v>6</v>
      </c>
      <c r="B11" s="40">
        <v>1006</v>
      </c>
      <c r="C11" s="47" t="s">
        <v>108</v>
      </c>
      <c r="D11" s="51" t="s">
        <v>140</v>
      </c>
      <c r="E11" s="49">
        <v>1</v>
      </c>
      <c r="F11" s="47">
        <v>100</v>
      </c>
      <c r="G11" s="49">
        <v>1</v>
      </c>
      <c r="H11" s="49" t="s">
        <v>136</v>
      </c>
      <c r="I11">
        <v>100</v>
      </c>
    </row>
    <row r="12" spans="1:22">
      <c r="A12">
        <v>7</v>
      </c>
      <c r="B12" s="40">
        <v>1007</v>
      </c>
      <c r="C12" s="47" t="s">
        <v>109</v>
      </c>
      <c r="D12" s="47" t="s">
        <v>141</v>
      </c>
      <c r="E12" s="49">
        <v>5</v>
      </c>
      <c r="F12" s="47">
        <v>10</v>
      </c>
      <c r="G12" s="49">
        <v>1</v>
      </c>
      <c r="H12" s="49" t="s">
        <v>136</v>
      </c>
      <c r="I12">
        <v>0</v>
      </c>
    </row>
    <row r="13" spans="1:22">
      <c r="A13">
        <v>8</v>
      </c>
      <c r="B13" s="40">
        <v>1008</v>
      </c>
      <c r="C13" s="47" t="s">
        <v>110</v>
      </c>
      <c r="D13" s="47" t="s">
        <v>142</v>
      </c>
      <c r="E13" s="49">
        <v>3</v>
      </c>
      <c r="F13" s="47">
        <v>100</v>
      </c>
      <c r="G13" s="49">
        <v>1</v>
      </c>
      <c r="H13" s="49" t="s">
        <v>136</v>
      </c>
      <c r="I13">
        <v>30</v>
      </c>
    </row>
    <row r="14" spans="1:22">
      <c r="A14">
        <v>9</v>
      </c>
      <c r="B14" s="40">
        <v>1009</v>
      </c>
      <c r="C14" s="47" t="s">
        <v>111</v>
      </c>
      <c r="D14" s="47" t="s">
        <v>143</v>
      </c>
      <c r="E14" s="49">
        <v>3</v>
      </c>
      <c r="F14" s="47">
        <v>200</v>
      </c>
      <c r="G14" s="49">
        <v>1</v>
      </c>
      <c r="H14" s="49" t="s">
        <v>136</v>
      </c>
      <c r="I14">
        <v>50</v>
      </c>
    </row>
    <row r="15" spans="1:22">
      <c r="A15">
        <v>10</v>
      </c>
      <c r="B15" s="40">
        <v>1010</v>
      </c>
      <c r="C15" s="47" t="s">
        <v>112</v>
      </c>
      <c r="D15" s="47" t="s">
        <v>144</v>
      </c>
      <c r="E15" s="49">
        <v>3</v>
      </c>
      <c r="F15" s="47">
        <v>200</v>
      </c>
      <c r="G15" s="49">
        <v>1</v>
      </c>
      <c r="H15" s="49" t="s">
        <v>136</v>
      </c>
      <c r="I15">
        <v>50</v>
      </c>
    </row>
    <row r="16" spans="1:22">
      <c r="A16">
        <v>11</v>
      </c>
      <c r="B16" s="40">
        <v>1011</v>
      </c>
      <c r="C16" s="47" t="s">
        <v>113</v>
      </c>
      <c r="D16" s="47" t="s">
        <v>145</v>
      </c>
      <c r="E16" s="49">
        <v>2</v>
      </c>
      <c r="F16" s="47">
        <v>300</v>
      </c>
      <c r="G16" s="49">
        <v>1</v>
      </c>
      <c r="H16" s="49" t="s">
        <v>136</v>
      </c>
      <c r="I16">
        <v>50</v>
      </c>
    </row>
    <row r="17" spans="1:10">
      <c r="A17">
        <v>12</v>
      </c>
      <c r="B17" s="40">
        <v>1012</v>
      </c>
      <c r="C17" s="47" t="s">
        <v>114</v>
      </c>
      <c r="D17" s="47" t="s">
        <v>146</v>
      </c>
      <c r="E17" s="49">
        <v>1</v>
      </c>
      <c r="F17" s="47">
        <v>100</v>
      </c>
      <c r="G17" s="49">
        <v>1</v>
      </c>
      <c r="H17" s="49" t="s">
        <v>136</v>
      </c>
      <c r="I17">
        <v>0</v>
      </c>
    </row>
    <row r="18" spans="1:10">
      <c r="A18">
        <v>13</v>
      </c>
      <c r="B18" s="40">
        <v>1013</v>
      </c>
      <c r="C18" s="47" t="s">
        <v>147</v>
      </c>
      <c r="D18" s="47" t="s">
        <v>148</v>
      </c>
      <c r="E18" s="49">
        <v>2</v>
      </c>
      <c r="F18" s="47">
        <v>50</v>
      </c>
      <c r="G18" s="49">
        <v>1</v>
      </c>
      <c r="H18" s="49" t="s">
        <v>136</v>
      </c>
      <c r="I18">
        <v>20</v>
      </c>
    </row>
    <row r="19" spans="1:10" ht="49.5">
      <c r="A19">
        <v>14</v>
      </c>
      <c r="B19" s="40">
        <v>1014</v>
      </c>
      <c r="C19" s="47" t="s">
        <v>65</v>
      </c>
      <c r="D19" s="51" t="s">
        <v>149</v>
      </c>
      <c r="E19" s="49">
        <v>1</v>
      </c>
      <c r="F19" s="47">
        <v>1200</v>
      </c>
      <c r="G19" s="49">
        <v>3</v>
      </c>
      <c r="H19" s="49" t="s">
        <v>136</v>
      </c>
      <c r="I19">
        <v>300</v>
      </c>
    </row>
    <row r="20" spans="1:10">
      <c r="A20">
        <v>15</v>
      </c>
      <c r="B20" s="40">
        <v>1015</v>
      </c>
      <c r="C20" s="47" t="s">
        <v>150</v>
      </c>
      <c r="D20" s="47" t="s">
        <v>151</v>
      </c>
      <c r="E20" s="49">
        <v>1</v>
      </c>
      <c r="F20" s="47">
        <v>1000</v>
      </c>
      <c r="G20" s="49">
        <v>10</v>
      </c>
      <c r="H20" s="49" t="s">
        <v>136</v>
      </c>
      <c r="I20">
        <v>100</v>
      </c>
    </row>
    <row r="21" spans="1:10">
      <c r="A21">
        <v>16</v>
      </c>
      <c r="B21" s="40">
        <v>1016</v>
      </c>
      <c r="C21" s="47" t="s">
        <v>152</v>
      </c>
      <c r="D21" s="47" t="s">
        <v>153</v>
      </c>
      <c r="E21" s="49">
        <v>1</v>
      </c>
      <c r="F21" s="47">
        <v>1500</v>
      </c>
      <c r="G21" s="49">
        <v>0</v>
      </c>
      <c r="H21" s="49" t="s">
        <v>136</v>
      </c>
      <c r="I21">
        <v>200</v>
      </c>
    </row>
    <row r="22" spans="1:10">
      <c r="A22">
        <v>17</v>
      </c>
      <c r="B22" s="40">
        <v>1017</v>
      </c>
      <c r="C22" s="47" t="s">
        <v>154</v>
      </c>
      <c r="D22" s="47" t="s">
        <v>155</v>
      </c>
      <c r="E22" s="49">
        <v>1</v>
      </c>
      <c r="F22" s="47">
        <v>2000</v>
      </c>
      <c r="G22" s="49">
        <v>0</v>
      </c>
      <c r="H22" s="49" t="s">
        <v>136</v>
      </c>
      <c r="I22">
        <v>50</v>
      </c>
    </row>
    <row r="23" spans="1:10">
      <c r="A23">
        <v>18</v>
      </c>
      <c r="B23" s="40">
        <v>1018</v>
      </c>
      <c r="C23" s="47" t="s">
        <v>156</v>
      </c>
      <c r="D23" s="47" t="s">
        <v>157</v>
      </c>
      <c r="E23" s="49">
        <v>10</v>
      </c>
      <c r="F23" s="47">
        <v>10</v>
      </c>
      <c r="G23" s="49">
        <v>1</v>
      </c>
      <c r="H23" s="49" t="s">
        <v>136</v>
      </c>
      <c r="I23">
        <v>5</v>
      </c>
    </row>
    <row r="24" spans="1:10">
      <c r="A24">
        <v>19</v>
      </c>
      <c r="B24" s="40">
        <v>1019</v>
      </c>
      <c r="C24" s="47" t="s">
        <v>158</v>
      </c>
      <c r="D24" s="47" t="s">
        <v>159</v>
      </c>
      <c r="E24" s="49">
        <v>1</v>
      </c>
      <c r="F24" s="47">
        <v>3000</v>
      </c>
      <c r="G24" s="49">
        <v>0</v>
      </c>
      <c r="H24" s="49" t="s">
        <v>136</v>
      </c>
      <c r="I24">
        <v>0</v>
      </c>
    </row>
    <row r="25" spans="1:10">
      <c r="A25">
        <v>20</v>
      </c>
      <c r="B25" s="52">
        <v>1020</v>
      </c>
      <c r="C25" s="47" t="s">
        <v>160</v>
      </c>
      <c r="D25" s="47" t="s">
        <v>161</v>
      </c>
      <c r="E25" s="49">
        <v>1</v>
      </c>
      <c r="F25" s="47">
        <v>5000</v>
      </c>
      <c r="G25" s="49">
        <v>3</v>
      </c>
      <c r="H25" s="49" t="s">
        <v>136</v>
      </c>
      <c r="I25">
        <v>1000</v>
      </c>
      <c r="J25" s="48"/>
    </row>
    <row r="26" spans="1:10">
      <c r="C26" s="1"/>
    </row>
  </sheetData>
  <mergeCells count="1">
    <mergeCell ref="A1:V2"/>
  </mergeCells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D5C0-6CB7-43D8-BF51-F5E73F320447}">
  <dimension ref="A1:V26"/>
  <sheetViews>
    <sheetView tabSelected="1" workbookViewId="0">
      <selection activeCell="A6" sqref="A6"/>
    </sheetView>
  </sheetViews>
  <sheetFormatPr defaultRowHeight="16.5"/>
  <cols>
    <col min="2" max="2" width="9.125" bestFit="1" customWidth="1"/>
    <col min="3" max="3" width="13.25" customWidth="1"/>
    <col min="4" max="4" width="50" customWidth="1"/>
    <col min="5" max="5" width="15.5" customWidth="1"/>
    <col min="6" max="6" width="18.125" customWidth="1"/>
    <col min="7" max="7" width="20.875" customWidth="1"/>
    <col min="8" max="8" width="10.75" customWidth="1"/>
    <col min="9" max="9" width="14.75" customWidth="1"/>
  </cols>
  <sheetData>
    <row r="1" spans="1:22">
      <c r="A1" s="57" t="s">
        <v>162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2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>
      <c r="A3" s="53" t="s">
        <v>116</v>
      </c>
      <c r="B3" s="42" t="s">
        <v>117</v>
      </c>
      <c r="C3" s="42" t="s">
        <v>118</v>
      </c>
      <c r="D3" s="42" t="s">
        <v>119</v>
      </c>
      <c r="E3" s="42" t="s">
        <v>120</v>
      </c>
      <c r="F3" s="42" t="s">
        <v>121</v>
      </c>
      <c r="G3" s="42" t="s">
        <v>122</v>
      </c>
      <c r="H3" s="42" t="s">
        <v>123</v>
      </c>
      <c r="I3" s="42" t="s">
        <v>124</v>
      </c>
      <c r="J3" s="46"/>
    </row>
    <row r="4" spans="1:22">
      <c r="A4" s="42" t="s">
        <v>125</v>
      </c>
      <c r="B4" s="42" t="s">
        <v>126</v>
      </c>
      <c r="C4" s="42" t="s">
        <v>127</v>
      </c>
      <c r="D4" s="42" t="s">
        <v>128</v>
      </c>
      <c r="E4" s="42" t="s">
        <v>129</v>
      </c>
      <c r="F4" s="42" t="s">
        <v>96</v>
      </c>
      <c r="G4" s="42" t="s">
        <v>130</v>
      </c>
      <c r="H4" s="42"/>
      <c r="I4" s="42" t="s">
        <v>131</v>
      </c>
      <c r="J4" s="12"/>
    </row>
    <row r="5" spans="1:22">
      <c r="A5" s="43" t="s">
        <v>132</v>
      </c>
      <c r="B5" s="43" t="s">
        <v>133</v>
      </c>
      <c r="C5" s="43" t="s">
        <v>134</v>
      </c>
      <c r="D5" s="44" t="s">
        <v>134</v>
      </c>
      <c r="E5" s="43" t="s">
        <v>133</v>
      </c>
      <c r="F5" s="43" t="s">
        <v>133</v>
      </c>
      <c r="G5" s="43" t="s">
        <v>133</v>
      </c>
      <c r="H5" s="43"/>
      <c r="I5" s="43" t="s">
        <v>133</v>
      </c>
      <c r="J5" s="45"/>
    </row>
    <row r="6" spans="1:22" ht="15.75" customHeight="1">
      <c r="A6">
        <v>1</v>
      </c>
      <c r="B6" s="41">
        <v>1001</v>
      </c>
      <c r="C6" s="47" t="s">
        <v>103</v>
      </c>
      <c r="D6" s="47" t="s">
        <v>135</v>
      </c>
      <c r="E6" s="49">
        <v>3</v>
      </c>
      <c r="F6" s="47">
        <v>50</v>
      </c>
      <c r="G6" s="49">
        <v>1</v>
      </c>
      <c r="H6" s="49" t="s">
        <v>136</v>
      </c>
      <c r="I6">
        <v>20</v>
      </c>
    </row>
    <row r="7" spans="1:22">
      <c r="A7">
        <v>2</v>
      </c>
      <c r="B7" s="40">
        <v>1002</v>
      </c>
      <c r="C7" s="47" t="s">
        <v>104</v>
      </c>
      <c r="D7" s="47" t="s">
        <v>137</v>
      </c>
      <c r="E7" s="49">
        <v>3</v>
      </c>
      <c r="F7" s="47">
        <v>50</v>
      </c>
      <c r="G7" s="49">
        <v>1</v>
      </c>
      <c r="H7" s="49" t="s">
        <v>136</v>
      </c>
      <c r="I7">
        <v>20</v>
      </c>
    </row>
    <row r="8" spans="1:22">
      <c r="A8">
        <v>3</v>
      </c>
      <c r="B8" s="40">
        <v>1003</v>
      </c>
      <c r="C8" s="47" t="s">
        <v>105</v>
      </c>
      <c r="D8" s="47" t="s">
        <v>138</v>
      </c>
      <c r="E8" s="49">
        <v>3</v>
      </c>
      <c r="F8" s="47">
        <v>50</v>
      </c>
      <c r="G8" s="49">
        <v>1</v>
      </c>
      <c r="H8" s="49" t="s">
        <v>136</v>
      </c>
      <c r="I8">
        <v>20</v>
      </c>
    </row>
    <row r="9" spans="1:22">
      <c r="A9">
        <v>4</v>
      </c>
      <c r="B9" s="40">
        <v>1004</v>
      </c>
      <c r="C9" s="47" t="s">
        <v>106</v>
      </c>
      <c r="D9" s="47"/>
      <c r="E9" s="49">
        <v>1</v>
      </c>
      <c r="F9" s="47">
        <v>100</v>
      </c>
      <c r="G9" s="49">
        <v>0</v>
      </c>
      <c r="H9" s="49" t="s">
        <v>136</v>
      </c>
      <c r="I9">
        <v>30</v>
      </c>
    </row>
    <row r="10" spans="1:22" ht="33">
      <c r="A10">
        <v>5</v>
      </c>
      <c r="B10" s="40">
        <v>1005</v>
      </c>
      <c r="C10" s="47" t="s">
        <v>107</v>
      </c>
      <c r="D10" s="50" t="s">
        <v>139</v>
      </c>
      <c r="E10" s="49">
        <v>1</v>
      </c>
      <c r="F10" s="47">
        <v>100</v>
      </c>
      <c r="G10" s="49">
        <v>1</v>
      </c>
      <c r="H10" s="49" t="s">
        <v>136</v>
      </c>
      <c r="I10">
        <v>100</v>
      </c>
    </row>
    <row r="11" spans="1:22" ht="33">
      <c r="A11">
        <v>6</v>
      </c>
      <c r="B11" s="40">
        <v>1006</v>
      </c>
      <c r="C11" s="47" t="s">
        <v>108</v>
      </c>
      <c r="D11" s="51" t="s">
        <v>140</v>
      </c>
      <c r="E11" s="49">
        <v>1</v>
      </c>
      <c r="F11" s="47">
        <v>100</v>
      </c>
      <c r="G11" s="49">
        <v>1</v>
      </c>
      <c r="H11" s="49" t="s">
        <v>136</v>
      </c>
      <c r="I11">
        <v>100</v>
      </c>
    </row>
    <row r="12" spans="1:22">
      <c r="A12">
        <v>7</v>
      </c>
      <c r="B12" s="40">
        <v>1007</v>
      </c>
      <c r="C12" s="47" t="s">
        <v>109</v>
      </c>
      <c r="D12" s="47" t="s">
        <v>141</v>
      </c>
      <c r="E12" s="49">
        <v>5</v>
      </c>
      <c r="F12" s="47">
        <v>10</v>
      </c>
      <c r="G12" s="49">
        <v>1</v>
      </c>
      <c r="H12" s="49" t="s">
        <v>136</v>
      </c>
      <c r="I12">
        <v>0</v>
      </c>
    </row>
    <row r="13" spans="1:22">
      <c r="A13">
        <v>8</v>
      </c>
      <c r="B13" s="40">
        <v>1008</v>
      </c>
      <c r="C13" s="47" t="s">
        <v>110</v>
      </c>
      <c r="D13" s="47" t="s">
        <v>142</v>
      </c>
      <c r="E13" s="49">
        <v>3</v>
      </c>
      <c r="F13" s="47">
        <v>100</v>
      </c>
      <c r="G13" s="49">
        <v>1</v>
      </c>
      <c r="H13" s="49" t="s">
        <v>136</v>
      </c>
      <c r="I13">
        <v>30</v>
      </c>
    </row>
    <row r="14" spans="1:22">
      <c r="A14">
        <v>9</v>
      </c>
      <c r="B14" s="40">
        <v>1009</v>
      </c>
      <c r="C14" s="47" t="s">
        <v>111</v>
      </c>
      <c r="D14" s="47" t="s">
        <v>143</v>
      </c>
      <c r="E14" s="49">
        <v>3</v>
      </c>
      <c r="F14" s="47">
        <v>200</v>
      </c>
      <c r="G14" s="49">
        <v>1</v>
      </c>
      <c r="H14" s="49" t="s">
        <v>136</v>
      </c>
      <c r="I14">
        <v>50</v>
      </c>
    </row>
    <row r="15" spans="1:22">
      <c r="A15">
        <v>10</v>
      </c>
      <c r="B15" s="40">
        <v>1010</v>
      </c>
      <c r="C15" s="47" t="s">
        <v>112</v>
      </c>
      <c r="D15" s="47" t="s">
        <v>144</v>
      </c>
      <c r="E15" s="49">
        <v>3</v>
      </c>
      <c r="F15" s="47">
        <v>200</v>
      </c>
      <c r="G15" s="49">
        <v>1</v>
      </c>
      <c r="H15" s="49" t="s">
        <v>136</v>
      </c>
      <c r="I15">
        <v>50</v>
      </c>
    </row>
    <row r="16" spans="1:22">
      <c r="A16">
        <v>11</v>
      </c>
      <c r="B16" s="40">
        <v>1011</v>
      </c>
      <c r="C16" s="47" t="s">
        <v>113</v>
      </c>
      <c r="D16" s="47" t="s">
        <v>145</v>
      </c>
      <c r="E16" s="49">
        <v>2</v>
      </c>
      <c r="F16" s="47">
        <v>300</v>
      </c>
      <c r="G16" s="49">
        <v>1</v>
      </c>
      <c r="H16" s="49" t="s">
        <v>136</v>
      </c>
      <c r="I16">
        <v>50</v>
      </c>
    </row>
    <row r="17" spans="1:10">
      <c r="A17">
        <v>12</v>
      </c>
      <c r="B17" s="40">
        <v>1012</v>
      </c>
      <c r="C17" s="47" t="s">
        <v>114</v>
      </c>
      <c r="D17" s="47" t="s">
        <v>146</v>
      </c>
      <c r="E17" s="49">
        <v>1</v>
      </c>
      <c r="F17" s="47">
        <v>100</v>
      </c>
      <c r="G17" s="49">
        <v>1</v>
      </c>
      <c r="H17" s="49" t="s">
        <v>136</v>
      </c>
      <c r="I17">
        <v>0</v>
      </c>
    </row>
    <row r="18" spans="1:10">
      <c r="A18">
        <v>13</v>
      </c>
      <c r="B18" s="40">
        <v>1013</v>
      </c>
      <c r="C18" s="47" t="s">
        <v>147</v>
      </c>
      <c r="D18" s="47" t="s">
        <v>148</v>
      </c>
      <c r="E18" s="49">
        <v>2</v>
      </c>
      <c r="F18" s="47">
        <v>50</v>
      </c>
      <c r="G18" s="49">
        <v>1</v>
      </c>
      <c r="H18" s="49" t="s">
        <v>136</v>
      </c>
      <c r="I18">
        <v>20</v>
      </c>
    </row>
    <row r="19" spans="1:10" ht="49.5">
      <c r="A19">
        <v>14</v>
      </c>
      <c r="B19" s="40">
        <v>1014</v>
      </c>
      <c r="C19" s="47" t="s">
        <v>65</v>
      </c>
      <c r="D19" s="51" t="s">
        <v>149</v>
      </c>
      <c r="E19" s="49">
        <v>1</v>
      </c>
      <c r="F19" s="47">
        <v>1200</v>
      </c>
      <c r="G19" s="49">
        <v>3</v>
      </c>
      <c r="H19" s="49" t="s">
        <v>136</v>
      </c>
      <c r="I19">
        <v>300</v>
      </c>
    </row>
    <row r="20" spans="1:10">
      <c r="A20">
        <v>15</v>
      </c>
      <c r="B20" s="40">
        <v>1015</v>
      </c>
      <c r="C20" s="47" t="s">
        <v>150</v>
      </c>
      <c r="D20" s="47" t="s">
        <v>151</v>
      </c>
      <c r="E20" s="49">
        <v>1</v>
      </c>
      <c r="F20" s="47">
        <v>1000</v>
      </c>
      <c r="G20" s="49">
        <v>10</v>
      </c>
      <c r="H20" s="49" t="s">
        <v>136</v>
      </c>
      <c r="I20">
        <v>100</v>
      </c>
    </row>
    <row r="21" spans="1:10">
      <c r="A21">
        <v>16</v>
      </c>
      <c r="B21" s="40">
        <v>1016</v>
      </c>
      <c r="C21" s="47" t="s">
        <v>152</v>
      </c>
      <c r="D21" s="47" t="s">
        <v>153</v>
      </c>
      <c r="E21" s="49">
        <v>1</v>
      </c>
      <c r="F21" s="47">
        <v>1500</v>
      </c>
      <c r="G21" s="49">
        <v>0</v>
      </c>
      <c r="H21" s="49" t="s">
        <v>136</v>
      </c>
      <c r="I21">
        <v>200</v>
      </c>
    </row>
    <row r="22" spans="1:10">
      <c r="A22">
        <v>17</v>
      </c>
      <c r="B22" s="40">
        <v>1017</v>
      </c>
      <c r="C22" s="47" t="s">
        <v>154</v>
      </c>
      <c r="D22" s="47" t="s">
        <v>155</v>
      </c>
      <c r="E22" s="49">
        <v>1</v>
      </c>
      <c r="F22" s="47">
        <v>2000</v>
      </c>
      <c r="G22" s="49">
        <v>0</v>
      </c>
      <c r="H22" s="49" t="s">
        <v>136</v>
      </c>
      <c r="I22">
        <v>50</v>
      </c>
    </row>
    <row r="23" spans="1:10">
      <c r="A23">
        <v>18</v>
      </c>
      <c r="B23" s="40">
        <v>1018</v>
      </c>
      <c r="C23" s="47" t="s">
        <v>156</v>
      </c>
      <c r="D23" s="47" t="s">
        <v>157</v>
      </c>
      <c r="E23" s="49">
        <v>10</v>
      </c>
      <c r="F23" s="47">
        <v>10</v>
      </c>
      <c r="G23" s="49">
        <v>1</v>
      </c>
      <c r="H23" s="49" t="s">
        <v>136</v>
      </c>
      <c r="I23">
        <v>5</v>
      </c>
    </row>
    <row r="24" spans="1:10">
      <c r="A24">
        <v>19</v>
      </c>
      <c r="B24" s="40">
        <v>1019</v>
      </c>
      <c r="C24" s="47" t="s">
        <v>158</v>
      </c>
      <c r="D24" s="47" t="s">
        <v>159</v>
      </c>
      <c r="E24" s="49">
        <v>1</v>
      </c>
      <c r="F24" s="47">
        <v>3000</v>
      </c>
      <c r="G24" s="49">
        <v>0</v>
      </c>
      <c r="H24" s="49" t="s">
        <v>136</v>
      </c>
      <c r="I24">
        <v>0</v>
      </c>
    </row>
    <row r="25" spans="1:10">
      <c r="A25">
        <v>20</v>
      </c>
      <c r="B25" s="52">
        <v>1020</v>
      </c>
      <c r="C25" s="47" t="s">
        <v>160</v>
      </c>
      <c r="D25" s="47" t="s">
        <v>161</v>
      </c>
      <c r="E25" s="49">
        <v>1</v>
      </c>
      <c r="F25" s="47">
        <v>5000</v>
      </c>
      <c r="G25" s="49">
        <v>3</v>
      </c>
      <c r="H25" s="49" t="s">
        <v>136</v>
      </c>
      <c r="I25">
        <v>1000</v>
      </c>
      <c r="J25" s="48"/>
    </row>
    <row r="26" spans="1:10">
      <c r="C26" s="1"/>
    </row>
  </sheetData>
  <mergeCells count="1">
    <mergeCell ref="A1:V2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A847-F75C-4E1A-9909-E0030280F290}">
  <dimension ref="A1:H12"/>
  <sheetViews>
    <sheetView workbookViewId="0">
      <selection activeCell="A2" sqref="A2:H12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18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10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 s="10">
        <f>SUM(-A2+B2+F2+G2)</f>
        <v>0</v>
      </c>
    </row>
    <row r="3" spans="1:8">
      <c r="A3" s="9">
        <v>10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 s="10">
        <f t="shared" ref="H3:H12" si="0">SUM(-A3+B3+F3+G3)</f>
        <v>-2</v>
      </c>
    </row>
    <row r="4" spans="1:8">
      <c r="A4" s="9">
        <v>10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 s="10">
        <f t="shared" si="0"/>
        <v>-4</v>
      </c>
    </row>
    <row r="5" spans="1:8">
      <c r="A5" s="9">
        <v>10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10">
        <f t="shared" si="0"/>
        <v>-6</v>
      </c>
    </row>
    <row r="6" spans="1:8">
      <c r="A6" s="9">
        <v>10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 s="10">
        <f t="shared" si="0"/>
        <v>-8</v>
      </c>
    </row>
    <row r="7" spans="1:8">
      <c r="A7" s="9">
        <v>10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 s="10">
        <f t="shared" si="0"/>
        <v>-10</v>
      </c>
    </row>
    <row r="8" spans="1:8">
      <c r="A8" s="9">
        <v>10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 s="10">
        <f t="shared" si="0"/>
        <v>3</v>
      </c>
    </row>
    <row r="9" spans="1:8">
      <c r="A9" s="9">
        <v>10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 s="10">
        <f t="shared" si="0"/>
        <v>1</v>
      </c>
    </row>
    <row r="10" spans="1:8">
      <c r="A10" s="9">
        <v>10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 s="10">
        <f t="shared" si="0"/>
        <v>-1</v>
      </c>
    </row>
    <row r="11" spans="1:8">
      <c r="A11" s="9">
        <v>10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 s="10">
        <f t="shared" si="0"/>
        <v>-3</v>
      </c>
    </row>
    <row r="12" spans="1:8">
      <c r="A12" s="11">
        <v>10</v>
      </c>
      <c r="B12" s="12">
        <v>2</v>
      </c>
      <c r="C12" s="12">
        <v>2</v>
      </c>
      <c r="D12" s="12">
        <v>0</v>
      </c>
      <c r="E12" s="12">
        <v>0</v>
      </c>
      <c r="F12" s="12">
        <v>0</v>
      </c>
      <c r="G12" s="12">
        <v>3</v>
      </c>
      <c r="H12" s="14">
        <f t="shared" si="0"/>
        <v>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8E0-D2E0-4E81-849F-5B7B275FB5E7}">
  <dimension ref="A1:H12"/>
  <sheetViews>
    <sheetView workbookViewId="0">
      <selection sqref="A1:H1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18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 s="10">
        <f>SUM(-A2+B2+F2+G2)</f>
        <v>10</v>
      </c>
    </row>
    <row r="3" spans="1:8">
      <c r="A3" s="9">
        <v>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 s="10">
        <f t="shared" ref="H3:H12" si="0">SUM(-A3+B3+F3+G3)</f>
        <v>8</v>
      </c>
    </row>
    <row r="4" spans="1:8">
      <c r="A4" s="9">
        <v>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 s="10">
        <f t="shared" si="0"/>
        <v>6</v>
      </c>
    </row>
    <row r="5" spans="1:8">
      <c r="A5" s="9">
        <v>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10">
        <f t="shared" si="0"/>
        <v>4</v>
      </c>
    </row>
    <row r="6" spans="1:8">
      <c r="A6" s="9">
        <v>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 s="10">
        <f t="shared" si="0"/>
        <v>2</v>
      </c>
    </row>
    <row r="7" spans="1:8">
      <c r="A7" s="9">
        <v>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 s="10">
        <f t="shared" si="0"/>
        <v>0</v>
      </c>
    </row>
    <row r="8" spans="1:8">
      <c r="A8" s="9">
        <v>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 s="10">
        <f t="shared" si="0"/>
        <v>13</v>
      </c>
    </row>
    <row r="9" spans="1:8">
      <c r="A9" s="9">
        <v>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 s="10">
        <f t="shared" si="0"/>
        <v>11</v>
      </c>
    </row>
    <row r="10" spans="1:8">
      <c r="A10" s="9">
        <v>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 s="10">
        <f t="shared" si="0"/>
        <v>9</v>
      </c>
    </row>
    <row r="11" spans="1:8">
      <c r="A11" s="9">
        <v>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 s="10">
        <f t="shared" si="0"/>
        <v>7</v>
      </c>
    </row>
    <row r="12" spans="1:8">
      <c r="A12" s="11">
        <v>0</v>
      </c>
      <c r="B12" s="12">
        <v>2</v>
      </c>
      <c r="C12" s="12">
        <v>2</v>
      </c>
      <c r="D12" s="12">
        <v>0</v>
      </c>
      <c r="E12" s="12">
        <v>0</v>
      </c>
      <c r="F12" s="12">
        <v>0</v>
      </c>
      <c r="G12" s="12">
        <v>3</v>
      </c>
      <c r="H12" s="14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5AA9-89D9-4D81-AA33-35788419AD5D}">
  <dimension ref="A1:H12"/>
  <sheetViews>
    <sheetView workbookViewId="0">
      <selection activeCell="J14" sqref="J14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5" t="s">
        <v>16</v>
      </c>
      <c r="B1" s="6" t="s">
        <v>17</v>
      </c>
      <c r="C1" s="6" t="s">
        <v>18</v>
      </c>
      <c r="D1" s="6" t="s">
        <v>19</v>
      </c>
      <c r="E1" s="18" t="s">
        <v>20</v>
      </c>
      <c r="F1" s="6" t="s">
        <v>21</v>
      </c>
      <c r="G1" s="6" t="s">
        <v>22</v>
      </c>
      <c r="H1" s="7" t="s">
        <v>23</v>
      </c>
    </row>
    <row r="2" spans="1:8">
      <c r="A2" s="9">
        <v>-10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 s="10">
        <f>SUM(-A2+B2+F2+G2)</f>
        <v>20</v>
      </c>
    </row>
    <row r="3" spans="1:8">
      <c r="A3" s="9">
        <v>-10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 s="10">
        <f t="shared" ref="H3:H12" si="0">SUM(-A3+B3+F3+G3)</f>
        <v>18</v>
      </c>
    </row>
    <row r="4" spans="1:8">
      <c r="A4" s="9">
        <v>-10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 s="10">
        <f t="shared" si="0"/>
        <v>16</v>
      </c>
    </row>
    <row r="5" spans="1:8">
      <c r="A5" s="9">
        <v>-10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 s="10">
        <f t="shared" si="0"/>
        <v>14</v>
      </c>
    </row>
    <row r="6" spans="1:8">
      <c r="A6" s="9">
        <v>-10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 s="10">
        <f t="shared" si="0"/>
        <v>12</v>
      </c>
    </row>
    <row r="7" spans="1:8">
      <c r="A7" s="9">
        <v>-10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 s="10">
        <f t="shared" si="0"/>
        <v>10</v>
      </c>
    </row>
    <row r="8" spans="1:8">
      <c r="A8" s="9">
        <v>-10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 s="10">
        <f t="shared" si="0"/>
        <v>23</v>
      </c>
    </row>
    <row r="9" spans="1:8">
      <c r="A9" s="9">
        <v>-10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 s="10">
        <f t="shared" si="0"/>
        <v>21</v>
      </c>
    </row>
    <row r="10" spans="1:8">
      <c r="A10" s="9">
        <v>-10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 s="10">
        <f t="shared" si="0"/>
        <v>19</v>
      </c>
    </row>
    <row r="11" spans="1:8">
      <c r="A11" s="9">
        <v>-10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 s="10">
        <f t="shared" si="0"/>
        <v>17</v>
      </c>
    </row>
    <row r="12" spans="1:8">
      <c r="A12" s="11">
        <v>-10</v>
      </c>
      <c r="B12" s="12">
        <v>2</v>
      </c>
      <c r="C12" s="12">
        <v>2</v>
      </c>
      <c r="D12" s="12">
        <v>0</v>
      </c>
      <c r="E12" s="12">
        <v>0</v>
      </c>
      <c r="F12" s="12">
        <v>0</v>
      </c>
      <c r="G12" s="12">
        <v>3</v>
      </c>
      <c r="H12" s="14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4833-4F2B-437F-8DAD-25FA640ED1A5}">
  <dimension ref="A1:H19"/>
  <sheetViews>
    <sheetView workbookViewId="0">
      <selection sqref="A1:G1"/>
    </sheetView>
  </sheetViews>
  <sheetFormatPr defaultRowHeight="16.5"/>
  <cols>
    <col min="4" max="4" width="13.25" customWidth="1"/>
    <col min="5" max="5" width="14.25" customWidth="1"/>
    <col min="6" max="6" width="13.25" customWidth="1"/>
  </cols>
  <sheetData>
    <row r="1" spans="1:8">
      <c r="A1" s="5" t="s">
        <v>24</v>
      </c>
      <c r="B1" s="6" t="s">
        <v>25</v>
      </c>
      <c r="C1" s="6" t="s">
        <v>18</v>
      </c>
      <c r="D1" s="6" t="s">
        <v>26</v>
      </c>
      <c r="E1" s="6" t="s">
        <v>20</v>
      </c>
      <c r="F1" s="6" t="s">
        <v>27</v>
      </c>
      <c r="G1" s="7" t="s">
        <v>23</v>
      </c>
      <c r="H1" s="1"/>
    </row>
    <row r="2" spans="1:8">
      <c r="A2" s="9">
        <v>10</v>
      </c>
      <c r="B2">
        <v>20</v>
      </c>
      <c r="C2">
        <v>2</v>
      </c>
      <c r="D2">
        <v>0</v>
      </c>
      <c r="E2">
        <v>2</v>
      </c>
      <c r="F2">
        <v>0</v>
      </c>
      <c r="G2" s="10">
        <f>SUM(-A2+B2+E2+F2)</f>
        <v>12</v>
      </c>
    </row>
    <row r="3" spans="1:8">
      <c r="A3" s="9">
        <v>10</v>
      </c>
      <c r="B3">
        <v>18</v>
      </c>
      <c r="C3">
        <v>2</v>
      </c>
      <c r="D3">
        <v>0</v>
      </c>
      <c r="E3">
        <v>2</v>
      </c>
      <c r="F3">
        <v>0</v>
      </c>
      <c r="G3" s="10">
        <f t="shared" ref="G3:G19" si="0">SUM(-A3+B3+E3+F3)</f>
        <v>10</v>
      </c>
    </row>
    <row r="4" spans="1:8">
      <c r="A4" s="9">
        <v>10</v>
      </c>
      <c r="B4">
        <v>16</v>
      </c>
      <c r="C4">
        <v>2</v>
      </c>
      <c r="D4">
        <v>0</v>
      </c>
      <c r="E4">
        <v>2</v>
      </c>
      <c r="F4">
        <v>0</v>
      </c>
      <c r="G4" s="10">
        <f t="shared" si="0"/>
        <v>8</v>
      </c>
    </row>
    <row r="5" spans="1:8">
      <c r="A5" s="9">
        <v>10</v>
      </c>
      <c r="B5">
        <v>14</v>
      </c>
      <c r="C5">
        <v>2</v>
      </c>
      <c r="D5">
        <v>0</v>
      </c>
      <c r="E5">
        <v>2</v>
      </c>
      <c r="F5">
        <v>0</v>
      </c>
      <c r="G5" s="10">
        <f t="shared" si="0"/>
        <v>6</v>
      </c>
    </row>
    <row r="6" spans="1:8">
      <c r="A6" s="9">
        <v>10</v>
      </c>
      <c r="B6">
        <v>12</v>
      </c>
      <c r="C6">
        <v>2</v>
      </c>
      <c r="D6">
        <v>0</v>
      </c>
      <c r="E6">
        <v>2</v>
      </c>
      <c r="F6">
        <v>0</v>
      </c>
      <c r="G6" s="10">
        <f t="shared" si="0"/>
        <v>4</v>
      </c>
    </row>
    <row r="7" spans="1:8">
      <c r="A7" s="9">
        <v>10</v>
      </c>
      <c r="B7">
        <v>10</v>
      </c>
      <c r="C7">
        <v>2</v>
      </c>
      <c r="D7">
        <v>0</v>
      </c>
      <c r="E7">
        <v>2</v>
      </c>
      <c r="F7">
        <v>0</v>
      </c>
      <c r="G7" s="10">
        <f t="shared" si="0"/>
        <v>2</v>
      </c>
    </row>
    <row r="8" spans="1:8">
      <c r="A8" s="9">
        <v>10</v>
      </c>
      <c r="B8">
        <v>20</v>
      </c>
      <c r="C8">
        <v>2</v>
      </c>
      <c r="D8">
        <v>0</v>
      </c>
      <c r="E8">
        <v>4</v>
      </c>
      <c r="F8">
        <v>0</v>
      </c>
      <c r="G8" s="10">
        <f t="shared" si="0"/>
        <v>14</v>
      </c>
    </row>
    <row r="9" spans="1:8">
      <c r="A9" s="9">
        <v>10</v>
      </c>
      <c r="B9">
        <v>18</v>
      </c>
      <c r="C9">
        <v>2</v>
      </c>
      <c r="D9">
        <v>0</v>
      </c>
      <c r="E9">
        <v>4</v>
      </c>
      <c r="F9">
        <v>0</v>
      </c>
      <c r="G9" s="10">
        <f t="shared" si="0"/>
        <v>12</v>
      </c>
    </row>
    <row r="10" spans="1:8">
      <c r="A10" s="9">
        <v>10</v>
      </c>
      <c r="B10">
        <v>16</v>
      </c>
      <c r="C10">
        <v>2</v>
      </c>
      <c r="D10">
        <v>0</v>
      </c>
      <c r="E10">
        <v>4</v>
      </c>
      <c r="F10">
        <v>0</v>
      </c>
      <c r="G10" s="10">
        <f t="shared" si="0"/>
        <v>10</v>
      </c>
    </row>
    <row r="11" spans="1:8">
      <c r="A11" s="9">
        <v>10</v>
      </c>
      <c r="B11">
        <v>14</v>
      </c>
      <c r="C11">
        <v>2</v>
      </c>
      <c r="D11">
        <v>0</v>
      </c>
      <c r="E11">
        <v>4</v>
      </c>
      <c r="F11">
        <v>0</v>
      </c>
      <c r="G11" s="10">
        <f t="shared" si="0"/>
        <v>8</v>
      </c>
    </row>
    <row r="12" spans="1:8">
      <c r="A12" s="9">
        <v>10</v>
      </c>
      <c r="B12">
        <v>12</v>
      </c>
      <c r="C12">
        <v>2</v>
      </c>
      <c r="D12">
        <v>0</v>
      </c>
      <c r="E12">
        <v>4</v>
      </c>
      <c r="F12">
        <v>0</v>
      </c>
      <c r="G12" s="10">
        <f t="shared" si="0"/>
        <v>6</v>
      </c>
    </row>
    <row r="13" spans="1:8">
      <c r="A13" s="9">
        <v>10</v>
      </c>
      <c r="B13">
        <v>10</v>
      </c>
      <c r="C13">
        <v>2</v>
      </c>
      <c r="D13">
        <v>0</v>
      </c>
      <c r="E13">
        <v>-6</v>
      </c>
      <c r="F13">
        <v>0</v>
      </c>
      <c r="G13" s="10">
        <f t="shared" si="0"/>
        <v>-6</v>
      </c>
    </row>
    <row r="14" spans="1:8">
      <c r="A14" s="9">
        <v>10</v>
      </c>
      <c r="B14">
        <v>20</v>
      </c>
      <c r="C14">
        <v>2</v>
      </c>
      <c r="D14">
        <v>0</v>
      </c>
      <c r="E14">
        <v>-6</v>
      </c>
      <c r="F14">
        <v>0</v>
      </c>
      <c r="G14" s="10">
        <f t="shared" si="0"/>
        <v>4</v>
      </c>
    </row>
    <row r="15" spans="1:8">
      <c r="A15" s="9">
        <v>10</v>
      </c>
      <c r="B15">
        <v>18</v>
      </c>
      <c r="C15">
        <v>2</v>
      </c>
      <c r="D15">
        <v>0</v>
      </c>
      <c r="E15">
        <v>-6</v>
      </c>
      <c r="F15">
        <v>0</v>
      </c>
      <c r="G15" s="10">
        <f t="shared" si="0"/>
        <v>2</v>
      </c>
    </row>
    <row r="16" spans="1:8">
      <c r="A16" s="9">
        <v>10</v>
      </c>
      <c r="B16">
        <v>16</v>
      </c>
      <c r="C16">
        <v>2</v>
      </c>
      <c r="D16">
        <v>0</v>
      </c>
      <c r="E16">
        <v>-6</v>
      </c>
      <c r="F16">
        <v>0</v>
      </c>
      <c r="G16" s="10">
        <f t="shared" si="0"/>
        <v>0</v>
      </c>
    </row>
    <row r="17" spans="1:7">
      <c r="A17" s="9">
        <v>10</v>
      </c>
      <c r="B17">
        <v>14</v>
      </c>
      <c r="C17">
        <v>2</v>
      </c>
      <c r="D17">
        <v>0</v>
      </c>
      <c r="E17">
        <v>-6</v>
      </c>
      <c r="F17">
        <v>0</v>
      </c>
      <c r="G17" s="10">
        <f t="shared" si="0"/>
        <v>-2</v>
      </c>
    </row>
    <row r="18" spans="1:7">
      <c r="A18" s="9">
        <v>10</v>
      </c>
      <c r="B18">
        <v>12</v>
      </c>
      <c r="C18">
        <v>2</v>
      </c>
      <c r="D18">
        <v>0</v>
      </c>
      <c r="E18">
        <v>-6</v>
      </c>
      <c r="F18">
        <v>0</v>
      </c>
      <c r="G18" s="10">
        <f t="shared" si="0"/>
        <v>-4</v>
      </c>
    </row>
    <row r="19" spans="1:7">
      <c r="A19" s="11">
        <v>10</v>
      </c>
      <c r="B19" s="12">
        <v>10</v>
      </c>
      <c r="C19" s="12">
        <v>2</v>
      </c>
      <c r="D19" s="12">
        <v>0</v>
      </c>
      <c r="E19" s="12">
        <v>-6</v>
      </c>
      <c r="F19" s="12">
        <v>0</v>
      </c>
      <c r="G19" s="14">
        <f t="shared" si="0"/>
        <v>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DF44-8448-48EF-A47C-84B16E91F802}">
  <dimension ref="A1:H5"/>
  <sheetViews>
    <sheetView workbookViewId="0">
      <selection activeCell="H1" sqref="A1:H1"/>
    </sheetView>
  </sheetViews>
  <sheetFormatPr defaultRowHeight="16.5"/>
  <cols>
    <col min="4" max="4" width="13.25" customWidth="1"/>
    <col min="5" max="5" width="13.875" customWidth="1"/>
    <col min="6" max="6" width="13.25" customWidth="1"/>
    <col min="7" max="7" width="19.125" customWidth="1"/>
    <col min="8" max="8" width="14" customWidth="1"/>
  </cols>
  <sheetData>
    <row r="1" spans="1:8">
      <c r="A1" s="5" t="s">
        <v>28</v>
      </c>
      <c r="B1" s="6" t="s">
        <v>24</v>
      </c>
      <c r="C1" s="6" t="s">
        <v>29</v>
      </c>
      <c r="D1" s="6" t="s">
        <v>27</v>
      </c>
      <c r="E1" s="6" t="s">
        <v>30</v>
      </c>
      <c r="F1" s="6" t="s">
        <v>31</v>
      </c>
      <c r="G1" s="6" t="s">
        <v>32</v>
      </c>
      <c r="H1" s="7" t="s">
        <v>33</v>
      </c>
    </row>
    <row r="2" spans="1:8">
      <c r="A2" s="9">
        <v>2</v>
      </c>
      <c r="B2">
        <v>10</v>
      </c>
      <c r="C2">
        <v>10</v>
      </c>
      <c r="D2">
        <v>3</v>
      </c>
      <c r="E2">
        <v>10</v>
      </c>
      <c r="F2">
        <f>A2/D2</f>
        <v>0.66666666666666663</v>
      </c>
      <c r="G2">
        <f>(C2+A2)-B2-E2</f>
        <v>-8</v>
      </c>
      <c r="H2" s="10" t="b">
        <f>$G2&gt;0="2"</f>
        <v>0</v>
      </c>
    </row>
    <row r="3" spans="1:8">
      <c r="A3" s="9">
        <v>2</v>
      </c>
      <c r="B3">
        <v>-10</v>
      </c>
      <c r="C3">
        <v>10</v>
      </c>
      <c r="D3">
        <v>3</v>
      </c>
      <c r="E3">
        <v>10</v>
      </c>
      <c r="F3">
        <f t="shared" ref="F3:F5" si="0">A3/D3</f>
        <v>0.66666666666666663</v>
      </c>
      <c r="G3">
        <f t="shared" ref="G3:H5" si="1">(C3+A3)-B3-E3</f>
        <v>12</v>
      </c>
      <c r="H3" s="10" t="b">
        <f t="shared" ref="H3:H5" si="2">$G3&gt;0="2"</f>
        <v>0</v>
      </c>
    </row>
    <row r="4" spans="1:8">
      <c r="A4" s="9">
        <v>10</v>
      </c>
      <c r="B4">
        <v>10</v>
      </c>
      <c r="C4">
        <v>10</v>
      </c>
      <c r="D4">
        <v>3</v>
      </c>
      <c r="E4">
        <v>10</v>
      </c>
      <c r="F4">
        <f t="shared" si="0"/>
        <v>3.3333333333333335</v>
      </c>
      <c r="G4">
        <f t="shared" si="1"/>
        <v>0</v>
      </c>
      <c r="H4" s="10" t="b">
        <f t="shared" si="2"/>
        <v>0</v>
      </c>
    </row>
    <row r="5" spans="1:8">
      <c r="A5" s="11">
        <v>10</v>
      </c>
      <c r="B5" s="12">
        <v>-10</v>
      </c>
      <c r="C5" s="12">
        <v>10</v>
      </c>
      <c r="D5" s="12">
        <v>3</v>
      </c>
      <c r="E5" s="12">
        <v>10</v>
      </c>
      <c r="F5" s="12">
        <f t="shared" si="0"/>
        <v>3.3333333333333335</v>
      </c>
      <c r="G5" s="12">
        <f t="shared" si="1"/>
        <v>20</v>
      </c>
      <c r="H5" s="14" t="b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C3D7-41EA-472F-99E1-71978F51ACBD}">
  <dimension ref="A1:G11"/>
  <sheetViews>
    <sheetView workbookViewId="0"/>
  </sheetViews>
  <sheetFormatPr defaultRowHeight="16.5"/>
  <cols>
    <col min="4" max="4" width="14" customWidth="1"/>
    <col min="5" max="5" width="19.25" customWidth="1"/>
    <col min="6" max="6" width="20" customWidth="1"/>
  </cols>
  <sheetData>
    <row r="1" spans="1:7">
      <c r="A1" s="5" t="s">
        <v>34</v>
      </c>
      <c r="B1" s="6" t="s">
        <v>25</v>
      </c>
      <c r="C1" s="6" t="s">
        <v>24</v>
      </c>
      <c r="D1" s="6" t="s">
        <v>26</v>
      </c>
      <c r="E1" s="6" t="s">
        <v>35</v>
      </c>
      <c r="F1" s="7" t="s">
        <v>36</v>
      </c>
      <c r="G1" s="1"/>
    </row>
    <row r="2" spans="1:7">
      <c r="A2" s="9">
        <v>10</v>
      </c>
      <c r="B2">
        <v>20</v>
      </c>
      <c r="C2">
        <v>10</v>
      </c>
      <c r="D2">
        <v>0</v>
      </c>
      <c r="E2">
        <v>0</v>
      </c>
      <c r="F2" s="10">
        <f>B2+D2-C2-A2+E2</f>
        <v>0</v>
      </c>
    </row>
    <row r="3" spans="1:7">
      <c r="A3" s="9">
        <v>8</v>
      </c>
      <c r="B3">
        <v>20</v>
      </c>
      <c r="C3">
        <v>10</v>
      </c>
      <c r="D3">
        <v>0</v>
      </c>
      <c r="E3">
        <v>0</v>
      </c>
      <c r="F3" s="10">
        <f t="shared" ref="F3:F11" si="0">B3+D3-C3-A3+E3</f>
        <v>2</v>
      </c>
    </row>
    <row r="4" spans="1:7">
      <c r="A4" s="9">
        <v>6</v>
      </c>
      <c r="B4">
        <v>20</v>
      </c>
      <c r="C4">
        <v>10</v>
      </c>
      <c r="D4">
        <v>0</v>
      </c>
      <c r="E4">
        <v>0</v>
      </c>
      <c r="F4" s="10">
        <f t="shared" si="0"/>
        <v>4</v>
      </c>
    </row>
    <row r="5" spans="1:7">
      <c r="A5" s="9">
        <v>4</v>
      </c>
      <c r="B5">
        <v>20</v>
      </c>
      <c r="C5">
        <v>10</v>
      </c>
      <c r="D5">
        <v>0</v>
      </c>
      <c r="E5">
        <v>3</v>
      </c>
      <c r="F5" s="10">
        <f t="shared" si="0"/>
        <v>9</v>
      </c>
    </row>
    <row r="6" spans="1:7">
      <c r="A6" s="9">
        <v>2</v>
      </c>
      <c r="B6">
        <v>20</v>
      </c>
      <c r="C6">
        <v>10</v>
      </c>
      <c r="D6">
        <v>0</v>
      </c>
      <c r="E6">
        <v>3</v>
      </c>
      <c r="F6" s="10">
        <f t="shared" si="0"/>
        <v>11</v>
      </c>
    </row>
    <row r="7" spans="1:7">
      <c r="A7" s="9">
        <v>10</v>
      </c>
      <c r="B7">
        <v>20</v>
      </c>
      <c r="C7">
        <v>-10</v>
      </c>
      <c r="D7">
        <v>2</v>
      </c>
      <c r="E7">
        <v>0</v>
      </c>
      <c r="F7" s="10">
        <f t="shared" si="0"/>
        <v>22</v>
      </c>
    </row>
    <row r="8" spans="1:7">
      <c r="A8" s="9">
        <v>8</v>
      </c>
      <c r="B8">
        <v>20</v>
      </c>
      <c r="C8">
        <v>-10</v>
      </c>
      <c r="D8">
        <v>2</v>
      </c>
      <c r="E8">
        <v>0</v>
      </c>
      <c r="F8" s="10">
        <f t="shared" si="0"/>
        <v>24</v>
      </c>
    </row>
    <row r="9" spans="1:7">
      <c r="A9" s="9">
        <v>6</v>
      </c>
      <c r="B9">
        <v>20</v>
      </c>
      <c r="C9">
        <v>-10</v>
      </c>
      <c r="D9">
        <v>2</v>
      </c>
      <c r="E9">
        <v>0</v>
      </c>
      <c r="F9" s="10">
        <f t="shared" si="0"/>
        <v>26</v>
      </c>
    </row>
    <row r="10" spans="1:7">
      <c r="A10" s="9">
        <v>4</v>
      </c>
      <c r="B10">
        <v>20</v>
      </c>
      <c r="C10">
        <v>-10</v>
      </c>
      <c r="D10">
        <v>2</v>
      </c>
      <c r="E10">
        <v>3</v>
      </c>
      <c r="F10" s="10">
        <f t="shared" si="0"/>
        <v>31</v>
      </c>
    </row>
    <row r="11" spans="1:7">
      <c r="A11" s="11">
        <v>2</v>
      </c>
      <c r="B11" s="12">
        <v>20</v>
      </c>
      <c r="C11" s="12">
        <v>-10</v>
      </c>
      <c r="D11" s="12">
        <v>2</v>
      </c>
      <c r="E11" s="12">
        <v>3</v>
      </c>
      <c r="F11" s="14">
        <f t="shared" si="0"/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07DB-29CF-487B-95E1-93D4DB2CB76C}">
  <dimension ref="A1:F6"/>
  <sheetViews>
    <sheetView workbookViewId="0">
      <selection activeCell="H10" sqref="H10"/>
    </sheetView>
  </sheetViews>
  <sheetFormatPr defaultRowHeight="16.5"/>
  <cols>
    <col min="2" max="2" width="11.125" customWidth="1"/>
    <col min="5" max="5" width="16.75" customWidth="1"/>
  </cols>
  <sheetData>
    <row r="1" spans="1:6">
      <c r="A1" s="5" t="s">
        <v>37</v>
      </c>
      <c r="B1" s="6" t="s">
        <v>38</v>
      </c>
      <c r="C1" s="6" t="s">
        <v>39</v>
      </c>
      <c r="D1" s="6" t="s">
        <v>40</v>
      </c>
      <c r="E1" s="7" t="s">
        <v>41</v>
      </c>
      <c r="F1" s="1"/>
    </row>
    <row r="2" spans="1:6">
      <c r="A2" s="9">
        <v>5</v>
      </c>
      <c r="B2">
        <v>10</v>
      </c>
      <c r="C2">
        <v>0</v>
      </c>
      <c r="D2" s="1">
        <v>0</v>
      </c>
      <c r="E2" s="10">
        <f>SUM(A2+B2)</f>
        <v>15</v>
      </c>
    </row>
    <row r="3" spans="1:6">
      <c r="A3" s="9">
        <v>5</v>
      </c>
      <c r="B3">
        <v>8</v>
      </c>
      <c r="C3">
        <v>0</v>
      </c>
      <c r="D3" s="1">
        <v>0</v>
      </c>
      <c r="E3" s="10">
        <f t="shared" ref="E3:E6" si="0">SUM(A3+B3)</f>
        <v>13</v>
      </c>
    </row>
    <row r="4" spans="1:6">
      <c r="A4" s="9">
        <v>5</v>
      </c>
      <c r="B4">
        <v>6</v>
      </c>
      <c r="C4">
        <v>0</v>
      </c>
      <c r="D4" s="1">
        <v>0</v>
      </c>
      <c r="E4" s="10">
        <f t="shared" si="0"/>
        <v>11</v>
      </c>
    </row>
    <row r="5" spans="1:6">
      <c r="A5" s="9">
        <v>5</v>
      </c>
      <c r="B5">
        <v>4</v>
      </c>
      <c r="C5">
        <v>0</v>
      </c>
      <c r="D5" s="1">
        <v>0</v>
      </c>
      <c r="E5" s="10">
        <f t="shared" si="0"/>
        <v>9</v>
      </c>
    </row>
    <row r="6" spans="1:6">
      <c r="A6" s="11">
        <v>5</v>
      </c>
      <c r="B6" s="12">
        <v>2</v>
      </c>
      <c r="C6" s="12">
        <v>0</v>
      </c>
      <c r="D6" s="13">
        <v>0</v>
      </c>
      <c r="E6" s="14">
        <f t="shared" si="0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343A-8C20-47F9-865C-502FAE44FD3C}">
  <dimension ref="A1:U34"/>
  <sheetViews>
    <sheetView workbookViewId="0">
      <selection activeCell="A6" sqref="A6:A8"/>
    </sheetView>
  </sheetViews>
  <sheetFormatPr defaultRowHeight="16.5"/>
  <cols>
    <col min="1" max="1" width="13.375" customWidth="1"/>
    <col min="2" max="2" width="10" customWidth="1"/>
    <col min="3" max="3" width="13.25" customWidth="1"/>
    <col min="4" max="4" width="15.5" customWidth="1"/>
    <col min="5" max="5" width="18.625" customWidth="1"/>
    <col min="7" max="7" width="13.25" customWidth="1"/>
    <col min="8" max="8" width="38.25" customWidth="1"/>
    <col min="9" max="9" width="18.75" customWidth="1"/>
    <col min="10" max="10" width="12.25" customWidth="1"/>
    <col min="11" max="11" width="19.25" customWidth="1"/>
    <col min="12" max="12" width="19.75" customWidth="1"/>
    <col min="13" max="13" width="18.875" customWidth="1"/>
  </cols>
  <sheetData>
    <row r="1" spans="1:21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8" t="s">
        <v>53</v>
      </c>
      <c r="M1" s="7" t="s">
        <v>54</v>
      </c>
      <c r="N1" s="1"/>
      <c r="O1" s="1"/>
      <c r="P1" s="1"/>
      <c r="Q1" s="1"/>
      <c r="R1" s="1"/>
      <c r="S1" s="1"/>
      <c r="T1" s="1"/>
      <c r="U1" s="1"/>
    </row>
    <row r="2" spans="1:21">
      <c r="A2" s="21" t="s">
        <v>55</v>
      </c>
      <c r="B2" s="21">
        <v>10</v>
      </c>
      <c r="C2" s="21">
        <v>100</v>
      </c>
      <c r="D2" s="21">
        <v>0</v>
      </c>
      <c r="E2" s="21">
        <v>0</v>
      </c>
      <c r="F2" s="21">
        <v>1</v>
      </c>
      <c r="G2" s="21">
        <v>0</v>
      </c>
      <c r="H2" s="21">
        <v>0</v>
      </c>
      <c r="I2" s="21">
        <v>0.5</v>
      </c>
      <c r="J2" s="21" t="s">
        <v>56</v>
      </c>
      <c r="K2" s="21">
        <f>B2+E2+G2</f>
        <v>10</v>
      </c>
      <c r="L2" s="21">
        <f>C2-K2</f>
        <v>90</v>
      </c>
      <c r="M2" s="2">
        <f>C2/K2</f>
        <v>10</v>
      </c>
      <c r="N2" s="1"/>
      <c r="O2" s="1"/>
      <c r="P2" s="1"/>
      <c r="Q2" s="1"/>
      <c r="R2" s="1"/>
      <c r="S2" s="1"/>
      <c r="T2" s="1"/>
    </row>
    <row r="3" spans="1:21">
      <c r="A3" s="21" t="s">
        <v>57</v>
      </c>
      <c r="B3" s="21">
        <f>C3/2</f>
        <v>50</v>
      </c>
      <c r="C3" s="21">
        <v>100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1</v>
      </c>
      <c r="J3" s="21" t="s">
        <v>56</v>
      </c>
      <c r="K3" s="21">
        <f t="shared" ref="K3:K14" si="0">B3+E3+G3</f>
        <v>50</v>
      </c>
      <c r="L3" s="21">
        <f t="shared" ref="L3:L14" si="1">C3-K3</f>
        <v>50</v>
      </c>
      <c r="M3" s="2">
        <f t="shared" ref="M3:M14" si="2">C3/K3</f>
        <v>2</v>
      </c>
      <c r="N3" s="1"/>
      <c r="O3" s="1"/>
      <c r="P3" s="1"/>
      <c r="Q3" s="1"/>
      <c r="R3" s="1"/>
      <c r="S3" s="1"/>
      <c r="T3" s="1"/>
    </row>
    <row r="4" spans="1:21">
      <c r="A4" s="21" t="s">
        <v>58</v>
      </c>
      <c r="B4" s="21">
        <v>7</v>
      </c>
      <c r="C4" s="21">
        <v>100</v>
      </c>
      <c r="D4" s="21">
        <v>5</v>
      </c>
      <c r="E4" s="21">
        <v>0</v>
      </c>
      <c r="F4" s="21">
        <v>3</v>
      </c>
      <c r="G4" s="21">
        <v>0</v>
      </c>
      <c r="H4" s="21">
        <v>0</v>
      </c>
      <c r="I4" s="21">
        <v>0.8</v>
      </c>
      <c r="J4" s="21">
        <v>1</v>
      </c>
      <c r="K4" s="21">
        <f t="shared" si="0"/>
        <v>7</v>
      </c>
      <c r="L4" s="21">
        <f t="shared" si="1"/>
        <v>93</v>
      </c>
      <c r="M4" s="2">
        <f t="shared" si="2"/>
        <v>14.285714285714286</v>
      </c>
      <c r="N4" s="1"/>
      <c r="O4" s="1"/>
      <c r="P4" s="1"/>
      <c r="Q4" s="1"/>
      <c r="R4" s="1"/>
      <c r="S4" s="1"/>
      <c r="T4" s="1"/>
    </row>
    <row r="5" spans="1:21">
      <c r="A5" s="21" t="s">
        <v>59</v>
      </c>
      <c r="B5" s="21">
        <v>10</v>
      </c>
      <c r="C5" s="21">
        <v>100</v>
      </c>
      <c r="D5" s="21">
        <v>20</v>
      </c>
      <c r="E5" s="21">
        <v>50</v>
      </c>
      <c r="F5" s="21">
        <v>5</v>
      </c>
      <c r="G5" s="21">
        <v>3</v>
      </c>
      <c r="H5" s="21" t="s">
        <v>60</v>
      </c>
      <c r="I5" s="21">
        <v>0.3</v>
      </c>
      <c r="J5" s="21">
        <v>6</v>
      </c>
      <c r="K5" s="21">
        <f t="shared" si="0"/>
        <v>63</v>
      </c>
      <c r="L5" s="21">
        <f t="shared" si="1"/>
        <v>37</v>
      </c>
      <c r="M5" s="2">
        <f t="shared" si="2"/>
        <v>1.5873015873015872</v>
      </c>
      <c r="N5" s="1"/>
      <c r="O5" s="1"/>
      <c r="P5" s="1"/>
      <c r="Q5" s="1"/>
      <c r="R5" s="1"/>
      <c r="S5" s="1"/>
      <c r="T5" s="1"/>
    </row>
    <row r="6" spans="1:21">
      <c r="A6" s="21" t="s">
        <v>61</v>
      </c>
      <c r="B6" s="21">
        <v>10</v>
      </c>
      <c r="C6" s="21">
        <v>100</v>
      </c>
      <c r="D6" s="21">
        <v>20</v>
      </c>
      <c r="E6" s="21">
        <v>100</v>
      </c>
      <c r="F6" s="21">
        <v>10</v>
      </c>
      <c r="G6" s="21" t="s">
        <v>62</v>
      </c>
      <c r="H6" s="21" t="s">
        <v>63</v>
      </c>
      <c r="I6" s="21" t="s">
        <v>64</v>
      </c>
      <c r="J6" s="21">
        <v>1</v>
      </c>
      <c r="K6" s="21">
        <f>B6+E6</f>
        <v>110</v>
      </c>
      <c r="L6" s="21">
        <f t="shared" si="1"/>
        <v>-10</v>
      </c>
      <c r="M6" s="2">
        <f t="shared" si="2"/>
        <v>0.90909090909090906</v>
      </c>
      <c r="N6" s="1"/>
      <c r="O6" s="1"/>
      <c r="P6" s="1"/>
      <c r="Q6" s="1"/>
      <c r="R6" s="1"/>
      <c r="S6" s="1"/>
      <c r="T6" s="1"/>
    </row>
    <row r="7" spans="1:21">
      <c r="A7" s="21" t="s">
        <v>65</v>
      </c>
      <c r="B7" s="21">
        <v>10</v>
      </c>
      <c r="C7" s="21">
        <v>100</v>
      </c>
      <c r="D7" s="21">
        <v>40</v>
      </c>
      <c r="E7" s="21">
        <v>30</v>
      </c>
      <c r="F7" s="21">
        <v>8</v>
      </c>
      <c r="G7" s="21">
        <v>10</v>
      </c>
      <c r="H7" s="21" t="s">
        <v>66</v>
      </c>
      <c r="I7" s="21">
        <v>2</v>
      </c>
      <c r="J7" s="21">
        <v>2</v>
      </c>
      <c r="K7" s="21">
        <f t="shared" si="0"/>
        <v>50</v>
      </c>
      <c r="L7" s="21">
        <f t="shared" si="1"/>
        <v>50</v>
      </c>
      <c r="M7" s="2">
        <f t="shared" si="2"/>
        <v>2</v>
      </c>
      <c r="N7" s="1"/>
      <c r="O7" s="1"/>
      <c r="P7" s="1"/>
      <c r="Q7" s="1"/>
      <c r="R7" s="1"/>
      <c r="S7" s="1"/>
      <c r="T7" s="1"/>
    </row>
    <row r="8" spans="1:21">
      <c r="A8" s="21" t="s">
        <v>67</v>
      </c>
      <c r="B8" s="21">
        <v>10</v>
      </c>
      <c r="C8" s="21">
        <v>100</v>
      </c>
      <c r="D8" s="21">
        <v>10</v>
      </c>
      <c r="E8" s="21">
        <v>20</v>
      </c>
      <c r="F8" s="21">
        <v>8</v>
      </c>
      <c r="G8" s="21">
        <v>0</v>
      </c>
      <c r="H8" s="21" t="s">
        <v>68</v>
      </c>
      <c r="I8" s="21">
        <v>0.3</v>
      </c>
      <c r="J8" s="21">
        <v>10</v>
      </c>
      <c r="K8" s="21">
        <f t="shared" si="0"/>
        <v>30</v>
      </c>
      <c r="L8" s="21">
        <f t="shared" si="1"/>
        <v>70</v>
      </c>
      <c r="M8" s="2">
        <f t="shared" si="2"/>
        <v>3.3333333333333335</v>
      </c>
      <c r="N8" s="1"/>
      <c r="O8" s="1"/>
      <c r="P8" s="1"/>
      <c r="Q8" s="1"/>
      <c r="R8" s="1"/>
      <c r="S8" s="1"/>
      <c r="T8" s="1"/>
    </row>
    <row r="9" spans="1:21">
      <c r="A9" s="21" t="s">
        <v>69</v>
      </c>
      <c r="B9" s="26"/>
      <c r="C9" s="26"/>
      <c r="D9" s="26"/>
      <c r="E9" s="26"/>
      <c r="F9" s="26"/>
      <c r="G9" s="26"/>
      <c r="H9" s="26"/>
      <c r="I9" s="26"/>
      <c r="J9" s="26"/>
      <c r="K9" s="26">
        <f t="shared" si="0"/>
        <v>0</v>
      </c>
      <c r="L9" s="26">
        <f t="shared" si="1"/>
        <v>0</v>
      </c>
      <c r="M9" s="23"/>
      <c r="N9" s="1"/>
      <c r="O9" s="1"/>
      <c r="P9" s="1"/>
      <c r="Q9" s="1"/>
      <c r="R9" s="1"/>
      <c r="S9" s="1"/>
      <c r="T9" s="1"/>
    </row>
    <row r="10" spans="1:21">
      <c r="A10" s="21" t="s">
        <v>70</v>
      </c>
      <c r="B10" s="21">
        <v>100</v>
      </c>
      <c r="C10" s="21">
        <v>100</v>
      </c>
      <c r="D10" s="21">
        <v>0</v>
      </c>
      <c r="E10" s="21">
        <v>0</v>
      </c>
      <c r="F10" s="21">
        <v>3</v>
      </c>
      <c r="G10" s="21" t="s">
        <v>71</v>
      </c>
      <c r="H10" s="21" t="s">
        <v>72</v>
      </c>
      <c r="I10" s="21">
        <v>1</v>
      </c>
      <c r="J10" s="21">
        <v>1</v>
      </c>
      <c r="K10" s="21">
        <f>B10+E10+10</f>
        <v>110</v>
      </c>
      <c r="L10" s="21">
        <f t="shared" si="1"/>
        <v>-10</v>
      </c>
      <c r="M10" s="2">
        <f t="shared" si="2"/>
        <v>0.90909090909090906</v>
      </c>
      <c r="N10" s="1"/>
      <c r="O10" s="1"/>
      <c r="P10" s="1"/>
      <c r="Q10" s="1"/>
      <c r="R10" s="1"/>
      <c r="S10" s="1"/>
      <c r="T10" s="1"/>
    </row>
    <row r="11" spans="1:21">
      <c r="A11" s="21" t="s">
        <v>73</v>
      </c>
      <c r="B11" s="21">
        <v>5</v>
      </c>
      <c r="C11" s="21">
        <v>100</v>
      </c>
      <c r="D11" s="21">
        <v>0</v>
      </c>
      <c r="E11" s="21">
        <v>10</v>
      </c>
      <c r="F11" s="21">
        <v>3</v>
      </c>
      <c r="G11" s="21">
        <v>5</v>
      </c>
      <c r="H11" s="21" t="s">
        <v>74</v>
      </c>
      <c r="I11" s="21">
        <v>1</v>
      </c>
      <c r="J11" s="21">
        <v>1</v>
      </c>
      <c r="K11" s="21">
        <f t="shared" si="0"/>
        <v>20</v>
      </c>
      <c r="L11" s="21">
        <f t="shared" si="1"/>
        <v>80</v>
      </c>
      <c r="M11" s="2">
        <f t="shared" si="2"/>
        <v>5</v>
      </c>
      <c r="N11" s="1"/>
      <c r="O11" s="1"/>
      <c r="P11" s="1"/>
      <c r="Q11" s="1"/>
      <c r="R11" s="1"/>
      <c r="S11" s="1"/>
      <c r="T11" s="1"/>
    </row>
    <row r="12" spans="1:21">
      <c r="A12" s="21" t="s">
        <v>75</v>
      </c>
      <c r="B12" s="21">
        <v>5</v>
      </c>
      <c r="C12" s="21">
        <v>100</v>
      </c>
      <c r="D12" s="21">
        <v>0</v>
      </c>
      <c r="E12" s="21">
        <v>15</v>
      </c>
      <c r="F12" s="21">
        <v>3</v>
      </c>
      <c r="G12" s="21">
        <v>10</v>
      </c>
      <c r="H12" s="21" t="s">
        <v>76</v>
      </c>
      <c r="I12" s="21">
        <v>1</v>
      </c>
      <c r="J12" s="21">
        <v>1</v>
      </c>
      <c r="K12" s="21">
        <f t="shared" si="0"/>
        <v>30</v>
      </c>
      <c r="L12" s="21">
        <f t="shared" si="1"/>
        <v>70</v>
      </c>
      <c r="M12" s="2">
        <f t="shared" si="2"/>
        <v>3.3333333333333335</v>
      </c>
      <c r="N12" s="1"/>
      <c r="O12" s="1"/>
      <c r="P12" s="1"/>
      <c r="Q12" s="1"/>
      <c r="R12" s="1"/>
      <c r="S12" s="1"/>
      <c r="T12" s="1"/>
    </row>
    <row r="13" spans="1:21">
      <c r="A13" s="21" t="s">
        <v>77</v>
      </c>
      <c r="B13" s="21">
        <v>5</v>
      </c>
      <c r="C13" s="21">
        <v>100</v>
      </c>
      <c r="D13" s="21">
        <v>0</v>
      </c>
      <c r="E13" s="21" t="s">
        <v>78</v>
      </c>
      <c r="F13" s="21">
        <v>3</v>
      </c>
      <c r="G13" s="21" t="s">
        <v>62</v>
      </c>
      <c r="H13" s="21">
        <v>0</v>
      </c>
      <c r="I13" s="21">
        <v>1.2</v>
      </c>
      <c r="J13" s="21">
        <v>1</v>
      </c>
      <c r="K13" s="21">
        <f>B13</f>
        <v>5</v>
      </c>
      <c r="L13" s="21">
        <f t="shared" si="1"/>
        <v>95</v>
      </c>
      <c r="M13" s="2">
        <f t="shared" si="2"/>
        <v>20</v>
      </c>
      <c r="N13" s="1"/>
      <c r="O13" s="1"/>
      <c r="P13" s="1"/>
      <c r="Q13" s="1"/>
      <c r="R13" s="1"/>
      <c r="S13" s="1"/>
      <c r="T13" s="1"/>
    </row>
    <row r="14" spans="1:21">
      <c r="A14" s="21" t="s">
        <v>79</v>
      </c>
      <c r="B14" s="21">
        <v>5</v>
      </c>
      <c r="C14" s="21">
        <v>100</v>
      </c>
      <c r="D14" s="22">
        <v>0</v>
      </c>
      <c r="E14" s="21">
        <v>0</v>
      </c>
      <c r="F14" s="22">
        <v>3</v>
      </c>
      <c r="G14" s="22" t="s">
        <v>62</v>
      </c>
      <c r="H14" s="22" t="s">
        <v>80</v>
      </c>
      <c r="I14" s="22">
        <v>0.8</v>
      </c>
      <c r="J14" s="22">
        <v>1</v>
      </c>
      <c r="K14" s="22">
        <v>5</v>
      </c>
      <c r="L14" s="22">
        <f t="shared" si="1"/>
        <v>95</v>
      </c>
      <c r="M14" s="3">
        <f t="shared" si="2"/>
        <v>20</v>
      </c>
      <c r="N14" s="1"/>
      <c r="O14" s="1"/>
      <c r="P14" s="1"/>
      <c r="Q14" s="1"/>
      <c r="R14" s="1"/>
      <c r="S14" s="1"/>
      <c r="T14" s="1"/>
    </row>
    <row r="15" spans="1:21">
      <c r="A15" s="25"/>
      <c r="B15" s="27">
        <v>10</v>
      </c>
      <c r="C15" s="24">
        <v>100</v>
      </c>
      <c r="D15" s="4"/>
      <c r="E15" s="24"/>
      <c r="F15" s="4"/>
      <c r="G15" s="4"/>
      <c r="H15" s="4"/>
      <c r="I15" s="4"/>
      <c r="J15" s="4"/>
      <c r="K15" s="4"/>
      <c r="L15" s="4"/>
      <c r="M15" s="4"/>
      <c r="N15" s="1"/>
      <c r="O15" s="1"/>
      <c r="P15" s="1"/>
      <c r="Q15" s="1"/>
      <c r="R15" s="1"/>
      <c r="S15" s="1"/>
      <c r="T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2021-10-19T12:13:38Z</dcterms:created>
  <dcterms:modified xsi:type="dcterms:W3CDTF">2021-12-15T04:03:28Z</dcterms:modified>
  <cp:category/>
  <cp:contentStatus/>
</cp:coreProperties>
</file>