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baid Ullah\Desktop\"/>
    </mc:Choice>
  </mc:AlternateContent>
  <xr:revisionPtr revIDLastSave="0" documentId="13_ncr:1_{2C833B0A-3868-4824-BE00-ACB3AABFCB4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5" i="1" l="1"/>
  <c r="I62" i="1"/>
  <c r="E62" i="1"/>
  <c r="K54" i="1"/>
  <c r="J54" i="1"/>
  <c r="E61" i="1" s="1"/>
  <c r="E63" i="1" s="1"/>
  <c r="G54" i="1"/>
  <c r="I53" i="1"/>
  <c r="M53" i="1" s="1"/>
  <c r="I52" i="1"/>
  <c r="M52" i="1" s="1"/>
  <c r="I51" i="1"/>
  <c r="M51" i="1" s="1"/>
  <c r="I50" i="1"/>
  <c r="M50" i="1" s="1"/>
  <c r="I49" i="1"/>
  <c r="M49" i="1" s="1"/>
  <c r="I48" i="1"/>
  <c r="M48" i="1" s="1"/>
  <c r="I47" i="1"/>
  <c r="M47" i="1" s="1"/>
  <c r="I46" i="1"/>
  <c r="M46" i="1" s="1"/>
  <c r="I45" i="1"/>
  <c r="M45" i="1" s="1"/>
  <c r="I44" i="1"/>
  <c r="I54" i="1" s="1"/>
  <c r="E60" i="1" s="1"/>
  <c r="I39" i="1"/>
  <c r="G39" i="1"/>
  <c r="F38" i="1"/>
  <c r="F37" i="1"/>
  <c r="F36" i="1"/>
  <c r="H35" i="1"/>
  <c r="J35" i="1" s="1"/>
  <c r="F35" i="1"/>
  <c r="F32" i="1"/>
  <c r="F33" i="1" s="1"/>
  <c r="H30" i="1" s="1"/>
  <c r="J30" i="1" s="1"/>
  <c r="F31" i="1"/>
  <c r="F30" i="1"/>
  <c r="F28" i="1"/>
  <c r="H25" i="1" s="1"/>
  <c r="N27" i="1"/>
  <c r="M27" i="1"/>
  <c r="F27" i="1"/>
  <c r="N26" i="1"/>
  <c r="M26" i="1"/>
  <c r="F26" i="1"/>
  <c r="M25" i="1"/>
  <c r="F25" i="1"/>
  <c r="N25" i="1" s="1"/>
  <c r="N28" i="1" s="1"/>
  <c r="J22" i="1"/>
  <c r="I64" i="1" s="1"/>
  <c r="H22" i="1"/>
  <c r="E22" i="1"/>
  <c r="N17" i="1" s="1"/>
  <c r="G21" i="1"/>
  <c r="I21" i="1" s="1"/>
  <c r="K21" i="1" s="1"/>
  <c r="G20" i="1"/>
  <c r="I20" i="1" s="1"/>
  <c r="K20" i="1" s="1"/>
  <c r="G19" i="1"/>
  <c r="I19" i="1" s="1"/>
  <c r="K19" i="1" s="1"/>
  <c r="G18" i="1"/>
  <c r="I18" i="1" s="1"/>
  <c r="N14" i="1"/>
  <c r="N18" i="1" s="1"/>
  <c r="J14" i="1"/>
  <c r="I14" i="1"/>
  <c r="E14" i="1"/>
  <c r="N31" i="1" s="1"/>
  <c r="N33" i="1" s="1"/>
  <c r="F13" i="1"/>
  <c r="K13" i="1" s="1"/>
  <c r="M13" i="1" s="1"/>
  <c r="F12" i="1"/>
  <c r="K12" i="1" s="1"/>
  <c r="M12" i="1" s="1"/>
  <c r="K11" i="1"/>
  <c r="M11" i="1" s="1"/>
  <c r="H11" i="1"/>
  <c r="F11" i="1"/>
  <c r="O11" i="1" s="1"/>
  <c r="K10" i="1"/>
  <c r="M10" i="1" s="1"/>
  <c r="F10" i="1"/>
  <c r="H10" i="1" s="1"/>
  <c r="F9" i="1"/>
  <c r="K9" i="1" s="1"/>
  <c r="M9" i="1" s="1"/>
  <c r="F8" i="1"/>
  <c r="K8" i="1" s="1"/>
  <c r="M8" i="1" s="1"/>
  <c r="K7" i="1"/>
  <c r="M7" i="1" s="1"/>
  <c r="H7" i="1"/>
  <c r="F7" i="1"/>
  <c r="O7" i="1" s="1"/>
  <c r="K6" i="1"/>
  <c r="F6" i="1"/>
  <c r="H6" i="1" s="1"/>
  <c r="K14" i="1" l="1"/>
  <c r="H39" i="1"/>
  <c r="J25" i="1"/>
  <c r="J39" i="1" s="1"/>
  <c r="E64" i="1"/>
  <c r="I22" i="1"/>
  <c r="I63" i="1" s="1"/>
  <c r="K18" i="1"/>
  <c r="K22" i="1" s="1"/>
  <c r="I65" i="1" s="1"/>
  <c r="N20" i="1"/>
  <c r="M6" i="1"/>
  <c r="M14" i="1" s="1"/>
  <c r="H8" i="1"/>
  <c r="H14" i="1" s="1"/>
  <c r="O9" i="1"/>
  <c r="H12" i="1"/>
  <c r="O13" i="1"/>
  <c r="G22" i="1"/>
  <c r="F39" i="1"/>
  <c r="O8" i="1"/>
  <c r="O12" i="1"/>
  <c r="O6" i="1"/>
  <c r="H9" i="1"/>
  <c r="O10" i="1"/>
  <c r="H13" i="1"/>
  <c r="M44" i="1"/>
  <c r="M54" i="1" s="1"/>
  <c r="I66" i="1" s="1"/>
  <c r="N61" i="1" l="1"/>
  <c r="I61" i="1"/>
  <c r="E65" i="1"/>
  <c r="E66" i="1" s="1"/>
  <c r="N62" i="1"/>
  <c r="I60" i="1"/>
  <c r="I67" i="1" s="1"/>
  <c r="N63" i="1" l="1"/>
  <c r="N65" i="1" l="1"/>
  <c r="N64" i="1"/>
</calcChain>
</file>

<file path=xl/sharedStrings.xml><?xml version="1.0" encoding="utf-8"?>
<sst xmlns="http://schemas.openxmlformats.org/spreadsheetml/2006/main" count="143" uniqueCount="108">
  <si>
    <t>DATE</t>
  </si>
  <si>
    <t>15/8/2021</t>
  </si>
  <si>
    <t>REPORT AUGUST 2021        TURK BUILDERS</t>
  </si>
  <si>
    <t>PRODUCTION</t>
  </si>
  <si>
    <t xml:space="preserve">Sale Price Per Block   </t>
  </si>
  <si>
    <t>Total Sale Price</t>
  </si>
  <si>
    <t>SALE AND STOCK</t>
  </si>
  <si>
    <t>Used Cement</t>
  </si>
  <si>
    <t>Average Block</t>
  </si>
  <si>
    <t xml:space="preserve">S No </t>
  </si>
  <si>
    <t>Block Size</t>
  </si>
  <si>
    <t>Block P/S</t>
  </si>
  <si>
    <t>Total Slaps</t>
  </si>
  <si>
    <t>Total Blocks</t>
  </si>
  <si>
    <t xml:space="preserve">Sale Blocks </t>
  </si>
  <si>
    <t>Old Stock</t>
  </si>
  <si>
    <t>C. Stock</t>
  </si>
  <si>
    <t>4*8*12</t>
  </si>
  <si>
    <t>6*8*12</t>
  </si>
  <si>
    <t>6*8*16</t>
  </si>
  <si>
    <t>8*8*12</t>
  </si>
  <si>
    <t>8*8*16</t>
  </si>
  <si>
    <t>BRICKS</t>
  </si>
  <si>
    <t>Curb Stone</t>
  </si>
  <si>
    <t>XYZ</t>
  </si>
  <si>
    <t>TOTAL</t>
  </si>
  <si>
    <t>MATERIAL PURCHASE</t>
  </si>
  <si>
    <t>STOCK CEMENT</t>
  </si>
  <si>
    <t>S NO</t>
  </si>
  <si>
    <t>NAME</t>
  </si>
  <si>
    <t>Bags</t>
  </si>
  <si>
    <t>Rate</t>
  </si>
  <si>
    <t>Amount</t>
  </si>
  <si>
    <t>Paid</t>
  </si>
  <si>
    <t>Balance</t>
  </si>
  <si>
    <t>Old Bal</t>
  </si>
  <si>
    <t>Total Bal</t>
  </si>
  <si>
    <t>TOTAL BUYING</t>
  </si>
  <si>
    <t>CEMENT</t>
  </si>
  <si>
    <t>MALIK SAFDR FOUJI</t>
  </si>
  <si>
    <t>USED TODAY</t>
  </si>
  <si>
    <t>RAJA NISAR D G</t>
  </si>
  <si>
    <t>OLD STOCK</t>
  </si>
  <si>
    <t>C</t>
  </si>
  <si>
    <t>CURRENT STOCK</t>
  </si>
  <si>
    <t>D</t>
  </si>
  <si>
    <t>ASID SAB</t>
  </si>
  <si>
    <t>TOTAL----RAIT, PAIN, KHAKA</t>
  </si>
  <si>
    <t>RAIT, PAIN, KHAKA</t>
  </si>
  <si>
    <t>ITEM</t>
  </si>
  <si>
    <t>Dampers</t>
  </si>
  <si>
    <t>T Balance</t>
  </si>
  <si>
    <t>DAMPERS</t>
  </si>
  <si>
    <t>TOTAL PRICE</t>
  </si>
  <si>
    <t>R:</t>
  </si>
  <si>
    <t>RAIT</t>
  </si>
  <si>
    <t>P:</t>
  </si>
  <si>
    <t>PAIN</t>
  </si>
  <si>
    <t>K:</t>
  </si>
  <si>
    <t>KHAKA</t>
  </si>
  <si>
    <t>KAMRAN</t>
  </si>
  <si>
    <t>LABOUR</t>
  </si>
  <si>
    <t>Total</t>
  </si>
  <si>
    <t>ASIF 2244</t>
  </si>
  <si>
    <t>REMARKS</t>
  </si>
  <si>
    <t>G TOTAL</t>
  </si>
  <si>
    <t xml:space="preserve">SALE DETAILS </t>
  </si>
  <si>
    <t>COMPANY NAME</t>
  </si>
  <si>
    <t>Total Block</t>
  </si>
  <si>
    <t>Receive Cash</t>
  </si>
  <si>
    <t>Receive Bank</t>
  </si>
  <si>
    <t>Bal/Receiveable</t>
  </si>
  <si>
    <t>OTHER EXPENSES</t>
  </si>
  <si>
    <t>RELIANCE BUILDER AZHR SAB</t>
  </si>
  <si>
    <t>4X8X12</t>
  </si>
  <si>
    <t xml:space="preserve">CITY SCHOOL </t>
  </si>
  <si>
    <t>8X8X16</t>
  </si>
  <si>
    <t>S No</t>
  </si>
  <si>
    <t>Details</t>
  </si>
  <si>
    <t>Labour</t>
  </si>
  <si>
    <t>Kitchen:</t>
  </si>
  <si>
    <t>Machine:</t>
  </si>
  <si>
    <t>Electricty Bill</t>
  </si>
  <si>
    <t>Rent:</t>
  </si>
  <si>
    <t>Salary 1</t>
  </si>
  <si>
    <t>Salary 2</t>
  </si>
  <si>
    <t>Salary 3</t>
  </si>
  <si>
    <t xml:space="preserve">TOTAL DAILY SALE </t>
  </si>
  <si>
    <t xml:space="preserve">BLOCK STOCK PRICE </t>
  </si>
  <si>
    <t xml:space="preserve">NET PROFIT </t>
  </si>
  <si>
    <t>TOTAL CASH RECEIVED (CASH)</t>
  </si>
  <si>
    <t>Today's  Buying Material</t>
  </si>
  <si>
    <t>Total Expense (1+2+3)</t>
  </si>
  <si>
    <t>TOTAL RECEIVED (IN BANK)</t>
  </si>
  <si>
    <t>Amount Paid to Material</t>
  </si>
  <si>
    <t xml:space="preserve">Total Production/Sale Price </t>
  </si>
  <si>
    <t>TOTAL RECEIVED(CASH+BANK)</t>
  </si>
  <si>
    <t>Balance/ Payable Material</t>
  </si>
  <si>
    <t xml:space="preserve">PROFIT </t>
  </si>
  <si>
    <t>TOTAL DAILY RECEIVEABLE</t>
  </si>
  <si>
    <t>Old Balance Material</t>
  </si>
  <si>
    <t>PROFIT 10%</t>
  </si>
  <si>
    <t>TOTAL EXPENSES</t>
  </si>
  <si>
    <t xml:space="preserve">TOTAL MATERIAL BALANCE </t>
  </si>
  <si>
    <t>NET PROFIT 90 %</t>
  </si>
  <si>
    <t xml:space="preserve">CASH IN HAND </t>
  </si>
  <si>
    <t>Amount Receiveable</t>
  </si>
  <si>
    <t>INHAND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</si>
</sst>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Eras Bold ITC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Eras Bold ITC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2" fillId="0" borderId="1" xfId="0" applyNumberFormat="1" applyFont="1" applyBorder="1"/>
    <xf numFmtId="14" fontId="2" fillId="0" borderId="3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wrapText="1"/>
    </xf>
    <xf numFmtId="0" fontId="3" fillId="0" borderId="22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3" borderId="43" xfId="0" applyFont="1" applyFill="1" applyBorder="1" applyAlignment="1">
      <alignment horizontal="center"/>
    </xf>
    <xf numFmtId="0" fontId="3" fillId="3" borderId="44" xfId="0" applyFont="1" applyFill="1" applyBorder="1" applyAlignment="1">
      <alignment horizontal="center"/>
    </xf>
    <xf numFmtId="0" fontId="3" fillId="3" borderId="14" xfId="0" applyFont="1" applyFill="1" applyBorder="1"/>
    <xf numFmtId="0" fontId="1" fillId="3" borderId="2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3" borderId="25" xfId="0" applyFont="1" applyFill="1" applyBorder="1"/>
    <xf numFmtId="0" fontId="6" fillId="3" borderId="21" xfId="0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/>
    </xf>
    <xf numFmtId="0" fontId="4" fillId="0" borderId="45" xfId="0" applyFont="1" applyBorder="1" applyAlignment="1">
      <alignment horizontal="center" vertical="center" textRotation="90" wrapText="1"/>
    </xf>
    <xf numFmtId="0" fontId="3" fillId="0" borderId="46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5" xfId="0" applyFont="1" applyFill="1" applyBorder="1"/>
    <xf numFmtId="0" fontId="7" fillId="3" borderId="32" xfId="0" applyFon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 textRotation="90" wrapText="1"/>
    </xf>
    <xf numFmtId="0" fontId="3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0" borderId="42" xfId="0" applyFont="1" applyBorder="1"/>
    <xf numFmtId="0" fontId="7" fillId="0" borderId="47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6" fillId="3" borderId="43" xfId="0" applyFont="1" applyFill="1" applyBorder="1" applyAlignment="1">
      <alignment horizontal="center"/>
    </xf>
    <xf numFmtId="0" fontId="6" fillId="3" borderId="44" xfId="0" applyFont="1" applyFill="1" applyBorder="1" applyAlignment="1">
      <alignment horizontal="center"/>
    </xf>
    <xf numFmtId="0" fontId="4" fillId="0" borderId="16" xfId="0" applyFont="1" applyBorder="1" applyAlignment="1">
      <alignment horizontal="center" vertical="center" textRotation="90" wrapText="1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3" borderId="49" xfId="0" applyFont="1" applyFill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3" borderId="49" xfId="0" applyFont="1" applyFill="1" applyBorder="1" applyAlignment="1">
      <alignment horizontal="center" vertical="center"/>
    </xf>
    <xf numFmtId="0" fontId="3" fillId="3" borderId="49" xfId="0" applyFont="1" applyFill="1" applyBorder="1" applyAlignment="1">
      <alignment horizontal="center"/>
    </xf>
    <xf numFmtId="0" fontId="3" fillId="3" borderId="50" xfId="0" applyFont="1" applyFill="1" applyBorder="1" applyAlignment="1">
      <alignment horizontal="center"/>
    </xf>
    <xf numFmtId="0" fontId="4" fillId="0" borderId="14" xfId="0" applyFont="1" applyBorder="1" applyAlignment="1">
      <alignment horizontal="center" textRotation="255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/>
    <xf numFmtId="0" fontId="3" fillId="0" borderId="2" xfId="0" applyFont="1" applyBorder="1"/>
    <xf numFmtId="0" fontId="4" fillId="0" borderId="45" xfId="0" applyFont="1" applyBorder="1" applyAlignment="1">
      <alignment horizontal="center" vertical="center" textRotation="90"/>
    </xf>
    <xf numFmtId="0" fontId="3" fillId="0" borderId="10" xfId="0" applyFont="1" applyBorder="1"/>
    <xf numFmtId="0" fontId="3" fillId="4" borderId="1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 textRotation="90"/>
    </xf>
    <xf numFmtId="0" fontId="3" fillId="0" borderId="51" xfId="0" applyFont="1" applyBorder="1"/>
    <xf numFmtId="0" fontId="1" fillId="0" borderId="46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6" fillId="3" borderId="53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3" fillId="0" borderId="54" xfId="0" applyFont="1" applyBorder="1"/>
    <xf numFmtId="0" fontId="1" fillId="3" borderId="18" xfId="0" applyFont="1" applyFill="1" applyBorder="1" applyAlignment="1">
      <alignment horizontal="center"/>
    </xf>
    <xf numFmtId="0" fontId="3" fillId="3" borderId="55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1" fillId="3" borderId="57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59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3" borderId="45" xfId="0" applyFont="1" applyFill="1" applyBorder="1" applyAlignment="1">
      <alignment horizontal="center" vertical="center"/>
    </xf>
    <xf numFmtId="0" fontId="3" fillId="0" borderId="60" xfId="0" applyFont="1" applyBorder="1" applyAlignment="1">
      <alignment horizontal="center"/>
    </xf>
    <xf numFmtId="0" fontId="3" fillId="0" borderId="61" xfId="0" applyFont="1" applyBorder="1" applyAlignment="1">
      <alignment horizontal="center"/>
    </xf>
    <xf numFmtId="0" fontId="3" fillId="0" borderId="62" xfId="0" applyFont="1" applyBorder="1" applyAlignment="1">
      <alignment horizontal="center"/>
    </xf>
    <xf numFmtId="0" fontId="3" fillId="0" borderId="0" xfId="0" applyFont="1"/>
    <xf numFmtId="0" fontId="3" fillId="0" borderId="35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3" borderId="36" xfId="0" applyFont="1" applyFill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3" borderId="63" xfId="0" applyFont="1" applyFill="1" applyBorder="1" applyAlignment="1">
      <alignment horizontal="center"/>
    </xf>
    <xf numFmtId="0" fontId="3" fillId="0" borderId="6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1" fillId="0" borderId="49" xfId="0" applyFont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6" fillId="3" borderId="64" xfId="0" applyFont="1" applyFill="1" applyBorder="1" applyAlignment="1">
      <alignment horizontal="center" vertical="center"/>
    </xf>
    <xf numFmtId="0" fontId="1" fillId="0" borderId="6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1" fillId="0" borderId="18" xfId="0" applyFont="1" applyBorder="1"/>
    <xf numFmtId="0" fontId="1" fillId="0" borderId="52" xfId="0" applyFont="1" applyBorder="1"/>
    <xf numFmtId="0" fontId="7" fillId="0" borderId="53" xfId="0" applyFont="1" applyBorder="1"/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left"/>
    </xf>
    <xf numFmtId="0" fontId="1" fillId="0" borderId="59" xfId="0" applyFont="1" applyBorder="1"/>
    <xf numFmtId="0" fontId="3" fillId="0" borderId="36" xfId="0" applyFont="1" applyBorder="1" applyAlignment="1">
      <alignment horizontal="center"/>
    </xf>
    <xf numFmtId="0" fontId="3" fillId="0" borderId="65" xfId="0" applyFont="1" applyBorder="1" applyAlignment="1">
      <alignment horizontal="center"/>
    </xf>
    <xf numFmtId="0" fontId="6" fillId="3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66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8" fillId="0" borderId="48" xfId="0" applyFont="1" applyBorder="1" applyAlignment="1">
      <alignment horizontal="left"/>
    </xf>
    <xf numFmtId="0" fontId="8" fillId="0" borderId="50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14" fontId="8" fillId="0" borderId="3" xfId="0" applyNumberFormat="1" applyFont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0" fontId="6" fillId="0" borderId="1" xfId="0" applyFont="1" applyBorder="1"/>
    <xf numFmtId="0" fontId="6" fillId="0" borderId="3" xfId="0" applyFont="1" applyBorder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9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64" xfId="0" applyFont="1" applyBorder="1" applyAlignment="1">
      <alignment vertical="center"/>
    </xf>
    <xf numFmtId="0" fontId="4" fillId="0" borderId="4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4" xfId="0" applyFont="1" applyBorder="1"/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60" xfId="0" applyFont="1" applyBorder="1" applyAlignment="1">
      <alignment horizontal="center"/>
    </xf>
    <xf numFmtId="0" fontId="9" fillId="0" borderId="62" xfId="0" applyFont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6" fillId="0" borderId="53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3" borderId="37" xfId="0" applyFont="1" applyFill="1" applyBorder="1" applyAlignment="1">
      <alignment horizontal="center"/>
    </xf>
    <xf numFmtId="0" fontId="3" fillId="0" borderId="43" xfId="0" applyFont="1" applyBorder="1" applyAlignment="1">
      <alignment horizontal="left" vertical="center"/>
    </xf>
    <xf numFmtId="0" fontId="3" fillId="0" borderId="65" xfId="0" applyFont="1" applyBorder="1" applyAlignment="1">
      <alignment horizontal="center" vertical="center"/>
    </xf>
    <xf numFmtId="0" fontId="3" fillId="0" borderId="44" xfId="0" applyFont="1" applyBorder="1" applyAlignment="1">
      <alignment vertical="center"/>
    </xf>
    <xf numFmtId="2" fontId="1" fillId="0" borderId="37" xfId="0" applyNumberFormat="1" applyFont="1" applyBorder="1" applyAlignment="1">
      <alignment horizontal="center"/>
    </xf>
    <xf numFmtId="0" fontId="1" fillId="0" borderId="60" xfId="0" applyFont="1" applyBorder="1" applyAlignment="1">
      <alignment horizontal="left"/>
    </xf>
    <xf numFmtId="0" fontId="1" fillId="0" borderId="61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" fillId="0" borderId="51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67" xfId="0" applyFont="1" applyBorder="1" applyAlignment="1">
      <alignment horizontal="center"/>
    </xf>
    <xf numFmtId="0" fontId="1" fillId="3" borderId="67" xfId="0" applyFont="1" applyFill="1" applyBorder="1" applyAlignment="1">
      <alignment horizontal="center"/>
    </xf>
    <xf numFmtId="0" fontId="9" fillId="0" borderId="67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9" fillId="0" borderId="63" xfId="0" applyFont="1" applyBorder="1" applyAlignment="1">
      <alignment horizontal="center"/>
    </xf>
    <xf numFmtId="0" fontId="9" fillId="3" borderId="67" xfId="0" applyFont="1" applyFill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65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0" borderId="9" xfId="0" applyFont="1" applyBorder="1" applyAlignment="1">
      <alignment vertical="center"/>
    </xf>
    <xf numFmtId="0" fontId="3" fillId="0" borderId="1" xfId="0" applyFont="1" applyBorder="1"/>
    <xf numFmtId="0" fontId="1" fillId="0" borderId="11" xfId="0" applyFont="1" applyBorder="1"/>
    <xf numFmtId="0" fontId="1" fillId="0" borderId="58" xfId="0" applyFont="1" applyBorder="1"/>
    <xf numFmtId="0" fontId="1" fillId="0" borderId="68" xfId="0" applyFont="1" applyBorder="1"/>
    <xf numFmtId="0" fontId="1" fillId="0" borderId="69" xfId="0" applyFont="1" applyBorder="1"/>
    <xf numFmtId="0" fontId="1" fillId="0" borderId="34" xfId="0" applyFont="1" applyBorder="1"/>
    <xf numFmtId="0" fontId="1" fillId="0" borderId="51" xfId="0" applyFont="1" applyBorder="1"/>
    <xf numFmtId="0" fontId="1" fillId="0" borderId="55" xfId="0" applyFont="1" applyBorder="1"/>
    <xf numFmtId="0" fontId="1" fillId="0" borderId="70" xfId="0" applyFont="1" applyBorder="1"/>
    <xf numFmtId="0" fontId="3" fillId="0" borderId="25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3" borderId="14" xfId="0" applyFont="1" applyFill="1" applyBorder="1" applyAlignment="1">
      <alignment horizontal="center" vertical="center"/>
    </xf>
    <xf numFmtId="0" fontId="3" fillId="0" borderId="68" xfId="0" applyFont="1" applyBorder="1" applyAlignment="1">
      <alignment horizontal="left"/>
    </xf>
    <xf numFmtId="0" fontId="3" fillId="0" borderId="69" xfId="0" applyFont="1" applyBorder="1" applyAlignment="1">
      <alignment horizontal="left"/>
    </xf>
    <xf numFmtId="0" fontId="3" fillId="0" borderId="64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0" fontId="5" fillId="0" borderId="71" xfId="0" applyFont="1" applyBorder="1" applyAlignment="1">
      <alignment horizontal="center"/>
    </xf>
    <xf numFmtId="0" fontId="3" fillId="0" borderId="35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3" fillId="0" borderId="24" xfId="0" applyFont="1" applyBorder="1" applyAlignment="1">
      <alignment horizontal="center"/>
    </xf>
    <xf numFmtId="0" fontId="1" fillId="0" borderId="35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3" fillId="0" borderId="53" xfId="0" applyFont="1" applyBorder="1" applyAlignment="1">
      <alignment horizontal="center"/>
    </xf>
    <xf numFmtId="0" fontId="9" fillId="0" borderId="25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3" fillId="0" borderId="34" xfId="0" applyFont="1" applyBorder="1" applyAlignment="1">
      <alignment horizontal="left"/>
    </xf>
    <xf numFmtId="0" fontId="3" fillId="0" borderId="51" xfId="0" applyFont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0" fontId="9" fillId="0" borderId="32" xfId="0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5" fillId="0" borderId="31" xfId="0" applyFont="1" applyBorder="1" applyAlignment="1">
      <alignment horizontal="left"/>
    </xf>
    <xf numFmtId="0" fontId="5" fillId="0" borderId="32" xfId="0" applyFont="1" applyBorder="1" applyAlignment="1">
      <alignment horizontal="left"/>
    </xf>
    <xf numFmtId="9" fontId="5" fillId="0" borderId="35" xfId="0" applyNumberFormat="1" applyFont="1" applyBorder="1" applyAlignment="1">
      <alignment horizontal="left"/>
    </xf>
    <xf numFmtId="9" fontId="5" fillId="0" borderId="31" xfId="0" applyNumberFormat="1" applyFont="1" applyBorder="1" applyAlignment="1">
      <alignment horizontal="left"/>
    </xf>
    <xf numFmtId="9" fontId="5" fillId="0" borderId="32" xfId="0" applyNumberFormat="1" applyFont="1" applyBorder="1" applyAlignment="1">
      <alignment horizontal="left"/>
    </xf>
    <xf numFmtId="0" fontId="1" fillId="0" borderId="42" xfId="0" applyFont="1" applyBorder="1" applyAlignment="1">
      <alignment horizontal="left"/>
    </xf>
    <xf numFmtId="0" fontId="1" fillId="0" borderId="39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3" fillId="0" borderId="66" xfId="0" applyFont="1" applyBorder="1" applyAlignment="1">
      <alignment horizontal="left"/>
    </xf>
    <xf numFmtId="0" fontId="3" fillId="0" borderId="57" xfId="0" applyFont="1" applyBorder="1" applyAlignment="1">
      <alignment horizontal="left"/>
    </xf>
    <xf numFmtId="0" fontId="3" fillId="0" borderId="72" xfId="0" applyFont="1" applyBorder="1" applyAlignment="1">
      <alignment horizontal="left"/>
    </xf>
    <xf numFmtId="0" fontId="3" fillId="0" borderId="42" xfId="0" applyFont="1" applyBorder="1" applyAlignment="1">
      <alignment horizontal="left"/>
    </xf>
    <xf numFmtId="0" fontId="3" fillId="0" borderId="47" xfId="0" applyFont="1" applyBorder="1" applyAlignment="1">
      <alignment horizontal="left"/>
    </xf>
    <xf numFmtId="0" fontId="5" fillId="0" borderId="42" xfId="0" applyFont="1" applyBorder="1" applyAlignment="1">
      <alignment horizontal="left"/>
    </xf>
    <xf numFmtId="0" fontId="5" fillId="0" borderId="39" xfId="0" applyFont="1" applyBorder="1" applyAlignment="1">
      <alignment horizontal="left"/>
    </xf>
    <xf numFmtId="0" fontId="5" fillId="0" borderId="4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6" fillId="3" borderId="43" xfId="0" applyFont="1" applyFill="1" applyBorder="1" applyAlignment="1">
      <alignment horizontal="left"/>
    </xf>
    <xf numFmtId="0" fontId="6" fillId="3" borderId="65" xfId="0" applyFont="1" applyFill="1" applyBorder="1" applyAlignment="1">
      <alignment horizontal="left"/>
    </xf>
    <xf numFmtId="0" fontId="6" fillId="3" borderId="44" xfId="0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3" fillId="0" borderId="43" xfId="0" applyFont="1" applyBorder="1" applyAlignment="1">
      <alignment horizontal="left"/>
    </xf>
    <xf numFmtId="0" fontId="3" fillId="0" borderId="4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4" xfId="0" applyFont="1" applyBorder="1"/>
    <xf numFmtId="0" fontId="5" fillId="0" borderId="0" xfId="0" applyFont="1"/>
    <xf numFmtId="0" fontId="5" fillId="0" borderId="24" xfId="0" applyFont="1" applyBorder="1"/>
    <xf numFmtId="0" fontId="3" fillId="0" borderId="15" xfId="0" applyFont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10" xfId="0" applyFont="1" applyBorder="1"/>
    <xf numFmtId="0" fontId="5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workbookViewId="0">
      <selection activeCell="K10" sqref="K10:L10"/>
    </sheetView>
  </sheetViews>
  <sheetFormatPr defaultRowHeight="15" x14ac:dyDescent="0.25"/>
  <sheetData>
    <row r="1" spans="1:20" ht="16.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thickBot="1" x14ac:dyDescent="0.3">
      <c r="A2" s="1"/>
      <c r="B2" s="2" t="s">
        <v>0</v>
      </c>
      <c r="C2" s="3"/>
      <c r="D2" s="4" t="s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1"/>
    </row>
    <row r="3" spans="1:20" ht="16.5" thickBot="1" x14ac:dyDescent="0.3">
      <c r="A3" s="1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9"/>
      <c r="P3" s="8"/>
      <c r="Q3" s="8"/>
      <c r="R3" s="8"/>
      <c r="S3" s="10"/>
      <c r="T3" s="1"/>
    </row>
    <row r="4" spans="1:20" ht="16.5" thickBot="1" x14ac:dyDescent="0.3">
      <c r="A4" s="1"/>
      <c r="B4" s="11" t="s">
        <v>3</v>
      </c>
      <c r="C4" s="12"/>
      <c r="D4" s="12"/>
      <c r="E4" s="12"/>
      <c r="F4" s="13"/>
      <c r="G4" s="14" t="s">
        <v>4</v>
      </c>
      <c r="H4" s="14" t="s">
        <v>5</v>
      </c>
      <c r="I4" s="15" t="s">
        <v>6</v>
      </c>
      <c r="J4" s="16"/>
      <c r="K4" s="16"/>
      <c r="L4" s="16"/>
      <c r="M4" s="16"/>
      <c r="N4" s="17" t="s">
        <v>7</v>
      </c>
      <c r="O4" s="18" t="s">
        <v>8</v>
      </c>
      <c r="P4" s="19"/>
      <c r="Q4" s="19"/>
      <c r="R4" s="19"/>
      <c r="S4" s="20"/>
      <c r="T4" s="1"/>
    </row>
    <row r="5" spans="1:20" ht="48" thickBot="1" x14ac:dyDescent="0.3">
      <c r="A5" s="1"/>
      <c r="B5" s="21" t="s">
        <v>9</v>
      </c>
      <c r="C5" s="21" t="s">
        <v>10</v>
      </c>
      <c r="D5" s="21" t="s">
        <v>11</v>
      </c>
      <c r="E5" s="21" t="s">
        <v>12</v>
      </c>
      <c r="F5" s="22" t="s">
        <v>13</v>
      </c>
      <c r="G5" s="23"/>
      <c r="H5" s="24"/>
      <c r="I5" s="25" t="s">
        <v>14</v>
      </c>
      <c r="J5" s="26" t="s">
        <v>15</v>
      </c>
      <c r="K5" s="27" t="s">
        <v>16</v>
      </c>
      <c r="L5" s="28"/>
      <c r="M5" s="29" t="s">
        <v>5</v>
      </c>
      <c r="N5" s="30"/>
      <c r="O5" s="31"/>
      <c r="P5" s="32"/>
      <c r="Q5" s="32"/>
      <c r="R5" s="32"/>
      <c r="S5" s="33"/>
      <c r="T5" s="1"/>
    </row>
    <row r="6" spans="1:20" ht="15.75" x14ac:dyDescent="0.25">
      <c r="A6" s="1"/>
      <c r="B6" s="34">
        <v>1</v>
      </c>
      <c r="C6" s="35" t="s">
        <v>17</v>
      </c>
      <c r="D6" s="35">
        <v>6</v>
      </c>
      <c r="E6" s="35">
        <v>0</v>
      </c>
      <c r="F6" s="36">
        <f t="shared" ref="F6:F13" si="0">D6*E6</f>
        <v>0</v>
      </c>
      <c r="G6" s="37">
        <v>30</v>
      </c>
      <c r="H6" s="38">
        <f t="shared" ref="H6:H13" si="1">F6*G6</f>
        <v>0</v>
      </c>
      <c r="I6" s="39">
        <v>1800</v>
      </c>
      <c r="J6" s="40">
        <v>1481</v>
      </c>
      <c r="K6" s="41">
        <f>F6-I6+J6</f>
        <v>-319</v>
      </c>
      <c r="L6" s="42"/>
      <c r="M6" s="43">
        <f t="shared" ref="M6:M13" si="2">G6*K6</f>
        <v>-9570</v>
      </c>
      <c r="N6" s="40">
        <v>0</v>
      </c>
      <c r="O6" s="44" t="e">
        <f>F6/N6</f>
        <v>#DIV/0!</v>
      </c>
      <c r="P6" s="32"/>
      <c r="Q6" s="32"/>
      <c r="R6" s="32"/>
      <c r="S6" s="33"/>
      <c r="T6" s="1"/>
    </row>
    <row r="7" spans="1:20" ht="15.75" x14ac:dyDescent="0.25">
      <c r="A7" s="1"/>
      <c r="B7" s="45">
        <v>2</v>
      </c>
      <c r="C7" s="40" t="s">
        <v>18</v>
      </c>
      <c r="D7" s="40">
        <v>4</v>
      </c>
      <c r="E7" s="40">
        <v>0</v>
      </c>
      <c r="F7" s="46">
        <f t="shared" si="0"/>
        <v>0</v>
      </c>
      <c r="G7" s="47">
        <v>40</v>
      </c>
      <c r="H7" s="48">
        <f t="shared" si="1"/>
        <v>0</v>
      </c>
      <c r="I7" s="39">
        <v>0</v>
      </c>
      <c r="J7" s="40">
        <v>17534</v>
      </c>
      <c r="K7" s="41">
        <f t="shared" ref="K7:K13" si="3">F7-I7+J7</f>
        <v>17534</v>
      </c>
      <c r="L7" s="42"/>
      <c r="M7" s="43">
        <f t="shared" si="2"/>
        <v>701360</v>
      </c>
      <c r="N7" s="40">
        <v>0</v>
      </c>
      <c r="O7" s="44" t="e">
        <f t="shared" ref="O7:O13" si="4">F7/N7</f>
        <v>#DIV/0!</v>
      </c>
      <c r="P7" s="32"/>
      <c r="Q7" s="32"/>
      <c r="R7" s="32"/>
      <c r="S7" s="33"/>
      <c r="T7" s="1"/>
    </row>
    <row r="8" spans="1:20" ht="15.75" x14ac:dyDescent="0.25">
      <c r="A8" s="1"/>
      <c r="B8" s="45">
        <v>3</v>
      </c>
      <c r="C8" s="40" t="s">
        <v>19</v>
      </c>
      <c r="D8" s="40">
        <v>4</v>
      </c>
      <c r="E8" s="40">
        <v>0</v>
      </c>
      <c r="F8" s="46">
        <f t="shared" si="0"/>
        <v>0</v>
      </c>
      <c r="G8" s="47">
        <v>40</v>
      </c>
      <c r="H8" s="48">
        <f t="shared" si="1"/>
        <v>0</v>
      </c>
      <c r="I8" s="39">
        <v>0</v>
      </c>
      <c r="J8" s="40">
        <v>6402</v>
      </c>
      <c r="K8" s="41">
        <f t="shared" si="3"/>
        <v>6402</v>
      </c>
      <c r="L8" s="42"/>
      <c r="M8" s="43">
        <f t="shared" si="2"/>
        <v>256080</v>
      </c>
      <c r="N8" s="40">
        <v>0</v>
      </c>
      <c r="O8" s="44" t="e">
        <f t="shared" si="4"/>
        <v>#DIV/0!</v>
      </c>
      <c r="P8" s="32"/>
      <c r="Q8" s="32"/>
      <c r="R8" s="32"/>
      <c r="S8" s="33"/>
      <c r="T8" s="1"/>
    </row>
    <row r="9" spans="1:20" ht="15.75" x14ac:dyDescent="0.25">
      <c r="A9" s="1"/>
      <c r="B9" s="45">
        <v>4</v>
      </c>
      <c r="C9" s="40" t="s">
        <v>20</v>
      </c>
      <c r="D9" s="40">
        <v>3</v>
      </c>
      <c r="E9" s="40">
        <v>100</v>
      </c>
      <c r="F9" s="46">
        <f t="shared" si="0"/>
        <v>300</v>
      </c>
      <c r="G9" s="47">
        <v>50</v>
      </c>
      <c r="H9" s="48">
        <f t="shared" si="1"/>
        <v>15000</v>
      </c>
      <c r="I9" s="39">
        <v>200</v>
      </c>
      <c r="J9" s="40">
        <v>780</v>
      </c>
      <c r="K9" s="41">
        <f t="shared" si="3"/>
        <v>880</v>
      </c>
      <c r="L9" s="42"/>
      <c r="M9" s="43">
        <f t="shared" si="2"/>
        <v>44000</v>
      </c>
      <c r="N9" s="40">
        <v>0</v>
      </c>
      <c r="O9" s="44" t="e">
        <f t="shared" si="4"/>
        <v>#DIV/0!</v>
      </c>
      <c r="P9" s="32"/>
      <c r="Q9" s="32"/>
      <c r="R9" s="32"/>
      <c r="S9" s="33"/>
      <c r="T9" s="1"/>
    </row>
    <row r="10" spans="1:20" ht="15.75" x14ac:dyDescent="0.25">
      <c r="A10" s="1"/>
      <c r="B10" s="45">
        <v>5</v>
      </c>
      <c r="C10" s="40" t="s">
        <v>21</v>
      </c>
      <c r="D10" s="40">
        <v>3</v>
      </c>
      <c r="E10" s="40">
        <v>522</v>
      </c>
      <c r="F10" s="46">
        <f t="shared" si="0"/>
        <v>1566</v>
      </c>
      <c r="G10" s="47">
        <v>50</v>
      </c>
      <c r="H10" s="48">
        <f t="shared" si="1"/>
        <v>78300</v>
      </c>
      <c r="I10" s="39">
        <v>150</v>
      </c>
      <c r="J10" s="40">
        <v>9305</v>
      </c>
      <c r="K10" s="41">
        <f t="shared" si="3"/>
        <v>10721</v>
      </c>
      <c r="L10" s="42"/>
      <c r="M10" s="43">
        <f t="shared" si="2"/>
        <v>536050</v>
      </c>
      <c r="N10" s="40">
        <v>0</v>
      </c>
      <c r="O10" s="44" t="e">
        <f t="shared" si="4"/>
        <v>#DIV/0!</v>
      </c>
      <c r="P10" s="32"/>
      <c r="Q10" s="32"/>
      <c r="R10" s="32"/>
      <c r="S10" s="33"/>
      <c r="T10" s="1"/>
    </row>
    <row r="11" spans="1:20" ht="15.75" x14ac:dyDescent="0.25">
      <c r="A11" s="1"/>
      <c r="B11" s="49">
        <v>6</v>
      </c>
      <c r="C11" s="40" t="s">
        <v>22</v>
      </c>
      <c r="D11" s="50">
        <v>12</v>
      </c>
      <c r="E11" s="51">
        <v>0</v>
      </c>
      <c r="F11" s="52">
        <f t="shared" si="0"/>
        <v>0</v>
      </c>
      <c r="G11" s="53">
        <v>10</v>
      </c>
      <c r="H11" s="54">
        <f t="shared" si="1"/>
        <v>0</v>
      </c>
      <c r="I11" s="50">
        <v>0</v>
      </c>
      <c r="J11" s="51">
        <v>25620</v>
      </c>
      <c r="K11" s="41">
        <f t="shared" si="3"/>
        <v>25620</v>
      </c>
      <c r="L11" s="42"/>
      <c r="M11" s="43">
        <f t="shared" si="2"/>
        <v>256200</v>
      </c>
      <c r="N11" s="40">
        <v>0</v>
      </c>
      <c r="O11" s="44" t="e">
        <f t="shared" si="4"/>
        <v>#DIV/0!</v>
      </c>
      <c r="P11" s="32"/>
      <c r="Q11" s="32"/>
      <c r="R11" s="32"/>
      <c r="S11" s="33"/>
      <c r="T11" s="1"/>
    </row>
    <row r="12" spans="1:20" ht="15.75" x14ac:dyDescent="0.25">
      <c r="A12" s="1"/>
      <c r="B12" s="49">
        <v>7</v>
      </c>
      <c r="C12" s="40" t="s">
        <v>23</v>
      </c>
      <c r="D12" s="50">
        <v>2</v>
      </c>
      <c r="E12" s="51">
        <v>0</v>
      </c>
      <c r="F12" s="52">
        <f t="shared" si="0"/>
        <v>0</v>
      </c>
      <c r="G12" s="53">
        <v>0</v>
      </c>
      <c r="H12" s="54">
        <f t="shared" si="1"/>
        <v>0</v>
      </c>
      <c r="I12" s="50">
        <v>0</v>
      </c>
      <c r="J12" s="51">
        <v>0</v>
      </c>
      <c r="K12" s="41">
        <f t="shared" si="3"/>
        <v>0</v>
      </c>
      <c r="L12" s="42"/>
      <c r="M12" s="43">
        <f t="shared" si="2"/>
        <v>0</v>
      </c>
      <c r="N12" s="40">
        <v>0</v>
      </c>
      <c r="O12" s="44" t="e">
        <f t="shared" si="4"/>
        <v>#DIV/0!</v>
      </c>
      <c r="P12" s="32"/>
      <c r="Q12" s="32"/>
      <c r="R12" s="32"/>
      <c r="S12" s="33"/>
      <c r="T12" s="1"/>
    </row>
    <row r="13" spans="1:20" ht="16.5" thickBot="1" x14ac:dyDescent="0.3">
      <c r="A13" s="1"/>
      <c r="B13" s="55">
        <v>8</v>
      </c>
      <c r="C13" s="51" t="s">
        <v>24</v>
      </c>
      <c r="D13" s="51">
        <v>1</v>
      </c>
      <c r="E13" s="51">
        <v>0</v>
      </c>
      <c r="F13" s="52">
        <f t="shared" si="0"/>
        <v>0</v>
      </c>
      <c r="G13" s="53">
        <v>0</v>
      </c>
      <c r="H13" s="54">
        <f t="shared" si="1"/>
        <v>0</v>
      </c>
      <c r="I13" s="50">
        <v>0</v>
      </c>
      <c r="J13" s="51">
        <v>0</v>
      </c>
      <c r="K13" s="41">
        <f t="shared" si="3"/>
        <v>0</v>
      </c>
      <c r="L13" s="42"/>
      <c r="M13" s="43">
        <f t="shared" si="2"/>
        <v>0</v>
      </c>
      <c r="N13" s="51">
        <v>0</v>
      </c>
      <c r="O13" s="44" t="e">
        <f t="shared" si="4"/>
        <v>#DIV/0!</v>
      </c>
      <c r="P13" s="32"/>
      <c r="Q13" s="32"/>
      <c r="R13" s="32"/>
      <c r="S13" s="33"/>
      <c r="T13" s="1"/>
    </row>
    <row r="14" spans="1:20" ht="16.5" thickBot="1" x14ac:dyDescent="0.3">
      <c r="A14" s="1"/>
      <c r="B14" s="56" t="s">
        <v>25</v>
      </c>
      <c r="C14" s="57"/>
      <c r="D14" s="58"/>
      <c r="E14" s="59">
        <f>SUM(E6:E13)</f>
        <v>622</v>
      </c>
      <c r="F14" s="60"/>
      <c r="G14" s="61"/>
      <c r="H14" s="60">
        <f>SUM(H6:H13)</f>
        <v>93300</v>
      </c>
      <c r="I14" s="60">
        <f>SUM(I6:I13)</f>
        <v>2150</v>
      </c>
      <c r="J14" s="60">
        <f>SUM(J6:J13)</f>
        <v>61122</v>
      </c>
      <c r="K14" s="62">
        <f>SUM(K6:K13)</f>
        <v>60838</v>
      </c>
      <c r="L14" s="63"/>
      <c r="M14" s="64">
        <f>SUM(M6:M13)</f>
        <v>1784120</v>
      </c>
      <c r="N14" s="65">
        <f>SUM(N6:N13)</f>
        <v>0</v>
      </c>
      <c r="O14" s="65"/>
      <c r="P14" s="32"/>
      <c r="Q14" s="32"/>
      <c r="R14" s="32"/>
      <c r="S14" s="33"/>
      <c r="T14" s="1"/>
    </row>
    <row r="15" spans="1:20" ht="16.5" thickBot="1" x14ac:dyDescent="0.3">
      <c r="A15" s="1"/>
      <c r="B15" s="66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32"/>
      <c r="N15" s="33"/>
      <c r="O15" s="68"/>
      <c r="P15" s="32"/>
      <c r="Q15" s="32"/>
      <c r="R15" s="32"/>
      <c r="S15" s="33"/>
      <c r="T15" s="1"/>
    </row>
    <row r="16" spans="1:20" ht="21.75" thickBot="1" x14ac:dyDescent="0.4">
      <c r="A16" s="1"/>
      <c r="B16" s="69">
        <v>1</v>
      </c>
      <c r="C16" s="70" t="s">
        <v>26</v>
      </c>
      <c r="D16" s="71"/>
      <c r="E16" s="71"/>
      <c r="F16" s="71"/>
      <c r="G16" s="71"/>
      <c r="H16" s="71"/>
      <c r="I16" s="71"/>
      <c r="J16" s="71"/>
      <c r="K16" s="71"/>
      <c r="L16" s="72"/>
      <c r="M16" s="73" t="s">
        <v>27</v>
      </c>
      <c r="N16" s="74"/>
      <c r="O16" s="75"/>
      <c r="P16" s="32"/>
      <c r="Q16" s="32"/>
      <c r="R16" s="32"/>
      <c r="S16" s="33"/>
      <c r="T16" s="1"/>
    </row>
    <row r="17" spans="1:20" ht="19.5" thickBot="1" x14ac:dyDescent="0.35">
      <c r="A17" s="1"/>
      <c r="B17" s="21" t="s">
        <v>28</v>
      </c>
      <c r="C17" s="76" t="s">
        <v>29</v>
      </c>
      <c r="D17" s="77"/>
      <c r="E17" s="21" t="s">
        <v>30</v>
      </c>
      <c r="F17" s="21" t="s">
        <v>31</v>
      </c>
      <c r="G17" s="21" t="s">
        <v>32</v>
      </c>
      <c r="H17" s="21" t="s">
        <v>33</v>
      </c>
      <c r="I17" s="21" t="s">
        <v>34</v>
      </c>
      <c r="J17" s="21" t="s">
        <v>35</v>
      </c>
      <c r="K17" s="76" t="s">
        <v>36</v>
      </c>
      <c r="L17" s="77"/>
      <c r="M17" s="78" t="s">
        <v>37</v>
      </c>
      <c r="N17" s="79">
        <f>E22</f>
        <v>60</v>
      </c>
      <c r="O17" s="80"/>
      <c r="P17" s="32"/>
      <c r="Q17" s="32"/>
      <c r="R17" s="32"/>
      <c r="S17" s="33"/>
      <c r="T17" s="1"/>
    </row>
    <row r="18" spans="1:20" ht="18.75" x14ac:dyDescent="0.3">
      <c r="A18" s="1"/>
      <c r="B18" s="81" t="s">
        <v>38</v>
      </c>
      <c r="C18" s="82" t="s">
        <v>39</v>
      </c>
      <c r="D18" s="83"/>
      <c r="E18" s="35">
        <v>10</v>
      </c>
      <c r="F18" s="35">
        <v>500</v>
      </c>
      <c r="G18" s="84">
        <f>E18*F18</f>
        <v>5000</v>
      </c>
      <c r="H18" s="35">
        <v>0</v>
      </c>
      <c r="I18" s="84">
        <f>G18-H18</f>
        <v>5000</v>
      </c>
      <c r="J18" s="35">
        <v>85700</v>
      </c>
      <c r="K18" s="85">
        <f>I18+J18</f>
        <v>90700</v>
      </c>
      <c r="L18" s="86"/>
      <c r="M18" s="87" t="s">
        <v>40</v>
      </c>
      <c r="N18" s="88">
        <f>N14</f>
        <v>0</v>
      </c>
      <c r="O18" s="89"/>
      <c r="P18" s="32"/>
      <c r="Q18" s="32"/>
      <c r="R18" s="32"/>
      <c r="S18" s="33"/>
      <c r="T18" s="1"/>
    </row>
    <row r="19" spans="1:20" ht="19.5" thickBot="1" x14ac:dyDescent="0.35">
      <c r="A19" s="1"/>
      <c r="B19" s="90"/>
      <c r="C19" s="91" t="s">
        <v>41</v>
      </c>
      <c r="D19" s="92"/>
      <c r="E19" s="40">
        <v>50</v>
      </c>
      <c r="F19" s="40">
        <v>0</v>
      </c>
      <c r="G19" s="44">
        <f>E19*F19</f>
        <v>0</v>
      </c>
      <c r="H19" s="40">
        <v>0</v>
      </c>
      <c r="I19" s="44">
        <f>G19-H19</f>
        <v>0</v>
      </c>
      <c r="J19" s="40">
        <v>133400</v>
      </c>
      <c r="K19" s="93">
        <f>I19+J19</f>
        <v>133400</v>
      </c>
      <c r="L19" s="94"/>
      <c r="M19" s="95" t="s">
        <v>42</v>
      </c>
      <c r="N19" s="96">
        <v>236</v>
      </c>
      <c r="O19" s="97"/>
      <c r="P19" s="32"/>
      <c r="Q19" s="32"/>
      <c r="R19" s="32"/>
      <c r="S19" s="33"/>
      <c r="T19" s="1"/>
    </row>
    <row r="20" spans="1:20" ht="19.5" thickBot="1" x14ac:dyDescent="0.35">
      <c r="A20" s="1"/>
      <c r="B20" s="90"/>
      <c r="C20" s="98" t="s">
        <v>43</v>
      </c>
      <c r="D20" s="92"/>
      <c r="E20" s="40">
        <v>0</v>
      </c>
      <c r="F20" s="40">
        <v>0</v>
      </c>
      <c r="G20" s="44">
        <f>E20*F20</f>
        <v>0</v>
      </c>
      <c r="H20" s="40">
        <v>0</v>
      </c>
      <c r="I20" s="44">
        <f>G20-H20</f>
        <v>0</v>
      </c>
      <c r="J20" s="40">
        <v>0</v>
      </c>
      <c r="K20" s="93">
        <f>I20+J20</f>
        <v>0</v>
      </c>
      <c r="L20" s="94"/>
      <c r="M20" s="58" t="s">
        <v>44</v>
      </c>
      <c r="N20" s="99">
        <f>N17-N18+N19</f>
        <v>296</v>
      </c>
      <c r="O20" s="100"/>
      <c r="P20" s="32"/>
      <c r="Q20" s="32"/>
      <c r="R20" s="32"/>
      <c r="S20" s="33"/>
      <c r="T20" s="1"/>
    </row>
    <row r="21" spans="1:20" ht="16.5" thickBot="1" x14ac:dyDescent="0.3">
      <c r="A21" s="1"/>
      <c r="B21" s="101"/>
      <c r="C21" s="102" t="s">
        <v>45</v>
      </c>
      <c r="D21" s="103"/>
      <c r="E21" s="51">
        <v>0</v>
      </c>
      <c r="F21" s="51">
        <v>0</v>
      </c>
      <c r="G21" s="44">
        <f>E21*F21</f>
        <v>0</v>
      </c>
      <c r="H21" s="40">
        <v>0</v>
      </c>
      <c r="I21" s="44">
        <f>G21-H21</f>
        <v>0</v>
      </c>
      <c r="J21" s="40">
        <v>0</v>
      </c>
      <c r="K21" s="104">
        <f>I21+J21</f>
        <v>0</v>
      </c>
      <c r="L21" s="105"/>
      <c r="M21" s="1"/>
      <c r="N21" s="1"/>
      <c r="O21" s="1"/>
      <c r="P21" s="32"/>
      <c r="Q21" s="32"/>
      <c r="R21" s="32"/>
      <c r="S21" s="33"/>
      <c r="T21" s="1"/>
    </row>
    <row r="22" spans="1:20" ht="16.5" thickBot="1" x14ac:dyDescent="0.3">
      <c r="A22" s="1"/>
      <c r="B22" s="106" t="s">
        <v>25</v>
      </c>
      <c r="C22" s="107"/>
      <c r="D22" s="107"/>
      <c r="E22" s="108">
        <f>SUM(E18:E21)</f>
        <v>60</v>
      </c>
      <c r="F22" s="109"/>
      <c r="G22" s="110">
        <f>SUM(G18:G21)</f>
        <v>5000</v>
      </c>
      <c r="H22" s="110">
        <f>SUM(H18:H21)</f>
        <v>0</v>
      </c>
      <c r="I22" s="110">
        <f>SUM(I18:I21)</f>
        <v>5000</v>
      </c>
      <c r="J22" s="110">
        <f>SUM(J18:J21)</f>
        <v>219100</v>
      </c>
      <c r="K22" s="111">
        <f>SUM(K18:K21)</f>
        <v>224100</v>
      </c>
      <c r="L22" s="112"/>
      <c r="M22" s="1"/>
      <c r="N22" s="1"/>
      <c r="O22" s="1"/>
      <c r="P22" s="32"/>
      <c r="Q22" s="32"/>
      <c r="R22" s="32"/>
      <c r="S22" s="33"/>
      <c r="T22" s="1"/>
    </row>
    <row r="23" spans="1:20" ht="23.25" thickBot="1" x14ac:dyDescent="0.3">
      <c r="A23" s="1"/>
      <c r="B23" s="113">
        <v>2</v>
      </c>
      <c r="C23" s="114" t="s">
        <v>46</v>
      </c>
      <c r="D23" s="115"/>
      <c r="E23" s="116"/>
      <c r="F23" s="116"/>
      <c r="G23" s="116"/>
      <c r="H23" s="116"/>
      <c r="I23" s="116"/>
      <c r="J23" s="117"/>
      <c r="K23" s="73" t="s">
        <v>47</v>
      </c>
      <c r="L23" s="74"/>
      <c r="M23" s="74"/>
      <c r="N23" s="74"/>
      <c r="O23" s="75"/>
      <c r="P23" s="32"/>
      <c r="Q23" s="32"/>
      <c r="R23" s="32"/>
      <c r="S23" s="33"/>
      <c r="T23" s="1"/>
    </row>
    <row r="24" spans="1:20" ht="16.5" thickBot="1" x14ac:dyDescent="0.3">
      <c r="A24" s="1"/>
      <c r="B24" s="118" t="s">
        <v>48</v>
      </c>
      <c r="C24" s="119" t="s">
        <v>49</v>
      </c>
      <c r="D24" s="120" t="s">
        <v>50</v>
      </c>
      <c r="E24" s="120" t="s">
        <v>31</v>
      </c>
      <c r="F24" s="120" t="s">
        <v>32</v>
      </c>
      <c r="G24" s="120" t="s">
        <v>33</v>
      </c>
      <c r="H24" s="120" t="s">
        <v>34</v>
      </c>
      <c r="I24" s="120" t="s">
        <v>35</v>
      </c>
      <c r="J24" s="121" t="s">
        <v>51</v>
      </c>
      <c r="K24" s="122" t="s">
        <v>49</v>
      </c>
      <c r="L24" s="123"/>
      <c r="M24" s="124" t="s">
        <v>52</v>
      </c>
      <c r="N24" s="125" t="s">
        <v>53</v>
      </c>
      <c r="O24" s="63"/>
      <c r="P24" s="32"/>
      <c r="Q24" s="32"/>
      <c r="R24" s="32"/>
      <c r="S24" s="33"/>
      <c r="T24" s="1"/>
    </row>
    <row r="25" spans="1:20" ht="15.75" x14ac:dyDescent="0.25">
      <c r="A25" s="1"/>
      <c r="B25" s="126"/>
      <c r="C25" s="127" t="s">
        <v>54</v>
      </c>
      <c r="D25" s="35">
        <v>10</v>
      </c>
      <c r="E25" s="128">
        <v>100</v>
      </c>
      <c r="F25" s="84">
        <f t="shared" ref="F25:F27" si="5">D25*E25</f>
        <v>1000</v>
      </c>
      <c r="G25" s="129">
        <v>0</v>
      </c>
      <c r="H25" s="130">
        <f>F28-G25</f>
        <v>1000</v>
      </c>
      <c r="I25" s="131">
        <v>187200</v>
      </c>
      <c r="J25" s="132">
        <f>H25+I25</f>
        <v>188200</v>
      </c>
      <c r="K25" s="133" t="s">
        <v>55</v>
      </c>
      <c r="L25" s="85"/>
      <c r="M25" s="84">
        <f>D25+D30+D35</f>
        <v>10</v>
      </c>
      <c r="N25" s="134">
        <f>F25+F30+F35</f>
        <v>1000</v>
      </c>
      <c r="O25" s="134"/>
      <c r="P25" s="32"/>
      <c r="Q25" s="32"/>
      <c r="R25" s="32"/>
      <c r="S25" s="33"/>
      <c r="T25" s="1"/>
    </row>
    <row r="26" spans="1:20" ht="15.75" x14ac:dyDescent="0.25">
      <c r="A26" s="1"/>
      <c r="B26" s="126"/>
      <c r="C26" s="127" t="s">
        <v>56</v>
      </c>
      <c r="D26" s="40">
        <v>0</v>
      </c>
      <c r="E26" s="39">
        <v>0</v>
      </c>
      <c r="F26" s="84">
        <f>D26*E26</f>
        <v>0</v>
      </c>
      <c r="G26" s="129"/>
      <c r="H26" s="130"/>
      <c r="I26" s="131"/>
      <c r="J26" s="132"/>
      <c r="K26" s="135" t="s">
        <v>57</v>
      </c>
      <c r="L26" s="93"/>
      <c r="M26" s="44">
        <f>D26+D31+D36</f>
        <v>0</v>
      </c>
      <c r="N26" s="136">
        <f>F26+F31+F36</f>
        <v>0</v>
      </c>
      <c r="O26" s="136"/>
      <c r="P26" s="32"/>
      <c r="Q26" s="32"/>
      <c r="R26" s="32"/>
      <c r="S26" s="33"/>
      <c r="T26" s="1"/>
    </row>
    <row r="27" spans="1:20" ht="16.5" thickBot="1" x14ac:dyDescent="0.3">
      <c r="A27" s="1"/>
      <c r="B27" s="126"/>
      <c r="C27" s="137" t="s">
        <v>58</v>
      </c>
      <c r="D27" s="51">
        <v>0</v>
      </c>
      <c r="E27" s="50">
        <v>0</v>
      </c>
      <c r="F27" s="138">
        <f t="shared" si="5"/>
        <v>0</v>
      </c>
      <c r="G27" s="129"/>
      <c r="H27" s="130"/>
      <c r="I27" s="131"/>
      <c r="J27" s="132"/>
      <c r="K27" s="139" t="s">
        <v>59</v>
      </c>
      <c r="L27" s="140"/>
      <c r="M27" s="141">
        <f>D27+D32+D37</f>
        <v>0</v>
      </c>
      <c r="N27" s="142">
        <f>F27+F32+F37</f>
        <v>0</v>
      </c>
      <c r="O27" s="142"/>
      <c r="P27" s="32"/>
      <c r="Q27" s="32"/>
      <c r="R27" s="32"/>
      <c r="S27" s="33"/>
      <c r="T27" s="1"/>
    </row>
    <row r="28" spans="1:20" ht="21.75" thickBot="1" x14ac:dyDescent="0.4">
      <c r="A28" s="1"/>
      <c r="B28" s="126"/>
      <c r="C28" s="143" t="s">
        <v>25</v>
      </c>
      <c r="D28" s="144"/>
      <c r="E28" s="145"/>
      <c r="F28" s="60">
        <f>SUM(F25:F27)</f>
        <v>1000</v>
      </c>
      <c r="G28" s="146"/>
      <c r="H28" s="130"/>
      <c r="I28" s="131"/>
      <c r="J28" s="147"/>
      <c r="K28" s="148"/>
      <c r="L28" s="149"/>
      <c r="M28" s="150"/>
      <c r="N28" s="151">
        <f>SUM(N25:N27)</f>
        <v>1000</v>
      </c>
      <c r="O28" s="152"/>
      <c r="P28" s="32"/>
      <c r="Q28" s="32"/>
      <c r="R28" s="32"/>
      <c r="S28" s="33"/>
      <c r="T28" s="1"/>
    </row>
    <row r="29" spans="1:20" ht="16.5" thickBot="1" x14ac:dyDescent="0.3">
      <c r="A29" s="1"/>
      <c r="B29" s="126"/>
      <c r="C29" s="114" t="s">
        <v>60</v>
      </c>
      <c r="D29" s="115"/>
      <c r="E29" s="153"/>
      <c r="F29" s="153"/>
      <c r="G29" s="153"/>
      <c r="H29" s="153"/>
      <c r="I29" s="153"/>
      <c r="J29" s="154"/>
      <c r="K29" s="1"/>
      <c r="L29" s="1"/>
      <c r="M29" s="1"/>
      <c r="N29" s="1"/>
      <c r="O29" s="1"/>
      <c r="P29" s="32"/>
      <c r="Q29" s="32"/>
      <c r="R29" s="32"/>
      <c r="S29" s="33"/>
      <c r="T29" s="1"/>
    </row>
    <row r="30" spans="1:20" ht="15.75" x14ac:dyDescent="0.25">
      <c r="A30" s="1"/>
      <c r="B30" s="126"/>
      <c r="C30" s="127" t="s">
        <v>54</v>
      </c>
      <c r="D30" s="35">
        <v>0</v>
      </c>
      <c r="E30" s="128">
        <v>0</v>
      </c>
      <c r="F30" s="84">
        <f t="shared" ref="F30" si="6">D30*E30</f>
        <v>0</v>
      </c>
      <c r="G30" s="129">
        <v>0</v>
      </c>
      <c r="H30" s="130">
        <f>F33-G30</f>
        <v>0</v>
      </c>
      <c r="I30" s="131">
        <v>139000</v>
      </c>
      <c r="J30" s="155">
        <f>H30+I30</f>
        <v>139000</v>
      </c>
      <c r="K30" s="1"/>
      <c r="L30" s="156" t="s">
        <v>61</v>
      </c>
      <c r="M30" s="157"/>
      <c r="N30" s="157"/>
      <c r="O30" s="158"/>
      <c r="P30" s="32"/>
      <c r="Q30" s="32"/>
      <c r="R30" s="32"/>
      <c r="S30" s="33"/>
      <c r="T30" s="1"/>
    </row>
    <row r="31" spans="1:20" ht="15.75" x14ac:dyDescent="0.25">
      <c r="A31" s="1"/>
      <c r="B31" s="126"/>
      <c r="C31" s="127" t="s">
        <v>56</v>
      </c>
      <c r="D31" s="40">
        <v>0</v>
      </c>
      <c r="E31" s="39">
        <v>0</v>
      </c>
      <c r="F31" s="84">
        <f>D31*E31</f>
        <v>0</v>
      </c>
      <c r="G31" s="129"/>
      <c r="H31" s="130"/>
      <c r="I31" s="131"/>
      <c r="J31" s="147"/>
      <c r="K31" s="159"/>
      <c r="L31" s="160" t="s">
        <v>62</v>
      </c>
      <c r="M31" s="161"/>
      <c r="N31" s="93">
        <f>E14*17</f>
        <v>10574</v>
      </c>
      <c r="O31" s="162"/>
      <c r="P31" s="32"/>
      <c r="Q31" s="32"/>
      <c r="R31" s="32"/>
      <c r="S31" s="33"/>
      <c r="T31" s="1"/>
    </row>
    <row r="32" spans="1:20" ht="16.5" thickBot="1" x14ac:dyDescent="0.3">
      <c r="A32" s="1"/>
      <c r="B32" s="126"/>
      <c r="C32" s="137" t="s">
        <v>58</v>
      </c>
      <c r="D32" s="51">
        <v>0</v>
      </c>
      <c r="E32" s="50">
        <v>0</v>
      </c>
      <c r="F32" s="138">
        <f t="shared" ref="F32" si="7">D32*E32</f>
        <v>0</v>
      </c>
      <c r="G32" s="129"/>
      <c r="H32" s="130"/>
      <c r="I32" s="131"/>
      <c r="J32" s="147"/>
      <c r="K32" s="1"/>
      <c r="L32" s="160" t="s">
        <v>33</v>
      </c>
      <c r="M32" s="161"/>
      <c r="N32" s="163">
        <v>100</v>
      </c>
      <c r="O32" s="164"/>
      <c r="P32" s="32"/>
      <c r="Q32" s="32"/>
      <c r="R32" s="32"/>
      <c r="S32" s="33"/>
      <c r="T32" s="1"/>
    </row>
    <row r="33" spans="1:20" ht="16.5" thickBot="1" x14ac:dyDescent="0.3">
      <c r="A33" s="1"/>
      <c r="B33" s="126"/>
      <c r="C33" s="143" t="s">
        <v>25</v>
      </c>
      <c r="D33" s="144"/>
      <c r="E33" s="145"/>
      <c r="F33" s="60">
        <f>SUM(F30:F32)</f>
        <v>0</v>
      </c>
      <c r="G33" s="146"/>
      <c r="H33" s="130"/>
      <c r="I33" s="131"/>
      <c r="J33" s="165"/>
      <c r="K33" s="1"/>
      <c r="L33" s="166" t="s">
        <v>34</v>
      </c>
      <c r="M33" s="167"/>
      <c r="N33" s="104">
        <f>N31-N32</f>
        <v>10474</v>
      </c>
      <c r="O33" s="168"/>
      <c r="P33" s="32"/>
      <c r="Q33" s="32"/>
      <c r="R33" s="32"/>
      <c r="S33" s="33"/>
      <c r="T33" s="1"/>
    </row>
    <row r="34" spans="1:20" ht="16.5" thickBot="1" x14ac:dyDescent="0.3">
      <c r="A34" s="1"/>
      <c r="B34" s="126"/>
      <c r="C34" s="114" t="s">
        <v>63</v>
      </c>
      <c r="D34" s="115"/>
      <c r="E34" s="153"/>
      <c r="F34" s="153"/>
      <c r="G34" s="153"/>
      <c r="H34" s="153"/>
      <c r="I34" s="153"/>
      <c r="J34" s="153"/>
      <c r="K34" s="169" t="s">
        <v>64</v>
      </c>
      <c r="L34" s="170"/>
      <c r="M34" s="170"/>
      <c r="N34" s="170"/>
      <c r="O34" s="171"/>
      <c r="P34" s="32"/>
      <c r="Q34" s="32"/>
      <c r="R34" s="32"/>
      <c r="S34" s="33"/>
      <c r="T34" s="1"/>
    </row>
    <row r="35" spans="1:20" ht="15.75" x14ac:dyDescent="0.25">
      <c r="A35" s="1"/>
      <c r="B35" s="126"/>
      <c r="C35" s="127" t="s">
        <v>54</v>
      </c>
      <c r="D35" s="35">
        <v>0</v>
      </c>
      <c r="E35" s="128">
        <v>0</v>
      </c>
      <c r="F35" s="84">
        <f t="shared" ref="F35" si="8">D35*E35</f>
        <v>0</v>
      </c>
      <c r="G35" s="172">
        <v>0</v>
      </c>
      <c r="H35" s="173">
        <f>F38-G35</f>
        <v>0</v>
      </c>
      <c r="I35" s="174">
        <v>48000</v>
      </c>
      <c r="J35" s="175">
        <f>H35+I35</f>
        <v>48000</v>
      </c>
      <c r="K35" s="176"/>
      <c r="L35" s="177"/>
      <c r="M35" s="177"/>
      <c r="N35" s="177"/>
      <c r="O35" s="177"/>
      <c r="P35" s="177"/>
      <c r="Q35" s="177"/>
      <c r="R35" s="177"/>
      <c r="S35" s="178"/>
      <c r="T35" s="1"/>
    </row>
    <row r="36" spans="1:20" ht="15.75" x14ac:dyDescent="0.25">
      <c r="A36" s="1"/>
      <c r="B36" s="126"/>
      <c r="C36" s="127" t="s">
        <v>56</v>
      </c>
      <c r="D36" s="40">
        <v>0</v>
      </c>
      <c r="E36" s="39">
        <v>0</v>
      </c>
      <c r="F36" s="84">
        <f>D36*E36</f>
        <v>0</v>
      </c>
      <c r="G36" s="179"/>
      <c r="H36" s="179"/>
      <c r="I36" s="180"/>
      <c r="J36" s="181"/>
      <c r="K36" s="182"/>
      <c r="L36" s="92"/>
      <c r="M36" s="92"/>
      <c r="N36" s="92"/>
      <c r="O36" s="92"/>
      <c r="P36" s="92"/>
      <c r="Q36" s="92"/>
      <c r="R36" s="92"/>
      <c r="S36" s="183"/>
      <c r="T36" s="1"/>
    </row>
    <row r="37" spans="1:20" ht="16.5" thickBot="1" x14ac:dyDescent="0.3">
      <c r="A37" s="1"/>
      <c r="B37" s="126"/>
      <c r="C37" s="137" t="s">
        <v>58</v>
      </c>
      <c r="D37" s="51">
        <v>0</v>
      </c>
      <c r="E37" s="50">
        <v>0</v>
      </c>
      <c r="F37" s="138">
        <f t="shared" ref="F37" si="9">D37*E37</f>
        <v>0</v>
      </c>
      <c r="G37" s="179"/>
      <c r="H37" s="179"/>
      <c r="I37" s="180"/>
      <c r="J37" s="181"/>
      <c r="K37" s="182"/>
      <c r="L37" s="92"/>
      <c r="M37" s="92"/>
      <c r="N37" s="92"/>
      <c r="O37" s="92"/>
      <c r="P37" s="92"/>
      <c r="Q37" s="92"/>
      <c r="R37" s="92"/>
      <c r="S37" s="183"/>
      <c r="T37" s="1"/>
    </row>
    <row r="38" spans="1:20" ht="16.5" thickBot="1" x14ac:dyDescent="0.3">
      <c r="A38" s="1"/>
      <c r="B38" s="184"/>
      <c r="C38" s="114" t="s">
        <v>25</v>
      </c>
      <c r="D38" s="185"/>
      <c r="E38" s="115"/>
      <c r="F38" s="60">
        <f>SUM(F35:F37)</f>
        <v>0</v>
      </c>
      <c r="G38" s="186"/>
      <c r="H38" s="179"/>
      <c r="I38" s="180"/>
      <c r="J38" s="181"/>
      <c r="K38" s="160"/>
      <c r="L38" s="161"/>
      <c r="M38" s="161"/>
      <c r="N38" s="161"/>
      <c r="O38" s="161"/>
      <c r="P38" s="161"/>
      <c r="Q38" s="161"/>
      <c r="R38" s="161"/>
      <c r="S38" s="187"/>
      <c r="T38" s="1"/>
    </row>
    <row r="39" spans="1:20" ht="19.5" thickBot="1" x14ac:dyDescent="0.3">
      <c r="A39" s="1"/>
      <c r="B39" s="76" t="s">
        <v>65</v>
      </c>
      <c r="C39" s="188"/>
      <c r="D39" s="188"/>
      <c r="E39" s="77"/>
      <c r="F39" s="189">
        <f>F28+F33+F38</f>
        <v>1000</v>
      </c>
      <c r="G39" s="189">
        <f>G25+G30+G35</f>
        <v>0</v>
      </c>
      <c r="H39" s="189">
        <f>H25+H30+H35</f>
        <v>1000</v>
      </c>
      <c r="I39" s="189">
        <f>I25+I30+I35</f>
        <v>374200</v>
      </c>
      <c r="J39" s="190">
        <f>J25+J30+J35</f>
        <v>375200</v>
      </c>
      <c r="K39" s="191"/>
      <c r="L39" s="192"/>
      <c r="M39" s="192"/>
      <c r="N39" s="192"/>
      <c r="O39" s="192"/>
      <c r="P39" s="192"/>
      <c r="Q39" s="192"/>
      <c r="R39" s="192"/>
      <c r="S39" s="193"/>
      <c r="T39" s="1"/>
    </row>
    <row r="40" spans="1:20" ht="16.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6.5" thickBot="1" x14ac:dyDescent="0.3">
      <c r="A41" s="1"/>
      <c r="B41" s="194" t="s">
        <v>0</v>
      </c>
      <c r="C41" s="195"/>
      <c r="D41" s="196" t="s">
        <v>1</v>
      </c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8"/>
      <c r="T41" s="1"/>
    </row>
    <row r="42" spans="1:20" ht="19.5" thickBot="1" x14ac:dyDescent="0.35">
      <c r="A42" s="1"/>
      <c r="B42" s="199" t="s">
        <v>66</v>
      </c>
      <c r="C42" s="200"/>
      <c r="D42" s="201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3"/>
      <c r="T42" s="1"/>
    </row>
    <row r="43" spans="1:20" ht="19.5" thickBot="1" x14ac:dyDescent="0.3">
      <c r="A43" s="1"/>
      <c r="B43" s="204"/>
      <c r="C43" s="205" t="s">
        <v>67</v>
      </c>
      <c r="D43" s="206"/>
      <c r="E43" s="207"/>
      <c r="F43" s="208" t="s">
        <v>10</v>
      </c>
      <c r="G43" s="209" t="s">
        <v>68</v>
      </c>
      <c r="H43" s="209" t="s">
        <v>31</v>
      </c>
      <c r="I43" s="209" t="s">
        <v>32</v>
      </c>
      <c r="J43" s="210" t="s">
        <v>69</v>
      </c>
      <c r="K43" s="211" t="s">
        <v>70</v>
      </c>
      <c r="L43" s="212"/>
      <c r="M43" s="213" t="s">
        <v>71</v>
      </c>
      <c r="N43" s="214"/>
      <c r="O43" s="215">
        <v>3</v>
      </c>
      <c r="P43" s="216" t="s">
        <v>72</v>
      </c>
      <c r="Q43" s="216"/>
      <c r="R43" s="216"/>
      <c r="S43" s="217"/>
      <c r="T43" s="1"/>
    </row>
    <row r="44" spans="1:20" ht="19.5" thickBot="1" x14ac:dyDescent="0.3">
      <c r="A44" s="1"/>
      <c r="B44" s="218">
        <v>1</v>
      </c>
      <c r="C44" s="219" t="s">
        <v>73</v>
      </c>
      <c r="D44" s="177"/>
      <c r="E44" s="220"/>
      <c r="F44" s="221" t="s">
        <v>74</v>
      </c>
      <c r="G44" s="222">
        <v>2000</v>
      </c>
      <c r="H44" s="222">
        <v>28</v>
      </c>
      <c r="I44" s="223">
        <f t="shared" ref="I44:I53" si="10">G44*H44</f>
        <v>56000</v>
      </c>
      <c r="J44" s="224">
        <v>1000</v>
      </c>
      <c r="K44" s="225">
        <v>0</v>
      </c>
      <c r="L44" s="226"/>
      <c r="M44" s="227">
        <f>I44-J44-K44</f>
        <v>55000</v>
      </c>
      <c r="N44" s="228"/>
      <c r="O44" s="229"/>
      <c r="P44" s="230"/>
      <c r="Q44" s="230"/>
      <c r="R44" s="230"/>
      <c r="S44" s="231"/>
      <c r="T44" s="1"/>
    </row>
    <row r="45" spans="1:20" ht="19.5" thickBot="1" x14ac:dyDescent="0.3">
      <c r="A45" s="1"/>
      <c r="B45" s="218">
        <v>2</v>
      </c>
      <c r="C45" s="98" t="s">
        <v>75</v>
      </c>
      <c r="D45" s="92"/>
      <c r="E45" s="232"/>
      <c r="F45" s="233" t="s">
        <v>76</v>
      </c>
      <c r="G45" s="233">
        <v>150</v>
      </c>
      <c r="H45" s="233">
        <v>50</v>
      </c>
      <c r="I45" s="48">
        <f t="shared" si="10"/>
        <v>7500</v>
      </c>
      <c r="J45" s="234">
        <v>0</v>
      </c>
      <c r="K45" s="235">
        <v>7500</v>
      </c>
      <c r="L45" s="236"/>
      <c r="M45" s="237">
        <f t="shared" ref="M45:M53" si="11">I45-J45-K45</f>
        <v>0</v>
      </c>
      <c r="N45" s="228"/>
      <c r="O45" s="238" t="s">
        <v>77</v>
      </c>
      <c r="P45" s="239" t="s">
        <v>78</v>
      </c>
      <c r="Q45" s="239"/>
      <c r="R45" s="239"/>
      <c r="S45" s="240" t="s">
        <v>32</v>
      </c>
      <c r="T45" s="1"/>
    </row>
    <row r="46" spans="1:20" ht="19.5" thickBot="1" x14ac:dyDescent="0.3">
      <c r="A46" s="1"/>
      <c r="B46" s="218">
        <v>3</v>
      </c>
      <c r="C46" s="98"/>
      <c r="D46" s="92"/>
      <c r="E46" s="232"/>
      <c r="F46" s="241"/>
      <c r="G46" s="233">
        <v>0</v>
      </c>
      <c r="H46" s="233">
        <v>0</v>
      </c>
      <c r="I46" s="48">
        <f t="shared" si="10"/>
        <v>0</v>
      </c>
      <c r="J46" s="234">
        <v>0</v>
      </c>
      <c r="K46" s="235">
        <v>0</v>
      </c>
      <c r="L46" s="236"/>
      <c r="M46" s="237">
        <f t="shared" si="11"/>
        <v>0</v>
      </c>
      <c r="N46" s="228"/>
      <c r="O46" s="242">
        <v>1</v>
      </c>
      <c r="P46" s="243" t="s">
        <v>79</v>
      </c>
      <c r="Q46" s="243"/>
      <c r="R46" s="244"/>
      <c r="S46" s="245">
        <v>13000</v>
      </c>
      <c r="T46" s="1"/>
    </row>
    <row r="47" spans="1:20" ht="19.5" thickBot="1" x14ac:dyDescent="0.3">
      <c r="A47" s="1"/>
      <c r="B47" s="218">
        <v>4</v>
      </c>
      <c r="C47" s="98"/>
      <c r="D47" s="92"/>
      <c r="E47" s="232"/>
      <c r="F47" s="233"/>
      <c r="G47" s="233">
        <v>0</v>
      </c>
      <c r="H47" s="233">
        <v>0</v>
      </c>
      <c r="I47" s="48">
        <f t="shared" si="10"/>
        <v>0</v>
      </c>
      <c r="J47" s="234">
        <v>0</v>
      </c>
      <c r="K47" s="235">
        <v>0</v>
      </c>
      <c r="L47" s="236"/>
      <c r="M47" s="237">
        <f t="shared" si="11"/>
        <v>0</v>
      </c>
      <c r="N47" s="228"/>
      <c r="O47" s="246">
        <v>2</v>
      </c>
      <c r="P47" s="247" t="s">
        <v>80</v>
      </c>
      <c r="Q47" s="247"/>
      <c r="R47" s="247"/>
      <c r="S47" s="248">
        <v>660</v>
      </c>
      <c r="T47" s="1"/>
    </row>
    <row r="48" spans="1:20" ht="19.5" thickBot="1" x14ac:dyDescent="0.3">
      <c r="A48" s="1"/>
      <c r="B48" s="218">
        <v>5</v>
      </c>
      <c r="C48" s="98"/>
      <c r="D48" s="92"/>
      <c r="E48" s="232"/>
      <c r="F48" s="233"/>
      <c r="G48" s="233">
        <v>0</v>
      </c>
      <c r="H48" s="233">
        <v>0</v>
      </c>
      <c r="I48" s="48">
        <f t="shared" si="10"/>
        <v>0</v>
      </c>
      <c r="J48" s="234">
        <v>0</v>
      </c>
      <c r="K48" s="235">
        <v>0</v>
      </c>
      <c r="L48" s="236"/>
      <c r="M48" s="237">
        <f t="shared" si="11"/>
        <v>0</v>
      </c>
      <c r="N48" s="228"/>
      <c r="O48" s="246"/>
      <c r="P48" s="92"/>
      <c r="Q48" s="92"/>
      <c r="R48" s="92"/>
      <c r="S48" s="249">
        <v>0</v>
      </c>
      <c r="T48" s="1"/>
    </row>
    <row r="49" spans="1:20" ht="19.5" thickBot="1" x14ac:dyDescent="0.3">
      <c r="A49" s="1"/>
      <c r="B49" s="218">
        <v>6</v>
      </c>
      <c r="C49" s="250"/>
      <c r="D49" s="250"/>
      <c r="E49" s="250"/>
      <c r="F49" s="233"/>
      <c r="G49" s="233">
        <v>0</v>
      </c>
      <c r="H49" s="233">
        <v>0</v>
      </c>
      <c r="I49" s="48">
        <f t="shared" si="10"/>
        <v>0</v>
      </c>
      <c r="J49" s="234">
        <v>0</v>
      </c>
      <c r="K49" s="235">
        <v>0</v>
      </c>
      <c r="L49" s="236"/>
      <c r="M49" s="237">
        <f t="shared" si="11"/>
        <v>0</v>
      </c>
      <c r="N49" s="228"/>
      <c r="O49" s="246"/>
      <c r="P49" s="92"/>
      <c r="Q49" s="92"/>
      <c r="R49" s="92"/>
      <c r="S49" s="249">
        <v>0</v>
      </c>
      <c r="T49" s="1"/>
    </row>
    <row r="50" spans="1:20" ht="19.5" thickBot="1" x14ac:dyDescent="0.3">
      <c r="A50" s="1"/>
      <c r="B50" s="218">
        <v>7</v>
      </c>
      <c r="C50" s="250"/>
      <c r="D50" s="250"/>
      <c r="E50" s="250"/>
      <c r="F50" s="251"/>
      <c r="G50" s="233">
        <v>0</v>
      </c>
      <c r="H50" s="233">
        <v>0</v>
      </c>
      <c r="I50" s="54">
        <f t="shared" si="10"/>
        <v>0</v>
      </c>
      <c r="J50" s="252">
        <v>0</v>
      </c>
      <c r="K50" s="235">
        <v>0</v>
      </c>
      <c r="L50" s="236"/>
      <c r="M50" s="237">
        <f t="shared" si="11"/>
        <v>0</v>
      </c>
      <c r="N50" s="228"/>
      <c r="O50" s="246">
        <v>3</v>
      </c>
      <c r="P50" s="247" t="s">
        <v>81</v>
      </c>
      <c r="Q50" s="247"/>
      <c r="R50" s="247"/>
      <c r="S50" s="249">
        <v>0</v>
      </c>
      <c r="T50" s="1"/>
    </row>
    <row r="51" spans="1:20" ht="19.5" thickBot="1" x14ac:dyDescent="0.3">
      <c r="A51" s="1"/>
      <c r="B51" s="218">
        <v>8</v>
      </c>
      <c r="C51" s="250"/>
      <c r="D51" s="250"/>
      <c r="E51" s="250"/>
      <c r="F51" s="251"/>
      <c r="G51" s="251">
        <v>0</v>
      </c>
      <c r="H51" s="251">
        <v>0</v>
      </c>
      <c r="I51" s="54">
        <f t="shared" si="10"/>
        <v>0</v>
      </c>
      <c r="J51" s="252">
        <v>0</v>
      </c>
      <c r="K51" s="235">
        <v>0</v>
      </c>
      <c r="L51" s="236"/>
      <c r="M51" s="237">
        <f t="shared" si="11"/>
        <v>0</v>
      </c>
      <c r="N51" s="228"/>
      <c r="O51" s="246"/>
      <c r="P51" s="92"/>
      <c r="Q51" s="92"/>
      <c r="R51" s="92"/>
      <c r="S51" s="249">
        <v>0</v>
      </c>
      <c r="T51" s="1"/>
    </row>
    <row r="52" spans="1:20" ht="19.5" thickBot="1" x14ac:dyDescent="0.3">
      <c r="A52" s="1"/>
      <c r="B52" s="218">
        <v>9</v>
      </c>
      <c r="C52" s="98"/>
      <c r="D52" s="92"/>
      <c r="E52" s="232"/>
      <c r="F52" s="233"/>
      <c r="G52" s="233">
        <v>0</v>
      </c>
      <c r="H52" s="233">
        <v>0</v>
      </c>
      <c r="I52" s="48">
        <f t="shared" si="10"/>
        <v>0</v>
      </c>
      <c r="J52" s="234">
        <v>0</v>
      </c>
      <c r="K52" s="235">
        <v>0</v>
      </c>
      <c r="L52" s="236"/>
      <c r="M52" s="237">
        <f t="shared" si="11"/>
        <v>0</v>
      </c>
      <c r="N52" s="228"/>
      <c r="O52" s="246"/>
      <c r="P52" s="92"/>
      <c r="Q52" s="92"/>
      <c r="R52" s="92"/>
      <c r="S52" s="249">
        <v>0</v>
      </c>
      <c r="T52" s="1"/>
    </row>
    <row r="53" spans="1:20" ht="19.5" thickBot="1" x14ac:dyDescent="0.3">
      <c r="A53" s="1"/>
      <c r="B53" s="218">
        <v>10</v>
      </c>
      <c r="C53" s="102"/>
      <c r="D53" s="103"/>
      <c r="E53" s="253"/>
      <c r="F53" s="254"/>
      <c r="G53" s="254">
        <v>0</v>
      </c>
      <c r="H53" s="254">
        <v>0</v>
      </c>
      <c r="I53" s="255">
        <f t="shared" si="10"/>
        <v>0</v>
      </c>
      <c r="J53" s="256">
        <v>0</v>
      </c>
      <c r="K53" s="257">
        <v>0</v>
      </c>
      <c r="L53" s="258"/>
      <c r="M53" s="259">
        <f t="shared" si="11"/>
        <v>0</v>
      </c>
      <c r="N53" s="228"/>
      <c r="O53" s="246">
        <v>4</v>
      </c>
      <c r="P53" s="247" t="s">
        <v>82</v>
      </c>
      <c r="Q53" s="247"/>
      <c r="R53" s="247"/>
      <c r="S53" s="249">
        <v>0</v>
      </c>
      <c r="T53" s="1"/>
    </row>
    <row r="54" spans="1:20" ht="19.5" thickBot="1" x14ac:dyDescent="0.35">
      <c r="A54" s="1"/>
      <c r="B54" s="218"/>
      <c r="C54" s="260" t="s">
        <v>25</v>
      </c>
      <c r="D54" s="261"/>
      <c r="E54" s="262"/>
      <c r="F54" s="263"/>
      <c r="G54" s="264">
        <f>SUM(G44:G53)</f>
        <v>2150</v>
      </c>
      <c r="H54" s="263"/>
      <c r="I54" s="264">
        <f>SUM(I44:I53)</f>
        <v>63500</v>
      </c>
      <c r="J54" s="264">
        <f>SUM(J44:J53)</f>
        <v>1000</v>
      </c>
      <c r="K54" s="99">
        <f>SUM(K44:K53)</f>
        <v>7500</v>
      </c>
      <c r="L54" s="100"/>
      <c r="M54" s="264">
        <f>SUM(M44:M53)</f>
        <v>55000</v>
      </c>
      <c r="N54" s="265"/>
      <c r="O54" s="246">
        <v>5</v>
      </c>
      <c r="P54" s="247" t="s">
        <v>83</v>
      </c>
      <c r="Q54" s="247"/>
      <c r="R54" s="247"/>
      <c r="S54" s="249">
        <v>0</v>
      </c>
      <c r="T54" s="1"/>
    </row>
    <row r="55" spans="1:20" ht="16.5" thickBot="1" x14ac:dyDescent="0.3">
      <c r="A55" s="1"/>
      <c r="B55" s="266" t="s">
        <v>64</v>
      </c>
      <c r="C55" s="116"/>
      <c r="D55" s="117"/>
      <c r="E55" s="267"/>
      <c r="F55" s="268"/>
      <c r="G55" s="268"/>
      <c r="H55" s="268"/>
      <c r="I55" s="268"/>
      <c r="J55" s="268"/>
      <c r="K55" s="268"/>
      <c r="L55" s="268"/>
      <c r="M55" s="268"/>
      <c r="N55" s="268"/>
      <c r="O55" s="246">
        <v>6</v>
      </c>
      <c r="P55" s="247" t="s">
        <v>84</v>
      </c>
      <c r="Q55" s="247"/>
      <c r="R55" s="247"/>
      <c r="S55" s="249">
        <v>0</v>
      </c>
      <c r="T55" s="1"/>
    </row>
    <row r="56" spans="1:20" ht="15.75" x14ac:dyDescent="0.25">
      <c r="A56" s="1"/>
      <c r="B56" s="269"/>
      <c r="C56" s="270"/>
      <c r="D56" s="270"/>
      <c r="E56" s="270"/>
      <c r="F56" s="270"/>
      <c r="G56" s="270"/>
      <c r="H56" s="270"/>
      <c r="I56" s="270"/>
      <c r="J56" s="270"/>
      <c r="K56" s="270"/>
      <c r="L56" s="270"/>
      <c r="M56" s="270"/>
      <c r="N56" s="270"/>
      <c r="O56" s="246">
        <v>7</v>
      </c>
      <c r="P56" s="247" t="s">
        <v>85</v>
      </c>
      <c r="Q56" s="247"/>
      <c r="R56" s="247"/>
      <c r="S56" s="249">
        <v>0</v>
      </c>
      <c r="T56" s="1"/>
    </row>
    <row r="57" spans="1:20" ht="15.75" x14ac:dyDescent="0.25">
      <c r="A57" s="1"/>
      <c r="B57" s="271"/>
      <c r="C57" s="272"/>
      <c r="D57" s="272"/>
      <c r="E57" s="272"/>
      <c r="F57" s="272"/>
      <c r="G57" s="272"/>
      <c r="H57" s="272"/>
      <c r="I57" s="272"/>
      <c r="J57" s="272"/>
      <c r="K57" s="272"/>
      <c r="L57" s="272"/>
      <c r="M57" s="272"/>
      <c r="N57" s="272"/>
      <c r="O57" s="246"/>
      <c r="P57" s="247" t="s">
        <v>86</v>
      </c>
      <c r="Q57" s="247"/>
      <c r="R57" s="247"/>
      <c r="S57" s="249">
        <v>0</v>
      </c>
      <c r="T57" s="1"/>
    </row>
    <row r="58" spans="1:20" ht="15.75" x14ac:dyDescent="0.25">
      <c r="A58" s="1"/>
      <c r="B58" s="271"/>
      <c r="C58" s="272"/>
      <c r="D58" s="272"/>
      <c r="E58" s="272"/>
      <c r="F58" s="272"/>
      <c r="G58" s="272"/>
      <c r="H58" s="272"/>
      <c r="I58" s="272"/>
      <c r="J58" s="272"/>
      <c r="K58" s="272"/>
      <c r="L58" s="272"/>
      <c r="M58" s="272"/>
      <c r="N58" s="272"/>
      <c r="O58" s="246">
        <v>7</v>
      </c>
      <c r="P58" s="247" t="s">
        <v>24</v>
      </c>
      <c r="Q58" s="247"/>
      <c r="R58" s="247"/>
      <c r="S58" s="249">
        <v>0</v>
      </c>
      <c r="T58" s="1"/>
    </row>
    <row r="59" spans="1:20" ht="16.5" thickBot="1" x14ac:dyDescent="0.3">
      <c r="A59" s="1"/>
      <c r="B59" s="273"/>
      <c r="C59" s="274"/>
      <c r="D59" s="274"/>
      <c r="E59" s="274"/>
      <c r="F59" s="274"/>
      <c r="G59" s="274"/>
      <c r="H59" s="274"/>
      <c r="I59" s="274"/>
      <c r="J59" s="274"/>
      <c r="K59" s="274"/>
      <c r="L59" s="274"/>
      <c r="M59" s="274"/>
      <c r="N59" s="274"/>
      <c r="O59" s="246">
        <v>8</v>
      </c>
      <c r="P59" s="247" t="s">
        <v>24</v>
      </c>
      <c r="Q59" s="247"/>
      <c r="R59" s="247"/>
      <c r="S59" s="249">
        <v>0</v>
      </c>
      <c r="T59" s="1"/>
    </row>
    <row r="60" spans="1:20" ht="16.5" thickBot="1" x14ac:dyDescent="0.3">
      <c r="A60" s="1"/>
      <c r="B60" s="275" t="s">
        <v>87</v>
      </c>
      <c r="C60" s="276"/>
      <c r="D60" s="277"/>
      <c r="E60" s="278">
        <f>I54</f>
        <v>63500</v>
      </c>
      <c r="F60" s="145"/>
      <c r="G60" s="279" t="s">
        <v>88</v>
      </c>
      <c r="H60" s="280"/>
      <c r="I60" s="60">
        <f>M14</f>
        <v>1784120</v>
      </c>
      <c r="J60" s="281"/>
      <c r="K60" s="282" t="s">
        <v>89</v>
      </c>
      <c r="L60" s="283"/>
      <c r="M60" s="283"/>
      <c r="N60" s="284"/>
      <c r="O60" s="246">
        <v>9</v>
      </c>
      <c r="P60" s="247" t="s">
        <v>24</v>
      </c>
      <c r="Q60" s="247"/>
      <c r="R60" s="247"/>
      <c r="S60" s="249">
        <v>0</v>
      </c>
      <c r="T60" s="1"/>
    </row>
    <row r="61" spans="1:20" ht="16.5" thickBot="1" x14ac:dyDescent="0.3">
      <c r="A61" s="1"/>
      <c r="B61" s="285" t="s">
        <v>90</v>
      </c>
      <c r="C61" s="286"/>
      <c r="D61" s="287"/>
      <c r="E61" s="278">
        <f>J54</f>
        <v>1000</v>
      </c>
      <c r="F61" s="288"/>
      <c r="G61" s="289" t="s">
        <v>91</v>
      </c>
      <c r="H61" s="290"/>
      <c r="I61" s="65">
        <f>G22+F39</f>
        <v>6000</v>
      </c>
      <c r="J61" s="291"/>
      <c r="K61" s="292" t="s">
        <v>92</v>
      </c>
      <c r="L61" s="293"/>
      <c r="M61" s="294"/>
      <c r="N61" s="295">
        <f>G22+F39+S65</f>
        <v>19660</v>
      </c>
      <c r="O61" s="246">
        <v>10</v>
      </c>
      <c r="P61" s="247" t="s">
        <v>24</v>
      </c>
      <c r="Q61" s="247"/>
      <c r="R61" s="247"/>
      <c r="S61" s="249">
        <v>0</v>
      </c>
      <c r="T61" s="1"/>
    </row>
    <row r="62" spans="1:20" ht="16.5" thickBot="1" x14ac:dyDescent="0.3">
      <c r="A62" s="1"/>
      <c r="B62" s="296" t="s">
        <v>93</v>
      </c>
      <c r="C62" s="297"/>
      <c r="D62" s="297"/>
      <c r="E62" s="278">
        <f>K54</f>
        <v>7500</v>
      </c>
      <c r="F62" s="288"/>
      <c r="G62" s="289" t="s">
        <v>94</v>
      </c>
      <c r="H62" s="290"/>
      <c r="I62" s="65">
        <f>H22+G39</f>
        <v>0</v>
      </c>
      <c r="J62" s="291"/>
      <c r="K62" s="298" t="s">
        <v>95</v>
      </c>
      <c r="L62" s="299"/>
      <c r="M62" s="300"/>
      <c r="N62" s="295">
        <f>M14</f>
        <v>1784120</v>
      </c>
      <c r="O62" s="246"/>
      <c r="P62" s="247" t="s">
        <v>24</v>
      </c>
      <c r="Q62" s="247"/>
      <c r="R62" s="247"/>
      <c r="S62" s="249">
        <v>0</v>
      </c>
      <c r="T62" s="1"/>
    </row>
    <row r="63" spans="1:20" ht="16.5" thickBot="1" x14ac:dyDescent="0.3">
      <c r="A63" s="1"/>
      <c r="B63" s="285" t="s">
        <v>96</v>
      </c>
      <c r="C63" s="286"/>
      <c r="D63" s="287"/>
      <c r="E63" s="278">
        <f>E61+E62</f>
        <v>8500</v>
      </c>
      <c r="F63" s="288"/>
      <c r="G63" s="289" t="s">
        <v>97</v>
      </c>
      <c r="H63" s="290"/>
      <c r="I63" s="65">
        <f>I22+H39</f>
        <v>6000</v>
      </c>
      <c r="J63" s="291"/>
      <c r="K63" s="301" t="s">
        <v>98</v>
      </c>
      <c r="L63" s="302"/>
      <c r="M63" s="303"/>
      <c r="N63" s="295">
        <f>N62-N61</f>
        <v>1764460</v>
      </c>
      <c r="O63" s="246">
        <v>12</v>
      </c>
      <c r="P63" s="247" t="s">
        <v>24</v>
      </c>
      <c r="Q63" s="247"/>
      <c r="R63" s="247"/>
      <c r="S63" s="249">
        <v>0</v>
      </c>
      <c r="T63" s="1"/>
    </row>
    <row r="64" spans="1:20" ht="16.5" thickBot="1" x14ac:dyDescent="0.3">
      <c r="A64" s="1"/>
      <c r="B64" s="285" t="s">
        <v>99</v>
      </c>
      <c r="C64" s="286"/>
      <c r="D64" s="287"/>
      <c r="E64" s="278">
        <f>E60-E63</f>
        <v>55000</v>
      </c>
      <c r="F64" s="288"/>
      <c r="G64" s="289" t="s">
        <v>100</v>
      </c>
      <c r="H64" s="290"/>
      <c r="I64" s="65">
        <f>J22+I39</f>
        <v>593300</v>
      </c>
      <c r="J64" s="291"/>
      <c r="K64" s="304" t="s">
        <v>101</v>
      </c>
      <c r="L64" s="305"/>
      <c r="M64" s="306"/>
      <c r="N64" s="295">
        <f>N63*10%</f>
        <v>176446</v>
      </c>
      <c r="O64" s="307">
        <v>13</v>
      </c>
      <c r="P64" s="308" t="s">
        <v>24</v>
      </c>
      <c r="Q64" s="308"/>
      <c r="R64" s="308"/>
      <c r="S64" s="309">
        <v>0</v>
      </c>
      <c r="T64" s="1"/>
    </row>
    <row r="65" spans="1:20" ht="19.5" thickBot="1" x14ac:dyDescent="0.35">
      <c r="A65" s="1"/>
      <c r="B65" s="310" t="s">
        <v>102</v>
      </c>
      <c r="C65" s="311"/>
      <c r="D65" s="312"/>
      <c r="E65" s="278">
        <f>G22+F28+F33+F38+S65</f>
        <v>19660</v>
      </c>
      <c r="F65" s="288"/>
      <c r="G65" s="313" t="s">
        <v>103</v>
      </c>
      <c r="H65" s="314"/>
      <c r="I65" s="60">
        <f>K22+J39</f>
        <v>599300</v>
      </c>
      <c r="J65" s="291"/>
      <c r="K65" s="315" t="s">
        <v>104</v>
      </c>
      <c r="L65" s="316"/>
      <c r="M65" s="317"/>
      <c r="N65" s="295">
        <f>N63*90%</f>
        <v>1588014</v>
      </c>
      <c r="O65" s="318"/>
      <c r="P65" s="319" t="s">
        <v>25</v>
      </c>
      <c r="Q65" s="320"/>
      <c r="R65" s="321"/>
      <c r="S65" s="322">
        <f>SUM(S46:S64)</f>
        <v>13660</v>
      </c>
      <c r="T65" s="1"/>
    </row>
    <row r="66" spans="1:20" ht="16.5" thickBot="1" x14ac:dyDescent="0.3">
      <c r="A66" s="1"/>
      <c r="B66" s="114" t="s">
        <v>105</v>
      </c>
      <c r="C66" s="185"/>
      <c r="D66" s="115"/>
      <c r="E66" s="60">
        <f>E60-E65</f>
        <v>43840</v>
      </c>
      <c r="F66" s="288"/>
      <c r="G66" s="323" t="s">
        <v>106</v>
      </c>
      <c r="H66" s="324"/>
      <c r="I66" s="60">
        <f>M54</f>
        <v>55000</v>
      </c>
      <c r="J66" s="291"/>
      <c r="K66" s="325"/>
      <c r="L66" s="153"/>
      <c r="M66" s="154"/>
      <c r="N66" s="326"/>
      <c r="O66" s="327"/>
      <c r="P66" s="327"/>
      <c r="Q66" s="327"/>
      <c r="R66" s="327"/>
      <c r="S66" s="328"/>
      <c r="T66" s="1"/>
    </row>
    <row r="67" spans="1:20" ht="19.5" thickBot="1" x14ac:dyDescent="0.35">
      <c r="A67" s="1"/>
      <c r="B67" s="325"/>
      <c r="C67" s="153"/>
      <c r="D67" s="153"/>
      <c r="E67" s="153"/>
      <c r="F67" s="329"/>
      <c r="G67" s="330" t="s">
        <v>107</v>
      </c>
      <c r="H67" s="331"/>
      <c r="I67" s="332">
        <f>I60-I65+I66</f>
        <v>1239820</v>
      </c>
      <c r="J67" s="333"/>
      <c r="K67" s="153"/>
      <c r="L67" s="153"/>
      <c r="M67" s="153"/>
      <c r="N67" s="153"/>
      <c r="O67" s="334"/>
      <c r="P67" s="334"/>
      <c r="Q67" s="334"/>
      <c r="R67" s="334"/>
      <c r="S67" s="335"/>
      <c r="T67" s="1"/>
    </row>
    <row r="68" spans="1:20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</sheetData>
  <mergeCells count="164">
    <mergeCell ref="B67:E67"/>
    <mergeCell ref="G67:H67"/>
    <mergeCell ref="K67:N67"/>
    <mergeCell ref="B65:D65"/>
    <mergeCell ref="G65:H65"/>
    <mergeCell ref="K65:M65"/>
    <mergeCell ref="P65:R65"/>
    <mergeCell ref="B66:D66"/>
    <mergeCell ref="G66:H66"/>
    <mergeCell ref="K66:M66"/>
    <mergeCell ref="B63:D63"/>
    <mergeCell ref="G63:H63"/>
    <mergeCell ref="K63:M63"/>
    <mergeCell ref="P63:R63"/>
    <mergeCell ref="B64:D64"/>
    <mergeCell ref="G64:H64"/>
    <mergeCell ref="K64:M64"/>
    <mergeCell ref="P64:R64"/>
    <mergeCell ref="P60:R60"/>
    <mergeCell ref="B61:D61"/>
    <mergeCell ref="G61:H61"/>
    <mergeCell ref="K61:M61"/>
    <mergeCell ref="P61:R61"/>
    <mergeCell ref="B62:D62"/>
    <mergeCell ref="G62:H62"/>
    <mergeCell ref="K62:M62"/>
    <mergeCell ref="P62:R62"/>
    <mergeCell ref="P55:R55"/>
    <mergeCell ref="P56:R56"/>
    <mergeCell ref="P57:R57"/>
    <mergeCell ref="P58:R58"/>
    <mergeCell ref="P59:R59"/>
    <mergeCell ref="B60:D60"/>
    <mergeCell ref="F60:F67"/>
    <mergeCell ref="G60:H60"/>
    <mergeCell ref="J60:J67"/>
    <mergeCell ref="K60:N60"/>
    <mergeCell ref="C53:E53"/>
    <mergeCell ref="K53:L53"/>
    <mergeCell ref="P53:R53"/>
    <mergeCell ref="C54:E54"/>
    <mergeCell ref="K54:L54"/>
    <mergeCell ref="P54:R54"/>
    <mergeCell ref="C51:E51"/>
    <mergeCell ref="K51:L51"/>
    <mergeCell ref="P51:R51"/>
    <mergeCell ref="C52:E52"/>
    <mergeCell ref="K52:L52"/>
    <mergeCell ref="P52:R52"/>
    <mergeCell ref="C49:E49"/>
    <mergeCell ref="K49:L49"/>
    <mergeCell ref="P49:R49"/>
    <mergeCell ref="C50:E50"/>
    <mergeCell ref="K50:L50"/>
    <mergeCell ref="P50:R50"/>
    <mergeCell ref="C47:E47"/>
    <mergeCell ref="K47:L47"/>
    <mergeCell ref="P47:R47"/>
    <mergeCell ref="C48:E48"/>
    <mergeCell ref="K48:L48"/>
    <mergeCell ref="P48:R48"/>
    <mergeCell ref="C45:E45"/>
    <mergeCell ref="K45:L45"/>
    <mergeCell ref="P45:R45"/>
    <mergeCell ref="C46:E46"/>
    <mergeCell ref="K46:L46"/>
    <mergeCell ref="P46:R46"/>
    <mergeCell ref="D42:S42"/>
    <mergeCell ref="C43:E43"/>
    <mergeCell ref="K43:L43"/>
    <mergeCell ref="O43:O44"/>
    <mergeCell ref="P43:S44"/>
    <mergeCell ref="C44:E44"/>
    <mergeCell ref="K44:L44"/>
    <mergeCell ref="C38:E38"/>
    <mergeCell ref="K38:S38"/>
    <mergeCell ref="B39:E39"/>
    <mergeCell ref="K39:S39"/>
    <mergeCell ref="B41:C41"/>
    <mergeCell ref="D41:S41"/>
    <mergeCell ref="C34:D34"/>
    <mergeCell ref="E34:J34"/>
    <mergeCell ref="K34:O34"/>
    <mergeCell ref="G35:G38"/>
    <mergeCell ref="H35:H38"/>
    <mergeCell ref="I35:I38"/>
    <mergeCell ref="J35:J38"/>
    <mergeCell ref="K35:S35"/>
    <mergeCell ref="K36:S36"/>
    <mergeCell ref="K37:S37"/>
    <mergeCell ref="L30:O30"/>
    <mergeCell ref="L31:M31"/>
    <mergeCell ref="N31:O31"/>
    <mergeCell ref="L32:M32"/>
    <mergeCell ref="N32:O32"/>
    <mergeCell ref="C33:E33"/>
    <mergeCell ref="L33:M33"/>
    <mergeCell ref="N33:O33"/>
    <mergeCell ref="C29:D29"/>
    <mergeCell ref="E29:J29"/>
    <mergeCell ref="G30:G33"/>
    <mergeCell ref="H30:H33"/>
    <mergeCell ref="I30:I33"/>
    <mergeCell ref="J30:J33"/>
    <mergeCell ref="N25:O25"/>
    <mergeCell ref="K26:L26"/>
    <mergeCell ref="N26:O26"/>
    <mergeCell ref="K27:L27"/>
    <mergeCell ref="N27:O27"/>
    <mergeCell ref="C28:E28"/>
    <mergeCell ref="K28:M28"/>
    <mergeCell ref="N28:O28"/>
    <mergeCell ref="C23:D23"/>
    <mergeCell ref="K23:O23"/>
    <mergeCell ref="B24:B38"/>
    <mergeCell ref="K24:L24"/>
    <mergeCell ref="N24:O24"/>
    <mergeCell ref="G25:G28"/>
    <mergeCell ref="H25:H28"/>
    <mergeCell ref="I25:I28"/>
    <mergeCell ref="J25:J28"/>
    <mergeCell ref="K25:L25"/>
    <mergeCell ref="B18:B21"/>
    <mergeCell ref="C18:D18"/>
    <mergeCell ref="K18:L18"/>
    <mergeCell ref="N18:O18"/>
    <mergeCell ref="C19:D19"/>
    <mergeCell ref="K19:L19"/>
    <mergeCell ref="N19:O19"/>
    <mergeCell ref="C20:D20"/>
    <mergeCell ref="K20:L20"/>
    <mergeCell ref="N20:O20"/>
    <mergeCell ref="P15:S34"/>
    <mergeCell ref="C16:L16"/>
    <mergeCell ref="M16:O16"/>
    <mergeCell ref="C17:D17"/>
    <mergeCell ref="K17:L17"/>
    <mergeCell ref="N17:O17"/>
    <mergeCell ref="C21:D21"/>
    <mergeCell ref="K21:L21"/>
    <mergeCell ref="B22:D22"/>
    <mergeCell ref="K22:L22"/>
    <mergeCell ref="K11:L11"/>
    <mergeCell ref="K12:L12"/>
    <mergeCell ref="K13:L13"/>
    <mergeCell ref="B14:C14"/>
    <mergeCell ref="K14:L14"/>
    <mergeCell ref="B15:N15"/>
    <mergeCell ref="K5:L5"/>
    <mergeCell ref="K6:L6"/>
    <mergeCell ref="K7:L7"/>
    <mergeCell ref="K8:L8"/>
    <mergeCell ref="K9:L9"/>
    <mergeCell ref="K10:L10"/>
    <mergeCell ref="B2:C2"/>
    <mergeCell ref="E2:S2"/>
    <mergeCell ref="B3:S3"/>
    <mergeCell ref="B4:F4"/>
    <mergeCell ref="G4:G5"/>
    <mergeCell ref="H4:H5"/>
    <mergeCell ref="I4:M4"/>
    <mergeCell ref="N4:N5"/>
    <mergeCell ref="O4:O5"/>
    <mergeCell ref="P4:S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Obaid Ullah Bin Ilyas</dc:creator>
  <cp:lastModifiedBy>Obaid Ullah Bin Ilyas</cp:lastModifiedBy>
  <dcterms:created xsi:type="dcterms:W3CDTF">2015-06-05T18:17:20Z</dcterms:created>
  <dcterms:modified xsi:type="dcterms:W3CDTF">2021-08-22T11:37:42Z</dcterms:modified>
</cp:coreProperties>
</file>