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ocuments\Betinho\Bichos de Casa\Galinhas\"/>
    </mc:Choice>
  </mc:AlternateContent>
  <xr:revisionPtr revIDLastSave="0" documentId="13_ncr:1_{A9B210A6-0B96-4CC9-81FB-70EE640AC007}" xr6:coauthVersionLast="36" xr6:coauthVersionMax="46" xr10:uidLastSave="{00000000-0000-0000-0000-000000000000}"/>
  <bookViews>
    <workbookView xWindow="1200" yWindow="360" windowWidth="18390" windowHeight="10560" activeTab="3" xr2:uid="{B92DF637-F590-4D2B-8C4D-4203EDF030A5}"/>
  </bookViews>
  <sheets>
    <sheet name="financeiro" sheetId="1" r:id="rId1"/>
    <sheet name="Terreiro" sheetId="13" r:id="rId2"/>
    <sheet name="CPF" sheetId="8" r:id="rId3"/>
    <sheet name="Galinhas" sheetId="3" r:id="rId4"/>
    <sheet name="Compra e Venda" sheetId="7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4" i="3" l="1"/>
  <c r="I64" i="3"/>
  <c r="F64" i="3"/>
  <c r="M61" i="3" l="1"/>
  <c r="M60" i="3"/>
  <c r="I61" i="3" l="1"/>
  <c r="I62" i="3"/>
  <c r="F61" i="3" l="1"/>
  <c r="F60" i="3" l="1"/>
  <c r="I60" i="3"/>
  <c r="I63" i="3" l="1"/>
  <c r="C6" i="3" l="1"/>
  <c r="C53" i="3"/>
  <c r="M57" i="3" l="1"/>
  <c r="F63" i="3" l="1"/>
  <c r="I57" i="3" l="1"/>
  <c r="F62" i="3" l="1"/>
  <c r="F57" i="3" l="1"/>
  <c r="N86" i="3" l="1"/>
  <c r="N81" i="3"/>
  <c r="N80" i="3" l="1"/>
  <c r="F87" i="3"/>
  <c r="N85" i="3"/>
  <c r="N84" i="3"/>
  <c r="J82" i="3"/>
  <c r="J83" i="3"/>
  <c r="J87" i="3"/>
  <c r="I83" i="3"/>
  <c r="F83" i="3"/>
  <c r="F82" i="3"/>
  <c r="F34" i="7"/>
  <c r="F35" i="7" s="1"/>
  <c r="H35" i="7" s="1"/>
  <c r="F33" i="7"/>
  <c r="I77" i="3"/>
  <c r="I82" i="3"/>
  <c r="I76" i="3"/>
  <c r="I79" i="3"/>
  <c r="I75" i="3"/>
  <c r="I84" i="3"/>
  <c r="I71" i="3"/>
  <c r="I72" i="3"/>
  <c r="I73" i="3"/>
  <c r="I87" i="3"/>
  <c r="F30" i="7"/>
  <c r="D31" i="7"/>
  <c r="F29" i="7"/>
  <c r="F28" i="7"/>
  <c r="F71" i="3"/>
  <c r="M79" i="3"/>
  <c r="M77" i="3"/>
  <c r="M73" i="3"/>
  <c r="M72" i="3"/>
  <c r="M82" i="3"/>
  <c r="F72" i="3"/>
  <c r="F76" i="3"/>
  <c r="F79" i="3"/>
  <c r="F77" i="3"/>
  <c r="D26" i="7"/>
  <c r="F24" i="7"/>
  <c r="F23" i="7"/>
  <c r="M71" i="3"/>
  <c r="M87" i="3"/>
  <c r="H18" i="7"/>
  <c r="D13" i="7"/>
  <c r="F12" i="7"/>
  <c r="F11" i="7"/>
  <c r="F10" i="7"/>
  <c r="D8" i="7"/>
  <c r="F7" i="7"/>
  <c r="F6" i="7"/>
  <c r="F5" i="7"/>
  <c r="B7" i="13"/>
  <c r="B11" i="13" s="1"/>
  <c r="B8" i="13" s="1"/>
  <c r="N87" i="3" l="1"/>
  <c r="F31" i="7"/>
  <c r="F8" i="7"/>
  <c r="F26" i="7"/>
  <c r="F13" i="7"/>
  <c r="N42" i="3"/>
  <c r="N43" i="3"/>
  <c r="N44" i="3"/>
  <c r="N45" i="3"/>
  <c r="N46" i="3"/>
  <c r="N47" i="3"/>
  <c r="N48" i="3"/>
  <c r="N49" i="3"/>
  <c r="N50" i="3"/>
  <c r="N51" i="3"/>
  <c r="N52" i="3"/>
  <c r="N41" i="3"/>
  <c r="B5" i="13"/>
  <c r="B4" i="13" s="1"/>
  <c r="I52" i="3" l="1"/>
  <c r="F52" i="3"/>
  <c r="I51" i="3"/>
  <c r="I50" i="3"/>
  <c r="I49" i="3"/>
  <c r="I48" i="3"/>
  <c r="I47" i="3"/>
  <c r="I46" i="3"/>
  <c r="I45" i="3"/>
  <c r="F51" i="3"/>
  <c r="F50" i="3"/>
  <c r="F48" i="3"/>
  <c r="F49" i="3"/>
  <c r="F46" i="3"/>
  <c r="F47" i="3"/>
  <c r="F45" i="3"/>
  <c r="F32" i="3"/>
  <c r="F33" i="3"/>
  <c r="F34" i="3"/>
  <c r="F35" i="3"/>
  <c r="F36" i="3"/>
  <c r="F37" i="3"/>
  <c r="F38" i="3"/>
  <c r="F40" i="3"/>
  <c r="F41" i="3"/>
  <c r="F42" i="3"/>
  <c r="F43" i="3"/>
  <c r="F44" i="3"/>
  <c r="F30" i="3"/>
  <c r="F29" i="3"/>
  <c r="I41" i="3"/>
  <c r="I42" i="3"/>
  <c r="I43" i="3"/>
  <c r="I44" i="3"/>
  <c r="I40" i="3"/>
  <c r="I2" i="3"/>
  <c r="I3" i="3"/>
  <c r="I4" i="3"/>
  <c r="I5" i="3"/>
  <c r="I8" i="3"/>
  <c r="I9" i="3"/>
  <c r="I11" i="3"/>
  <c r="I12" i="3"/>
  <c r="I13" i="3"/>
  <c r="I14" i="3"/>
  <c r="I15" i="3"/>
  <c r="I17" i="3"/>
  <c r="I19" i="3"/>
  <c r="I20" i="3"/>
  <c r="I22" i="3"/>
  <c r="I23" i="3"/>
  <c r="I24" i="3"/>
  <c r="I25" i="3"/>
  <c r="I26" i="3"/>
  <c r="I27" i="3"/>
  <c r="I29" i="3"/>
  <c r="I30" i="3"/>
  <c r="I32" i="3"/>
  <c r="I33" i="3"/>
  <c r="I34" i="3"/>
  <c r="I35" i="3"/>
  <c r="I36" i="3"/>
  <c r="I37" i="3"/>
  <c r="I38" i="3"/>
  <c r="J12" i="1" l="1"/>
  <c r="G11" i="1"/>
  <c r="J5" i="1"/>
  <c r="J3" i="1" s="1"/>
  <c r="F3" i="1"/>
  <c r="B3" i="1"/>
  <c r="A3" i="1" s="1"/>
</calcChain>
</file>

<file path=xl/sharedStrings.xml><?xml version="1.0" encoding="utf-8"?>
<sst xmlns="http://schemas.openxmlformats.org/spreadsheetml/2006/main" count="748" uniqueCount="316">
  <si>
    <t>FIXOS</t>
  </si>
  <si>
    <t>Receita</t>
  </si>
  <si>
    <t>Coluna1</t>
  </si>
  <si>
    <t>Dia</t>
  </si>
  <si>
    <t>Despesa</t>
  </si>
  <si>
    <t>Extraordinários</t>
  </si>
  <si>
    <t>Fonte</t>
  </si>
  <si>
    <t>Receita/Despesa</t>
  </si>
  <si>
    <t>Data</t>
  </si>
  <si>
    <t>Sonhos</t>
  </si>
  <si>
    <t>Internet melhor</t>
  </si>
  <si>
    <t>Duba</t>
  </si>
  <si>
    <t>Aluguel</t>
  </si>
  <si>
    <t>Galinhas</t>
  </si>
  <si>
    <t>Trimestral</t>
  </si>
  <si>
    <t>Kombi</t>
  </si>
  <si>
    <t>Leila</t>
  </si>
  <si>
    <t>Luz</t>
  </si>
  <si>
    <t>Fornada + Lenha + Cimento + Serviço</t>
  </si>
  <si>
    <t>Internet</t>
  </si>
  <si>
    <t>Evento Julho</t>
  </si>
  <si>
    <t>Julho</t>
  </si>
  <si>
    <t>Conta</t>
  </si>
  <si>
    <t>Silverlaend</t>
  </si>
  <si>
    <t>Maio, Junho, Julho</t>
  </si>
  <si>
    <t>Açougue</t>
  </si>
  <si>
    <t>Taxa inscrição evento Julho</t>
  </si>
  <si>
    <t>Mercado</t>
  </si>
  <si>
    <t>Taxa inscrição evento Outubro</t>
  </si>
  <si>
    <t>Outubro</t>
  </si>
  <si>
    <t>Frete Evento Outubro</t>
  </si>
  <si>
    <t>Estadia + Alimentação evento Outubro</t>
  </si>
  <si>
    <t>Fundição Silverlaend +Frete</t>
  </si>
  <si>
    <t>Junho</t>
  </si>
  <si>
    <t>Evento Outubro</t>
  </si>
  <si>
    <t>Sabrina</t>
  </si>
  <si>
    <t>Fulana</t>
  </si>
  <si>
    <t>deitou</t>
  </si>
  <si>
    <t>galinha</t>
  </si>
  <si>
    <t>Raquel</t>
  </si>
  <si>
    <t>Iniciais</t>
  </si>
  <si>
    <t>SA</t>
  </si>
  <si>
    <t>FU</t>
  </si>
  <si>
    <t>RA</t>
  </si>
  <si>
    <t>DA</t>
  </si>
  <si>
    <t>NA</t>
  </si>
  <si>
    <t>Dalila</t>
  </si>
  <si>
    <t>Nairobi</t>
  </si>
  <si>
    <t>CA</t>
  </si>
  <si>
    <t>ZU</t>
  </si>
  <si>
    <t>Zulema</t>
  </si>
  <si>
    <t>JU</t>
  </si>
  <si>
    <t>Judite</t>
  </si>
  <si>
    <t>MA</t>
  </si>
  <si>
    <t>Macarena</t>
  </si>
  <si>
    <t>fevereiro</t>
  </si>
  <si>
    <t>março</t>
  </si>
  <si>
    <t>maio</t>
  </si>
  <si>
    <t>abril</t>
  </si>
  <si>
    <t>janeiro</t>
  </si>
  <si>
    <t>CPF</t>
  </si>
  <si>
    <t xml:space="preserve"> AT</t>
  </si>
  <si>
    <t>Ateu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</si>
  <si>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</si>
  <si>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</si>
  <si>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</si>
  <si>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</si>
  <si>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</si>
  <si>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</si>
  <si>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</si>
  <si>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</si>
  <si>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</si>
  <si>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</si>
  <si>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</si>
  <si>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Juditi</t>
  </si>
  <si>
    <t>AG</t>
  </si>
  <si>
    <t>Alta Gracia</t>
  </si>
  <si>
    <t>TO</t>
  </si>
  <si>
    <t>Tokio</t>
  </si>
  <si>
    <t>RI</t>
  </si>
  <si>
    <t>Rita Lee</t>
  </si>
  <si>
    <t>Elis Regina</t>
  </si>
  <si>
    <t>NL</t>
  </si>
  <si>
    <t>Nara Leão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</si>
  <si>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</si>
  <si>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</si>
  <si>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</si>
  <si>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</si>
  <si>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</si>
  <si>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</si>
  <si>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</si>
  <si>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</si>
  <si>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</si>
  <si>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</si>
  <si>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GI</t>
  </si>
  <si>
    <t>Giovana</t>
  </si>
  <si>
    <t>0022</t>
  </si>
  <si>
    <t>0023</t>
  </si>
  <si>
    <t>0024</t>
  </si>
  <si>
    <t>0025</t>
  </si>
  <si>
    <t>0026</t>
  </si>
  <si>
    <t>0027</t>
  </si>
  <si>
    <t>0028</t>
  </si>
  <si>
    <t>0029</t>
  </si>
  <si>
    <t>0030</t>
  </si>
  <si>
    <t>0031</t>
  </si>
  <si>
    <t>0032</t>
  </si>
  <si>
    <t>0033</t>
  </si>
  <si>
    <t>0034</t>
  </si>
  <si>
    <t>0000</t>
  </si>
  <si>
    <t>IN</t>
  </si>
  <si>
    <t>Inaura</t>
  </si>
  <si>
    <t>Cálcifer</t>
  </si>
  <si>
    <t>0035</t>
  </si>
  <si>
    <t>0036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</si>
  <si>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</si>
  <si>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</si>
  <si>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</si>
  <si>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</si>
  <si>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</si>
  <si>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</si>
  <si>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</si>
  <si>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</si>
  <si>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</si>
  <si>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</si>
  <si>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</si>
  <si>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</si>
  <si>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</si>
  <si>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</si>
  <si>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</si>
  <si>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</si>
  <si>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</si>
  <si>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</si>
  <si>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0055</t>
  </si>
  <si>
    <t>0056</t>
  </si>
  <si>
    <t>0057</t>
  </si>
  <si>
    <t>0058</t>
  </si>
  <si>
    <t>0059</t>
  </si>
  <si>
    <t>PO</t>
  </si>
  <si>
    <t>Polaquito</t>
  </si>
  <si>
    <t>Sigla</t>
  </si>
  <si>
    <t>Nome</t>
  </si>
  <si>
    <t>TJ</t>
  </si>
  <si>
    <t>Tom Jobim</t>
  </si>
  <si>
    <t>Caipira</t>
  </si>
  <si>
    <t>Rhodia</t>
  </si>
  <si>
    <t>Índio</t>
  </si>
  <si>
    <t>Polaco</t>
  </si>
  <si>
    <t>Caipirão</t>
  </si>
  <si>
    <t>0060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</si>
  <si>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</si>
  <si>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</si>
  <si>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</si>
  <si>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</si>
  <si>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</si>
  <si>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</si>
  <si>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</si>
  <si>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</si>
  <si>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</si>
  <si>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</si>
  <si>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</si>
  <si>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</si>
  <si>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</si>
  <si>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</si>
  <si>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</si>
  <si>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</si>
  <si>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</si>
  <si>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</si>
  <si>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</si>
  <si>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PR</t>
  </si>
  <si>
    <t>Professor</t>
  </si>
  <si>
    <t>Janaina</t>
  </si>
  <si>
    <t>JÁ</t>
  </si>
  <si>
    <t>GALO</t>
  </si>
  <si>
    <t>AXUL</t>
  </si>
  <si>
    <t>VERMELHO</t>
  </si>
  <si>
    <t>GALINHA</t>
  </si>
  <si>
    <t>VERDE</t>
  </si>
  <si>
    <t>FRANGO</t>
  </si>
  <si>
    <t>LARANJA</t>
  </si>
  <si>
    <t>FRANGA</t>
  </si>
  <si>
    <t>ER</t>
  </si>
  <si>
    <t>RL</t>
  </si>
  <si>
    <t>FR</t>
  </si>
  <si>
    <t>Franga</t>
  </si>
  <si>
    <t>Calcifer</t>
  </si>
  <si>
    <t>Índia</t>
  </si>
  <si>
    <t>SN</t>
  </si>
  <si>
    <t>junho</t>
  </si>
  <si>
    <t>nasceu</t>
  </si>
  <si>
    <t>Sole</t>
  </si>
  <si>
    <t>Tereza</t>
  </si>
  <si>
    <t>Alba</t>
  </si>
  <si>
    <t>Lucrécia</t>
  </si>
  <si>
    <t>WA</t>
  </si>
  <si>
    <t>Wanderléa</t>
  </si>
  <si>
    <t>julho</t>
  </si>
  <si>
    <t>IS</t>
  </si>
  <si>
    <t>Ivete Sangalo</t>
  </si>
  <si>
    <t>21 dias</t>
  </si>
  <si>
    <t>agosto</t>
  </si>
  <si>
    <t>% N</t>
  </si>
  <si>
    <t>Tókio</t>
  </si>
  <si>
    <t>&lt;= 5 FA</t>
  </si>
  <si>
    <t>&lt;=4 FA</t>
  </si>
  <si>
    <t>misturaram os pintinhos</t>
  </si>
  <si>
    <t>AG tomou 2 pintinhos da IS</t>
  </si>
  <si>
    <t>FA</t>
  </si>
  <si>
    <t>Fátima</t>
  </si>
  <si>
    <t>ZP</t>
  </si>
  <si>
    <t>Zizi Possi</t>
  </si>
  <si>
    <t>3FA + 5ER + 6RL</t>
  </si>
  <si>
    <t>5FA + 6ER + 5RL</t>
  </si>
  <si>
    <t>1FA + 1TO + 3RL + 9?</t>
  </si>
  <si>
    <t>galo</t>
  </si>
  <si>
    <t>N</t>
  </si>
  <si>
    <t>frango/a</t>
  </si>
  <si>
    <t>3TE + 6ER + 3RL</t>
  </si>
  <si>
    <t>6ER + 6RL</t>
  </si>
  <si>
    <t>5TE + 5 RL . 4 ER</t>
  </si>
  <si>
    <t>4NL + 2 ER + 2FU</t>
  </si>
  <si>
    <t>TE</t>
  </si>
  <si>
    <t>Teresa</t>
  </si>
  <si>
    <t>4TO + 6NL + 4RL</t>
  </si>
  <si>
    <t>1TE + 2NL + 1RL</t>
  </si>
  <si>
    <t>4TO + 3NL + 2RL + 1ER +1IS</t>
  </si>
  <si>
    <t>período</t>
  </si>
  <si>
    <t>idade</t>
  </si>
  <si>
    <t>Altagracia</t>
  </si>
  <si>
    <t>Genética</t>
  </si>
  <si>
    <t>ovos</t>
  </si>
  <si>
    <t>TÓ</t>
  </si>
  <si>
    <t>solteira</t>
  </si>
  <si>
    <t>%E</t>
  </si>
  <si>
    <t>E</t>
  </si>
  <si>
    <t>nascimento</t>
  </si>
  <si>
    <t>X</t>
  </si>
  <si>
    <t>D</t>
  </si>
  <si>
    <t>L</t>
  </si>
  <si>
    <t>cabeças</t>
  </si>
  <si>
    <t>fator</t>
  </si>
  <si>
    <t>lucro / mês</t>
  </si>
  <si>
    <t>despesa / mês</t>
  </si>
  <si>
    <t>P</t>
  </si>
  <si>
    <t>X * N</t>
  </si>
  <si>
    <t>B</t>
  </si>
  <si>
    <t>bruto / mês</t>
  </si>
  <si>
    <t>galinhas</t>
  </si>
  <si>
    <t>17RL + 1 Gigante</t>
  </si>
  <si>
    <t>Leonardo Tricolor</t>
  </si>
  <si>
    <t>c/desconto</t>
  </si>
  <si>
    <t>IR</t>
  </si>
  <si>
    <t>NÉ</t>
  </si>
  <si>
    <t xml:space="preserve">JA </t>
  </si>
  <si>
    <t>CÁ</t>
  </si>
  <si>
    <t>Marilyn Monroe</t>
  </si>
  <si>
    <t>Seu Paulo</t>
  </si>
  <si>
    <t>s/desconto</t>
  </si>
  <si>
    <t>genética</t>
  </si>
  <si>
    <t>Porteira</t>
  </si>
  <si>
    <t>milho</t>
  </si>
  <si>
    <t>TOTAL</t>
  </si>
  <si>
    <t>fevereiro de 2023</t>
  </si>
  <si>
    <t>março de 2023</t>
  </si>
  <si>
    <t>Sr. José Luiz Martinho</t>
  </si>
  <si>
    <t>freguês do Ismael</t>
  </si>
  <si>
    <t>uma garoupa</t>
  </si>
  <si>
    <t>vendido/a</t>
  </si>
  <si>
    <t>*</t>
  </si>
  <si>
    <t>pintinho</t>
  </si>
  <si>
    <t>franga</t>
  </si>
  <si>
    <t>Cálcifer Índio</t>
  </si>
  <si>
    <t>Nairobi Caipira</t>
  </si>
  <si>
    <t>Iracema Tókio</t>
  </si>
  <si>
    <t>Néia Polaca</t>
  </si>
  <si>
    <t>Tókio Giovana</t>
  </si>
  <si>
    <t>Fátima Índia</t>
  </si>
  <si>
    <t>nome</t>
  </si>
  <si>
    <t>ração gato</t>
  </si>
  <si>
    <t>milho etc.</t>
  </si>
  <si>
    <t>morreu</t>
  </si>
  <si>
    <t>cantou</t>
  </si>
  <si>
    <t>Radagast o Castanho</t>
  </si>
  <si>
    <t>dias</t>
  </si>
  <si>
    <t>aparte</t>
  </si>
  <si>
    <t>LI</t>
  </si>
  <si>
    <t>Sandro</t>
  </si>
  <si>
    <t>Lisboa + Radagast</t>
  </si>
  <si>
    <t>ZA</t>
  </si>
  <si>
    <t>ME</t>
  </si>
  <si>
    <t>Fátinha</t>
  </si>
  <si>
    <t>FT</t>
  </si>
  <si>
    <t xml:space="preserve">Polaco </t>
  </si>
  <si>
    <t>Zaratrustra Polaco</t>
  </si>
  <si>
    <t>Merlin Índio</t>
  </si>
  <si>
    <t>LI + NE + Saladino</t>
  </si>
  <si>
    <t>SH</t>
  </si>
  <si>
    <t>IO</t>
  </si>
  <si>
    <t>AL</t>
  </si>
  <si>
    <t>PA</t>
  </si>
  <si>
    <t>HE</t>
  </si>
  <si>
    <t>Samira Índia</t>
  </si>
  <si>
    <t>criando</t>
  </si>
  <si>
    <t>HR</t>
  </si>
  <si>
    <t>Saladino Caipira</t>
  </si>
  <si>
    <t>Helboy Rhodia</t>
  </si>
  <si>
    <t>Hércules Polonês</t>
  </si>
  <si>
    <t>Franguito Caipira</t>
  </si>
  <si>
    <t>Lisboa Índia</t>
  </si>
  <si>
    <t>Sherazade Caipira</t>
  </si>
  <si>
    <t>Alvinha Caipira</t>
  </si>
  <si>
    <t>Iolanda Índia</t>
  </si>
  <si>
    <t>Patrícia Caipira</t>
  </si>
  <si>
    <t>Meg Polonesa</t>
  </si>
  <si>
    <t>botando</t>
  </si>
  <si>
    <t>chocando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</si>
</sst>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4"/>
      <color theme="7"/>
      <name val="Calibri"/>
      <family val="2"/>
      <scheme val="minor"/>
    </font>
    <font>
      <b/>
      <sz val="14"/>
      <color theme="9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8"/>
      <name val="Calibri"/>
      <family val="2"/>
      <scheme val="minor"/>
    </font>
    <font>
      <u/>
      <sz val="14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sz val="14"/>
      <color rgb="FFFFFF00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8"/>
      <color rgb="FFC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35">
    <xf numFmtId="0" fontId="0" fillId="0" borderId="0" xfId="0"/>
    <xf numFmtId="44" fontId="3" fillId="0" borderId="1" xfId="2" applyFont="1" applyBorder="1" applyAlignment="1">
      <alignment horizontal="center" vertical="center"/>
    </xf>
    <xf numFmtId="44" fontId="0" fillId="0" borderId="2" xfId="2" applyFont="1" applyBorder="1" applyAlignment="1">
      <alignment horizontal="center" vertical="center"/>
    </xf>
    <xf numFmtId="44" fontId="0" fillId="0" borderId="3" xfId="2" applyFont="1" applyBorder="1" applyAlignment="1">
      <alignment horizontal="center" vertical="center"/>
    </xf>
    <xf numFmtId="0" fontId="0" fillId="0" borderId="4" xfId="1" applyNumberFormat="1" applyFont="1" applyBorder="1" applyAlignment="1">
      <alignment horizontal="center" vertical="center"/>
    </xf>
    <xf numFmtId="0" fontId="0" fillId="2" borderId="5" xfId="2" applyNumberFormat="1" applyFont="1" applyFill="1" applyBorder="1" applyAlignment="1">
      <alignment horizontal="center" vertical="center"/>
    </xf>
    <xf numFmtId="44" fontId="0" fillId="0" borderId="6" xfId="2" applyFont="1" applyBorder="1" applyAlignment="1">
      <alignment horizontal="center" vertical="center"/>
    </xf>
    <xf numFmtId="0" fontId="0" fillId="0" borderId="6" xfId="2" applyNumberFormat="1" applyFont="1" applyBorder="1" applyAlignment="1">
      <alignment horizontal="center" vertical="center"/>
    </xf>
    <xf numFmtId="44" fontId="0" fillId="0" borderId="7" xfId="2" applyFont="1" applyBorder="1" applyAlignment="1">
      <alignment horizontal="center" vertical="center"/>
    </xf>
    <xf numFmtId="44" fontId="0" fillId="0" borderId="4" xfId="2" applyFont="1" applyBorder="1" applyAlignment="1">
      <alignment horizontal="center" vertical="center"/>
    </xf>
    <xf numFmtId="44" fontId="0" fillId="0" borderId="0" xfId="2" applyFont="1" applyAlignment="1">
      <alignment horizontal="center" vertical="center"/>
    </xf>
    <xf numFmtId="44" fontId="3" fillId="2" borderId="0" xfId="2" applyFont="1" applyFill="1" applyBorder="1" applyAlignment="1">
      <alignment horizontal="center" vertical="center"/>
    </xf>
    <xf numFmtId="44" fontId="0" fillId="2" borderId="0" xfId="2" applyFont="1" applyFill="1" applyBorder="1" applyAlignment="1">
      <alignment horizontal="center" vertical="center"/>
    </xf>
    <xf numFmtId="44" fontId="0" fillId="2" borderId="8" xfId="2" applyFont="1" applyFill="1" applyBorder="1" applyAlignment="1">
      <alignment horizontal="center" vertical="center"/>
    </xf>
    <xf numFmtId="0" fontId="0" fillId="2" borderId="9" xfId="1" applyNumberFormat="1" applyFont="1" applyFill="1" applyBorder="1" applyAlignment="1">
      <alignment horizontal="center" vertical="center"/>
    </xf>
    <xf numFmtId="0" fontId="0" fillId="2" borderId="9" xfId="2" applyNumberFormat="1" applyFont="1" applyFill="1" applyBorder="1" applyAlignment="1">
      <alignment horizontal="center" vertical="center"/>
    </xf>
    <xf numFmtId="0" fontId="0" fillId="2" borderId="8" xfId="2" applyNumberFormat="1" applyFont="1" applyFill="1" applyBorder="1" applyAlignment="1">
      <alignment horizontal="center" vertical="center"/>
    </xf>
    <xf numFmtId="44" fontId="0" fillId="2" borderId="10" xfId="2" applyFont="1" applyFill="1" applyBorder="1" applyAlignment="1">
      <alignment horizontal="center" vertical="center"/>
    </xf>
    <xf numFmtId="44" fontId="0" fillId="2" borderId="9" xfId="2" applyFont="1" applyFill="1" applyBorder="1" applyAlignment="1">
      <alignment horizontal="center" vertical="center"/>
    </xf>
    <xf numFmtId="44" fontId="0" fillId="2" borderId="0" xfId="2" applyFont="1" applyFill="1" applyAlignment="1">
      <alignment horizontal="center" vertical="center"/>
    </xf>
    <xf numFmtId="44" fontId="2" fillId="3" borderId="0" xfId="2" applyFont="1" applyFill="1" applyAlignment="1">
      <alignment horizontal="center" vertical="center"/>
    </xf>
    <xf numFmtId="44" fontId="0" fillId="4" borderId="0" xfId="2" applyFont="1" applyFill="1" applyBorder="1" applyAlignment="1">
      <alignment horizontal="center" vertical="center"/>
    </xf>
    <xf numFmtId="44" fontId="0" fillId="0" borderId="8" xfId="2" applyFont="1" applyBorder="1" applyAlignment="1">
      <alignment horizontal="center" vertical="center"/>
    </xf>
    <xf numFmtId="0" fontId="0" fillId="0" borderId="9" xfId="1" applyNumberFormat="1" applyFont="1" applyBorder="1" applyAlignment="1">
      <alignment horizontal="center" vertical="center"/>
    </xf>
    <xf numFmtId="44" fontId="0" fillId="5" borderId="8" xfId="2" applyFont="1" applyFill="1" applyBorder="1" applyAlignment="1">
      <alignment horizontal="center" vertical="center"/>
    </xf>
    <xf numFmtId="0" fontId="0" fillId="0" borderId="8" xfId="2" applyNumberFormat="1" applyFont="1" applyBorder="1" applyAlignment="1">
      <alignment horizontal="center" vertical="center"/>
    </xf>
    <xf numFmtId="44" fontId="0" fillId="0" borderId="10" xfId="2" applyFont="1" applyBorder="1" applyAlignment="1">
      <alignment horizontal="center" vertical="center"/>
    </xf>
    <xf numFmtId="44" fontId="0" fillId="0" borderId="9" xfId="2" applyFont="1" applyBorder="1" applyAlignment="1">
      <alignment horizontal="center" vertical="center"/>
    </xf>
    <xf numFmtId="44" fontId="0" fillId="0" borderId="0" xfId="2" applyFont="1" applyBorder="1" applyAlignment="1">
      <alignment horizontal="center" vertical="center"/>
    </xf>
    <xf numFmtId="44" fontId="0" fillId="0" borderId="8" xfId="2" applyFont="1" applyBorder="1" applyAlignment="1">
      <alignment horizontal="center" vertical="center" wrapText="1"/>
    </xf>
    <xf numFmtId="14" fontId="0" fillId="0" borderId="9" xfId="2" applyNumberFormat="1" applyFont="1" applyBorder="1" applyAlignment="1">
      <alignment horizontal="center" vertical="center"/>
    </xf>
    <xf numFmtId="0" fontId="0" fillId="0" borderId="8" xfId="1" applyNumberFormat="1" applyFont="1" applyBorder="1" applyAlignment="1">
      <alignment horizontal="center" vertical="center"/>
    </xf>
    <xf numFmtId="44" fontId="0" fillId="0" borderId="9" xfId="2" applyFont="1" applyBorder="1" applyAlignment="1">
      <alignment horizontal="center" vertical="center" wrapText="1"/>
    </xf>
    <xf numFmtId="0" fontId="0" fillId="0" borderId="3" xfId="1" applyNumberFormat="1" applyFont="1" applyBorder="1" applyAlignment="1">
      <alignment horizontal="center" vertical="center"/>
    </xf>
    <xf numFmtId="0" fontId="0" fillId="0" borderId="3" xfId="2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6" fillId="0" borderId="0" xfId="0" quotePrefix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center" vertical="center"/>
    </xf>
    <xf numFmtId="0" fontId="9" fillId="0" borderId="0" xfId="0" quotePrefix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6" fillId="0" borderId="11" xfId="0" quotePrefix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/>
    </xf>
    <xf numFmtId="0" fontId="9" fillId="0" borderId="16" xfId="0" quotePrefix="1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6" xfId="0" applyFont="1" applyBorder="1" applyAlignment="1">
      <alignment horizontal="left" vertical="center"/>
    </xf>
    <xf numFmtId="0" fontId="5" fillId="6" borderId="0" xfId="0" quotePrefix="1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12" fillId="0" borderId="0" xfId="0" quotePrefix="1" applyFont="1" applyAlignment="1">
      <alignment horizontal="center" vertical="center"/>
    </xf>
    <xf numFmtId="0" fontId="12" fillId="0" borderId="11" xfId="0" quotePrefix="1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2" xfId="0" quotePrefix="1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3" fillId="0" borderId="11" xfId="0" applyFont="1" applyBorder="1" applyAlignment="1">
      <alignment horizontal="center"/>
    </xf>
    <xf numFmtId="14" fontId="13" fillId="0" borderId="5" xfId="0" applyNumberFormat="1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164" fontId="12" fillId="0" borderId="7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3" fillId="8" borderId="0" xfId="0" applyFont="1" applyFill="1" applyAlignment="1">
      <alignment horizontal="center" vertical="center"/>
    </xf>
    <xf numFmtId="0" fontId="13" fillId="9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center" vertical="center"/>
    </xf>
    <xf numFmtId="0" fontId="13" fillId="12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 vertical="center"/>
    </xf>
    <xf numFmtId="14" fontId="17" fillId="13" borderId="0" xfId="0" applyNumberFormat="1" applyFont="1" applyFill="1" applyAlignment="1">
      <alignment horizontal="center" vertical="center"/>
    </xf>
    <xf numFmtId="9" fontId="17" fillId="13" borderId="0" xfId="0" applyNumberFormat="1" applyFont="1" applyFill="1" applyAlignment="1">
      <alignment horizontal="center" vertical="center"/>
    </xf>
    <xf numFmtId="1" fontId="17" fillId="13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164" fontId="13" fillId="0" borderId="0" xfId="0" applyNumberFormat="1" applyFont="1" applyAlignment="1">
      <alignment horizontal="center" vertical="center"/>
    </xf>
    <xf numFmtId="164" fontId="13" fillId="0" borderId="13" xfId="0" applyNumberFormat="1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164" fontId="13" fillId="0" borderId="11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164" fontId="13" fillId="0" borderId="2" xfId="0" applyNumberFormat="1" applyFont="1" applyBorder="1" applyAlignment="1">
      <alignment horizontal="center" vertical="center"/>
    </xf>
    <xf numFmtId="164" fontId="13" fillId="0" borderId="0" xfId="0" applyNumberFormat="1" applyFont="1" applyAlignment="1">
      <alignment horizontal="center"/>
    </xf>
    <xf numFmtId="0" fontId="18" fillId="6" borderId="0" xfId="0" applyFont="1" applyFill="1" applyAlignment="1">
      <alignment horizontal="center" vertical="center"/>
    </xf>
    <xf numFmtId="0" fontId="18" fillId="7" borderId="0" xfId="0" applyFont="1" applyFill="1" applyAlignment="1">
      <alignment horizontal="center" vertical="center"/>
    </xf>
    <xf numFmtId="0" fontId="18" fillId="8" borderId="0" xfId="0" applyFont="1" applyFill="1" applyAlignment="1">
      <alignment horizontal="center" vertical="center"/>
    </xf>
    <xf numFmtId="0" fontId="17" fillId="13" borderId="0" xfId="0" applyFont="1" applyFill="1" applyAlignment="1">
      <alignment horizontal="center"/>
    </xf>
    <xf numFmtId="0" fontId="13" fillId="10" borderId="0" xfId="0" applyFont="1" applyFill="1" applyAlignment="1">
      <alignment horizontal="center"/>
    </xf>
    <xf numFmtId="164" fontId="12" fillId="0" borderId="14" xfId="0" applyNumberFormat="1" applyFont="1" applyBorder="1" applyAlignment="1">
      <alignment horizontal="center" vertical="center"/>
    </xf>
    <xf numFmtId="164" fontId="12" fillId="0" borderId="10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4" fontId="13" fillId="0" borderId="13" xfId="0" applyNumberFormat="1" applyFont="1" applyBorder="1" applyAlignment="1">
      <alignment horizontal="center"/>
    </xf>
    <xf numFmtId="164" fontId="13" fillId="0" borderId="2" xfId="0" applyNumberFormat="1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164" fontId="19" fillId="0" borderId="17" xfId="0" applyNumberFormat="1" applyFont="1" applyBorder="1" applyAlignment="1">
      <alignment horizontal="center" vertical="center"/>
    </xf>
    <xf numFmtId="0" fontId="13" fillId="14" borderId="0" xfId="0" applyFont="1" applyFill="1" applyAlignment="1">
      <alignment horizontal="center"/>
    </xf>
    <xf numFmtId="164" fontId="13" fillId="14" borderId="0" xfId="0" applyNumberFormat="1" applyFont="1" applyFill="1" applyAlignment="1">
      <alignment horizontal="center"/>
    </xf>
    <xf numFmtId="164" fontId="12" fillId="14" borderId="0" xfId="0" applyNumberFormat="1" applyFont="1" applyFill="1" applyAlignment="1">
      <alignment horizontal="center" vertical="center"/>
    </xf>
    <xf numFmtId="0" fontId="14" fillId="11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0" fontId="14" fillId="11" borderId="2" xfId="0" applyFont="1" applyFill="1" applyBorder="1" applyAlignment="1">
      <alignment horizontal="center"/>
    </xf>
    <xf numFmtId="0" fontId="14" fillId="7" borderId="2" xfId="0" applyFont="1" applyFill="1" applyBorder="1" applyAlignment="1">
      <alignment horizontal="center"/>
    </xf>
    <xf numFmtId="0" fontId="12" fillId="8" borderId="0" xfId="0" applyFont="1" applyFill="1" applyAlignment="1">
      <alignment horizontal="center"/>
    </xf>
    <xf numFmtId="0" fontId="12" fillId="9" borderId="0" xfId="0" applyFont="1" applyFill="1" applyAlignment="1">
      <alignment horizontal="center"/>
    </xf>
    <xf numFmtId="0" fontId="12" fillId="10" borderId="0" xfId="0" applyFont="1" applyFill="1" applyAlignment="1">
      <alignment horizontal="center"/>
    </xf>
    <xf numFmtId="0" fontId="14" fillId="11" borderId="11" xfId="0" applyFont="1" applyFill="1" applyBorder="1" applyAlignment="1">
      <alignment horizontal="center"/>
    </xf>
    <xf numFmtId="0" fontId="12" fillId="12" borderId="1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20" fillId="12" borderId="0" xfId="0" applyFont="1" applyFill="1" applyAlignment="1">
      <alignment horizontal="center"/>
    </xf>
    <xf numFmtId="0" fontId="21" fillId="12" borderId="0" xfId="0" applyFont="1" applyFill="1" applyAlignment="1">
      <alignment horizontal="center"/>
    </xf>
    <xf numFmtId="0" fontId="22" fillId="12" borderId="0" xfId="0" applyFont="1" applyFill="1" applyAlignment="1">
      <alignment horizontal="center" vertical="center"/>
    </xf>
    <xf numFmtId="14" fontId="13" fillId="0" borderId="0" xfId="0" applyNumberFormat="1" applyFont="1" applyAlignment="1">
      <alignment horizontal="center"/>
    </xf>
    <xf numFmtId="14" fontId="14" fillId="6" borderId="0" xfId="0" applyNumberFormat="1" applyFont="1" applyFill="1" applyAlignment="1">
      <alignment horizontal="center"/>
    </xf>
    <xf numFmtId="1" fontId="14" fillId="6" borderId="0" xfId="0" applyNumberFormat="1" applyFont="1" applyFill="1" applyAlignment="1">
      <alignment horizontal="center"/>
    </xf>
    <xf numFmtId="9" fontId="14" fillId="6" borderId="0" xfId="0" applyNumberFormat="1" applyFont="1" applyFill="1" applyAlignment="1">
      <alignment horizontal="center"/>
    </xf>
    <xf numFmtId="1" fontId="13" fillId="0" borderId="0" xfId="0" applyNumberFormat="1" applyFont="1" applyAlignment="1">
      <alignment horizontal="center"/>
    </xf>
    <xf numFmtId="9" fontId="13" fillId="0" borderId="0" xfId="0" applyNumberFormat="1" applyFont="1" applyAlignment="1">
      <alignment horizontal="center"/>
    </xf>
    <xf numFmtId="14" fontId="12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9" fontId="12" fillId="0" borderId="0" xfId="0" applyNumberFormat="1" applyFont="1" applyAlignment="1">
      <alignment horizontal="center"/>
    </xf>
    <xf numFmtId="14" fontId="14" fillId="7" borderId="2" xfId="0" applyNumberFormat="1" applyFont="1" applyFill="1" applyBorder="1" applyAlignment="1">
      <alignment horizontal="center"/>
    </xf>
    <xf numFmtId="1" fontId="14" fillId="7" borderId="2" xfId="0" applyNumberFormat="1" applyFont="1" applyFill="1" applyBorder="1" applyAlignment="1">
      <alignment horizontal="center"/>
    </xf>
    <xf numFmtId="9" fontId="14" fillId="7" borderId="2" xfId="0" applyNumberFormat="1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center"/>
    </xf>
    <xf numFmtId="1" fontId="13" fillId="6" borderId="0" xfId="0" applyNumberFormat="1" applyFont="1" applyFill="1" applyAlignment="1">
      <alignment horizontal="center"/>
    </xf>
    <xf numFmtId="0" fontId="13" fillId="6" borderId="0" xfId="0" applyFont="1" applyFill="1" applyAlignment="1">
      <alignment horizontal="center"/>
    </xf>
    <xf numFmtId="14" fontId="13" fillId="10" borderId="0" xfId="0" applyNumberFormat="1" applyFont="1" applyFill="1" applyAlignment="1">
      <alignment horizontal="center"/>
    </xf>
    <xf numFmtId="1" fontId="13" fillId="10" borderId="0" xfId="0" applyNumberFormat="1" applyFont="1" applyFill="1" applyAlignment="1">
      <alignment horizontal="center"/>
    </xf>
    <xf numFmtId="9" fontId="13" fillId="10" borderId="0" xfId="0" applyNumberFormat="1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14" fontId="12" fillId="8" borderId="0" xfId="0" applyNumberFormat="1" applyFont="1" applyFill="1" applyAlignment="1">
      <alignment horizontal="center"/>
    </xf>
    <xf numFmtId="1" fontId="13" fillId="8" borderId="0" xfId="0" applyNumberFormat="1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9" fontId="13" fillId="8" borderId="0" xfId="0" applyNumberFormat="1" applyFont="1" applyFill="1" applyAlignment="1">
      <alignment horizontal="center"/>
    </xf>
    <xf numFmtId="9" fontId="12" fillId="8" borderId="0" xfId="0" applyNumberFormat="1" applyFont="1" applyFill="1" applyAlignment="1">
      <alignment horizontal="center"/>
    </xf>
    <xf numFmtId="0" fontId="14" fillId="8" borderId="0" xfId="0" applyFont="1" applyFill="1" applyAlignment="1">
      <alignment horizontal="center"/>
    </xf>
    <xf numFmtId="14" fontId="12" fillId="9" borderId="0" xfId="0" applyNumberFormat="1" applyFont="1" applyFill="1" applyAlignment="1">
      <alignment horizontal="center"/>
    </xf>
    <xf numFmtId="1" fontId="12" fillId="9" borderId="0" xfId="0" applyNumberFormat="1" applyFont="1" applyFill="1" applyAlignment="1">
      <alignment horizontal="center"/>
    </xf>
    <xf numFmtId="9" fontId="12" fillId="9" borderId="0" xfId="0" applyNumberFormat="1" applyFont="1" applyFill="1" applyAlignment="1">
      <alignment horizontal="center"/>
    </xf>
    <xf numFmtId="1" fontId="17" fillId="13" borderId="0" xfId="0" applyNumberFormat="1" applyFont="1" applyFill="1" applyAlignment="1">
      <alignment horizontal="center"/>
    </xf>
    <xf numFmtId="14" fontId="12" fillId="10" borderId="0" xfId="0" applyNumberFormat="1" applyFont="1" applyFill="1" applyAlignment="1">
      <alignment horizontal="center"/>
    </xf>
    <xf numFmtId="9" fontId="12" fillId="10" borderId="0" xfId="0" applyNumberFormat="1" applyFont="1" applyFill="1" applyAlignment="1">
      <alignment horizontal="center"/>
    </xf>
    <xf numFmtId="14" fontId="12" fillId="12" borderId="11" xfId="0" applyNumberFormat="1" applyFont="1" applyFill="1" applyBorder="1" applyAlignment="1">
      <alignment horizontal="center"/>
    </xf>
    <xf numFmtId="1" fontId="13" fillId="12" borderId="11" xfId="0" applyNumberFormat="1" applyFont="1" applyFill="1" applyBorder="1" applyAlignment="1">
      <alignment horizontal="center"/>
    </xf>
    <xf numFmtId="9" fontId="12" fillId="12" borderId="11" xfId="0" applyNumberFormat="1" applyFont="1" applyFill="1" applyBorder="1" applyAlignment="1">
      <alignment horizontal="center"/>
    </xf>
    <xf numFmtId="0" fontId="13" fillId="12" borderId="11" xfId="0" applyFont="1" applyFill="1" applyBorder="1" applyAlignment="1">
      <alignment horizontal="center"/>
    </xf>
    <xf numFmtId="14" fontId="21" fillId="12" borderId="0" xfId="0" applyNumberFormat="1" applyFont="1" applyFill="1" applyAlignment="1">
      <alignment horizontal="center"/>
    </xf>
    <xf numFmtId="1" fontId="22" fillId="12" borderId="0" xfId="0" applyNumberFormat="1" applyFont="1" applyFill="1" applyAlignment="1">
      <alignment horizontal="center"/>
    </xf>
    <xf numFmtId="9" fontId="21" fillId="12" borderId="0" xfId="0" applyNumberFormat="1" applyFont="1" applyFill="1" applyAlignment="1">
      <alignment horizontal="center"/>
    </xf>
    <xf numFmtId="0" fontId="22" fillId="12" borderId="0" xfId="0" applyFont="1" applyFill="1" applyAlignment="1">
      <alignment horizontal="center"/>
    </xf>
    <xf numFmtId="14" fontId="16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14" fontId="23" fillId="0" borderId="5" xfId="0" applyNumberFormat="1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164" fontId="23" fillId="0" borderId="13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23" fillId="0" borderId="9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/>
    </xf>
    <xf numFmtId="164" fontId="23" fillId="0" borderId="11" xfId="0" applyNumberFormat="1" applyFont="1" applyBorder="1" applyAlignment="1">
      <alignment horizontal="center" vertical="center"/>
    </xf>
    <xf numFmtId="164" fontId="6" fillId="0" borderId="10" xfId="0" applyNumberFormat="1" applyFont="1" applyBorder="1" applyAlignment="1">
      <alignment horizontal="center" vertical="center"/>
    </xf>
    <xf numFmtId="0" fontId="23" fillId="0" borderId="4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164" fontId="23" fillId="0" borderId="2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0" fontId="12" fillId="6" borderId="0" xfId="0" applyFont="1" applyFill="1" applyAlignment="1">
      <alignment horizontal="center"/>
    </xf>
    <xf numFmtId="0" fontId="12" fillId="12" borderId="0" xfId="0" applyFont="1" applyFill="1" applyAlignment="1">
      <alignment horizontal="center"/>
    </xf>
    <xf numFmtId="0" fontId="12" fillId="4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3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14" fontId="16" fillId="0" borderId="0" xfId="0" applyNumberFormat="1" applyFont="1" applyFill="1" applyAlignment="1">
      <alignment horizontal="center"/>
    </xf>
    <xf numFmtId="1" fontId="16" fillId="0" borderId="0" xfId="0" applyNumberFormat="1" applyFont="1" applyFill="1" applyAlignment="1">
      <alignment horizontal="center"/>
    </xf>
    <xf numFmtId="1" fontId="13" fillId="0" borderId="0" xfId="0" applyNumberFormat="1" applyFont="1" applyFill="1" applyAlignment="1">
      <alignment horizontal="center"/>
    </xf>
    <xf numFmtId="0" fontId="13" fillId="0" borderId="0" xfId="0" applyFont="1" applyFill="1" applyAlignment="1">
      <alignment horizontal="center" vertical="center"/>
    </xf>
    <xf numFmtId="14" fontId="24" fillId="0" borderId="0" xfId="0" applyNumberFormat="1" applyFont="1" applyFill="1" applyAlignment="1">
      <alignment horizontal="center"/>
    </xf>
    <xf numFmtId="14" fontId="12" fillId="4" borderId="0" xfId="0" applyNumberFormat="1" applyFont="1" applyFill="1" applyBorder="1" applyAlignment="1">
      <alignment horizontal="center" vertical="center"/>
    </xf>
    <xf numFmtId="14" fontId="12" fillId="4" borderId="0" xfId="0" applyNumberFormat="1" applyFont="1" applyFill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9" fontId="12" fillId="4" borderId="0" xfId="0" applyNumberFormat="1" applyFont="1" applyFill="1" applyAlignment="1">
      <alignment horizontal="center" vertical="center"/>
    </xf>
    <xf numFmtId="0" fontId="12" fillId="11" borderId="0" xfId="0" applyFont="1" applyFill="1" applyAlignment="1">
      <alignment horizontal="center"/>
    </xf>
    <xf numFmtId="14" fontId="12" fillId="11" borderId="0" xfId="0" applyNumberFormat="1" applyFont="1" applyFill="1" applyAlignment="1">
      <alignment horizontal="center"/>
    </xf>
    <xf numFmtId="1" fontId="13" fillId="11" borderId="0" xfId="0" applyNumberFormat="1" applyFont="1" applyFill="1" applyAlignment="1">
      <alignment horizontal="center"/>
    </xf>
    <xf numFmtId="9" fontId="12" fillId="11" borderId="0" xfId="0" applyNumberFormat="1" applyFont="1" applyFill="1" applyAlignment="1">
      <alignment horizontal="center"/>
    </xf>
    <xf numFmtId="0" fontId="13" fillId="11" borderId="0" xfId="0" applyFont="1" applyFill="1" applyAlignment="1">
      <alignment horizontal="center" vertical="center"/>
    </xf>
    <xf numFmtId="0" fontId="13" fillId="11" borderId="0" xfId="0" applyFont="1" applyFill="1" applyAlignment="1">
      <alignment horizontal="center"/>
    </xf>
    <xf numFmtId="0" fontId="14" fillId="15" borderId="0" xfId="0" applyFont="1" applyFill="1" applyAlignment="1">
      <alignment horizontal="center"/>
    </xf>
    <xf numFmtId="0" fontId="12" fillId="15" borderId="0" xfId="0" applyFont="1" applyFill="1" applyAlignment="1">
      <alignment horizontal="center"/>
    </xf>
    <xf numFmtId="14" fontId="13" fillId="15" borderId="0" xfId="0" applyNumberFormat="1" applyFont="1" applyFill="1" applyAlignment="1">
      <alignment horizontal="center"/>
    </xf>
    <xf numFmtId="14" fontId="16" fillId="15" borderId="0" xfId="0" applyNumberFormat="1" applyFont="1" applyFill="1" applyAlignment="1">
      <alignment horizontal="center"/>
    </xf>
    <xf numFmtId="1" fontId="16" fillId="15" borderId="0" xfId="0" applyNumberFormat="1" applyFont="1" applyFill="1" applyAlignment="1">
      <alignment horizontal="center"/>
    </xf>
    <xf numFmtId="0" fontId="13" fillId="15" borderId="0" xfId="0" applyFont="1" applyFill="1" applyAlignment="1">
      <alignment horizontal="center"/>
    </xf>
    <xf numFmtId="1" fontId="13" fillId="15" borderId="0" xfId="0" applyNumberFormat="1" applyFont="1" applyFill="1" applyAlignment="1">
      <alignment horizontal="center"/>
    </xf>
    <xf numFmtId="0" fontId="13" fillId="15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/>
    </xf>
    <xf numFmtId="14" fontId="13" fillId="4" borderId="0" xfId="0" applyNumberFormat="1" applyFont="1" applyFill="1" applyAlignment="1">
      <alignment horizontal="center"/>
    </xf>
    <xf numFmtId="14" fontId="16" fillId="4" borderId="0" xfId="0" applyNumberFormat="1" applyFont="1" applyFill="1" applyAlignment="1">
      <alignment horizontal="center"/>
    </xf>
    <xf numFmtId="1" fontId="16" fillId="4" borderId="0" xfId="0" applyNumberFormat="1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1" fontId="13" fillId="4" borderId="0" xfId="0" applyNumberFormat="1" applyFont="1" applyFill="1" applyAlignment="1">
      <alignment horizontal="center"/>
    </xf>
    <xf numFmtId="0" fontId="13" fillId="4" borderId="0" xfId="0" applyFont="1" applyFill="1" applyAlignment="1">
      <alignment horizontal="center" vertical="center"/>
    </xf>
    <xf numFmtId="0" fontId="14" fillId="16" borderId="0" xfId="0" applyFont="1" applyFill="1" applyAlignment="1">
      <alignment horizontal="center"/>
    </xf>
    <xf numFmtId="0" fontId="12" fillId="16" borderId="0" xfId="0" applyFont="1" applyFill="1" applyAlignment="1">
      <alignment horizontal="center"/>
    </xf>
    <xf numFmtId="14" fontId="12" fillId="16" borderId="0" xfId="0" applyNumberFormat="1" applyFont="1" applyFill="1" applyAlignment="1">
      <alignment horizontal="center"/>
    </xf>
    <xf numFmtId="1" fontId="13" fillId="16" borderId="0" xfId="0" applyNumberFormat="1" applyFont="1" applyFill="1" applyAlignment="1">
      <alignment horizontal="center"/>
    </xf>
    <xf numFmtId="9" fontId="12" fillId="16" borderId="0" xfId="0" applyNumberFormat="1" applyFont="1" applyFill="1" applyAlignment="1">
      <alignment horizontal="center"/>
    </xf>
    <xf numFmtId="0" fontId="13" fillId="16" borderId="0" xfId="0" applyFont="1" applyFill="1" applyAlignment="1">
      <alignment horizontal="center" vertical="center"/>
    </xf>
    <xf numFmtId="0" fontId="13" fillId="16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</cellXfs>
  <cellStyles count="3">
    <cellStyle name="Moeda" xfId="2" builtinId="4"/>
    <cellStyle name="Normal" xfId="0" builtinId="0"/>
    <cellStyle name="Vírgula" xfId="1" builtinId="3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211693</xdr:colOff>
      <xdr:row>38</xdr:row>
      <xdr:rowOff>208375</xdr:rowOff>
    </xdr:from>
    <xdr:to>
      <xdr:col>3</xdr:col>
      <xdr:colOff>1123736</xdr:colOff>
      <xdr:row>48</xdr:row>
      <xdr:rowOff>210910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4A3CED4-878E-4C22-9E21-F90145B2E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142" y="9155454"/>
          <a:ext cx="2132100" cy="2357029"/>
        </a:xfrm>
        <a:prstGeom prst="rect">
          <a:avLst/>
        </a:prstGeom>
      </xdr:spPr>
    </xdr:pic>
    <xdr:clientData/>
  </xdr:twoCellAnchor>
  <xdr:twoCellAnchor editAs="oneCell">
    <xdr:from>
      <xdr:col>0</xdr:col>
      <xdr:colOff>206018</xdr:colOff>
      <xdr:row>62</xdr:row>
      <xdr:rowOff>28574</xdr:rowOff>
    </xdr:from>
    <xdr:to>
      <xdr:col>3</xdr:col>
      <xdr:colOff>1103236</xdr:colOff>
      <xdr:row>71</xdr:row>
      <xdr:rowOff>76198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5035B3C-8E3E-4C4D-B5BB-CAA1103BE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018" y="14626439"/>
          <a:ext cx="2352724" cy="2166669"/>
        </a:xfrm>
        <a:prstGeom prst="rect">
          <a:avLst/>
        </a:prstGeom>
      </xdr:spPr>
    </xdr:pic>
    <xdr:clientData/>
  </xdr:twoCellAnchor>
  <xdr:twoCellAnchor editAs="oneCell">
    <xdr:from>
      <xdr:col>5</xdr:col>
      <xdr:colOff>82299</xdr:colOff>
      <xdr:row>27</xdr:row>
      <xdr:rowOff>53512</xdr:rowOff>
    </xdr:from>
    <xdr:to>
      <xdr:col>7</xdr:col>
      <xdr:colOff>864444</xdr:colOff>
      <xdr:row>36</xdr:row>
      <xdr:rowOff>224747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D21C92BB-DA44-467C-A4FF-66A84B190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8395" y="6635394"/>
          <a:ext cx="2002201" cy="2290280"/>
        </a:xfrm>
        <a:prstGeom prst="rect">
          <a:avLst/>
        </a:prstGeom>
      </xdr:spPr>
    </xdr:pic>
    <xdr:clientData/>
  </xdr:twoCellAnchor>
  <xdr:twoCellAnchor editAs="oneCell">
    <xdr:from>
      <xdr:col>9</xdr:col>
      <xdr:colOff>7556</xdr:colOff>
      <xdr:row>27</xdr:row>
      <xdr:rowOff>85618</xdr:rowOff>
    </xdr:from>
    <xdr:to>
      <xdr:col>11</xdr:col>
      <xdr:colOff>1323381</xdr:colOff>
      <xdr:row>37</xdr:row>
      <xdr:rowOff>0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8A262251-8159-4CFA-8E8C-673226AA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1657" y="6442753"/>
          <a:ext cx="2535881" cy="2268876"/>
        </a:xfrm>
        <a:prstGeom prst="rect">
          <a:avLst/>
        </a:prstGeom>
      </xdr:spPr>
    </xdr:pic>
    <xdr:clientData/>
  </xdr:twoCellAnchor>
  <xdr:twoCellAnchor editAs="oneCell">
    <xdr:from>
      <xdr:col>13</xdr:col>
      <xdr:colOff>76162</xdr:colOff>
      <xdr:row>62</xdr:row>
      <xdr:rowOff>64214</xdr:rowOff>
    </xdr:from>
    <xdr:to>
      <xdr:col>15</xdr:col>
      <xdr:colOff>1046553</xdr:colOff>
      <xdr:row>72</xdr:row>
      <xdr:rowOff>-1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FA8E6A21-EE26-4C12-9178-15398DA1F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13550" y="14662079"/>
          <a:ext cx="2190447" cy="2290280"/>
        </a:xfrm>
        <a:prstGeom prst="rect">
          <a:avLst/>
        </a:prstGeom>
      </xdr:spPr>
    </xdr:pic>
    <xdr:clientData/>
  </xdr:twoCellAnchor>
  <xdr:twoCellAnchor editAs="oneCell">
    <xdr:from>
      <xdr:col>9</xdr:col>
      <xdr:colOff>3</xdr:colOff>
      <xdr:row>51</xdr:row>
      <xdr:rowOff>42809</xdr:rowOff>
    </xdr:from>
    <xdr:to>
      <xdr:col>11</xdr:col>
      <xdr:colOff>1294973</xdr:colOff>
      <xdr:row>60</xdr:row>
      <xdr:rowOff>198591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50A31D9E-9906-47A8-9C55-5E96D7C7F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4104" y="11804579"/>
          <a:ext cx="2515026" cy="2274827"/>
        </a:xfrm>
        <a:prstGeom prst="rect">
          <a:avLst/>
        </a:prstGeom>
      </xdr:spPr>
    </xdr:pic>
    <xdr:clientData/>
  </xdr:twoCellAnchor>
  <xdr:twoCellAnchor editAs="oneCell">
    <xdr:from>
      <xdr:col>13</xdr:col>
      <xdr:colOff>21406</xdr:colOff>
      <xdr:row>51</xdr:row>
      <xdr:rowOff>32106</xdr:rowOff>
    </xdr:from>
    <xdr:to>
      <xdr:col>16</xdr:col>
      <xdr:colOff>42810</xdr:colOff>
      <xdr:row>57</xdr:row>
      <xdr:rowOff>233484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680D497-4ECB-48B4-A689-364E3609F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58794" y="12264775"/>
          <a:ext cx="2408005" cy="161407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83</xdr:row>
      <xdr:rowOff>1</xdr:rowOff>
    </xdr:from>
    <xdr:to>
      <xdr:col>4</xdr:col>
      <xdr:colOff>32108</xdr:colOff>
      <xdr:row>91</xdr:row>
      <xdr:rowOff>128650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E41487D0-E96B-4B5A-9E3E-2F9E518B0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50" y="18118905"/>
          <a:ext cx="2397304" cy="201224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104</xdr:row>
      <xdr:rowOff>0</xdr:rowOff>
    </xdr:from>
    <xdr:to>
      <xdr:col>4</xdr:col>
      <xdr:colOff>19168</xdr:colOff>
      <xdr:row>113</xdr:row>
      <xdr:rowOff>85618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D56B33EB-47C7-4F66-B0F2-3042126E5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50" y="20708848"/>
          <a:ext cx="2384364" cy="2204663"/>
        </a:xfrm>
        <a:prstGeom prst="rect">
          <a:avLst/>
        </a:prstGeom>
      </xdr:spPr>
    </xdr:pic>
    <xdr:clientData/>
  </xdr:twoCellAnchor>
  <xdr:twoCellAnchor editAs="oneCell">
    <xdr:from>
      <xdr:col>13</xdr:col>
      <xdr:colOff>149831</xdr:colOff>
      <xdr:row>27</xdr:row>
      <xdr:rowOff>20508</xdr:rowOff>
    </xdr:from>
    <xdr:to>
      <xdr:col>15</xdr:col>
      <xdr:colOff>1006011</xdr:colOff>
      <xdr:row>37</xdr:row>
      <xdr:rowOff>14246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6735349D-E82E-4ED4-BD56-39B64113E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87219" y="6602390"/>
          <a:ext cx="2076236" cy="2348232"/>
        </a:xfrm>
        <a:prstGeom prst="rect">
          <a:avLst/>
        </a:prstGeom>
      </xdr:spPr>
    </xdr:pic>
    <xdr:clientData/>
  </xdr:twoCellAnchor>
  <xdr:twoCellAnchor editAs="oneCell">
    <xdr:from>
      <xdr:col>9</xdr:col>
      <xdr:colOff>53512</xdr:colOff>
      <xdr:row>62</xdr:row>
      <xdr:rowOff>21407</xdr:rowOff>
    </xdr:from>
    <xdr:to>
      <xdr:col>11</xdr:col>
      <xdr:colOff>1316377</xdr:colOff>
      <xdr:row>71</xdr:row>
      <xdr:rowOff>139601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64218924-F42E-42EA-A401-5082921B6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7613" y="14619272"/>
          <a:ext cx="2482921" cy="2237239"/>
        </a:xfrm>
        <a:prstGeom prst="rect">
          <a:avLst/>
        </a:prstGeom>
      </xdr:spPr>
    </xdr:pic>
    <xdr:clientData/>
  </xdr:twoCellAnchor>
  <xdr:twoCellAnchor editAs="oneCell">
    <xdr:from>
      <xdr:col>17</xdr:col>
      <xdr:colOff>3930</xdr:colOff>
      <xdr:row>51</xdr:row>
      <xdr:rowOff>21405</xdr:rowOff>
    </xdr:from>
    <xdr:to>
      <xdr:col>19</xdr:col>
      <xdr:colOff>1080942</xdr:colOff>
      <xdr:row>58</xdr:row>
      <xdr:rowOff>117725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E13D3453-EA23-44F6-A2E9-307714721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3368" y="9428680"/>
          <a:ext cx="2297068" cy="1744466"/>
        </a:xfrm>
        <a:prstGeom prst="rect">
          <a:avLst/>
        </a:prstGeom>
      </xdr:spPr>
    </xdr:pic>
    <xdr:clientData/>
  </xdr:twoCellAnchor>
  <xdr:twoCellAnchor editAs="oneCell">
    <xdr:from>
      <xdr:col>17</xdr:col>
      <xdr:colOff>24973</xdr:colOff>
      <xdr:row>62</xdr:row>
      <xdr:rowOff>21405</xdr:rowOff>
    </xdr:from>
    <xdr:to>
      <xdr:col>19</xdr:col>
      <xdr:colOff>1083495</xdr:colOff>
      <xdr:row>69</xdr:row>
      <xdr:rowOff>82193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ED0DB521-E626-4EA5-9D3A-9ACB3DE14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4411" y="14373118"/>
          <a:ext cx="2278578" cy="1708934"/>
        </a:xfrm>
        <a:prstGeom prst="rect">
          <a:avLst/>
        </a:prstGeom>
      </xdr:spPr>
    </xdr:pic>
    <xdr:clientData/>
  </xdr:twoCellAnchor>
  <xdr:twoCellAnchor editAs="oneCell">
    <xdr:from>
      <xdr:col>17</xdr:col>
      <xdr:colOff>14963</xdr:colOff>
      <xdr:row>39</xdr:row>
      <xdr:rowOff>42809</xdr:rowOff>
    </xdr:from>
    <xdr:to>
      <xdr:col>20</xdr:col>
      <xdr:colOff>2780</xdr:colOff>
      <xdr:row>48</xdr:row>
      <xdr:rowOff>192641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8548E0DE-B054-41E2-AE96-8C4986DC1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74401" y="6860140"/>
          <a:ext cx="2299503" cy="2268877"/>
        </a:xfrm>
        <a:prstGeom prst="rect">
          <a:avLst/>
        </a:prstGeom>
      </xdr:spPr>
    </xdr:pic>
    <xdr:clientData/>
  </xdr:twoCellAnchor>
  <xdr:twoCellAnchor editAs="oneCell">
    <xdr:from>
      <xdr:col>1</xdr:col>
      <xdr:colOff>53511</xdr:colOff>
      <xdr:row>27</xdr:row>
      <xdr:rowOff>85617</xdr:rowOff>
    </xdr:from>
    <xdr:to>
      <xdr:col>3</xdr:col>
      <xdr:colOff>1034887</xdr:colOff>
      <xdr:row>37</xdr:row>
      <xdr:rowOff>32106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878A7884-76FA-4ACE-89D5-C4B7C8C64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960" y="6667499"/>
          <a:ext cx="2201433" cy="2300983"/>
        </a:xfrm>
        <a:prstGeom prst="rect">
          <a:avLst/>
        </a:prstGeom>
      </xdr:spPr>
    </xdr:pic>
    <xdr:clientData/>
  </xdr:twoCellAnchor>
  <xdr:twoCellAnchor editAs="oneCell">
    <xdr:from>
      <xdr:col>9</xdr:col>
      <xdr:colOff>139129</xdr:colOff>
      <xdr:row>39</xdr:row>
      <xdr:rowOff>32108</xdr:rowOff>
    </xdr:from>
    <xdr:to>
      <xdr:col>11</xdr:col>
      <xdr:colOff>1233327</xdr:colOff>
      <xdr:row>48</xdr:row>
      <xdr:rowOff>227317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550807D4-2C28-4E9D-8B17-88EE90177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3230" y="9203934"/>
          <a:ext cx="2314254" cy="2314254"/>
        </a:xfrm>
        <a:prstGeom prst="rect">
          <a:avLst/>
        </a:prstGeom>
      </xdr:spPr>
    </xdr:pic>
    <xdr:clientData/>
  </xdr:twoCellAnchor>
  <xdr:twoCellAnchor editAs="oneCell">
    <xdr:from>
      <xdr:col>5</xdr:col>
      <xdr:colOff>10702</xdr:colOff>
      <xdr:row>39</xdr:row>
      <xdr:rowOff>85619</xdr:rowOff>
    </xdr:from>
    <xdr:to>
      <xdr:col>7</xdr:col>
      <xdr:colOff>920393</xdr:colOff>
      <xdr:row>47</xdr:row>
      <xdr:rowOff>132279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C7E10BA0-C7CD-4C04-ACD6-5F2BB77E6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6798" y="9257445"/>
          <a:ext cx="2129747" cy="1930256"/>
        </a:xfrm>
        <a:prstGeom prst="rect">
          <a:avLst/>
        </a:prstGeom>
      </xdr:spPr>
    </xdr:pic>
    <xdr:clientData/>
  </xdr:twoCellAnchor>
  <xdr:twoCellAnchor editAs="oneCell">
    <xdr:from>
      <xdr:col>17</xdr:col>
      <xdr:colOff>117725</xdr:colOff>
      <xdr:row>73</xdr:row>
      <xdr:rowOff>64212</xdr:rowOff>
    </xdr:from>
    <xdr:to>
      <xdr:col>20</xdr:col>
      <xdr:colOff>126021</xdr:colOff>
      <xdr:row>83</xdr:row>
      <xdr:rowOff>95749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291AACE9-BF34-48DF-9EA8-EA32ABE74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7163" y="16534970"/>
          <a:ext cx="2319982" cy="238603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73</xdr:row>
      <xdr:rowOff>0</xdr:rowOff>
    </xdr:from>
    <xdr:to>
      <xdr:col>3</xdr:col>
      <xdr:colOff>1120468</xdr:colOff>
      <xdr:row>82</xdr:row>
      <xdr:rowOff>32107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CCEA1E9D-A124-4BC5-81E7-070897D7A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5450" y="17187809"/>
          <a:ext cx="2340524" cy="2151152"/>
        </a:xfrm>
        <a:prstGeom prst="rect">
          <a:avLst/>
        </a:prstGeom>
      </xdr:spPr>
    </xdr:pic>
    <xdr:clientData/>
  </xdr:twoCellAnchor>
  <xdr:twoCellAnchor editAs="oneCell">
    <xdr:from>
      <xdr:col>16</xdr:col>
      <xdr:colOff>224449</xdr:colOff>
      <xdr:row>27</xdr:row>
      <xdr:rowOff>64213</xdr:rowOff>
    </xdr:from>
    <xdr:to>
      <xdr:col>19</xdr:col>
      <xdr:colOff>1051388</xdr:colOff>
      <xdr:row>36</xdr:row>
      <xdr:rowOff>138746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DE85C87-528B-46D7-8A96-1582DFFA6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48438" y="6421348"/>
          <a:ext cx="2282444" cy="2193578"/>
        </a:xfrm>
        <a:prstGeom prst="rect">
          <a:avLst/>
        </a:prstGeom>
      </xdr:spPr>
    </xdr:pic>
    <xdr:clientData/>
  </xdr:twoCellAnchor>
  <xdr:twoCellAnchor editAs="oneCell">
    <xdr:from>
      <xdr:col>13</xdr:col>
      <xdr:colOff>50994</xdr:colOff>
      <xdr:row>39</xdr:row>
      <xdr:rowOff>53512</xdr:rowOff>
    </xdr:from>
    <xdr:to>
      <xdr:col>15</xdr:col>
      <xdr:colOff>1137005</xdr:colOff>
      <xdr:row>47</xdr:row>
      <xdr:rowOff>233239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426BEB4C-B1C3-4662-97DF-CA17AC016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88382" y="9236040"/>
          <a:ext cx="2306067" cy="206332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BB5B4A-D58D-4C06-A5CB-64A94718B1FF}" name="Tabela1" displayName="Tabela1" ref="J1:M14" totalsRowShown="0" headerRowDxfId="10" headerRowBorderDxfId="9" tableBorderDxfId="8" headerRowCellStyle="Moeda">
  <autoFilter ref="J1:M14" xr:uid="{4D8ABE69-D67E-4C42-AFCC-A2F5B05B6A6A}"/>
  <tableColumns count="4">
    <tableColumn id="1" xr3:uid="{CD984B8C-2342-49B2-8376-F0282E4355D9}" name="Extraordinários" dataDxfId="7" dataCellStyle="Moeda"/>
    <tableColumn id="2" xr3:uid="{D089EC83-7BAC-4606-8166-9DD53DF770BB}" name="Fonte" dataDxfId="6" dataCellStyle="Moeda"/>
    <tableColumn id="3" xr3:uid="{C23F273F-8700-489C-B624-D8305A462D83}" name="Receita/Despesa" dataDxfId="5" dataCellStyle="Moeda"/>
    <tableColumn id="4" xr3:uid="{4AE0C3B6-C08F-4BE5-B077-0B5F99B6C614}" name="Data" dataDxfId="4" dataCellStyle="Moe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E83827-EE6B-497E-A91E-EDE1861CE9A1}" name="Tabela4" displayName="Tabela4" ref="B1:D5" totalsRowShown="0" headerRowBorderDxfId="3" tableBorderDxfId="2">
  <autoFilter ref="B1:D5" xr:uid="{1ED4B859-FCEE-4BEE-BBCD-E12F57775E3E}"/>
  <tableColumns count="3">
    <tableColumn id="1" xr3:uid="{7F4FCF6E-4EB5-4F0F-8B55-FD3B8E64E614}" name="Receita"/>
    <tableColumn id="2" xr3:uid="{438015E9-C7D9-4B52-954F-867F9DC5DC64}" name="Coluna1" dataDxfId="1" dataCellStyle="Moeda"/>
    <tableColumn id="3" xr3:uid="{434615AC-B1D3-4B2D-882E-E622962A581C}" name="Dia" dataDxfId="0" dataCellStyle="Vírgula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9BDA4-0C85-4F39-83F9-CA727CC64729}">
  <dimension ref="A1:O101"/>
  <sheetViews>
    <sheetView topLeftCell="E10" zoomScale="190" zoomScaleNormal="190" workbookViewId="0">
      <selection activeCell="H7" sqref="H7"/>
    </sheetView>
  </sheetViews>
  <sheetFormatPr defaultRowHeight="15" x14ac:dyDescent="0.25"/>
  <cols>
    <col min="1" max="1" width="10.42578125" style="10" bestFit="1" customWidth="1"/>
    <col min="2" max="2" width="12.140625" style="27" bestFit="1" customWidth="1"/>
    <col min="3" max="3" width="11.140625" style="22" customWidth="1"/>
    <col min="4" max="4" width="9.7109375" style="31" bestFit="1" customWidth="1"/>
    <col min="5" max="5" width="1.140625" style="15" customWidth="1"/>
    <col min="6" max="6" width="12.140625" style="22" bestFit="1" customWidth="1"/>
    <col min="7" max="7" width="10" style="22" bestFit="1" customWidth="1"/>
    <col min="8" max="8" width="9.7109375" style="25" bestFit="1" customWidth="1"/>
    <col min="9" max="9" width="1.140625" style="15" customWidth="1"/>
    <col min="10" max="10" width="17.42578125" style="22" customWidth="1"/>
    <col min="11" max="11" width="37.140625" style="22" bestFit="1" customWidth="1"/>
    <col min="12" max="12" width="18.85546875" style="22" customWidth="1"/>
    <col min="13" max="13" width="11.42578125" style="22" bestFit="1" customWidth="1"/>
    <col min="14" max="14" width="9.140625" style="10"/>
    <col min="15" max="15" width="16.7109375" style="10" bestFit="1" customWidth="1"/>
    <col min="16" max="16384" width="9.140625" style="10"/>
  </cols>
  <sheetData>
    <row r="1" spans="1:15" ht="21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5"/>
      <c r="F1" s="6" t="s">
        <v>4</v>
      </c>
      <c r="G1" s="6"/>
      <c r="H1" s="7" t="s">
        <v>3</v>
      </c>
      <c r="I1" s="5"/>
      <c r="J1" s="8" t="s">
        <v>5</v>
      </c>
      <c r="K1" s="3" t="s">
        <v>6</v>
      </c>
      <c r="L1" s="3" t="s">
        <v>7</v>
      </c>
      <c r="M1" s="9" t="s">
        <v>8</v>
      </c>
      <c r="O1" s="10" t="s">
        <v>9</v>
      </c>
    </row>
    <row r="2" spans="1:15" s="19" customFormat="1" ht="5.25" hidden="1" customHeight="1" x14ac:dyDescent="0.25">
      <c r="A2" s="11"/>
      <c r="B2" s="12"/>
      <c r="C2" s="13"/>
      <c r="D2" s="14"/>
      <c r="E2" s="15"/>
      <c r="F2" s="13"/>
      <c r="G2" s="13"/>
      <c r="H2" s="16"/>
      <c r="I2" s="15"/>
      <c r="J2" s="17"/>
      <c r="K2" s="13"/>
      <c r="L2" s="13"/>
      <c r="M2" s="18"/>
    </row>
    <row r="3" spans="1:15" x14ac:dyDescent="0.25">
      <c r="A3" s="20">
        <f>B3-F3</f>
        <v>-10</v>
      </c>
      <c r="B3" s="21">
        <f>SUM(B4:B101)</f>
        <v>1500</v>
      </c>
      <c r="D3" s="23"/>
      <c r="F3" s="24">
        <f>SUM(F4:F101)</f>
        <v>1510</v>
      </c>
      <c r="J3" s="26">
        <f>SUM(J4:J100)</f>
        <v>5350</v>
      </c>
      <c r="M3" s="27"/>
      <c r="O3" s="10" t="s">
        <v>10</v>
      </c>
    </row>
    <row r="4" spans="1:15" x14ac:dyDescent="0.25">
      <c r="B4" s="28">
        <v>500</v>
      </c>
      <c r="C4" s="22" t="s">
        <v>11</v>
      </c>
      <c r="D4" s="23">
        <v>10</v>
      </c>
      <c r="F4" s="22">
        <v>500</v>
      </c>
      <c r="G4" s="22" t="s">
        <v>12</v>
      </c>
      <c r="H4" s="25">
        <v>20</v>
      </c>
      <c r="J4" s="26">
        <v>200</v>
      </c>
      <c r="K4" s="22" t="s">
        <v>13</v>
      </c>
      <c r="L4" s="22" t="s">
        <v>1</v>
      </c>
      <c r="M4" s="27" t="s">
        <v>14</v>
      </c>
      <c r="O4" s="10" t="s">
        <v>15</v>
      </c>
    </row>
    <row r="5" spans="1:15" x14ac:dyDescent="0.25">
      <c r="B5" s="28">
        <v>1000</v>
      </c>
      <c r="C5" s="22" t="s">
        <v>16</v>
      </c>
      <c r="D5" s="23">
        <v>10</v>
      </c>
      <c r="F5" s="22">
        <v>200</v>
      </c>
      <c r="G5" s="22" t="s">
        <v>17</v>
      </c>
      <c r="H5" s="25">
        <v>15</v>
      </c>
      <c r="J5" s="26">
        <f>-(50+50+200)</f>
        <v>-300</v>
      </c>
      <c r="K5" s="29" t="s">
        <v>18</v>
      </c>
      <c r="L5" s="22" t="s">
        <v>4</v>
      </c>
      <c r="M5" s="30">
        <v>43595</v>
      </c>
    </row>
    <row r="6" spans="1:15" x14ac:dyDescent="0.25">
      <c r="F6" s="22">
        <v>60</v>
      </c>
      <c r="G6" s="22" t="s">
        <v>19</v>
      </c>
      <c r="H6" s="25">
        <v>15</v>
      </c>
      <c r="J6" s="26">
        <v>3000</v>
      </c>
      <c r="K6" s="22" t="s">
        <v>20</v>
      </c>
      <c r="L6" s="22" t="s">
        <v>1</v>
      </c>
      <c r="M6" s="27" t="s">
        <v>21</v>
      </c>
    </row>
    <row r="7" spans="1:15" ht="45" x14ac:dyDescent="0.25">
      <c r="F7" s="22">
        <v>300</v>
      </c>
      <c r="G7" s="22" t="s">
        <v>22</v>
      </c>
      <c r="H7" s="25">
        <v>15</v>
      </c>
      <c r="J7" s="26">
        <v>5700</v>
      </c>
      <c r="K7" s="22" t="s">
        <v>23</v>
      </c>
      <c r="L7" s="22" t="s">
        <v>1</v>
      </c>
      <c r="M7" s="32" t="s">
        <v>24</v>
      </c>
    </row>
    <row r="8" spans="1:15" x14ac:dyDescent="0.25">
      <c r="F8" s="22">
        <v>150</v>
      </c>
      <c r="G8" s="22" t="s">
        <v>25</v>
      </c>
      <c r="H8" s="25">
        <v>1</v>
      </c>
      <c r="J8" s="26">
        <v>-250</v>
      </c>
      <c r="K8" s="22" t="s">
        <v>26</v>
      </c>
      <c r="L8" s="22" t="s">
        <v>4</v>
      </c>
      <c r="M8" s="27" t="s">
        <v>21</v>
      </c>
    </row>
    <row r="9" spans="1:15" x14ac:dyDescent="0.25">
      <c r="F9" s="22">
        <v>300</v>
      </c>
      <c r="G9" s="22" t="s">
        <v>27</v>
      </c>
      <c r="H9" s="25">
        <v>1</v>
      </c>
      <c r="J9" s="26">
        <v>-250</v>
      </c>
      <c r="K9" s="22" t="s">
        <v>28</v>
      </c>
      <c r="L9" s="22" t="s">
        <v>4</v>
      </c>
      <c r="M9" s="27" t="s">
        <v>29</v>
      </c>
    </row>
    <row r="10" spans="1:15" x14ac:dyDescent="0.25">
      <c r="J10" s="26">
        <v>-600</v>
      </c>
      <c r="K10" s="22" t="s">
        <v>30</v>
      </c>
      <c r="L10" s="22" t="s">
        <v>4</v>
      </c>
      <c r="M10" s="27" t="s">
        <v>29</v>
      </c>
    </row>
    <row r="11" spans="1:15" x14ac:dyDescent="0.25">
      <c r="G11" s="22">
        <f>-A7</f>
        <v>0</v>
      </c>
      <c r="J11" s="26">
        <v>-250</v>
      </c>
      <c r="K11" s="22" t="s">
        <v>31</v>
      </c>
      <c r="L11" s="22" t="s">
        <v>4</v>
      </c>
      <c r="M11" s="27" t="s">
        <v>29</v>
      </c>
    </row>
    <row r="12" spans="1:15" x14ac:dyDescent="0.25">
      <c r="J12" s="26">
        <f>-(300+3400)</f>
        <v>-3700</v>
      </c>
      <c r="K12" s="22" t="s">
        <v>32</v>
      </c>
      <c r="L12" s="22" t="s">
        <v>4</v>
      </c>
      <c r="M12" s="27" t="s">
        <v>33</v>
      </c>
    </row>
    <row r="13" spans="1:15" x14ac:dyDescent="0.25">
      <c r="J13" s="26">
        <v>2000</v>
      </c>
      <c r="K13" s="22" t="s">
        <v>34</v>
      </c>
      <c r="L13" s="22" t="s">
        <v>1</v>
      </c>
      <c r="M13" s="27" t="s">
        <v>29</v>
      </c>
    </row>
    <row r="14" spans="1:15" x14ac:dyDescent="0.25">
      <c r="J14" s="26">
        <v>-200</v>
      </c>
      <c r="K14" s="22" t="s">
        <v>13</v>
      </c>
      <c r="L14" s="22" t="s">
        <v>4</v>
      </c>
      <c r="M14" s="27" t="s">
        <v>14</v>
      </c>
    </row>
    <row r="101" spans="2:8" ht="15.75" thickBot="1" x14ac:dyDescent="0.3">
      <c r="B101" s="9"/>
      <c r="C101" s="3"/>
      <c r="D101" s="33"/>
      <c r="F101" s="3"/>
      <c r="G101" s="3"/>
      <c r="H101" s="34"/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FB91-2D10-47B3-8176-A1C727C9927F}">
  <dimension ref="A2:E11"/>
  <sheetViews>
    <sheetView workbookViewId="0">
      <selection activeCell="C12" sqref="C12"/>
    </sheetView>
  </sheetViews>
  <sheetFormatPr defaultRowHeight="18.75" x14ac:dyDescent="0.25"/>
  <cols>
    <col min="1" max="1" width="24.5703125" style="35" customWidth="1"/>
    <col min="2" max="2" width="20.28515625" style="35" customWidth="1"/>
    <col min="3" max="3" width="25.42578125" style="35" customWidth="1"/>
    <col min="4" max="4" width="13.5703125" style="89" customWidth="1"/>
    <col min="5" max="5" width="15.28515625" style="89" customWidth="1"/>
    <col min="6" max="6" width="18.85546875" style="35" customWidth="1"/>
    <col min="7" max="7" width="14.7109375" style="35" customWidth="1"/>
    <col min="8" max="8" width="13.7109375" style="35" customWidth="1"/>
    <col min="9" max="16384" width="9.140625" style="35"/>
  </cols>
  <sheetData>
    <row r="2" spans="1:3" x14ac:dyDescent="0.25">
      <c r="A2" s="35" t="s">
        <v>215</v>
      </c>
      <c r="B2" s="35">
        <v>30</v>
      </c>
      <c r="C2" s="35" t="s">
        <v>247</v>
      </c>
    </row>
    <row r="3" spans="1:3" x14ac:dyDescent="0.25">
      <c r="A3" s="35" t="s">
        <v>236</v>
      </c>
      <c r="B3" s="35">
        <v>5</v>
      </c>
      <c r="C3" s="35" t="s">
        <v>240</v>
      </c>
    </row>
    <row r="4" spans="1:3" x14ac:dyDescent="0.25">
      <c r="A4" s="89" t="s">
        <v>237</v>
      </c>
      <c r="B4" s="89">
        <f>B5*3.5</f>
        <v>315</v>
      </c>
      <c r="C4" s="35" t="s">
        <v>242</v>
      </c>
    </row>
    <row r="5" spans="1:3" x14ac:dyDescent="0.25">
      <c r="A5" s="35" t="s">
        <v>243</v>
      </c>
      <c r="B5" s="35">
        <f>B2*3</f>
        <v>90</v>
      </c>
      <c r="C5" s="35" t="s">
        <v>239</v>
      </c>
    </row>
    <row r="7" spans="1:3" x14ac:dyDescent="0.25">
      <c r="A7" s="35" t="s">
        <v>244</v>
      </c>
      <c r="B7" s="35">
        <f>B2*B3</f>
        <v>150</v>
      </c>
      <c r="C7" s="35" t="s">
        <v>247</v>
      </c>
    </row>
    <row r="8" spans="1:3" x14ac:dyDescent="0.25">
      <c r="A8" s="35" t="s">
        <v>237</v>
      </c>
      <c r="B8" s="89">
        <f>B11*3.5</f>
        <v>1575</v>
      </c>
      <c r="C8" s="35" t="s">
        <v>242</v>
      </c>
    </row>
    <row r="9" spans="1:3" x14ac:dyDescent="0.25">
      <c r="A9" s="35" t="s">
        <v>245</v>
      </c>
      <c r="B9" s="89">
        <v>4575</v>
      </c>
      <c r="C9" s="35" t="s">
        <v>246</v>
      </c>
    </row>
    <row r="10" spans="1:3" x14ac:dyDescent="0.25">
      <c r="A10" s="89" t="s">
        <v>238</v>
      </c>
      <c r="B10" s="89">
        <v>3000</v>
      </c>
      <c r="C10" s="35" t="s">
        <v>241</v>
      </c>
    </row>
    <row r="11" spans="1:3" x14ac:dyDescent="0.25">
      <c r="A11" s="35" t="s">
        <v>243</v>
      </c>
      <c r="B11" s="35">
        <f>B7*3</f>
        <v>450</v>
      </c>
      <c r="C11" s="35" t="s">
        <v>239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C58BB-DE70-4DF2-AF44-A7320949F77F}">
  <dimension ref="A1:U131"/>
  <sheetViews>
    <sheetView topLeftCell="B1" zoomScale="89" zoomScaleNormal="89" workbookViewId="0">
      <pane ySplit="4" topLeftCell="A71" activePane="bottomLeft" state="frozen"/>
      <selection pane="bottomLeft" activeCell="K80" sqref="K80"/>
    </sheetView>
  </sheetViews>
  <sheetFormatPr defaultRowHeight="18.75" x14ac:dyDescent="0.25"/>
  <cols>
    <col min="1" max="1" width="3.5703125" style="58" customWidth="1"/>
    <col min="2" max="3" width="9.140625" style="35"/>
    <col min="4" max="4" width="17.140625" style="36" customWidth="1"/>
    <col min="5" max="5" width="3.5703125" style="58" customWidth="1"/>
    <col min="6" max="7" width="9.140625" style="35"/>
    <col min="8" max="8" width="14.28515625" style="35" customWidth="1"/>
    <col min="9" max="9" width="3.5703125" style="58" customWidth="1"/>
    <col min="10" max="11" width="9.140625" style="35"/>
    <col min="12" max="12" width="20.140625" style="36" customWidth="1"/>
    <col min="13" max="13" width="3.5703125" style="58" customWidth="1"/>
    <col min="14" max="15" width="9.140625" style="35"/>
    <col min="16" max="16" width="17.42578125" style="36" customWidth="1"/>
    <col min="17" max="17" width="3.5703125" style="58" customWidth="1"/>
    <col min="18" max="19" width="9.140625" style="35"/>
    <col min="20" max="20" width="16.42578125" style="35" customWidth="1"/>
    <col min="21" max="21" width="3.5703125" style="58" customWidth="1"/>
    <col min="22" max="16384" width="9.140625" style="35"/>
  </cols>
  <sheetData>
    <row r="1" spans="1:21" s="58" customFormat="1" ht="17.25" customHeight="1" x14ac:dyDescent="0.25">
      <c r="D1" s="59"/>
      <c r="L1" s="59"/>
      <c r="P1" s="59"/>
    </row>
    <row r="2" spans="1:21" s="67" customFormat="1" ht="17.25" customHeight="1" thickBot="1" x14ac:dyDescent="0.3">
      <c r="B2" s="47" t="s">
        <v>174</v>
      </c>
      <c r="C2" s="47"/>
      <c r="D2" s="47" t="s">
        <v>173</v>
      </c>
      <c r="E2" s="38"/>
      <c r="F2" s="42" t="s">
        <v>175</v>
      </c>
      <c r="G2" s="42"/>
      <c r="H2" s="42" t="s">
        <v>176</v>
      </c>
      <c r="I2" s="38"/>
      <c r="J2" s="50" t="s">
        <v>179</v>
      </c>
      <c r="K2" s="50"/>
      <c r="L2" s="50" t="s">
        <v>180</v>
      </c>
      <c r="M2" s="38"/>
      <c r="N2" s="53" t="s">
        <v>177</v>
      </c>
      <c r="O2" s="53"/>
      <c r="P2" s="53" t="s">
        <v>178</v>
      </c>
      <c r="Q2" s="38"/>
      <c r="R2" s="38"/>
      <c r="S2" s="38"/>
      <c r="T2" s="38"/>
    </row>
    <row r="3" spans="1:21" s="54" customFormat="1" ht="19.5" thickBot="1" x14ac:dyDescent="0.3">
      <c r="A3" s="56"/>
      <c r="C3" s="228" t="s">
        <v>144</v>
      </c>
      <c r="D3" s="228"/>
      <c r="E3" s="56"/>
      <c r="G3" s="228" t="s">
        <v>145</v>
      </c>
      <c r="H3" s="228"/>
      <c r="I3" s="56"/>
      <c r="K3" s="228" t="s">
        <v>146</v>
      </c>
      <c r="L3" s="228"/>
      <c r="M3" s="56"/>
      <c r="N3" s="70"/>
      <c r="O3" s="228" t="s">
        <v>147</v>
      </c>
      <c r="P3" s="228"/>
      <c r="Q3" s="56"/>
      <c r="S3" s="228" t="s">
        <v>148</v>
      </c>
      <c r="T3" s="228"/>
      <c r="U3" s="56"/>
    </row>
    <row r="4" spans="1:21" s="39" customFormat="1" ht="19.5" thickBot="1" x14ac:dyDescent="0.3">
      <c r="A4" s="55"/>
      <c r="B4" s="39" t="s">
        <v>60</v>
      </c>
      <c r="C4" s="39" t="s">
        <v>140</v>
      </c>
      <c r="D4" s="40" t="s">
        <v>141</v>
      </c>
      <c r="E4" s="55"/>
      <c r="F4" s="39" t="s">
        <v>60</v>
      </c>
      <c r="G4" s="39" t="s">
        <v>140</v>
      </c>
      <c r="H4" s="40" t="s">
        <v>141</v>
      </c>
      <c r="I4" s="55"/>
      <c r="J4" s="39" t="s">
        <v>60</v>
      </c>
      <c r="K4" s="39" t="s">
        <v>140</v>
      </c>
      <c r="L4" s="40" t="s">
        <v>141</v>
      </c>
      <c r="M4" s="55"/>
      <c r="N4" s="39" t="s">
        <v>60</v>
      </c>
      <c r="O4" s="39" t="s">
        <v>140</v>
      </c>
      <c r="P4" s="40" t="s">
        <v>141</v>
      </c>
      <c r="Q4" s="55"/>
      <c r="R4" s="39" t="s">
        <v>60</v>
      </c>
      <c r="S4" s="39" t="s">
        <v>140</v>
      </c>
      <c r="T4" s="40" t="s">
        <v>141</v>
      </c>
      <c r="U4" s="55"/>
    </row>
    <row r="5" spans="1:21" s="37" customFormat="1" x14ac:dyDescent="0.25">
      <c r="A5" s="57"/>
      <c r="B5" s="41" t="s">
        <v>109</v>
      </c>
      <c r="C5" s="41" t="s">
        <v>41</v>
      </c>
      <c r="D5" s="42" t="s">
        <v>35</v>
      </c>
      <c r="E5" s="57"/>
      <c r="F5" s="41" t="s">
        <v>92</v>
      </c>
      <c r="G5" s="43" t="s">
        <v>94</v>
      </c>
      <c r="H5" s="42" t="s">
        <v>95</v>
      </c>
      <c r="I5" s="57"/>
      <c r="J5" s="51" t="s">
        <v>104</v>
      </c>
      <c r="K5" s="52" t="s">
        <v>48</v>
      </c>
      <c r="L5" s="53" t="s">
        <v>112</v>
      </c>
      <c r="M5" s="57"/>
      <c r="N5" s="63" t="s">
        <v>118</v>
      </c>
      <c r="O5" s="64" t="s">
        <v>138</v>
      </c>
      <c r="P5" s="65" t="s">
        <v>139</v>
      </c>
      <c r="Q5" s="57"/>
      <c r="R5" s="41" t="s">
        <v>149</v>
      </c>
      <c r="S5" s="43" t="s">
        <v>42</v>
      </c>
      <c r="T5" s="42" t="s">
        <v>36</v>
      </c>
      <c r="U5" s="57"/>
    </row>
    <row r="6" spans="1:21" s="37" customFormat="1" x14ac:dyDescent="0.25">
      <c r="A6" s="57"/>
      <c r="B6" s="45" t="s">
        <v>63</v>
      </c>
      <c r="C6" s="46" t="s">
        <v>61</v>
      </c>
      <c r="D6" s="47" t="s">
        <v>62</v>
      </c>
      <c r="E6" s="57"/>
      <c r="F6" s="41" t="s">
        <v>93</v>
      </c>
      <c r="G6" s="43" t="s">
        <v>110</v>
      </c>
      <c r="H6" s="42" t="s">
        <v>111</v>
      </c>
      <c r="I6" s="57"/>
      <c r="J6" s="51" t="s">
        <v>105</v>
      </c>
      <c r="K6" s="52" t="s">
        <v>169</v>
      </c>
      <c r="L6" s="53" t="s">
        <v>170</v>
      </c>
      <c r="M6" s="57"/>
      <c r="N6" s="41" t="s">
        <v>119</v>
      </c>
      <c r="O6" s="43" t="s">
        <v>79</v>
      </c>
      <c r="P6" s="42" t="s">
        <v>80</v>
      </c>
      <c r="Q6" s="57"/>
      <c r="R6" s="48" t="s">
        <v>150</v>
      </c>
      <c r="S6" s="49" t="s">
        <v>77</v>
      </c>
      <c r="T6" s="50" t="s">
        <v>78</v>
      </c>
      <c r="U6" s="57"/>
    </row>
    <row r="7" spans="1:21" s="37" customFormat="1" x14ac:dyDescent="0.25">
      <c r="A7" s="57"/>
      <c r="B7" s="41" t="s">
        <v>64</v>
      </c>
      <c r="C7" s="43" t="s">
        <v>44</v>
      </c>
      <c r="D7" s="42" t="s">
        <v>46</v>
      </c>
      <c r="E7" s="57"/>
      <c r="F7" s="44" t="s">
        <v>96</v>
      </c>
      <c r="I7" s="57"/>
      <c r="J7" s="48" t="s">
        <v>106</v>
      </c>
      <c r="K7" s="49" t="s">
        <v>187</v>
      </c>
      <c r="L7" s="50" t="s">
        <v>186</v>
      </c>
      <c r="M7" s="57"/>
      <c r="N7" s="41" t="s">
        <v>120</v>
      </c>
      <c r="O7" s="43" t="s">
        <v>181</v>
      </c>
      <c r="P7" s="42" t="s">
        <v>81</v>
      </c>
      <c r="Q7" s="57"/>
      <c r="R7" s="48" t="s">
        <v>151</v>
      </c>
      <c r="S7" s="49" t="s">
        <v>187</v>
      </c>
      <c r="T7" s="50" t="s">
        <v>184</v>
      </c>
      <c r="U7" s="57"/>
    </row>
    <row r="8" spans="1:21" s="37" customFormat="1" x14ac:dyDescent="0.25">
      <c r="A8" s="57"/>
      <c r="B8" s="41" t="s">
        <v>65</v>
      </c>
      <c r="C8" s="43" t="s">
        <v>45</v>
      </c>
      <c r="D8" s="42" t="s">
        <v>47</v>
      </c>
      <c r="E8" s="57"/>
      <c r="F8" s="44" t="s">
        <v>97</v>
      </c>
      <c r="I8" s="57"/>
      <c r="J8" s="48" t="s">
        <v>107</v>
      </c>
      <c r="K8" s="49" t="s">
        <v>187</v>
      </c>
      <c r="L8" s="50" t="s">
        <v>186</v>
      </c>
      <c r="M8" s="57"/>
      <c r="N8" s="41" t="s">
        <v>121</v>
      </c>
      <c r="O8" s="43" t="s">
        <v>82</v>
      </c>
      <c r="P8" s="42" t="s">
        <v>83</v>
      </c>
      <c r="Q8" s="57"/>
      <c r="R8" s="48" t="s">
        <v>152</v>
      </c>
      <c r="S8" s="49" t="s">
        <v>187</v>
      </c>
      <c r="T8" s="50" t="s">
        <v>184</v>
      </c>
      <c r="U8" s="57"/>
    </row>
    <row r="9" spans="1:21" s="37" customFormat="1" x14ac:dyDescent="0.25">
      <c r="A9" s="57"/>
      <c r="B9" s="41" t="s">
        <v>66</v>
      </c>
      <c r="C9" s="61" t="s">
        <v>51</v>
      </c>
      <c r="D9" s="62" t="s">
        <v>74</v>
      </c>
      <c r="E9" s="57"/>
      <c r="F9" s="44" t="s">
        <v>98</v>
      </c>
      <c r="I9" s="57"/>
      <c r="J9" s="48" t="s">
        <v>108</v>
      </c>
      <c r="K9" s="49" t="s">
        <v>187</v>
      </c>
      <c r="L9" s="50" t="s">
        <v>186</v>
      </c>
      <c r="M9" s="57"/>
      <c r="N9" s="51" t="s">
        <v>122</v>
      </c>
      <c r="O9" s="52"/>
      <c r="P9" s="53"/>
      <c r="Q9" s="57"/>
      <c r="R9" s="48" t="s">
        <v>153</v>
      </c>
      <c r="S9" s="49" t="s">
        <v>187</v>
      </c>
      <c r="T9" s="50" t="s">
        <v>184</v>
      </c>
      <c r="U9" s="57"/>
    </row>
    <row r="10" spans="1:21" s="37" customFormat="1" x14ac:dyDescent="0.25">
      <c r="A10" s="57"/>
      <c r="B10" s="60" t="s">
        <v>67</v>
      </c>
      <c r="C10" s="43" t="s">
        <v>49</v>
      </c>
      <c r="D10" s="42" t="s">
        <v>50</v>
      </c>
      <c r="E10" s="57"/>
      <c r="F10" s="44" t="s">
        <v>99</v>
      </c>
      <c r="I10" s="57"/>
      <c r="J10" s="48" t="s">
        <v>113</v>
      </c>
      <c r="K10" s="49" t="s">
        <v>187</v>
      </c>
      <c r="L10" s="50" t="s">
        <v>186</v>
      </c>
      <c r="M10" s="57"/>
      <c r="N10" s="44" t="s">
        <v>123</v>
      </c>
      <c r="P10" s="38"/>
      <c r="Q10" s="57"/>
      <c r="R10" s="44" t="s">
        <v>154</v>
      </c>
      <c r="U10" s="57"/>
    </row>
    <row r="11" spans="1:21" s="37" customFormat="1" x14ac:dyDescent="0.25">
      <c r="A11" s="57"/>
      <c r="B11" s="41" t="s">
        <v>68</v>
      </c>
      <c r="C11" s="43" t="s">
        <v>53</v>
      </c>
      <c r="D11" s="42" t="s">
        <v>54</v>
      </c>
      <c r="E11" s="57"/>
      <c r="F11" s="44" t="s">
        <v>100</v>
      </c>
      <c r="I11" s="57"/>
      <c r="J11" s="44" t="s">
        <v>114</v>
      </c>
      <c r="M11" s="57"/>
      <c r="N11" s="44" t="s">
        <v>124</v>
      </c>
      <c r="P11" s="38"/>
      <c r="Q11" s="57"/>
      <c r="R11" s="44" t="s">
        <v>155</v>
      </c>
      <c r="U11" s="57"/>
    </row>
    <row r="12" spans="1:21" s="37" customFormat="1" x14ac:dyDescent="0.25">
      <c r="A12" s="57"/>
      <c r="B12" s="41" t="s">
        <v>69</v>
      </c>
      <c r="C12" s="61" t="s">
        <v>75</v>
      </c>
      <c r="D12" s="62" t="s">
        <v>76</v>
      </c>
      <c r="E12" s="57"/>
      <c r="F12" s="44" t="s">
        <v>101</v>
      </c>
      <c r="I12" s="57"/>
      <c r="J12" s="44" t="s">
        <v>115</v>
      </c>
      <c r="L12" s="38"/>
      <c r="M12" s="57"/>
      <c r="N12" s="44" t="s">
        <v>125</v>
      </c>
      <c r="P12" s="38"/>
      <c r="Q12" s="57"/>
      <c r="R12" s="44" t="s">
        <v>156</v>
      </c>
      <c r="U12" s="57"/>
    </row>
    <row r="13" spans="1:21" s="37" customFormat="1" x14ac:dyDescent="0.25">
      <c r="A13" s="57"/>
      <c r="B13" s="69" t="s">
        <v>70</v>
      </c>
      <c r="E13" s="57"/>
      <c r="F13" s="44" t="s">
        <v>102</v>
      </c>
      <c r="I13" s="57"/>
      <c r="J13" s="44" t="s">
        <v>116</v>
      </c>
      <c r="L13" s="38"/>
      <c r="M13" s="57"/>
      <c r="N13" s="44" t="s">
        <v>126</v>
      </c>
      <c r="P13" s="38"/>
      <c r="Q13" s="57"/>
      <c r="R13" s="44" t="s">
        <v>157</v>
      </c>
      <c r="U13" s="57"/>
    </row>
    <row r="14" spans="1:21" s="37" customFormat="1" x14ac:dyDescent="0.25">
      <c r="A14" s="57"/>
      <c r="B14" s="68" t="s">
        <v>71</v>
      </c>
      <c r="E14" s="57"/>
      <c r="F14" s="44" t="s">
        <v>103</v>
      </c>
      <c r="I14" s="57"/>
      <c r="J14" s="44" t="s">
        <v>117</v>
      </c>
      <c r="L14" s="38"/>
      <c r="M14" s="57"/>
      <c r="N14" s="44" t="s">
        <v>127</v>
      </c>
      <c r="P14" s="38"/>
      <c r="Q14" s="57"/>
      <c r="R14" s="44" t="s">
        <v>158</v>
      </c>
      <c r="U14" s="57"/>
    </row>
    <row r="15" spans="1:21" s="37" customFormat="1" x14ac:dyDescent="0.25">
      <c r="A15" s="57"/>
      <c r="B15" s="68" t="s">
        <v>72</v>
      </c>
      <c r="D15" s="38"/>
      <c r="E15" s="57"/>
      <c r="F15" s="44" t="s">
        <v>104</v>
      </c>
      <c r="I15" s="57"/>
      <c r="J15" s="44" t="s">
        <v>118</v>
      </c>
      <c r="L15" s="38"/>
      <c r="M15" s="57"/>
      <c r="N15" s="44" t="s">
        <v>128</v>
      </c>
      <c r="P15" s="38"/>
      <c r="Q15" s="57"/>
      <c r="R15" s="44" t="s">
        <v>159</v>
      </c>
      <c r="U15" s="57"/>
    </row>
    <row r="16" spans="1:21" s="37" customFormat="1" x14ac:dyDescent="0.25">
      <c r="A16" s="57"/>
      <c r="B16" s="44" t="s">
        <v>73</v>
      </c>
      <c r="D16" s="38"/>
      <c r="E16" s="57"/>
      <c r="F16" s="44" t="s">
        <v>105</v>
      </c>
      <c r="I16" s="57"/>
      <c r="J16" s="44" t="s">
        <v>119</v>
      </c>
      <c r="L16" s="38"/>
      <c r="M16" s="57"/>
      <c r="N16" s="44" t="s">
        <v>129</v>
      </c>
      <c r="P16" s="38"/>
      <c r="Q16" s="57"/>
      <c r="R16" s="44" t="s">
        <v>160</v>
      </c>
      <c r="U16" s="57"/>
    </row>
    <row r="17" spans="1:21" s="37" customFormat="1" x14ac:dyDescent="0.25">
      <c r="A17" s="57"/>
      <c r="B17" s="44" t="s">
        <v>84</v>
      </c>
      <c r="D17" s="38"/>
      <c r="E17" s="57"/>
      <c r="F17" s="44" t="s">
        <v>106</v>
      </c>
      <c r="I17" s="57"/>
      <c r="J17" s="44" t="s">
        <v>120</v>
      </c>
      <c r="L17" s="38"/>
      <c r="M17" s="57"/>
      <c r="N17" s="44" t="s">
        <v>130</v>
      </c>
      <c r="P17" s="38"/>
      <c r="Q17" s="57"/>
      <c r="R17" s="44" t="s">
        <v>161</v>
      </c>
      <c r="U17" s="57"/>
    </row>
    <row r="18" spans="1:21" s="37" customFormat="1" x14ac:dyDescent="0.25">
      <c r="A18" s="57"/>
      <c r="B18" s="44" t="s">
        <v>85</v>
      </c>
      <c r="E18" s="57"/>
      <c r="F18" s="44" t="s">
        <v>107</v>
      </c>
      <c r="I18" s="57"/>
      <c r="J18" s="44" t="s">
        <v>121</v>
      </c>
      <c r="L18" s="38"/>
      <c r="M18" s="57"/>
      <c r="N18" s="44" t="s">
        <v>131</v>
      </c>
      <c r="P18" s="38"/>
      <c r="Q18" s="57"/>
      <c r="R18" s="44" t="s">
        <v>162</v>
      </c>
      <c r="U18" s="57"/>
    </row>
    <row r="19" spans="1:21" s="37" customFormat="1" x14ac:dyDescent="0.25">
      <c r="A19" s="57"/>
      <c r="B19" s="44" t="s">
        <v>86</v>
      </c>
      <c r="D19" s="38"/>
      <c r="E19" s="57"/>
      <c r="F19" s="44" t="s">
        <v>108</v>
      </c>
      <c r="I19" s="57"/>
      <c r="J19" s="44" t="s">
        <v>122</v>
      </c>
      <c r="L19" s="38"/>
      <c r="M19" s="57"/>
      <c r="N19" s="44" t="s">
        <v>132</v>
      </c>
      <c r="P19" s="38"/>
      <c r="Q19" s="57"/>
      <c r="R19" s="44" t="s">
        <v>163</v>
      </c>
      <c r="U19" s="57"/>
    </row>
    <row r="20" spans="1:21" s="37" customFormat="1" x14ac:dyDescent="0.25">
      <c r="A20" s="57"/>
      <c r="B20" s="44" t="s">
        <v>87</v>
      </c>
      <c r="D20" s="38"/>
      <c r="E20" s="57"/>
      <c r="F20" s="44" t="s">
        <v>113</v>
      </c>
      <c r="I20" s="57"/>
      <c r="J20" s="44" t="s">
        <v>123</v>
      </c>
      <c r="L20" s="38"/>
      <c r="M20" s="57"/>
      <c r="N20" s="44" t="s">
        <v>133</v>
      </c>
      <c r="P20" s="38"/>
      <c r="Q20" s="57"/>
      <c r="R20" s="44" t="s">
        <v>164</v>
      </c>
      <c r="U20" s="57"/>
    </row>
    <row r="21" spans="1:21" s="37" customFormat="1" x14ac:dyDescent="0.25">
      <c r="A21" s="57"/>
      <c r="B21" s="44" t="s">
        <v>88</v>
      </c>
      <c r="D21" s="38"/>
      <c r="E21" s="57"/>
      <c r="F21" s="44" t="s">
        <v>114</v>
      </c>
      <c r="I21" s="57"/>
      <c r="J21" s="44" t="s">
        <v>124</v>
      </c>
      <c r="L21" s="38"/>
      <c r="M21" s="57"/>
      <c r="N21" s="44" t="s">
        <v>134</v>
      </c>
      <c r="P21" s="38"/>
      <c r="Q21" s="57"/>
      <c r="R21" s="44" t="s">
        <v>165</v>
      </c>
      <c r="U21" s="57"/>
    </row>
    <row r="22" spans="1:21" s="37" customFormat="1" x14ac:dyDescent="0.25">
      <c r="A22" s="57"/>
      <c r="B22" s="44" t="s">
        <v>89</v>
      </c>
      <c r="D22" s="38"/>
      <c r="E22" s="57"/>
      <c r="F22" s="44" t="s">
        <v>115</v>
      </c>
      <c r="I22" s="57"/>
      <c r="J22" s="44" t="s">
        <v>125</v>
      </c>
      <c r="L22" s="38"/>
      <c r="M22" s="57"/>
      <c r="N22" s="44" t="s">
        <v>135</v>
      </c>
      <c r="P22" s="38"/>
      <c r="Q22" s="57"/>
      <c r="R22" s="44" t="s">
        <v>166</v>
      </c>
      <c r="U22" s="57"/>
    </row>
    <row r="23" spans="1:21" s="37" customFormat="1" x14ac:dyDescent="0.25">
      <c r="A23" s="57"/>
      <c r="B23" s="44" t="s">
        <v>90</v>
      </c>
      <c r="D23" s="38"/>
      <c r="E23" s="57"/>
      <c r="F23" s="44" t="s">
        <v>116</v>
      </c>
      <c r="I23" s="57"/>
      <c r="J23" s="44" t="s">
        <v>126</v>
      </c>
      <c r="L23" s="38"/>
      <c r="M23" s="57"/>
      <c r="N23" s="44" t="s">
        <v>136</v>
      </c>
      <c r="P23" s="38"/>
      <c r="Q23" s="57"/>
      <c r="R23" s="44" t="s">
        <v>167</v>
      </c>
      <c r="U23" s="57"/>
    </row>
    <row r="24" spans="1:21" s="37" customFormat="1" x14ac:dyDescent="0.25">
      <c r="A24" s="57"/>
      <c r="B24" s="44" t="s">
        <v>91</v>
      </c>
      <c r="D24" s="38"/>
      <c r="E24" s="57"/>
      <c r="F24" s="44" t="s">
        <v>117</v>
      </c>
      <c r="I24" s="57"/>
      <c r="J24" s="44" t="s">
        <v>127</v>
      </c>
      <c r="L24" s="38"/>
      <c r="M24" s="57"/>
      <c r="N24" s="44" t="s">
        <v>137</v>
      </c>
      <c r="P24" s="38"/>
      <c r="Q24" s="57"/>
      <c r="R24" s="44" t="s">
        <v>168</v>
      </c>
      <c r="U24" s="57"/>
    </row>
    <row r="25" spans="1:21" s="71" customFormat="1" ht="19.5" thickBot="1" x14ac:dyDescent="0.3">
      <c r="B25" s="72"/>
      <c r="D25" s="73"/>
      <c r="F25" s="72"/>
      <c r="J25" s="72"/>
      <c r="L25" s="73"/>
      <c r="N25" s="72"/>
      <c r="P25" s="73"/>
      <c r="R25" s="72"/>
    </row>
    <row r="26" spans="1:21" s="58" customFormat="1" ht="19.5" thickBot="1" x14ac:dyDescent="0.3">
      <c r="L26" s="59"/>
      <c r="P26" s="59"/>
    </row>
    <row r="27" spans="1:21" s="37" customFormat="1" x14ac:dyDescent="0.25">
      <c r="A27" s="57"/>
      <c r="B27" s="41" t="s">
        <v>109</v>
      </c>
      <c r="C27" s="41" t="s">
        <v>41</v>
      </c>
      <c r="D27" s="42" t="s">
        <v>35</v>
      </c>
      <c r="E27" s="57"/>
      <c r="F27" s="41" t="s">
        <v>92</v>
      </c>
      <c r="G27" s="43" t="s">
        <v>94</v>
      </c>
      <c r="H27" s="42" t="s">
        <v>95</v>
      </c>
      <c r="I27" s="57"/>
      <c r="J27" s="51" t="s">
        <v>104</v>
      </c>
      <c r="K27" s="52" t="s">
        <v>169</v>
      </c>
      <c r="L27" s="53" t="s">
        <v>170</v>
      </c>
      <c r="M27" s="57"/>
      <c r="N27" s="63" t="s">
        <v>118</v>
      </c>
      <c r="O27" s="64" t="s">
        <v>138</v>
      </c>
      <c r="P27" s="65" t="s">
        <v>139</v>
      </c>
      <c r="Q27" s="57"/>
      <c r="R27" s="41" t="s">
        <v>149</v>
      </c>
      <c r="S27" s="43" t="s">
        <v>42</v>
      </c>
      <c r="T27" s="42" t="s">
        <v>36</v>
      </c>
      <c r="U27" s="57"/>
    </row>
    <row r="28" spans="1:21" s="37" customFormat="1" x14ac:dyDescent="0.25">
      <c r="A28" s="57"/>
      <c r="B28" s="41"/>
      <c r="C28" s="41"/>
      <c r="D28" s="42"/>
      <c r="E28" s="57"/>
      <c r="I28" s="57"/>
      <c r="J28" s="51"/>
      <c r="K28" s="52"/>
      <c r="L28" s="53"/>
      <c r="M28" s="57"/>
      <c r="N28" s="35"/>
      <c r="O28" s="35"/>
      <c r="P28" s="36"/>
      <c r="Q28" s="57"/>
      <c r="R28" s="44"/>
      <c r="U28" s="57"/>
    </row>
    <row r="29" spans="1:21" x14ac:dyDescent="0.25">
      <c r="A29" s="57"/>
      <c r="B29" s="41"/>
      <c r="C29" s="41"/>
      <c r="D29" s="42"/>
      <c r="R29" s="44"/>
      <c r="S29" s="37"/>
      <c r="T29" s="37"/>
    </row>
    <row r="30" spans="1:21" x14ac:dyDescent="0.25">
      <c r="A30" s="57"/>
      <c r="B30" s="41"/>
      <c r="C30" s="41"/>
      <c r="D30" s="42"/>
      <c r="R30" s="44"/>
      <c r="S30" s="37"/>
      <c r="T30" s="37"/>
    </row>
    <row r="31" spans="1:21" x14ac:dyDescent="0.25">
      <c r="A31" s="57"/>
      <c r="B31" s="41"/>
      <c r="C31" s="41"/>
      <c r="D31" s="42"/>
      <c r="R31" s="44"/>
      <c r="S31" s="37"/>
      <c r="T31" s="37"/>
    </row>
    <row r="32" spans="1:21" x14ac:dyDescent="0.25">
      <c r="A32" s="57"/>
      <c r="B32" s="41"/>
      <c r="C32" s="41"/>
      <c r="D32" s="42"/>
      <c r="R32" s="44"/>
      <c r="S32" s="37"/>
      <c r="T32" s="37"/>
    </row>
    <row r="33" spans="1:21" x14ac:dyDescent="0.25">
      <c r="A33" s="57"/>
      <c r="B33" s="41"/>
      <c r="C33" s="41"/>
      <c r="D33" s="42"/>
      <c r="R33" s="44"/>
      <c r="S33" s="37"/>
      <c r="T33" s="37"/>
    </row>
    <row r="34" spans="1:21" x14ac:dyDescent="0.25">
      <c r="A34" s="57"/>
      <c r="B34" s="41"/>
      <c r="C34" s="41"/>
      <c r="D34" s="42"/>
      <c r="R34" s="44"/>
      <c r="S34" s="37"/>
      <c r="T34" s="37"/>
    </row>
    <row r="35" spans="1:21" x14ac:dyDescent="0.25">
      <c r="A35" s="57"/>
      <c r="B35" s="41"/>
      <c r="C35" s="41"/>
      <c r="D35" s="42"/>
      <c r="R35" s="44"/>
      <c r="S35" s="37"/>
      <c r="T35" s="37"/>
    </row>
    <row r="36" spans="1:21" x14ac:dyDescent="0.25">
      <c r="A36" s="57"/>
      <c r="B36" s="41"/>
      <c r="C36" s="41"/>
      <c r="D36" s="42"/>
      <c r="R36" s="44"/>
      <c r="S36" s="37"/>
      <c r="T36" s="37"/>
    </row>
    <row r="37" spans="1:21" x14ac:dyDescent="0.25">
      <c r="A37" s="57"/>
      <c r="B37" s="41"/>
      <c r="C37" s="41"/>
      <c r="D37" s="42"/>
      <c r="R37" s="44"/>
      <c r="S37" s="37"/>
      <c r="T37" s="37"/>
    </row>
    <row r="38" spans="1:21" s="57" customFormat="1" x14ac:dyDescent="0.25">
      <c r="B38" s="66"/>
      <c r="D38" s="67"/>
      <c r="F38" s="66"/>
      <c r="J38" s="66"/>
      <c r="L38" s="67"/>
      <c r="N38" s="66"/>
      <c r="P38" s="67"/>
      <c r="R38" s="66"/>
    </row>
    <row r="39" spans="1:21" x14ac:dyDescent="0.25">
      <c r="A39" s="57"/>
      <c r="B39" s="45" t="s">
        <v>63</v>
      </c>
      <c r="C39" s="46" t="s">
        <v>61</v>
      </c>
      <c r="D39" s="47" t="s">
        <v>62</v>
      </c>
      <c r="F39" s="41" t="s">
        <v>93</v>
      </c>
      <c r="G39" s="43" t="s">
        <v>110</v>
      </c>
      <c r="H39" s="42" t="s">
        <v>111</v>
      </c>
      <c r="J39" s="51" t="s">
        <v>105</v>
      </c>
      <c r="K39" s="52" t="s">
        <v>48</v>
      </c>
      <c r="L39" s="53" t="s">
        <v>185</v>
      </c>
      <c r="N39" s="41" t="s">
        <v>119</v>
      </c>
      <c r="O39" s="43" t="s">
        <v>182</v>
      </c>
      <c r="P39" s="42" t="s">
        <v>80</v>
      </c>
      <c r="R39" s="48" t="s">
        <v>150</v>
      </c>
      <c r="S39" s="49" t="s">
        <v>77</v>
      </c>
      <c r="T39" s="50" t="s">
        <v>78</v>
      </c>
    </row>
    <row r="40" spans="1:21" x14ac:dyDescent="0.25">
      <c r="A40" s="57"/>
      <c r="B40" s="41"/>
      <c r="C40" s="41"/>
      <c r="D40" s="42"/>
    </row>
    <row r="41" spans="1:21" x14ac:dyDescent="0.25">
      <c r="A41" s="57"/>
      <c r="B41" s="41"/>
      <c r="C41" s="41"/>
      <c r="D41" s="42"/>
      <c r="F41" s="37"/>
      <c r="G41" s="37"/>
      <c r="H41" s="37"/>
      <c r="L41" s="35"/>
      <c r="N41" s="37"/>
      <c r="O41" s="37"/>
      <c r="P41" s="37"/>
    </row>
    <row r="42" spans="1:21" s="37" customFormat="1" x14ac:dyDescent="0.25">
      <c r="A42" s="57"/>
      <c r="B42" s="41"/>
      <c r="C42" s="41"/>
      <c r="D42" s="42"/>
      <c r="E42" s="57"/>
      <c r="I42" s="57"/>
      <c r="M42" s="57"/>
      <c r="Q42" s="57"/>
      <c r="R42" s="35"/>
      <c r="S42" s="35"/>
      <c r="T42" s="35"/>
      <c r="U42" s="57"/>
    </row>
    <row r="43" spans="1:21" s="37" customFormat="1" x14ac:dyDescent="0.25">
      <c r="A43" s="57"/>
      <c r="E43" s="57"/>
      <c r="I43" s="57"/>
      <c r="M43" s="57"/>
      <c r="Q43" s="57"/>
      <c r="R43" s="35"/>
      <c r="S43" s="35"/>
      <c r="T43" s="35"/>
      <c r="U43" s="57"/>
    </row>
    <row r="44" spans="1:21" s="37" customFormat="1" x14ac:dyDescent="0.25">
      <c r="A44" s="57"/>
      <c r="B44" s="35"/>
      <c r="C44" s="35"/>
      <c r="D44" s="35"/>
      <c r="E44" s="57"/>
      <c r="I44" s="57"/>
      <c r="M44" s="57"/>
      <c r="Q44" s="57"/>
      <c r="R44" s="35"/>
      <c r="S44" s="35"/>
      <c r="T44" s="35"/>
      <c r="U44" s="57"/>
    </row>
    <row r="45" spans="1:21" s="37" customFormat="1" x14ac:dyDescent="0.25">
      <c r="A45" s="58"/>
      <c r="B45" s="35"/>
      <c r="C45" s="35"/>
      <c r="D45" s="35"/>
      <c r="E45" s="57"/>
      <c r="I45" s="57"/>
      <c r="M45" s="57"/>
      <c r="Q45" s="57"/>
      <c r="R45" s="35"/>
      <c r="S45" s="35"/>
      <c r="T45" s="35"/>
      <c r="U45" s="57"/>
    </row>
    <row r="46" spans="1:21" s="37" customFormat="1" x14ac:dyDescent="0.25">
      <c r="A46" s="58"/>
      <c r="B46" s="35"/>
      <c r="C46" s="35"/>
      <c r="D46" s="35"/>
      <c r="E46" s="57"/>
      <c r="I46" s="57"/>
      <c r="M46" s="57"/>
      <c r="Q46" s="57"/>
      <c r="R46" s="35"/>
      <c r="S46" s="35"/>
      <c r="T46" s="35"/>
      <c r="U46" s="57"/>
    </row>
    <row r="47" spans="1:21" s="37" customFormat="1" x14ac:dyDescent="0.25">
      <c r="A47" s="58"/>
      <c r="B47" s="35"/>
      <c r="C47" s="35"/>
      <c r="D47" s="35"/>
      <c r="E47" s="57"/>
      <c r="I47" s="57"/>
      <c r="M47" s="57"/>
      <c r="Q47" s="57"/>
      <c r="R47" s="35"/>
      <c r="S47" s="35"/>
      <c r="T47" s="35"/>
      <c r="U47" s="57"/>
    </row>
    <row r="48" spans="1:21" s="37" customFormat="1" x14ac:dyDescent="0.25">
      <c r="A48" s="58"/>
      <c r="B48" s="35"/>
      <c r="C48" s="35"/>
      <c r="D48" s="35"/>
      <c r="E48" s="57"/>
      <c r="I48" s="57"/>
      <c r="M48" s="57"/>
      <c r="Q48" s="57"/>
      <c r="R48" s="35"/>
      <c r="S48" s="35"/>
      <c r="T48" s="35"/>
      <c r="U48" s="57"/>
    </row>
    <row r="49" spans="1:21" s="37" customFormat="1" x14ac:dyDescent="0.25">
      <c r="A49" s="58"/>
      <c r="B49" s="35"/>
      <c r="C49" s="35"/>
      <c r="D49" s="35"/>
      <c r="E49" s="57"/>
      <c r="I49" s="57"/>
      <c r="M49" s="57"/>
      <c r="Q49" s="57"/>
      <c r="R49" s="35"/>
      <c r="S49" s="35"/>
      <c r="T49" s="35"/>
      <c r="U49" s="57"/>
    </row>
    <row r="50" spans="1:21" s="57" customFormat="1" x14ac:dyDescent="0.25">
      <c r="B50" s="66"/>
      <c r="D50" s="67"/>
      <c r="F50" s="66"/>
      <c r="J50" s="66"/>
      <c r="L50" s="67"/>
      <c r="N50" s="66"/>
      <c r="P50" s="67"/>
      <c r="R50" s="66"/>
    </row>
    <row r="51" spans="1:21" s="37" customFormat="1" x14ac:dyDescent="0.25">
      <c r="A51" s="58"/>
      <c r="B51" s="41" t="s">
        <v>64</v>
      </c>
      <c r="C51" s="43" t="s">
        <v>44</v>
      </c>
      <c r="D51" s="42" t="s">
        <v>46</v>
      </c>
      <c r="E51" s="57"/>
      <c r="F51" s="44" t="s">
        <v>96</v>
      </c>
      <c r="I51" s="57"/>
      <c r="J51" s="48" t="s">
        <v>106</v>
      </c>
      <c r="K51" s="49" t="s">
        <v>172</v>
      </c>
      <c r="L51" s="50" t="s">
        <v>171</v>
      </c>
      <c r="M51" s="57"/>
      <c r="N51" s="41" t="s">
        <v>120</v>
      </c>
      <c r="O51" s="43" t="s">
        <v>181</v>
      </c>
      <c r="P51" s="42" t="s">
        <v>81</v>
      </c>
      <c r="Q51" s="57"/>
      <c r="R51" s="48" t="s">
        <v>151</v>
      </c>
      <c r="S51" s="49" t="s">
        <v>183</v>
      </c>
      <c r="T51" s="49" t="s">
        <v>184</v>
      </c>
      <c r="U51" s="57"/>
    </row>
    <row r="52" spans="1:21" s="37" customFormat="1" x14ac:dyDescent="0.25">
      <c r="A52" s="58"/>
      <c r="B52" s="41"/>
      <c r="C52" s="41"/>
      <c r="D52" s="42"/>
      <c r="E52" s="57"/>
      <c r="F52" s="44"/>
      <c r="I52" s="57"/>
      <c r="J52" s="35"/>
      <c r="K52" s="35"/>
      <c r="L52" s="35"/>
      <c r="M52" s="57"/>
      <c r="Q52" s="57"/>
      <c r="R52" s="35"/>
      <c r="S52" s="35"/>
      <c r="T52" s="35"/>
      <c r="U52" s="57"/>
    </row>
    <row r="53" spans="1:21" s="37" customFormat="1" x14ac:dyDescent="0.25">
      <c r="A53" s="58"/>
      <c r="B53" s="41"/>
      <c r="C53" s="41"/>
      <c r="D53" s="42"/>
      <c r="E53" s="57"/>
      <c r="F53" s="44"/>
      <c r="I53" s="57"/>
      <c r="M53" s="57"/>
      <c r="Q53" s="57"/>
      <c r="U53" s="57"/>
    </row>
    <row r="54" spans="1:21" s="37" customFormat="1" x14ac:dyDescent="0.25">
      <c r="A54" s="57"/>
      <c r="B54" s="41"/>
      <c r="C54" s="41"/>
      <c r="D54" s="42"/>
      <c r="E54" s="57"/>
      <c r="F54" s="44"/>
      <c r="I54" s="57"/>
      <c r="M54" s="57"/>
      <c r="Q54" s="57"/>
      <c r="U54" s="57"/>
    </row>
    <row r="55" spans="1:21" s="37" customFormat="1" x14ac:dyDescent="0.25">
      <c r="A55" s="57"/>
      <c r="B55" s="41"/>
      <c r="C55" s="41"/>
      <c r="D55" s="42"/>
      <c r="E55" s="57"/>
      <c r="F55" s="44"/>
      <c r="I55" s="57"/>
      <c r="M55" s="57"/>
      <c r="Q55" s="57"/>
      <c r="U55" s="57"/>
    </row>
    <row r="56" spans="1:21" s="37" customFormat="1" x14ac:dyDescent="0.25">
      <c r="A56" s="57"/>
      <c r="B56" s="41"/>
      <c r="C56" s="41"/>
      <c r="D56" s="42"/>
      <c r="E56" s="57"/>
      <c r="F56" s="44"/>
      <c r="I56" s="57"/>
      <c r="M56" s="57"/>
      <c r="Q56" s="57"/>
      <c r="U56" s="57"/>
    </row>
    <row r="57" spans="1:21" s="37" customFormat="1" x14ac:dyDescent="0.25">
      <c r="A57" s="57"/>
      <c r="B57" s="41"/>
      <c r="C57" s="41"/>
      <c r="D57" s="42"/>
      <c r="E57" s="57"/>
      <c r="F57" s="44"/>
      <c r="I57" s="57"/>
      <c r="M57" s="57"/>
      <c r="Q57" s="57"/>
      <c r="U57" s="57"/>
    </row>
    <row r="58" spans="1:21" s="37" customFormat="1" x14ac:dyDescent="0.25">
      <c r="A58" s="57"/>
      <c r="B58" s="41"/>
      <c r="C58" s="41"/>
      <c r="D58" s="42"/>
      <c r="E58" s="57"/>
      <c r="F58" s="44"/>
      <c r="I58" s="57"/>
      <c r="M58" s="57"/>
      <c r="Q58" s="57"/>
      <c r="U58" s="57"/>
    </row>
    <row r="59" spans="1:21" s="37" customFormat="1" x14ac:dyDescent="0.25">
      <c r="A59" s="57"/>
      <c r="B59" s="41"/>
      <c r="C59" s="41"/>
      <c r="D59" s="42"/>
      <c r="E59" s="57"/>
      <c r="F59" s="44"/>
      <c r="I59" s="57"/>
      <c r="M59" s="57"/>
      <c r="Q59" s="57"/>
      <c r="U59" s="57"/>
    </row>
    <row r="60" spans="1:21" s="37" customFormat="1" x14ac:dyDescent="0.25">
      <c r="A60" s="57"/>
      <c r="B60" s="41"/>
      <c r="C60" s="41"/>
      <c r="D60" s="42"/>
      <c r="E60" s="57"/>
      <c r="F60" s="44"/>
      <c r="I60" s="57"/>
      <c r="M60" s="57"/>
      <c r="Q60" s="57"/>
      <c r="U60" s="57"/>
    </row>
    <row r="61" spans="1:21" x14ac:dyDescent="0.25">
      <c r="A61" s="57"/>
      <c r="B61" s="41"/>
      <c r="C61" s="41"/>
      <c r="D61" s="42"/>
      <c r="F61" s="44"/>
      <c r="G61" s="37"/>
      <c r="H61" s="37"/>
      <c r="J61" s="48" t="s">
        <v>107</v>
      </c>
      <c r="K61" s="49"/>
      <c r="L61" s="50"/>
      <c r="R61" s="37"/>
      <c r="S61" s="37"/>
      <c r="T61" s="37"/>
    </row>
    <row r="62" spans="1:21" x14ac:dyDescent="0.25">
      <c r="A62" s="57"/>
      <c r="B62" s="41" t="s">
        <v>65</v>
      </c>
      <c r="C62" s="43" t="s">
        <v>45</v>
      </c>
      <c r="D62" s="42" t="s">
        <v>47</v>
      </c>
      <c r="F62" s="44" t="s">
        <v>97</v>
      </c>
      <c r="G62" s="37"/>
      <c r="H62" s="37"/>
      <c r="J62" s="48" t="s">
        <v>108</v>
      </c>
      <c r="K62" s="49"/>
      <c r="L62" s="50"/>
      <c r="N62" s="48" t="s">
        <v>121</v>
      </c>
      <c r="O62" s="49" t="s">
        <v>82</v>
      </c>
      <c r="P62" s="50" t="s">
        <v>83</v>
      </c>
      <c r="R62" s="48" t="s">
        <v>152</v>
      </c>
      <c r="S62" s="49" t="s">
        <v>183</v>
      </c>
      <c r="T62" s="49" t="s">
        <v>184</v>
      </c>
    </row>
    <row r="63" spans="1:21" x14ac:dyDescent="0.25">
      <c r="A63" s="57"/>
      <c r="B63" s="41"/>
      <c r="C63" s="41"/>
      <c r="D63" s="42"/>
      <c r="F63" s="44"/>
      <c r="G63" s="37"/>
      <c r="H63" s="37"/>
      <c r="J63" s="44"/>
      <c r="K63" s="37"/>
      <c r="L63" s="37"/>
      <c r="R63" s="37"/>
      <c r="S63" s="37"/>
      <c r="T63" s="37"/>
    </row>
    <row r="64" spans="1:21" x14ac:dyDescent="0.25">
      <c r="A64" s="57"/>
      <c r="B64" s="41"/>
      <c r="C64" s="41"/>
      <c r="D64" s="42"/>
      <c r="F64" s="44"/>
      <c r="G64" s="37"/>
      <c r="H64" s="37"/>
      <c r="J64" s="44"/>
      <c r="K64" s="37"/>
      <c r="L64" s="37"/>
      <c r="R64" s="37"/>
      <c r="S64" s="37"/>
      <c r="T64" s="37"/>
    </row>
    <row r="65" spans="1:20" x14ac:dyDescent="0.25">
      <c r="A65" s="57"/>
      <c r="B65" s="41"/>
      <c r="C65" s="41"/>
      <c r="D65" s="42"/>
      <c r="F65" s="44"/>
      <c r="G65" s="37"/>
      <c r="H65" s="37"/>
      <c r="J65" s="44"/>
      <c r="K65" s="37"/>
      <c r="L65" s="37"/>
      <c r="R65" s="37"/>
      <c r="S65" s="37"/>
      <c r="T65" s="37"/>
    </row>
    <row r="66" spans="1:20" x14ac:dyDescent="0.25">
      <c r="A66" s="57"/>
      <c r="B66" s="41"/>
      <c r="C66" s="41"/>
      <c r="D66" s="42"/>
      <c r="F66" s="44"/>
      <c r="G66" s="37"/>
      <c r="H66" s="37"/>
      <c r="J66" s="44"/>
      <c r="K66" s="37"/>
      <c r="L66" s="37"/>
      <c r="R66" s="37"/>
      <c r="S66" s="37"/>
      <c r="T66" s="37"/>
    </row>
    <row r="67" spans="1:20" x14ac:dyDescent="0.25">
      <c r="A67" s="57"/>
      <c r="B67" s="41"/>
      <c r="C67" s="41"/>
      <c r="D67" s="42"/>
      <c r="F67" s="44"/>
      <c r="G67" s="37"/>
      <c r="H67" s="37"/>
      <c r="J67" s="44"/>
      <c r="K67" s="37"/>
      <c r="L67" s="37"/>
      <c r="R67" s="37"/>
      <c r="S67" s="37"/>
      <c r="T67" s="37"/>
    </row>
    <row r="68" spans="1:20" x14ac:dyDescent="0.25">
      <c r="A68" s="57"/>
      <c r="B68" s="41"/>
      <c r="C68" s="41"/>
      <c r="D68" s="42"/>
      <c r="F68" s="44"/>
      <c r="G68" s="37"/>
      <c r="H68" s="37"/>
      <c r="J68" s="44"/>
      <c r="K68" s="37"/>
      <c r="L68" s="37"/>
      <c r="R68" s="37"/>
      <c r="S68" s="37"/>
      <c r="T68" s="37"/>
    </row>
    <row r="69" spans="1:20" x14ac:dyDescent="0.25">
      <c r="A69" s="57"/>
      <c r="B69" s="41"/>
      <c r="C69" s="41"/>
      <c r="D69" s="42"/>
      <c r="F69" s="44"/>
      <c r="G69" s="37"/>
      <c r="H69" s="37"/>
      <c r="J69" s="44"/>
      <c r="K69" s="37"/>
      <c r="L69" s="37"/>
      <c r="R69" s="37"/>
      <c r="S69" s="37"/>
      <c r="T69" s="37"/>
    </row>
    <row r="70" spans="1:20" x14ac:dyDescent="0.25">
      <c r="A70" s="57"/>
      <c r="B70" s="41"/>
      <c r="C70" s="41"/>
      <c r="D70" s="42"/>
      <c r="F70" s="44"/>
      <c r="G70" s="37"/>
      <c r="H70" s="37"/>
      <c r="J70" s="44"/>
      <c r="K70" s="37"/>
      <c r="L70" s="37"/>
      <c r="R70" s="37"/>
      <c r="S70" s="37"/>
      <c r="T70" s="37"/>
    </row>
    <row r="71" spans="1:20" x14ac:dyDescent="0.25">
      <c r="A71" s="57"/>
      <c r="B71" s="41"/>
      <c r="C71" s="41"/>
      <c r="D71" s="42"/>
      <c r="F71" s="44"/>
      <c r="G71" s="37"/>
      <c r="H71" s="37"/>
      <c r="J71" s="44"/>
      <c r="K71" s="37"/>
      <c r="L71" s="37"/>
      <c r="R71" s="37"/>
      <c r="S71" s="37"/>
      <c r="T71" s="37"/>
    </row>
    <row r="72" spans="1:20" x14ac:dyDescent="0.25">
      <c r="A72" s="57"/>
      <c r="B72" s="41"/>
      <c r="C72" s="41"/>
      <c r="D72" s="42"/>
      <c r="F72" s="44"/>
      <c r="G72" s="37"/>
      <c r="H72" s="37"/>
      <c r="J72" s="44"/>
      <c r="K72" s="37"/>
      <c r="L72" s="37"/>
      <c r="R72" s="37"/>
      <c r="S72" s="37"/>
      <c r="T72" s="37"/>
    </row>
    <row r="73" spans="1:20" x14ac:dyDescent="0.25">
      <c r="A73" s="57"/>
      <c r="B73" s="41" t="s">
        <v>66</v>
      </c>
      <c r="C73" s="43" t="s">
        <v>51</v>
      </c>
      <c r="D73" s="42" t="s">
        <v>74</v>
      </c>
      <c r="F73" s="44" t="s">
        <v>98</v>
      </c>
      <c r="G73" s="37"/>
      <c r="H73" s="37"/>
      <c r="J73" s="48" t="s">
        <v>113</v>
      </c>
      <c r="K73" s="49"/>
      <c r="L73" s="50"/>
      <c r="N73" s="51" t="s">
        <v>122</v>
      </c>
      <c r="O73" s="52" t="s">
        <v>142</v>
      </c>
      <c r="P73" s="53" t="s">
        <v>143</v>
      </c>
      <c r="R73" s="48" t="s">
        <v>153</v>
      </c>
      <c r="S73" s="49" t="s">
        <v>183</v>
      </c>
      <c r="T73" s="49" t="s">
        <v>184</v>
      </c>
    </row>
    <row r="74" spans="1:20" x14ac:dyDescent="0.25">
      <c r="A74" s="57"/>
      <c r="B74" s="41"/>
      <c r="C74" s="43"/>
      <c r="D74" s="42"/>
      <c r="F74" s="44" t="s">
        <v>99</v>
      </c>
      <c r="G74" s="37"/>
      <c r="H74" s="37"/>
      <c r="N74" s="44" t="s">
        <v>123</v>
      </c>
      <c r="O74" s="37"/>
      <c r="P74" s="38"/>
    </row>
    <row r="75" spans="1:20" x14ac:dyDescent="0.25">
      <c r="A75" s="57"/>
      <c r="B75" s="41"/>
      <c r="C75" s="43"/>
      <c r="D75" s="42"/>
      <c r="F75" s="44" t="s">
        <v>100</v>
      </c>
      <c r="G75" s="37"/>
      <c r="H75" s="37"/>
      <c r="N75" s="44" t="s">
        <v>124</v>
      </c>
      <c r="O75" s="37"/>
      <c r="P75" s="38"/>
    </row>
    <row r="76" spans="1:20" x14ac:dyDescent="0.25">
      <c r="A76" s="57"/>
      <c r="B76" s="41"/>
      <c r="C76" s="43"/>
      <c r="D76" s="42"/>
      <c r="F76" s="44" t="s">
        <v>101</v>
      </c>
      <c r="G76" s="37"/>
      <c r="H76" s="37"/>
      <c r="K76" s="35" t="s">
        <v>190</v>
      </c>
      <c r="N76" s="44" t="s">
        <v>125</v>
      </c>
      <c r="O76" s="37"/>
      <c r="P76" s="38"/>
      <c r="R76" s="44" t="s">
        <v>153</v>
      </c>
      <c r="S76" s="37"/>
      <c r="T76" s="37"/>
    </row>
    <row r="77" spans="1:20" x14ac:dyDescent="0.25">
      <c r="A77" s="57"/>
      <c r="B77" s="41"/>
      <c r="C77" s="43"/>
      <c r="D77" s="42"/>
      <c r="F77" s="44" t="s">
        <v>102</v>
      </c>
      <c r="G77" s="37"/>
      <c r="H77" s="37"/>
      <c r="K77" s="35" t="s">
        <v>191</v>
      </c>
      <c r="N77" s="44" t="s">
        <v>126</v>
      </c>
      <c r="O77" s="37"/>
      <c r="P77" s="38"/>
      <c r="R77" s="44" t="s">
        <v>154</v>
      </c>
      <c r="S77" s="37"/>
      <c r="T77" s="37"/>
    </row>
    <row r="78" spans="1:20" x14ac:dyDescent="0.25">
      <c r="A78" s="57"/>
      <c r="B78" s="41"/>
      <c r="C78" s="43"/>
      <c r="D78" s="42"/>
      <c r="F78" s="44" t="s">
        <v>103</v>
      </c>
      <c r="G78" s="37"/>
      <c r="H78" s="37"/>
      <c r="K78" s="35" t="s">
        <v>192</v>
      </c>
      <c r="N78" s="44" t="s">
        <v>127</v>
      </c>
      <c r="O78" s="37"/>
      <c r="P78" s="38"/>
      <c r="R78" s="44" t="s">
        <v>155</v>
      </c>
      <c r="S78" s="37"/>
      <c r="T78" s="37"/>
    </row>
    <row r="79" spans="1:20" x14ac:dyDescent="0.25">
      <c r="A79" s="57"/>
      <c r="B79" s="41"/>
      <c r="C79" s="43"/>
      <c r="D79" s="42"/>
      <c r="F79" s="44" t="s">
        <v>104</v>
      </c>
      <c r="G79" s="37"/>
      <c r="H79" s="37"/>
      <c r="K79" s="35" t="s">
        <v>193</v>
      </c>
      <c r="N79" s="44" t="s">
        <v>128</v>
      </c>
      <c r="O79" s="37"/>
      <c r="P79" s="38"/>
      <c r="R79" s="44" t="s">
        <v>156</v>
      </c>
      <c r="S79" s="37"/>
      <c r="T79" s="37"/>
    </row>
    <row r="80" spans="1:20" x14ac:dyDescent="0.25">
      <c r="A80" s="57"/>
      <c r="B80" s="41"/>
      <c r="C80" s="43"/>
      <c r="D80" s="42"/>
      <c r="F80" s="44" t="s">
        <v>105</v>
      </c>
      <c r="G80" s="37"/>
      <c r="H80" s="37"/>
      <c r="N80" s="44" t="s">
        <v>129</v>
      </c>
      <c r="O80" s="37"/>
      <c r="P80" s="38"/>
      <c r="R80" s="44" t="s">
        <v>157</v>
      </c>
      <c r="S80" s="37"/>
      <c r="T80" s="37"/>
    </row>
    <row r="81" spans="1:20" x14ac:dyDescent="0.25">
      <c r="A81" s="57"/>
      <c r="B81" s="41"/>
      <c r="C81" s="43"/>
      <c r="D81" s="42"/>
      <c r="F81" s="44" t="s">
        <v>106</v>
      </c>
      <c r="G81" s="37"/>
      <c r="H81" s="37"/>
      <c r="N81" s="44" t="s">
        <v>130</v>
      </c>
      <c r="O81" s="37"/>
      <c r="P81" s="38"/>
      <c r="R81" s="44" t="s">
        <v>158</v>
      </c>
      <c r="S81" s="37"/>
      <c r="T81" s="37"/>
    </row>
    <row r="82" spans="1:20" x14ac:dyDescent="0.25">
      <c r="A82" s="57"/>
      <c r="B82" s="41"/>
      <c r="C82" s="43"/>
      <c r="D82" s="42"/>
      <c r="F82" s="44" t="s">
        <v>107</v>
      </c>
      <c r="G82" s="37"/>
      <c r="H82" s="37"/>
      <c r="N82" s="44" t="s">
        <v>131</v>
      </c>
      <c r="O82" s="37"/>
      <c r="P82" s="38"/>
      <c r="R82" s="44" t="s">
        <v>159</v>
      </c>
      <c r="S82" s="37"/>
      <c r="T82" s="37"/>
    </row>
    <row r="83" spans="1:20" x14ac:dyDescent="0.25">
      <c r="A83" s="57"/>
      <c r="B83" s="41" t="s">
        <v>67</v>
      </c>
      <c r="C83" s="43" t="s">
        <v>49</v>
      </c>
      <c r="D83" s="42" t="s">
        <v>50</v>
      </c>
      <c r="F83" s="44" t="s">
        <v>108</v>
      </c>
      <c r="G83" s="37"/>
      <c r="H83" s="37"/>
      <c r="N83" s="44" t="s">
        <v>132</v>
      </c>
      <c r="O83" s="37"/>
      <c r="P83" s="38"/>
      <c r="R83" s="44" t="s">
        <v>160</v>
      </c>
      <c r="S83" s="37"/>
      <c r="T83" s="37"/>
    </row>
    <row r="84" spans="1:20" x14ac:dyDescent="0.25">
      <c r="A84" s="57"/>
      <c r="B84" s="41"/>
      <c r="C84" s="41"/>
      <c r="D84" s="42"/>
      <c r="F84" s="44" t="s">
        <v>113</v>
      </c>
      <c r="G84" s="37"/>
      <c r="H84" s="37"/>
      <c r="J84" s="44" t="s">
        <v>114</v>
      </c>
      <c r="K84" s="37"/>
      <c r="L84" s="38"/>
      <c r="N84" s="44" t="s">
        <v>133</v>
      </c>
      <c r="O84" s="37"/>
      <c r="P84" s="38"/>
      <c r="R84" s="44" t="s">
        <v>161</v>
      </c>
      <c r="S84" s="37"/>
      <c r="T84" s="37"/>
    </row>
    <row r="85" spans="1:20" x14ac:dyDescent="0.25">
      <c r="A85" s="57"/>
      <c r="B85" s="41"/>
      <c r="C85" s="41"/>
      <c r="D85" s="42"/>
      <c r="F85" s="44" t="s">
        <v>114</v>
      </c>
      <c r="G85" s="37"/>
      <c r="H85" s="37"/>
      <c r="J85" s="44" t="s">
        <v>115</v>
      </c>
      <c r="K85" s="37"/>
      <c r="L85" s="38"/>
      <c r="N85" s="44" t="s">
        <v>134</v>
      </c>
      <c r="O85" s="37"/>
      <c r="P85" s="38"/>
      <c r="R85" s="44" t="s">
        <v>162</v>
      </c>
      <c r="S85" s="37"/>
      <c r="T85" s="37"/>
    </row>
    <row r="86" spans="1:20" x14ac:dyDescent="0.25">
      <c r="A86" s="57"/>
      <c r="B86" s="41"/>
      <c r="C86" s="41"/>
      <c r="D86" s="42"/>
      <c r="F86" s="44" t="s">
        <v>115</v>
      </c>
      <c r="G86" s="37"/>
      <c r="H86" s="37"/>
      <c r="J86" s="44" t="s">
        <v>116</v>
      </c>
      <c r="K86" s="37"/>
      <c r="L86" s="38"/>
      <c r="N86" s="44" t="s">
        <v>135</v>
      </c>
      <c r="O86" s="37"/>
      <c r="P86" s="38"/>
      <c r="R86" s="44" t="s">
        <v>163</v>
      </c>
      <c r="S86" s="37"/>
      <c r="T86" s="37"/>
    </row>
    <row r="87" spans="1:20" x14ac:dyDescent="0.25">
      <c r="A87" s="57"/>
      <c r="B87" s="41"/>
      <c r="C87" s="41"/>
      <c r="D87" s="42"/>
      <c r="F87" s="44" t="s">
        <v>116</v>
      </c>
      <c r="G87" s="37"/>
      <c r="H87" s="37"/>
      <c r="J87" s="44" t="s">
        <v>117</v>
      </c>
      <c r="K87" s="37"/>
      <c r="L87" s="38"/>
      <c r="N87" s="44" t="s">
        <v>136</v>
      </c>
      <c r="O87" s="37"/>
      <c r="P87" s="38"/>
      <c r="R87" s="44" t="s">
        <v>164</v>
      </c>
      <c r="S87" s="37"/>
      <c r="T87" s="37"/>
    </row>
    <row r="88" spans="1:20" x14ac:dyDescent="0.25">
      <c r="A88" s="57"/>
      <c r="B88" s="41"/>
      <c r="C88" s="41"/>
      <c r="D88" s="42"/>
      <c r="F88" s="44" t="s">
        <v>117</v>
      </c>
      <c r="G88" s="37"/>
      <c r="H88" s="37"/>
      <c r="J88" s="44" t="s">
        <v>118</v>
      </c>
      <c r="K88" s="37"/>
      <c r="L88" s="38"/>
      <c r="N88" s="44" t="s">
        <v>137</v>
      </c>
      <c r="O88" s="37"/>
      <c r="P88" s="38"/>
      <c r="R88" s="44" t="s">
        <v>165</v>
      </c>
      <c r="S88" s="37"/>
      <c r="T88" s="37"/>
    </row>
    <row r="89" spans="1:20" x14ac:dyDescent="0.25">
      <c r="A89" s="57"/>
      <c r="B89" s="41"/>
      <c r="C89" s="41"/>
      <c r="D89" s="42"/>
      <c r="J89" s="44" t="s">
        <v>119</v>
      </c>
      <c r="K89" s="37"/>
      <c r="L89" s="38"/>
      <c r="R89" s="44" t="s">
        <v>166</v>
      </c>
      <c r="S89" s="37"/>
      <c r="T89" s="37"/>
    </row>
    <row r="90" spans="1:20" x14ac:dyDescent="0.25">
      <c r="A90" s="57"/>
      <c r="B90" s="41"/>
      <c r="C90" s="41"/>
      <c r="D90" s="42"/>
      <c r="J90" s="44" t="s">
        <v>120</v>
      </c>
      <c r="K90" s="37"/>
      <c r="L90" s="38"/>
      <c r="R90" s="44" t="s">
        <v>167</v>
      </c>
      <c r="S90" s="37"/>
      <c r="T90" s="37"/>
    </row>
    <row r="91" spans="1:20" x14ac:dyDescent="0.25">
      <c r="A91" s="57"/>
      <c r="B91" s="41"/>
      <c r="C91" s="41"/>
      <c r="D91" s="42"/>
      <c r="J91" s="44" t="s">
        <v>121</v>
      </c>
      <c r="K91" s="37"/>
      <c r="L91" s="38"/>
      <c r="R91" s="44" t="s">
        <v>168</v>
      </c>
      <c r="S91" s="37"/>
      <c r="T91" s="37"/>
    </row>
    <row r="92" spans="1:20" x14ac:dyDescent="0.25">
      <c r="A92" s="57"/>
      <c r="B92" s="41"/>
      <c r="C92" s="41"/>
      <c r="D92" s="42"/>
      <c r="J92" s="44" t="s">
        <v>122</v>
      </c>
      <c r="K92" s="37"/>
      <c r="L92" s="38"/>
    </row>
    <row r="93" spans="1:20" x14ac:dyDescent="0.25">
      <c r="A93" s="57"/>
      <c r="B93" s="41" t="s">
        <v>68</v>
      </c>
      <c r="C93" s="43" t="s">
        <v>53</v>
      </c>
      <c r="D93" s="42" t="s">
        <v>54</v>
      </c>
      <c r="J93" s="44" t="s">
        <v>123</v>
      </c>
      <c r="K93" s="37"/>
      <c r="L93" s="38"/>
    </row>
    <row r="94" spans="1:20" x14ac:dyDescent="0.25">
      <c r="A94" s="57"/>
      <c r="B94" s="41"/>
      <c r="C94" s="41"/>
      <c r="D94" s="42"/>
      <c r="J94" s="44" t="s">
        <v>124</v>
      </c>
      <c r="K94" s="37"/>
      <c r="L94" s="38"/>
    </row>
    <row r="95" spans="1:20" x14ac:dyDescent="0.25">
      <c r="A95" s="57"/>
      <c r="B95" s="41"/>
      <c r="C95" s="41"/>
      <c r="D95" s="42"/>
      <c r="J95" s="44" t="s">
        <v>125</v>
      </c>
      <c r="K95" s="37"/>
    </row>
    <row r="96" spans="1:20" x14ac:dyDescent="0.25">
      <c r="A96" s="57"/>
      <c r="B96" s="41"/>
      <c r="C96" s="41"/>
      <c r="D96" s="42"/>
      <c r="J96" s="44" t="s">
        <v>126</v>
      </c>
      <c r="K96" s="37"/>
    </row>
    <row r="97" spans="1:12" x14ac:dyDescent="0.25">
      <c r="A97" s="57"/>
      <c r="B97" s="41"/>
      <c r="C97" s="41"/>
      <c r="D97" s="42"/>
      <c r="J97" s="44" t="s">
        <v>127</v>
      </c>
      <c r="K97" s="37"/>
      <c r="L97" s="38"/>
    </row>
    <row r="98" spans="1:12" x14ac:dyDescent="0.25">
      <c r="A98" s="57"/>
      <c r="B98" s="41"/>
      <c r="C98" s="41"/>
      <c r="D98" s="42"/>
      <c r="L98" s="38"/>
    </row>
    <row r="99" spans="1:12" x14ac:dyDescent="0.25">
      <c r="A99" s="57"/>
      <c r="B99" s="41"/>
      <c r="C99" s="41"/>
      <c r="D99" s="42"/>
      <c r="L99" s="38"/>
    </row>
    <row r="100" spans="1:12" x14ac:dyDescent="0.25">
      <c r="A100" s="57"/>
      <c r="B100" s="41"/>
      <c r="C100" s="41"/>
      <c r="D100" s="42"/>
    </row>
    <row r="101" spans="1:12" x14ac:dyDescent="0.25">
      <c r="A101" s="57"/>
      <c r="B101" s="41"/>
      <c r="C101" s="41"/>
      <c r="D101" s="42"/>
    </row>
    <row r="102" spans="1:12" x14ac:dyDescent="0.25">
      <c r="A102" s="57"/>
      <c r="B102" s="41"/>
      <c r="C102" s="41"/>
      <c r="D102" s="42"/>
    </row>
    <row r="103" spans="1:12" x14ac:dyDescent="0.25">
      <c r="A103" s="57"/>
      <c r="B103" s="41"/>
      <c r="C103" s="41"/>
      <c r="D103" s="42"/>
    </row>
    <row r="104" spans="1:12" x14ac:dyDescent="0.25">
      <c r="A104" s="57"/>
      <c r="B104" s="41" t="s">
        <v>69</v>
      </c>
      <c r="C104" s="43" t="s">
        <v>75</v>
      </c>
      <c r="D104" s="42" t="s">
        <v>76</v>
      </c>
    </row>
    <row r="105" spans="1:12" x14ac:dyDescent="0.25">
      <c r="A105" s="57"/>
    </row>
    <row r="120" spans="2:4" x14ac:dyDescent="0.25">
      <c r="B120" s="60" t="s">
        <v>70</v>
      </c>
    </row>
    <row r="121" spans="2:4" x14ac:dyDescent="0.25">
      <c r="B121" s="48" t="s">
        <v>71</v>
      </c>
      <c r="C121" s="37"/>
      <c r="D121" s="37"/>
    </row>
    <row r="122" spans="2:4" x14ac:dyDescent="0.25">
      <c r="B122" s="44" t="s">
        <v>72</v>
      </c>
      <c r="C122" s="37"/>
      <c r="D122" s="38"/>
    </row>
    <row r="123" spans="2:4" x14ac:dyDescent="0.25">
      <c r="B123" s="44" t="s">
        <v>73</v>
      </c>
      <c r="C123" s="37"/>
      <c r="D123" s="38"/>
    </row>
    <row r="124" spans="2:4" x14ac:dyDescent="0.25">
      <c r="B124" s="44" t="s">
        <v>84</v>
      </c>
      <c r="C124" s="37"/>
      <c r="D124" s="38"/>
    </row>
    <row r="125" spans="2:4" x14ac:dyDescent="0.25">
      <c r="B125" s="44" t="s">
        <v>85</v>
      </c>
      <c r="C125" s="37"/>
      <c r="D125" s="37"/>
    </row>
    <row r="126" spans="2:4" x14ac:dyDescent="0.25">
      <c r="B126" s="44" t="s">
        <v>86</v>
      </c>
      <c r="C126" s="37"/>
      <c r="D126" s="38"/>
    </row>
    <row r="127" spans="2:4" x14ac:dyDescent="0.25">
      <c r="B127" s="44" t="s">
        <v>87</v>
      </c>
      <c r="C127" s="37"/>
      <c r="D127" s="38"/>
    </row>
    <row r="128" spans="2:4" x14ac:dyDescent="0.25">
      <c r="B128" s="44" t="s">
        <v>88</v>
      </c>
      <c r="C128" s="37"/>
      <c r="D128" s="38"/>
    </row>
    <row r="129" spans="2:4" x14ac:dyDescent="0.25">
      <c r="B129" s="44" t="s">
        <v>89</v>
      </c>
      <c r="C129" s="37"/>
      <c r="D129" s="38"/>
    </row>
    <row r="130" spans="2:4" x14ac:dyDescent="0.25">
      <c r="B130" s="44" t="s">
        <v>90</v>
      </c>
      <c r="C130" s="37"/>
      <c r="D130" s="38"/>
    </row>
    <row r="131" spans="2:4" x14ac:dyDescent="0.25">
      <c r="B131" s="44" t="s">
        <v>91</v>
      </c>
      <c r="C131" s="37"/>
      <c r="D131" s="38"/>
    </row>
  </sheetData>
  <mergeCells count="5">
    <mergeCell ref="O3:P3"/>
    <mergeCell ref="S3:T3"/>
    <mergeCell ref="C3:D3"/>
    <mergeCell ref="G3:H3"/>
    <mergeCell ref="K3:L3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66C5B-8BC5-4A27-B43F-EDD0120B060D}">
  <dimension ref="A1:P127"/>
  <sheetViews>
    <sheetView tabSelected="1" topLeftCell="A53" zoomScale="93" zoomScaleNormal="93" workbookViewId="0">
      <pane ySplit="1" topLeftCell="A57" activePane="bottomLeft" state="frozen"/>
      <selection activeCell="A53" sqref="A53"/>
      <selection pane="bottomLeft" activeCell="A66" sqref="A66:XFD67"/>
    </sheetView>
  </sheetViews>
  <sheetFormatPr defaultRowHeight="23.25" x14ac:dyDescent="0.35"/>
  <cols>
    <col min="1" max="1" width="12.7109375" style="116" customWidth="1"/>
    <col min="2" max="2" width="23.7109375" style="91" customWidth="1"/>
    <col min="3" max="3" width="21.140625" style="91" customWidth="1"/>
    <col min="4" max="4" width="20.42578125" style="129" customWidth="1"/>
    <col min="5" max="5" width="19.140625" style="168" customWidth="1"/>
    <col min="6" max="6" width="20.5703125" style="169" customWidth="1"/>
    <col min="7" max="7" width="9.7109375" style="90" customWidth="1"/>
    <col min="8" max="8" width="10.42578125" style="90" customWidth="1"/>
    <col min="9" max="9" width="10.28515625" style="117" customWidth="1"/>
    <col min="10" max="10" width="7.5703125" style="90" customWidth="1"/>
    <col min="11" max="11" width="15.5703125" style="117" customWidth="1"/>
    <col min="12" max="12" width="7" style="90" customWidth="1"/>
    <col min="13" max="13" width="12.5703125" style="117" customWidth="1"/>
    <col min="14" max="14" width="12.42578125" style="133" customWidth="1"/>
    <col min="15" max="15" width="23.85546875" style="74" customWidth="1"/>
    <col min="16" max="16" width="12.7109375" style="116" customWidth="1"/>
    <col min="17" max="16384" width="9.140625" style="90"/>
  </cols>
  <sheetData>
    <row r="1" spans="1:16" s="117" customFormat="1" x14ac:dyDescent="0.35">
      <c r="A1" s="116" t="s">
        <v>40</v>
      </c>
      <c r="B1" s="117" t="s">
        <v>38</v>
      </c>
      <c r="D1" s="130" t="s">
        <v>37</v>
      </c>
      <c r="E1" s="130" t="s">
        <v>199</v>
      </c>
      <c r="F1" s="131"/>
      <c r="G1" s="117" t="s">
        <v>37</v>
      </c>
      <c r="H1" s="117" t="s">
        <v>189</v>
      </c>
      <c r="I1" s="132" t="s">
        <v>201</v>
      </c>
      <c r="K1" s="132"/>
      <c r="M1" s="132"/>
      <c r="N1" s="131"/>
      <c r="O1" s="100"/>
      <c r="P1" s="116" t="s">
        <v>40</v>
      </c>
    </row>
    <row r="2" spans="1:16" x14ac:dyDescent="0.35">
      <c r="A2" s="116" t="s">
        <v>41</v>
      </c>
      <c r="B2" s="91" t="s">
        <v>35</v>
      </c>
      <c r="D2" s="129">
        <v>44150</v>
      </c>
      <c r="E2" s="129">
        <v>44171</v>
      </c>
      <c r="F2" s="133"/>
      <c r="G2" s="90">
        <v>10</v>
      </c>
      <c r="H2" s="90">
        <v>6</v>
      </c>
      <c r="I2" s="134">
        <f>H2/G2</f>
        <v>0.6</v>
      </c>
      <c r="K2" s="134"/>
      <c r="M2" s="134"/>
      <c r="P2" s="116" t="s">
        <v>41</v>
      </c>
    </row>
    <row r="3" spans="1:16" x14ac:dyDescent="0.35">
      <c r="A3" s="116" t="s">
        <v>42</v>
      </c>
      <c r="B3" s="91" t="s">
        <v>36</v>
      </c>
      <c r="D3" s="129">
        <v>43847</v>
      </c>
      <c r="E3" s="129">
        <v>44174</v>
      </c>
      <c r="F3" s="133"/>
      <c r="G3" s="90">
        <v>10</v>
      </c>
      <c r="H3" s="90">
        <v>5</v>
      </c>
      <c r="I3" s="134">
        <f>H3/G3</f>
        <v>0.5</v>
      </c>
      <c r="K3" s="134"/>
      <c r="M3" s="134"/>
      <c r="P3" s="116" t="s">
        <v>42</v>
      </c>
    </row>
    <row r="4" spans="1:16" ht="23.25" customHeight="1" x14ac:dyDescent="0.35">
      <c r="A4" s="116" t="s">
        <v>43</v>
      </c>
      <c r="B4" s="91" t="s">
        <v>39</v>
      </c>
      <c r="D4" s="135">
        <v>44194</v>
      </c>
      <c r="E4" s="135">
        <v>44185</v>
      </c>
      <c r="F4" s="136"/>
      <c r="G4" s="91">
        <v>10</v>
      </c>
      <c r="H4" s="91">
        <v>4</v>
      </c>
      <c r="I4" s="137">
        <f>H4/G4</f>
        <v>0.4</v>
      </c>
      <c r="J4" s="91"/>
      <c r="K4" s="137"/>
      <c r="L4" s="91"/>
      <c r="M4" s="137"/>
      <c r="P4" s="116" t="s">
        <v>43</v>
      </c>
    </row>
    <row r="5" spans="1:16" ht="23.25" customHeight="1" thickBot="1" x14ac:dyDescent="0.4">
      <c r="A5" s="116" t="s">
        <v>44</v>
      </c>
      <c r="B5" s="91" t="s">
        <v>46</v>
      </c>
      <c r="D5" s="129">
        <v>44170</v>
      </c>
      <c r="E5" s="129">
        <v>44191</v>
      </c>
      <c r="F5" s="133"/>
      <c r="G5" s="90">
        <v>10</v>
      </c>
      <c r="H5" s="90">
        <v>5</v>
      </c>
      <c r="I5" s="134">
        <f>H5/G5</f>
        <v>0.5</v>
      </c>
      <c r="K5" s="134"/>
      <c r="M5" s="134"/>
      <c r="P5" s="116" t="s">
        <v>44</v>
      </c>
    </row>
    <row r="6" spans="1:16" s="119" customFormat="1" ht="24" thickBot="1" x14ac:dyDescent="0.4">
      <c r="A6" s="118" t="s">
        <v>40</v>
      </c>
      <c r="B6" s="119" t="s">
        <v>38</v>
      </c>
      <c r="C6" s="141">
        <f ca="1">TODAY()</f>
        <v>45337</v>
      </c>
      <c r="D6" s="138" t="s">
        <v>37</v>
      </c>
      <c r="E6" s="138" t="s">
        <v>235</v>
      </c>
      <c r="F6" s="139" t="s">
        <v>226</v>
      </c>
      <c r="G6" s="119" t="s">
        <v>230</v>
      </c>
      <c r="H6" s="119" t="s">
        <v>215</v>
      </c>
      <c r="I6" s="140" t="s">
        <v>201</v>
      </c>
      <c r="K6" s="140"/>
      <c r="L6" s="119" t="s">
        <v>234</v>
      </c>
      <c r="M6" s="140" t="s">
        <v>233</v>
      </c>
      <c r="N6" s="139" t="s">
        <v>227</v>
      </c>
      <c r="O6" s="101" t="s">
        <v>229</v>
      </c>
      <c r="P6" s="118" t="s">
        <v>40</v>
      </c>
    </row>
    <row r="7" spans="1:16" s="143" customFormat="1" ht="23.25" customHeight="1" x14ac:dyDescent="0.35">
      <c r="A7" s="116" t="s">
        <v>59</v>
      </c>
      <c r="B7" s="117"/>
      <c r="C7" s="183"/>
      <c r="D7" s="117"/>
      <c r="E7" s="117"/>
      <c r="F7" s="131"/>
      <c r="G7" s="117"/>
      <c r="H7" s="117"/>
      <c r="I7" s="117"/>
      <c r="J7" s="117"/>
      <c r="K7" s="117"/>
      <c r="L7" s="117"/>
      <c r="M7" s="117"/>
      <c r="N7" s="142"/>
      <c r="O7" s="80"/>
      <c r="P7" s="116" t="s">
        <v>59</v>
      </c>
    </row>
    <row r="8" spans="1:16" ht="23.25" customHeight="1" x14ac:dyDescent="0.35">
      <c r="A8" s="116" t="s">
        <v>45</v>
      </c>
      <c r="B8" s="91" t="s">
        <v>47</v>
      </c>
      <c r="D8" s="129">
        <v>44181</v>
      </c>
      <c r="E8" s="129">
        <v>44202</v>
      </c>
      <c r="F8" s="133"/>
      <c r="G8" s="90">
        <v>9</v>
      </c>
      <c r="H8" s="90">
        <v>5</v>
      </c>
      <c r="I8" s="134">
        <f>H8/G8</f>
        <v>0.55555555555555558</v>
      </c>
      <c r="K8" s="134"/>
      <c r="M8" s="134"/>
      <c r="P8" s="116" t="s">
        <v>45</v>
      </c>
    </row>
    <row r="9" spans="1:16" s="104" customFormat="1" ht="23.25" customHeight="1" x14ac:dyDescent="0.35">
      <c r="A9" s="116" t="s">
        <v>49</v>
      </c>
      <c r="B9" s="122" t="s">
        <v>50</v>
      </c>
      <c r="C9" s="122"/>
      <c r="D9" s="144">
        <v>44193</v>
      </c>
      <c r="E9" s="144">
        <v>43847</v>
      </c>
      <c r="F9" s="145"/>
      <c r="G9" s="104">
        <v>5</v>
      </c>
      <c r="H9" s="104">
        <v>2</v>
      </c>
      <c r="I9" s="146">
        <f>H9/G9</f>
        <v>0.4</v>
      </c>
      <c r="K9" s="146"/>
      <c r="M9" s="146"/>
      <c r="N9" s="145"/>
      <c r="O9" s="83"/>
      <c r="P9" s="116" t="s">
        <v>49</v>
      </c>
    </row>
    <row r="10" spans="1:16" s="143" customFormat="1" ht="23.25" customHeight="1" x14ac:dyDescent="0.35">
      <c r="A10" s="116" t="s">
        <v>55</v>
      </c>
      <c r="B10" s="117"/>
      <c r="C10" s="183"/>
      <c r="D10" s="117"/>
      <c r="E10" s="117"/>
      <c r="F10" s="131"/>
      <c r="G10" s="117"/>
      <c r="H10" s="117"/>
      <c r="I10" s="117"/>
      <c r="J10" s="117"/>
      <c r="K10" s="117"/>
      <c r="L10" s="117"/>
      <c r="M10" s="117"/>
      <c r="N10" s="142"/>
      <c r="O10" s="80"/>
      <c r="P10" s="116" t="s">
        <v>55</v>
      </c>
    </row>
    <row r="11" spans="1:16" ht="23.25" customHeight="1" x14ac:dyDescent="0.35">
      <c r="A11" s="116" t="s">
        <v>51</v>
      </c>
      <c r="B11" s="91" t="s">
        <v>52</v>
      </c>
      <c r="D11" s="129">
        <v>44217</v>
      </c>
      <c r="E11" s="129">
        <v>44238</v>
      </c>
      <c r="F11" s="133"/>
      <c r="G11" s="90">
        <v>9</v>
      </c>
      <c r="H11" s="90">
        <v>2</v>
      </c>
      <c r="I11" s="134">
        <f>H11/G11</f>
        <v>0.22222222222222221</v>
      </c>
      <c r="K11" s="134"/>
      <c r="M11" s="134"/>
      <c r="P11" s="116" t="s">
        <v>51</v>
      </c>
    </row>
    <row r="12" spans="1:16" ht="23.25" customHeight="1" x14ac:dyDescent="0.35">
      <c r="A12" s="116" t="s">
        <v>53</v>
      </c>
      <c r="B12" s="91" t="s">
        <v>54</v>
      </c>
      <c r="D12" s="129">
        <v>44220</v>
      </c>
      <c r="E12" s="129">
        <v>44241</v>
      </c>
      <c r="F12" s="133"/>
      <c r="G12" s="90">
        <v>4</v>
      </c>
      <c r="H12" s="90">
        <v>2</v>
      </c>
      <c r="I12" s="134">
        <f>H12/G12</f>
        <v>0.5</v>
      </c>
      <c r="K12" s="134"/>
      <c r="M12" s="134"/>
      <c r="P12" s="116" t="s">
        <v>53</v>
      </c>
    </row>
    <row r="13" spans="1:16" s="104" customFormat="1" ht="23.25" customHeight="1" x14ac:dyDescent="0.35">
      <c r="A13" s="116" t="s">
        <v>41</v>
      </c>
      <c r="B13" s="122" t="s">
        <v>35</v>
      </c>
      <c r="C13" s="122"/>
      <c r="D13" s="144">
        <v>44223</v>
      </c>
      <c r="E13" s="144">
        <v>44243</v>
      </c>
      <c r="F13" s="145"/>
      <c r="G13" s="104">
        <v>9</v>
      </c>
      <c r="H13" s="104">
        <v>6</v>
      </c>
      <c r="I13" s="146">
        <f>H13/G13</f>
        <v>0.66666666666666663</v>
      </c>
      <c r="K13" s="146"/>
      <c r="M13" s="146"/>
      <c r="N13" s="145"/>
      <c r="O13" s="83"/>
      <c r="P13" s="116" t="s">
        <v>41</v>
      </c>
    </row>
    <row r="14" spans="1:16" s="104" customFormat="1" ht="23.25" customHeight="1" x14ac:dyDescent="0.35">
      <c r="A14" s="116" t="s">
        <v>42</v>
      </c>
      <c r="B14" s="122" t="s">
        <v>36</v>
      </c>
      <c r="C14" s="122"/>
      <c r="D14" s="144">
        <v>44226</v>
      </c>
      <c r="E14" s="144">
        <v>44246</v>
      </c>
      <c r="F14" s="145"/>
      <c r="G14" s="104">
        <v>10</v>
      </c>
      <c r="H14" s="104">
        <v>5</v>
      </c>
      <c r="I14" s="146">
        <f>H14/G14</f>
        <v>0.5</v>
      </c>
      <c r="K14" s="146"/>
      <c r="M14" s="146"/>
      <c r="N14" s="145"/>
      <c r="O14" s="83"/>
      <c r="P14" s="116" t="s">
        <v>42</v>
      </c>
    </row>
    <row r="15" spans="1:16" s="104" customFormat="1" ht="23.25" customHeight="1" x14ac:dyDescent="0.35">
      <c r="A15" s="116" t="s">
        <v>44</v>
      </c>
      <c r="B15" s="122" t="s">
        <v>46</v>
      </c>
      <c r="C15" s="122"/>
      <c r="D15" s="144">
        <v>44227</v>
      </c>
      <c r="E15" s="144">
        <v>44247</v>
      </c>
      <c r="F15" s="145"/>
      <c r="G15" s="104">
        <v>8</v>
      </c>
      <c r="H15" s="104">
        <v>7</v>
      </c>
      <c r="I15" s="146">
        <f>H15/G15</f>
        <v>0.875</v>
      </c>
      <c r="K15" s="146"/>
      <c r="M15" s="146"/>
      <c r="N15" s="145"/>
      <c r="O15" s="83"/>
      <c r="P15" s="116" t="s">
        <v>44</v>
      </c>
    </row>
    <row r="16" spans="1:16" s="143" customFormat="1" ht="23.25" customHeight="1" x14ac:dyDescent="0.35">
      <c r="A16" s="116" t="s">
        <v>56</v>
      </c>
      <c r="B16" s="117"/>
      <c r="C16" s="183"/>
      <c r="D16" s="117"/>
      <c r="E16" s="117"/>
      <c r="F16" s="131"/>
      <c r="G16" s="117"/>
      <c r="H16" s="117"/>
      <c r="I16" s="117"/>
      <c r="J16" s="117"/>
      <c r="K16" s="117"/>
      <c r="L16" s="117"/>
      <c r="M16" s="117"/>
      <c r="N16" s="142"/>
      <c r="O16" s="80"/>
      <c r="P16" s="116" t="s">
        <v>56</v>
      </c>
    </row>
    <row r="17" spans="1:16" s="104" customFormat="1" ht="23.25" customHeight="1" x14ac:dyDescent="0.35">
      <c r="A17" s="116" t="s">
        <v>49</v>
      </c>
      <c r="B17" s="122" t="s">
        <v>50</v>
      </c>
      <c r="C17" s="122"/>
      <c r="D17" s="144">
        <v>44255</v>
      </c>
      <c r="E17" s="144">
        <v>44276</v>
      </c>
      <c r="F17" s="145"/>
      <c r="G17" s="104">
        <v>6</v>
      </c>
      <c r="H17" s="104">
        <v>0</v>
      </c>
      <c r="I17" s="146">
        <f>H17/G17</f>
        <v>0</v>
      </c>
      <c r="K17" s="146"/>
      <c r="M17" s="146"/>
      <c r="N17" s="145"/>
      <c r="O17" s="83"/>
      <c r="P17" s="116" t="s">
        <v>49</v>
      </c>
    </row>
    <row r="18" spans="1:16" s="143" customFormat="1" ht="23.25" customHeight="1" x14ac:dyDescent="0.35">
      <c r="A18" s="116" t="s">
        <v>58</v>
      </c>
      <c r="B18" s="117"/>
      <c r="C18" s="183"/>
      <c r="D18" s="117"/>
      <c r="E18" s="117"/>
      <c r="F18" s="131"/>
      <c r="G18" s="117"/>
      <c r="H18" s="117"/>
      <c r="I18" s="117"/>
      <c r="J18" s="117"/>
      <c r="K18" s="117"/>
      <c r="L18" s="117"/>
      <c r="M18" s="117"/>
      <c r="N18" s="142"/>
      <c r="O18" s="80"/>
      <c r="P18" s="116" t="s">
        <v>58</v>
      </c>
    </row>
    <row r="19" spans="1:16" ht="23.25" customHeight="1" x14ac:dyDescent="0.35">
      <c r="A19" s="116" t="s">
        <v>51</v>
      </c>
      <c r="B19" s="91" t="s">
        <v>52</v>
      </c>
      <c r="D19" s="129">
        <v>44314</v>
      </c>
      <c r="E19" s="129">
        <v>44335</v>
      </c>
      <c r="F19" s="133"/>
      <c r="G19" s="90">
        <v>8</v>
      </c>
      <c r="H19" s="90">
        <v>6</v>
      </c>
      <c r="I19" s="134">
        <f>H19/G19</f>
        <v>0.75</v>
      </c>
      <c r="K19" s="134"/>
      <c r="M19" s="134"/>
      <c r="P19" s="116" t="s">
        <v>51</v>
      </c>
    </row>
    <row r="20" spans="1:16" s="104" customFormat="1" x14ac:dyDescent="0.35">
      <c r="A20" s="116" t="s">
        <v>41</v>
      </c>
      <c r="B20" s="122" t="s">
        <v>35</v>
      </c>
      <c r="C20" s="122"/>
      <c r="D20" s="144">
        <v>44315</v>
      </c>
      <c r="E20" s="144">
        <v>44336</v>
      </c>
      <c r="F20" s="145"/>
      <c r="G20" s="104">
        <v>8</v>
      </c>
      <c r="H20" s="104">
        <v>0</v>
      </c>
      <c r="I20" s="146">
        <f>H20/G20</f>
        <v>0</v>
      </c>
      <c r="K20" s="146"/>
      <c r="M20" s="146"/>
      <c r="N20" s="145"/>
      <c r="O20" s="83"/>
      <c r="P20" s="116" t="s">
        <v>41</v>
      </c>
    </row>
    <row r="21" spans="1:16" s="143" customFormat="1" ht="23.25" customHeight="1" x14ac:dyDescent="0.35">
      <c r="A21" s="116" t="s">
        <v>57</v>
      </c>
      <c r="B21" s="117"/>
      <c r="C21" s="183"/>
      <c r="D21" s="117"/>
      <c r="E21" s="117"/>
      <c r="F21" s="131"/>
      <c r="G21" s="117"/>
      <c r="H21" s="117"/>
      <c r="I21" s="117"/>
      <c r="J21" s="117"/>
      <c r="K21" s="117"/>
      <c r="L21" s="117"/>
      <c r="M21" s="117"/>
      <c r="N21" s="142"/>
      <c r="O21" s="80"/>
      <c r="P21" s="116" t="s">
        <v>57</v>
      </c>
    </row>
    <row r="22" spans="1:16" s="104" customFormat="1" x14ac:dyDescent="0.35">
      <c r="A22" s="116" t="s">
        <v>42</v>
      </c>
      <c r="B22" s="122" t="s">
        <v>36</v>
      </c>
      <c r="C22" s="122"/>
      <c r="D22" s="144">
        <v>44324</v>
      </c>
      <c r="E22" s="144">
        <v>44339</v>
      </c>
      <c r="F22" s="145"/>
      <c r="G22" s="104">
        <v>8</v>
      </c>
      <c r="H22" s="104">
        <v>1</v>
      </c>
      <c r="I22" s="146">
        <f t="shared" ref="I22:I27" si="0">H22/G22</f>
        <v>0.125</v>
      </c>
      <c r="K22" s="146"/>
      <c r="M22" s="146"/>
      <c r="N22" s="145"/>
      <c r="O22" s="83"/>
      <c r="P22" s="116" t="s">
        <v>42</v>
      </c>
    </row>
    <row r="23" spans="1:16" x14ac:dyDescent="0.35">
      <c r="A23" s="116" t="s">
        <v>45</v>
      </c>
      <c r="B23" s="91" t="s">
        <v>47</v>
      </c>
      <c r="D23" s="129">
        <v>44326</v>
      </c>
      <c r="E23" s="129">
        <v>44346</v>
      </c>
      <c r="F23" s="133"/>
      <c r="G23" s="90">
        <v>8</v>
      </c>
      <c r="H23" s="90">
        <v>1</v>
      </c>
      <c r="I23" s="134">
        <f t="shared" si="0"/>
        <v>0.125</v>
      </c>
      <c r="K23" s="134"/>
      <c r="M23" s="134"/>
      <c r="P23" s="116" t="s">
        <v>45</v>
      </c>
    </row>
    <row r="24" spans="1:16" s="104" customFormat="1" x14ac:dyDescent="0.35">
      <c r="A24" s="116" t="s">
        <v>44</v>
      </c>
      <c r="B24" s="122" t="s">
        <v>46</v>
      </c>
      <c r="C24" s="122"/>
      <c r="D24" s="144">
        <v>44329</v>
      </c>
      <c r="E24" s="144">
        <v>44350</v>
      </c>
      <c r="F24" s="145"/>
      <c r="G24" s="104">
        <v>6</v>
      </c>
      <c r="H24" s="147">
        <v>2</v>
      </c>
      <c r="I24" s="146">
        <f t="shared" si="0"/>
        <v>0.33333333333333331</v>
      </c>
      <c r="K24" s="146"/>
      <c r="L24" s="147"/>
      <c r="M24" s="146"/>
      <c r="N24" s="145"/>
      <c r="O24" s="83"/>
      <c r="P24" s="116" t="s">
        <v>44</v>
      </c>
    </row>
    <row r="25" spans="1:16" s="104" customFormat="1" x14ac:dyDescent="0.35">
      <c r="A25" s="116" t="s">
        <v>49</v>
      </c>
      <c r="B25" s="122" t="s">
        <v>50</v>
      </c>
      <c r="C25" s="122"/>
      <c r="D25" s="144">
        <v>44338</v>
      </c>
      <c r="E25" s="144">
        <v>44359</v>
      </c>
      <c r="F25" s="145"/>
      <c r="G25" s="104">
        <v>8</v>
      </c>
      <c r="H25" s="104">
        <v>1</v>
      </c>
      <c r="I25" s="146">
        <f t="shared" si="0"/>
        <v>0.125</v>
      </c>
      <c r="K25" s="146"/>
      <c r="M25" s="146"/>
      <c r="N25" s="145"/>
      <c r="O25" s="83"/>
      <c r="P25" s="116" t="s">
        <v>49</v>
      </c>
    </row>
    <row r="26" spans="1:16" x14ac:dyDescent="0.35">
      <c r="A26" s="116" t="s">
        <v>75</v>
      </c>
      <c r="B26" s="91" t="s">
        <v>228</v>
      </c>
      <c r="D26" s="129">
        <v>44340</v>
      </c>
      <c r="E26" s="129">
        <v>44361</v>
      </c>
      <c r="F26" s="133"/>
      <c r="G26" s="90">
        <v>9</v>
      </c>
      <c r="H26" s="90">
        <v>4</v>
      </c>
      <c r="I26" s="134">
        <f t="shared" si="0"/>
        <v>0.44444444444444442</v>
      </c>
      <c r="K26" s="134"/>
      <c r="M26" s="134"/>
      <c r="P26" s="116" t="s">
        <v>75</v>
      </c>
    </row>
    <row r="27" spans="1:16" s="91" customFormat="1" x14ac:dyDescent="0.35">
      <c r="A27" s="116" t="s">
        <v>53</v>
      </c>
      <c r="B27" s="91" t="s">
        <v>54</v>
      </c>
      <c r="D27" s="129">
        <v>44347</v>
      </c>
      <c r="E27" s="129">
        <v>44368</v>
      </c>
      <c r="F27" s="133"/>
      <c r="G27" s="90">
        <v>9</v>
      </c>
      <c r="H27" s="90">
        <v>4</v>
      </c>
      <c r="I27" s="137">
        <f t="shared" si="0"/>
        <v>0.44444444444444442</v>
      </c>
      <c r="J27" s="90"/>
      <c r="K27" s="137"/>
      <c r="L27" s="90"/>
      <c r="M27" s="137"/>
      <c r="N27" s="136"/>
      <c r="O27" s="74"/>
      <c r="P27" s="116" t="s">
        <v>53</v>
      </c>
    </row>
    <row r="28" spans="1:16" s="143" customFormat="1" ht="23.25" customHeight="1" x14ac:dyDescent="0.35">
      <c r="A28" s="116" t="s">
        <v>188</v>
      </c>
      <c r="B28" s="117"/>
      <c r="C28" s="183"/>
      <c r="D28" s="117"/>
      <c r="E28" s="117"/>
      <c r="F28" s="131"/>
      <c r="G28" s="117"/>
      <c r="H28" s="117"/>
      <c r="I28" s="117"/>
      <c r="J28" s="117"/>
      <c r="K28" s="117"/>
      <c r="L28" s="117"/>
      <c r="M28" s="117"/>
      <c r="N28" s="142"/>
      <c r="O28" s="80"/>
      <c r="P28" s="116" t="s">
        <v>188</v>
      </c>
    </row>
    <row r="29" spans="1:16" x14ac:dyDescent="0.35">
      <c r="A29" s="116" t="s">
        <v>181</v>
      </c>
      <c r="B29" s="120" t="s">
        <v>81</v>
      </c>
      <c r="D29" s="148">
        <v>44348</v>
      </c>
      <c r="E29" s="148">
        <v>44369</v>
      </c>
      <c r="F29" s="149">
        <f>E29-D29</f>
        <v>21</v>
      </c>
      <c r="G29" s="120">
        <v>9</v>
      </c>
      <c r="H29" s="150">
        <v>0</v>
      </c>
      <c r="I29" s="151">
        <f>H29/G29</f>
        <v>0</v>
      </c>
      <c r="J29" s="120"/>
      <c r="K29" s="151"/>
      <c r="L29" s="150"/>
      <c r="M29" s="151"/>
      <c r="P29" s="116" t="s">
        <v>181</v>
      </c>
    </row>
    <row r="30" spans="1:16" x14ac:dyDescent="0.35">
      <c r="A30" s="116" t="s">
        <v>41</v>
      </c>
      <c r="B30" s="120" t="s">
        <v>35</v>
      </c>
      <c r="D30" s="148">
        <v>44368</v>
      </c>
      <c r="E30" s="148">
        <v>44389</v>
      </c>
      <c r="F30" s="149">
        <f>E30-D30</f>
        <v>21</v>
      </c>
      <c r="G30" s="120">
        <v>14</v>
      </c>
      <c r="H30" s="120">
        <v>7</v>
      </c>
      <c r="I30" s="152">
        <f>H30/G30</f>
        <v>0.5</v>
      </c>
      <c r="J30" s="120"/>
      <c r="K30" s="152"/>
      <c r="L30" s="120"/>
      <c r="M30" s="152"/>
      <c r="P30" s="116" t="s">
        <v>41</v>
      </c>
    </row>
    <row r="31" spans="1:16" s="143" customFormat="1" ht="23.25" customHeight="1" x14ac:dyDescent="0.35">
      <c r="A31" s="116" t="s">
        <v>196</v>
      </c>
      <c r="B31" s="117"/>
      <c r="C31" s="183"/>
      <c r="D31" s="117"/>
      <c r="E31" s="117"/>
      <c r="F31" s="131"/>
      <c r="G31" s="117"/>
      <c r="H31" s="117"/>
      <c r="I31" s="117"/>
      <c r="J31" s="117"/>
      <c r="K31" s="117"/>
      <c r="L31" s="117"/>
      <c r="M31" s="117"/>
      <c r="N31" s="142"/>
      <c r="O31" s="80"/>
      <c r="P31" s="116" t="s">
        <v>196</v>
      </c>
    </row>
    <row r="32" spans="1:16" x14ac:dyDescent="0.35">
      <c r="A32" s="116" t="s">
        <v>42</v>
      </c>
      <c r="B32" s="120" t="s">
        <v>36</v>
      </c>
      <c r="D32" s="148">
        <v>44382</v>
      </c>
      <c r="E32" s="148">
        <v>44406</v>
      </c>
      <c r="F32" s="149">
        <f t="shared" ref="F32:F52" si="1">E32-D32</f>
        <v>24</v>
      </c>
      <c r="G32" s="120">
        <v>16</v>
      </c>
      <c r="H32" s="120">
        <v>8</v>
      </c>
      <c r="I32" s="152">
        <f t="shared" ref="I32:I38" si="2">H32/G32</f>
        <v>0.5</v>
      </c>
      <c r="J32" s="120"/>
      <c r="K32" s="152"/>
      <c r="L32" s="120"/>
      <c r="M32" s="152"/>
      <c r="P32" s="116" t="s">
        <v>42</v>
      </c>
    </row>
    <row r="33" spans="1:16" x14ac:dyDescent="0.35">
      <c r="A33" s="116" t="s">
        <v>51</v>
      </c>
      <c r="B33" s="120" t="s">
        <v>52</v>
      </c>
      <c r="D33" s="148">
        <v>44382</v>
      </c>
      <c r="E33" s="148">
        <v>44406</v>
      </c>
      <c r="F33" s="149">
        <f t="shared" si="1"/>
        <v>24</v>
      </c>
      <c r="G33" s="120">
        <v>16</v>
      </c>
      <c r="H33" s="120">
        <v>2</v>
      </c>
      <c r="I33" s="152">
        <f t="shared" si="2"/>
        <v>0.125</v>
      </c>
      <c r="J33" s="120"/>
      <c r="K33" s="152"/>
      <c r="L33" s="120"/>
      <c r="M33" s="152"/>
      <c r="P33" s="116" t="s">
        <v>51</v>
      </c>
    </row>
    <row r="34" spans="1:16" x14ac:dyDescent="0.35">
      <c r="A34" s="116" t="s">
        <v>194</v>
      </c>
      <c r="B34" s="120" t="s">
        <v>195</v>
      </c>
      <c r="D34" s="148">
        <v>44389</v>
      </c>
      <c r="E34" s="148">
        <v>44413</v>
      </c>
      <c r="F34" s="149">
        <f t="shared" si="1"/>
        <v>24</v>
      </c>
      <c r="G34" s="120">
        <v>17</v>
      </c>
      <c r="H34" s="120">
        <v>8</v>
      </c>
      <c r="I34" s="152">
        <f t="shared" si="2"/>
        <v>0.47058823529411764</v>
      </c>
      <c r="J34" s="120"/>
      <c r="K34" s="152"/>
      <c r="L34" s="120"/>
      <c r="M34" s="152"/>
      <c r="P34" s="116" t="s">
        <v>194</v>
      </c>
    </row>
    <row r="35" spans="1:16" x14ac:dyDescent="0.35">
      <c r="A35" s="116" t="s">
        <v>82</v>
      </c>
      <c r="B35" s="120" t="s">
        <v>83</v>
      </c>
      <c r="D35" s="148">
        <v>44389</v>
      </c>
      <c r="E35" s="148">
        <v>44415</v>
      </c>
      <c r="F35" s="149">
        <f t="shared" si="1"/>
        <v>26</v>
      </c>
      <c r="G35" s="120">
        <v>16</v>
      </c>
      <c r="H35" s="120">
        <v>8</v>
      </c>
      <c r="I35" s="152">
        <f t="shared" si="2"/>
        <v>0.5</v>
      </c>
      <c r="J35" s="120"/>
      <c r="K35" s="152"/>
      <c r="L35" s="120"/>
      <c r="M35" s="152"/>
      <c r="P35" s="116" t="s">
        <v>82</v>
      </c>
    </row>
    <row r="36" spans="1:16" x14ac:dyDescent="0.35">
      <c r="A36" s="116" t="s">
        <v>75</v>
      </c>
      <c r="B36" s="120" t="s">
        <v>228</v>
      </c>
      <c r="C36" s="153" t="s">
        <v>205</v>
      </c>
      <c r="D36" s="148">
        <v>44397</v>
      </c>
      <c r="E36" s="148">
        <v>44421</v>
      </c>
      <c r="F36" s="149">
        <f t="shared" si="1"/>
        <v>24</v>
      </c>
      <c r="G36" s="120">
        <v>16</v>
      </c>
      <c r="H36" s="120">
        <v>10</v>
      </c>
      <c r="I36" s="152">
        <f t="shared" si="2"/>
        <v>0.625</v>
      </c>
      <c r="J36" s="120"/>
      <c r="K36" s="152"/>
      <c r="L36" s="120"/>
      <c r="M36" s="152"/>
      <c r="O36" s="102" t="s">
        <v>203</v>
      </c>
      <c r="P36" s="116" t="s">
        <v>75</v>
      </c>
    </row>
    <row r="37" spans="1:16" x14ac:dyDescent="0.35">
      <c r="A37" s="116" t="s">
        <v>197</v>
      </c>
      <c r="B37" s="120" t="s">
        <v>198</v>
      </c>
      <c r="C37" s="153" t="s">
        <v>206</v>
      </c>
      <c r="D37" s="148">
        <v>44398</v>
      </c>
      <c r="E37" s="148">
        <v>44421</v>
      </c>
      <c r="F37" s="149">
        <f t="shared" si="1"/>
        <v>23</v>
      </c>
      <c r="G37" s="120">
        <v>16</v>
      </c>
      <c r="H37" s="120">
        <v>8</v>
      </c>
      <c r="I37" s="152">
        <f t="shared" si="2"/>
        <v>0.5</v>
      </c>
      <c r="J37" s="120"/>
      <c r="K37" s="152"/>
      <c r="L37" s="120"/>
      <c r="M37" s="152"/>
      <c r="O37" s="102" t="s">
        <v>204</v>
      </c>
      <c r="P37" s="116" t="s">
        <v>197</v>
      </c>
    </row>
    <row r="38" spans="1:16" x14ac:dyDescent="0.35">
      <c r="A38" s="116" t="s">
        <v>45</v>
      </c>
      <c r="B38" s="120" t="s">
        <v>47</v>
      </c>
      <c r="C38" s="120"/>
      <c r="D38" s="148">
        <v>44399</v>
      </c>
      <c r="E38" s="148">
        <v>44422</v>
      </c>
      <c r="F38" s="149">
        <f t="shared" si="1"/>
        <v>23</v>
      </c>
      <c r="G38" s="120">
        <v>16</v>
      </c>
      <c r="H38" s="120">
        <v>10</v>
      </c>
      <c r="I38" s="152">
        <f t="shared" si="2"/>
        <v>0.625</v>
      </c>
      <c r="J38" s="120"/>
      <c r="K38" s="152"/>
      <c r="L38" s="120"/>
      <c r="M38" s="152"/>
      <c r="O38" s="81"/>
      <c r="P38" s="116" t="s">
        <v>45</v>
      </c>
    </row>
    <row r="39" spans="1:16" s="143" customFormat="1" ht="23.25" customHeight="1" x14ac:dyDescent="0.35">
      <c r="A39" s="117" t="s">
        <v>200</v>
      </c>
      <c r="B39" s="117"/>
      <c r="C39" s="183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42"/>
      <c r="O39" s="80"/>
      <c r="P39" s="117" t="s">
        <v>200</v>
      </c>
    </row>
    <row r="40" spans="1:16" s="143" customFormat="1" ht="23.25" customHeight="1" x14ac:dyDescent="0.35">
      <c r="A40" s="116" t="s">
        <v>44</v>
      </c>
      <c r="B40" s="121" t="s">
        <v>46</v>
      </c>
      <c r="C40" s="121"/>
      <c r="D40" s="154">
        <v>44409</v>
      </c>
      <c r="E40" s="154">
        <v>44432</v>
      </c>
      <c r="F40" s="155">
        <f t="shared" si="1"/>
        <v>23</v>
      </c>
      <c r="G40" s="121">
        <v>16</v>
      </c>
      <c r="H40" s="121">
        <v>14</v>
      </c>
      <c r="I40" s="156">
        <f t="shared" ref="I40:I52" si="3">H40/G40</f>
        <v>0.875</v>
      </c>
      <c r="J40" s="121"/>
      <c r="K40" s="156"/>
      <c r="L40" s="121"/>
      <c r="M40" s="156"/>
      <c r="N40" s="157" t="s">
        <v>227</v>
      </c>
      <c r="O40" s="82"/>
      <c r="P40" s="116" t="s">
        <v>44</v>
      </c>
    </row>
    <row r="41" spans="1:16" x14ac:dyDescent="0.35">
      <c r="A41" s="116" t="s">
        <v>53</v>
      </c>
      <c r="B41" s="91" t="s">
        <v>54</v>
      </c>
      <c r="D41" s="135">
        <v>44409</v>
      </c>
      <c r="E41" s="135">
        <v>44432</v>
      </c>
      <c r="F41" s="133">
        <f t="shared" si="1"/>
        <v>23</v>
      </c>
      <c r="G41" s="91">
        <v>16</v>
      </c>
      <c r="H41" s="91">
        <v>11</v>
      </c>
      <c r="I41" s="137">
        <f t="shared" si="3"/>
        <v>0.6875</v>
      </c>
      <c r="J41" s="91"/>
      <c r="K41" s="137"/>
      <c r="L41" s="91"/>
      <c r="M41" s="137"/>
      <c r="N41" s="133">
        <f t="shared" ref="N41:N52" ca="1" si="4">TODAY() - E41</f>
        <v>905</v>
      </c>
      <c r="P41" s="116" t="s">
        <v>53</v>
      </c>
    </row>
    <row r="42" spans="1:16" x14ac:dyDescent="0.35">
      <c r="A42" s="116" t="s">
        <v>77</v>
      </c>
      <c r="B42" s="91" t="s">
        <v>202</v>
      </c>
      <c r="D42" s="135">
        <v>44411</v>
      </c>
      <c r="E42" s="135">
        <v>44432</v>
      </c>
      <c r="F42" s="133">
        <f t="shared" si="1"/>
        <v>21</v>
      </c>
      <c r="G42" s="91">
        <v>16</v>
      </c>
      <c r="H42" s="91">
        <v>10</v>
      </c>
      <c r="I42" s="137">
        <f t="shared" si="3"/>
        <v>0.625</v>
      </c>
      <c r="J42" s="91"/>
      <c r="K42" s="137"/>
      <c r="L42" s="91"/>
      <c r="M42" s="137"/>
      <c r="N42" s="133">
        <f t="shared" ca="1" si="4"/>
        <v>905</v>
      </c>
      <c r="O42" s="74" t="s">
        <v>213</v>
      </c>
      <c r="P42" s="116" t="s">
        <v>77</v>
      </c>
    </row>
    <row r="43" spans="1:16" x14ac:dyDescent="0.35">
      <c r="A43" s="116" t="s">
        <v>207</v>
      </c>
      <c r="B43" s="91" t="s">
        <v>208</v>
      </c>
      <c r="D43" s="135">
        <v>44421</v>
      </c>
      <c r="E43" s="135">
        <v>44444</v>
      </c>
      <c r="F43" s="133">
        <f t="shared" si="1"/>
        <v>23</v>
      </c>
      <c r="G43" s="91">
        <v>15</v>
      </c>
      <c r="H43" s="91">
        <v>2</v>
      </c>
      <c r="I43" s="137">
        <f t="shared" si="3"/>
        <v>0.13333333333333333</v>
      </c>
      <c r="J43" s="91"/>
      <c r="K43" s="137"/>
      <c r="L43" s="91"/>
      <c r="M43" s="137"/>
      <c r="N43" s="133">
        <f t="shared" ca="1" si="4"/>
        <v>893</v>
      </c>
      <c r="O43" s="74" t="s">
        <v>212</v>
      </c>
      <c r="P43" s="116" t="s">
        <v>207</v>
      </c>
    </row>
    <row r="44" spans="1:16" x14ac:dyDescent="0.35">
      <c r="A44" s="116" t="s">
        <v>209</v>
      </c>
      <c r="B44" s="91" t="s">
        <v>210</v>
      </c>
      <c r="D44" s="135">
        <v>44424</v>
      </c>
      <c r="E44" s="135">
        <v>44446</v>
      </c>
      <c r="F44" s="133">
        <f t="shared" si="1"/>
        <v>22</v>
      </c>
      <c r="G44" s="91">
        <v>14</v>
      </c>
      <c r="H44" s="91">
        <v>9</v>
      </c>
      <c r="I44" s="137">
        <f t="shared" si="3"/>
        <v>0.6428571428571429</v>
      </c>
      <c r="J44" s="91"/>
      <c r="K44" s="137"/>
      <c r="L44" s="91"/>
      <c r="M44" s="137"/>
      <c r="N44" s="133">
        <f t="shared" ca="1" si="4"/>
        <v>891</v>
      </c>
      <c r="O44" s="74" t="s">
        <v>211</v>
      </c>
      <c r="P44" s="116" t="s">
        <v>209</v>
      </c>
    </row>
    <row r="45" spans="1:16" x14ac:dyDescent="0.35">
      <c r="A45" s="116" t="s">
        <v>197</v>
      </c>
      <c r="B45" s="91" t="s">
        <v>198</v>
      </c>
      <c r="D45" s="135">
        <v>44448</v>
      </c>
      <c r="E45" s="135">
        <v>44470</v>
      </c>
      <c r="F45" s="133">
        <f t="shared" si="1"/>
        <v>22</v>
      </c>
      <c r="G45" s="91">
        <v>14</v>
      </c>
      <c r="H45" s="91">
        <v>6</v>
      </c>
      <c r="I45" s="137">
        <f t="shared" si="3"/>
        <v>0.42857142857142855</v>
      </c>
      <c r="J45" s="91"/>
      <c r="K45" s="137"/>
      <c r="L45" s="91"/>
      <c r="M45" s="137"/>
      <c r="N45" s="133">
        <f t="shared" ca="1" si="4"/>
        <v>867</v>
      </c>
      <c r="O45" s="74" t="s">
        <v>219</v>
      </c>
      <c r="P45" s="116" t="s">
        <v>197</v>
      </c>
    </row>
    <row r="46" spans="1:16" s="104" customFormat="1" x14ac:dyDescent="0.35">
      <c r="A46" s="116" t="s">
        <v>181</v>
      </c>
      <c r="B46" s="122" t="s">
        <v>81</v>
      </c>
      <c r="C46" s="122"/>
      <c r="D46" s="158">
        <v>44451</v>
      </c>
      <c r="E46" s="158">
        <v>44473</v>
      </c>
      <c r="F46" s="145">
        <f t="shared" si="1"/>
        <v>22</v>
      </c>
      <c r="G46" s="122">
        <v>12</v>
      </c>
      <c r="H46" s="122">
        <v>8</v>
      </c>
      <c r="I46" s="159">
        <f t="shared" si="3"/>
        <v>0.66666666666666663</v>
      </c>
      <c r="J46" s="122"/>
      <c r="K46" s="159"/>
      <c r="L46" s="122"/>
      <c r="M46" s="159"/>
      <c r="N46" s="133">
        <f t="shared" ca="1" si="4"/>
        <v>864</v>
      </c>
      <c r="O46" s="83" t="s">
        <v>217</v>
      </c>
      <c r="P46" s="116" t="s">
        <v>181</v>
      </c>
    </row>
    <row r="47" spans="1:16" s="104" customFormat="1" x14ac:dyDescent="0.35">
      <c r="A47" s="116" t="s">
        <v>41</v>
      </c>
      <c r="B47" s="122" t="s">
        <v>35</v>
      </c>
      <c r="C47" s="122"/>
      <c r="D47" s="158">
        <v>44451</v>
      </c>
      <c r="E47" s="158">
        <v>44473</v>
      </c>
      <c r="F47" s="145">
        <f t="shared" si="1"/>
        <v>22</v>
      </c>
      <c r="G47" s="122">
        <v>12</v>
      </c>
      <c r="H47" s="122">
        <v>11</v>
      </c>
      <c r="I47" s="159">
        <f t="shared" si="3"/>
        <v>0.91666666666666663</v>
      </c>
      <c r="J47" s="122"/>
      <c r="K47" s="159"/>
      <c r="L47" s="122"/>
      <c r="M47" s="159"/>
      <c r="N47" s="133">
        <f t="shared" ca="1" si="4"/>
        <v>864</v>
      </c>
      <c r="O47" s="83" t="s">
        <v>218</v>
      </c>
      <c r="P47" s="116" t="s">
        <v>41</v>
      </c>
    </row>
    <row r="48" spans="1:16" s="104" customFormat="1" x14ac:dyDescent="0.35">
      <c r="A48" s="116" t="s">
        <v>42</v>
      </c>
      <c r="B48" s="122" t="s">
        <v>36</v>
      </c>
      <c r="C48" s="122"/>
      <c r="D48" s="158">
        <v>44452</v>
      </c>
      <c r="E48" s="158">
        <v>44474</v>
      </c>
      <c r="F48" s="145">
        <f t="shared" si="1"/>
        <v>22</v>
      </c>
      <c r="G48" s="122">
        <v>8</v>
      </c>
      <c r="H48" s="122">
        <v>7</v>
      </c>
      <c r="I48" s="159">
        <f t="shared" si="3"/>
        <v>0.875</v>
      </c>
      <c r="J48" s="122"/>
      <c r="K48" s="159"/>
      <c r="L48" s="122"/>
      <c r="M48" s="159"/>
      <c r="N48" s="133">
        <f t="shared" ca="1" si="4"/>
        <v>863</v>
      </c>
      <c r="O48" s="83" t="s">
        <v>220</v>
      </c>
      <c r="P48" s="116" t="s">
        <v>42</v>
      </c>
    </row>
    <row r="49" spans="1:16" x14ac:dyDescent="0.35">
      <c r="A49" s="116" t="s">
        <v>51</v>
      </c>
      <c r="B49" s="91" t="s">
        <v>52</v>
      </c>
      <c r="D49" s="135">
        <v>44452</v>
      </c>
      <c r="E49" s="135">
        <v>44474</v>
      </c>
      <c r="F49" s="133">
        <f t="shared" si="1"/>
        <v>22</v>
      </c>
      <c r="G49" s="91">
        <v>8</v>
      </c>
      <c r="H49" s="91">
        <v>5</v>
      </c>
      <c r="I49" s="137">
        <f t="shared" si="3"/>
        <v>0.625</v>
      </c>
      <c r="J49" s="91"/>
      <c r="K49" s="137"/>
      <c r="L49" s="91"/>
      <c r="M49" s="137"/>
      <c r="N49" s="133">
        <f t="shared" ca="1" si="4"/>
        <v>863</v>
      </c>
      <c r="O49" s="74" t="s">
        <v>225</v>
      </c>
      <c r="P49" s="116" t="s">
        <v>51</v>
      </c>
    </row>
    <row r="50" spans="1:16" s="104" customFormat="1" x14ac:dyDescent="0.35">
      <c r="A50" s="116" t="s">
        <v>221</v>
      </c>
      <c r="B50" s="122" t="s">
        <v>222</v>
      </c>
      <c r="C50" s="122"/>
      <c r="D50" s="158">
        <v>44455</v>
      </c>
      <c r="E50" s="158">
        <v>44478</v>
      </c>
      <c r="F50" s="145">
        <f t="shared" si="1"/>
        <v>23</v>
      </c>
      <c r="G50" s="122">
        <v>7</v>
      </c>
      <c r="H50" s="122">
        <v>3</v>
      </c>
      <c r="I50" s="159">
        <f t="shared" si="3"/>
        <v>0.42857142857142855</v>
      </c>
      <c r="J50" s="122"/>
      <c r="K50" s="159"/>
      <c r="L50" s="122"/>
      <c r="M50" s="159"/>
      <c r="N50" s="133">
        <f t="shared" ca="1" si="4"/>
        <v>859</v>
      </c>
      <c r="O50" s="83" t="s">
        <v>224</v>
      </c>
      <c r="P50" s="116" t="s">
        <v>221</v>
      </c>
    </row>
    <row r="51" spans="1:16" s="104" customFormat="1" x14ac:dyDescent="0.35">
      <c r="A51" s="116" t="s">
        <v>194</v>
      </c>
      <c r="B51" s="122" t="s">
        <v>195</v>
      </c>
      <c r="C51" s="122"/>
      <c r="D51" s="158">
        <v>44461</v>
      </c>
      <c r="E51" s="158">
        <v>44483</v>
      </c>
      <c r="F51" s="145">
        <f t="shared" si="1"/>
        <v>22</v>
      </c>
      <c r="G51" s="122">
        <v>14</v>
      </c>
      <c r="H51" s="122">
        <v>13</v>
      </c>
      <c r="I51" s="159">
        <f t="shared" si="3"/>
        <v>0.9285714285714286</v>
      </c>
      <c r="J51" s="122"/>
      <c r="K51" s="159"/>
      <c r="L51" s="122"/>
      <c r="M51" s="159"/>
      <c r="N51" s="133">
        <f t="shared" ca="1" si="4"/>
        <v>854</v>
      </c>
      <c r="O51" s="83" t="s">
        <v>223</v>
      </c>
      <c r="P51" s="116" t="s">
        <v>194</v>
      </c>
    </row>
    <row r="52" spans="1:16" s="163" customFormat="1" x14ac:dyDescent="0.35">
      <c r="A52" s="123" t="s">
        <v>75</v>
      </c>
      <c r="B52" s="124" t="s">
        <v>228</v>
      </c>
      <c r="C52" s="184" t="s">
        <v>232</v>
      </c>
      <c r="D52" s="160">
        <v>44482</v>
      </c>
      <c r="E52" s="160">
        <v>44504</v>
      </c>
      <c r="F52" s="161">
        <f t="shared" si="1"/>
        <v>22</v>
      </c>
      <c r="G52" s="124">
        <v>17</v>
      </c>
      <c r="H52" s="124">
        <v>0</v>
      </c>
      <c r="I52" s="162">
        <f t="shared" si="3"/>
        <v>0</v>
      </c>
      <c r="J52" s="124"/>
      <c r="K52" s="162"/>
      <c r="L52" s="124"/>
      <c r="M52" s="162"/>
      <c r="N52" s="133">
        <f t="shared" ca="1" si="4"/>
        <v>833</v>
      </c>
      <c r="O52" s="84" t="s">
        <v>248</v>
      </c>
      <c r="P52" s="123" t="s">
        <v>75</v>
      </c>
    </row>
    <row r="53" spans="1:16" s="85" customFormat="1" x14ac:dyDescent="0.35">
      <c r="A53" s="103" t="s">
        <v>40</v>
      </c>
      <c r="B53" s="103" t="s">
        <v>277</v>
      </c>
      <c r="C53" s="194">
        <f ca="1">TODAY()</f>
        <v>45337</v>
      </c>
      <c r="D53" s="86" t="s">
        <v>37</v>
      </c>
      <c r="E53" s="86" t="s">
        <v>235</v>
      </c>
      <c r="F53" s="88" t="s">
        <v>226</v>
      </c>
      <c r="G53" s="85" t="s">
        <v>230</v>
      </c>
      <c r="H53" s="85" t="s">
        <v>215</v>
      </c>
      <c r="I53" s="87" t="s">
        <v>201</v>
      </c>
      <c r="J53" s="85" t="s">
        <v>283</v>
      </c>
      <c r="K53" s="87" t="s">
        <v>284</v>
      </c>
      <c r="L53" s="85" t="s">
        <v>234</v>
      </c>
      <c r="M53" s="87" t="s">
        <v>233</v>
      </c>
      <c r="N53" s="88" t="s">
        <v>227</v>
      </c>
      <c r="O53" s="85" t="s">
        <v>258</v>
      </c>
      <c r="P53" s="103" t="s">
        <v>40</v>
      </c>
    </row>
    <row r="54" spans="1:16" s="198" customFormat="1" ht="18.75" x14ac:dyDescent="0.3">
      <c r="A54" s="185" t="s">
        <v>300</v>
      </c>
      <c r="B54" s="185" t="s">
        <v>305</v>
      </c>
      <c r="C54" s="195" t="s">
        <v>214</v>
      </c>
      <c r="D54" s="196"/>
      <c r="E54" s="196"/>
      <c r="F54" s="197"/>
      <c r="I54" s="199"/>
      <c r="K54" s="199"/>
      <c r="M54" s="199"/>
      <c r="N54" s="197"/>
      <c r="P54" s="185" t="s">
        <v>300</v>
      </c>
    </row>
    <row r="55" spans="1:16" s="198" customFormat="1" ht="18.75" x14ac:dyDescent="0.3">
      <c r="A55" s="185" t="s">
        <v>303</v>
      </c>
      <c r="B55" s="195" t="s">
        <v>306</v>
      </c>
      <c r="C55" s="198" t="s">
        <v>214</v>
      </c>
      <c r="D55" s="196"/>
      <c r="E55" s="196"/>
      <c r="F55" s="197"/>
      <c r="I55" s="199"/>
      <c r="K55" s="199"/>
      <c r="M55" s="199"/>
      <c r="N55" s="197"/>
      <c r="P55" s="185" t="s">
        <v>303</v>
      </c>
    </row>
    <row r="56" spans="1:16" s="198" customFormat="1" ht="18.75" x14ac:dyDescent="0.3">
      <c r="A56" s="185" t="s">
        <v>183</v>
      </c>
      <c r="B56" s="195" t="s">
        <v>307</v>
      </c>
      <c r="C56" s="198" t="s">
        <v>214</v>
      </c>
      <c r="D56" s="196"/>
      <c r="E56" s="196"/>
      <c r="F56" s="197"/>
      <c r="I56" s="199"/>
      <c r="K56" s="199"/>
      <c r="M56" s="199"/>
      <c r="N56" s="197"/>
      <c r="P56" s="185" t="s">
        <v>183</v>
      </c>
    </row>
    <row r="57" spans="1:16" s="205" customFormat="1" x14ac:dyDescent="0.35">
      <c r="A57" s="116" t="s">
        <v>285</v>
      </c>
      <c r="B57" s="200" t="s">
        <v>308</v>
      </c>
      <c r="C57" s="200" t="s">
        <v>302</v>
      </c>
      <c r="D57" s="201">
        <v>45198</v>
      </c>
      <c r="E57" s="201">
        <v>45219</v>
      </c>
      <c r="F57" s="202">
        <f>E57-D57</f>
        <v>21</v>
      </c>
      <c r="G57" s="200">
        <v>11</v>
      </c>
      <c r="H57" s="200">
        <v>4</v>
      </c>
      <c r="I57" s="203">
        <f>H57/G57</f>
        <v>0.36363636363636365</v>
      </c>
      <c r="J57" s="200"/>
      <c r="K57" s="203"/>
      <c r="L57" s="200">
        <v>3</v>
      </c>
      <c r="M57" s="203">
        <f>L57/H57</f>
        <v>0.75</v>
      </c>
      <c r="N57" s="202"/>
      <c r="O57" s="204" t="s">
        <v>286</v>
      </c>
      <c r="P57" s="116" t="s">
        <v>285</v>
      </c>
    </row>
    <row r="59" spans="1:16" s="211" customFormat="1" x14ac:dyDescent="0.35">
      <c r="A59" s="206" t="s">
        <v>41</v>
      </c>
      <c r="B59" s="207" t="s">
        <v>301</v>
      </c>
      <c r="C59" s="207" t="s">
        <v>216</v>
      </c>
      <c r="D59" s="208"/>
      <c r="E59" s="209"/>
      <c r="F59" s="210"/>
      <c r="I59" s="206"/>
      <c r="K59" s="206"/>
      <c r="M59" s="206"/>
      <c r="N59" s="212"/>
      <c r="O59" s="213"/>
      <c r="P59" s="206" t="s">
        <v>41</v>
      </c>
    </row>
    <row r="60" spans="1:16" s="218" customFormat="1" x14ac:dyDescent="0.35">
      <c r="A60" s="214" t="s">
        <v>285</v>
      </c>
      <c r="B60" s="185" t="s">
        <v>308</v>
      </c>
      <c r="C60" s="185" t="s">
        <v>314</v>
      </c>
      <c r="D60" s="215">
        <v>45278</v>
      </c>
      <c r="E60" s="216">
        <v>45297</v>
      </c>
      <c r="F60" s="217">
        <f>E60-D60</f>
        <v>19</v>
      </c>
      <c r="G60" s="218">
        <v>12</v>
      </c>
      <c r="H60" s="218">
        <v>0</v>
      </c>
      <c r="I60" s="214">
        <f>H60/G60</f>
        <v>0</v>
      </c>
      <c r="K60" s="214"/>
      <c r="L60" s="218">
        <v>3</v>
      </c>
      <c r="M60" s="214" t="e">
        <f>L60/H60</f>
        <v>#DIV/0!</v>
      </c>
      <c r="N60" s="219"/>
      <c r="O60" s="220" t="s">
        <v>286</v>
      </c>
      <c r="P60" s="214" t="s">
        <v>285</v>
      </c>
    </row>
    <row r="61" spans="1:16" s="205" customFormat="1" x14ac:dyDescent="0.35">
      <c r="A61" s="116" t="s">
        <v>296</v>
      </c>
      <c r="B61" s="200" t="s">
        <v>309</v>
      </c>
      <c r="C61" s="200" t="s">
        <v>302</v>
      </c>
      <c r="D61" s="201">
        <v>45279</v>
      </c>
      <c r="E61" s="201">
        <v>45301</v>
      </c>
      <c r="F61" s="202">
        <f>E61-D61</f>
        <v>22</v>
      </c>
      <c r="G61" s="200">
        <v>10</v>
      </c>
      <c r="H61" s="200">
        <v>8</v>
      </c>
      <c r="I61" s="203">
        <f>H61/G61</f>
        <v>0.8</v>
      </c>
      <c r="J61" s="200"/>
      <c r="K61" s="203"/>
      <c r="L61" s="200">
        <v>3</v>
      </c>
      <c r="M61" s="203">
        <f>L61/H61</f>
        <v>0.375</v>
      </c>
      <c r="N61" s="202"/>
      <c r="O61" s="204"/>
      <c r="P61" s="116" t="s">
        <v>296</v>
      </c>
    </row>
    <row r="62" spans="1:16" s="205" customFormat="1" x14ac:dyDescent="0.35">
      <c r="A62" s="116" t="s">
        <v>298</v>
      </c>
      <c r="B62" s="200" t="s">
        <v>310</v>
      </c>
      <c r="C62" s="200" t="s">
        <v>302</v>
      </c>
      <c r="D62" s="201">
        <v>45290</v>
      </c>
      <c r="E62" s="201">
        <v>45311</v>
      </c>
      <c r="F62" s="202">
        <f>E62-D62</f>
        <v>21</v>
      </c>
      <c r="G62" s="200">
        <v>12</v>
      </c>
      <c r="H62" s="200">
        <v>9</v>
      </c>
      <c r="I62" s="203">
        <f>H62/G62</f>
        <v>0.75</v>
      </c>
      <c r="J62" s="200"/>
      <c r="K62" s="203"/>
      <c r="L62" s="200"/>
      <c r="M62" s="203"/>
      <c r="N62" s="202"/>
      <c r="O62" s="204"/>
      <c r="P62" s="116" t="s">
        <v>298</v>
      </c>
    </row>
    <row r="63" spans="1:16" s="218" customFormat="1" x14ac:dyDescent="0.35">
      <c r="A63" s="214" t="s">
        <v>297</v>
      </c>
      <c r="B63" s="185" t="s">
        <v>311</v>
      </c>
      <c r="C63" s="185" t="s">
        <v>232</v>
      </c>
      <c r="D63" s="215">
        <v>45300</v>
      </c>
      <c r="E63" s="216">
        <v>45321</v>
      </c>
      <c r="F63" s="217">
        <f>E63-D63</f>
        <v>21</v>
      </c>
      <c r="G63" s="218">
        <v>12</v>
      </c>
      <c r="I63" s="214">
        <f t="shared" ref="I63" si="5">H63/G63</f>
        <v>0</v>
      </c>
      <c r="K63" s="214"/>
      <c r="M63" s="214"/>
      <c r="N63" s="219"/>
      <c r="O63" s="220"/>
      <c r="P63" s="214" t="s">
        <v>297</v>
      </c>
    </row>
    <row r="64" spans="1:16" s="227" customFormat="1" x14ac:dyDescent="0.35">
      <c r="A64" s="221" t="s">
        <v>285</v>
      </c>
      <c r="B64" s="222" t="s">
        <v>308</v>
      </c>
      <c r="C64" s="222" t="s">
        <v>315</v>
      </c>
      <c r="D64" s="223">
        <v>45278</v>
      </c>
      <c r="E64" s="223">
        <v>45297</v>
      </c>
      <c r="F64" s="224">
        <f>E64-D64</f>
        <v>19</v>
      </c>
      <c r="G64" s="222">
        <v>12</v>
      </c>
      <c r="H64" s="222">
        <v>0</v>
      </c>
      <c r="I64" s="225">
        <f>H64/G64</f>
        <v>0</v>
      </c>
      <c r="J64" s="222"/>
      <c r="K64" s="225"/>
      <c r="L64" s="222">
        <v>3</v>
      </c>
      <c r="M64" s="225" t="e">
        <f>L64/H64</f>
        <v>#DIV/0!</v>
      </c>
      <c r="N64" s="224"/>
      <c r="O64" s="226" t="s">
        <v>286</v>
      </c>
      <c r="P64" s="221" t="s">
        <v>285</v>
      </c>
    </row>
    <row r="65" spans="1:16" s="188" customFormat="1" x14ac:dyDescent="0.35">
      <c r="A65" s="186"/>
      <c r="B65" s="187"/>
      <c r="C65" s="187"/>
      <c r="D65" s="189"/>
      <c r="E65" s="190"/>
      <c r="F65" s="191"/>
      <c r="I65" s="186"/>
      <c r="K65" s="186"/>
      <c r="M65" s="186"/>
      <c r="N65" s="192"/>
      <c r="O65" s="193"/>
      <c r="P65" s="186"/>
    </row>
    <row r="66" spans="1:16" s="188" customFormat="1" x14ac:dyDescent="0.35">
      <c r="A66" s="186"/>
      <c r="B66" s="187"/>
      <c r="C66" s="187"/>
      <c r="D66" s="189"/>
      <c r="E66" s="190"/>
      <c r="F66" s="191"/>
      <c r="I66" s="186"/>
      <c r="K66" s="186"/>
      <c r="M66" s="186"/>
      <c r="N66" s="192"/>
      <c r="O66" s="193"/>
      <c r="P66" s="186"/>
    </row>
    <row r="67" spans="1:16" s="188" customFormat="1" x14ac:dyDescent="0.35">
      <c r="A67" s="186"/>
      <c r="B67" s="187"/>
      <c r="C67" s="187"/>
      <c r="D67" s="189"/>
      <c r="E67" s="190"/>
      <c r="F67" s="191"/>
      <c r="I67" s="186"/>
      <c r="K67" s="186"/>
      <c r="M67" s="186"/>
      <c r="N67" s="192"/>
      <c r="O67" s="193"/>
      <c r="P67" s="186"/>
    </row>
    <row r="68" spans="1:16" s="188" customFormat="1" x14ac:dyDescent="0.35">
      <c r="A68" s="186"/>
      <c r="B68" s="187"/>
      <c r="C68" s="187"/>
      <c r="D68" s="189"/>
      <c r="E68" s="190"/>
      <c r="F68" s="191"/>
      <c r="I68" s="186"/>
      <c r="K68" s="186"/>
      <c r="M68" s="186"/>
      <c r="N68" s="192"/>
      <c r="O68" s="193"/>
      <c r="P68" s="186"/>
    </row>
    <row r="69" spans="1:16" s="188" customFormat="1" x14ac:dyDescent="0.35">
      <c r="A69" s="186"/>
      <c r="B69" s="187"/>
      <c r="C69" s="187"/>
      <c r="D69" s="189"/>
      <c r="E69" s="190"/>
      <c r="F69" s="191"/>
      <c r="I69" s="186"/>
      <c r="K69" s="186"/>
      <c r="M69" s="186"/>
      <c r="N69" s="192"/>
      <c r="O69" s="193"/>
      <c r="P69" s="186"/>
    </row>
    <row r="70" spans="1:16" s="188" customFormat="1" x14ac:dyDescent="0.35">
      <c r="A70" s="186"/>
      <c r="B70" s="187"/>
      <c r="C70" s="187"/>
      <c r="D70" s="189"/>
      <c r="E70" s="190"/>
      <c r="F70" s="191"/>
      <c r="I70" s="186"/>
      <c r="K70" s="186"/>
      <c r="M70" s="186"/>
      <c r="N70" s="192"/>
      <c r="O70" s="193"/>
      <c r="P70" s="186"/>
    </row>
    <row r="71" spans="1:16" s="167" customFormat="1" x14ac:dyDescent="0.35">
      <c r="A71" s="126" t="s">
        <v>75</v>
      </c>
      <c r="B71" s="127" t="s">
        <v>228</v>
      </c>
      <c r="C71" s="127" t="s">
        <v>267</v>
      </c>
      <c r="D71" s="164">
        <v>44911</v>
      </c>
      <c r="E71" s="164">
        <v>44932</v>
      </c>
      <c r="F71" s="165">
        <f>E71-D71</f>
        <v>21</v>
      </c>
      <c r="G71" s="127">
        <v>12</v>
      </c>
      <c r="H71" s="127">
        <v>9</v>
      </c>
      <c r="I71" s="166">
        <f t="shared" ref="I71:I73" si="6">H71/G71</f>
        <v>0.75</v>
      </c>
      <c r="J71" s="127"/>
      <c r="K71" s="166"/>
      <c r="L71" s="127">
        <v>7</v>
      </c>
      <c r="M71" s="166">
        <f>L71/H71</f>
        <v>0.77777777777777779</v>
      </c>
      <c r="N71" s="165"/>
      <c r="O71" s="128"/>
      <c r="P71" s="126" t="s">
        <v>75</v>
      </c>
    </row>
    <row r="72" spans="1:16" s="167" customFormat="1" x14ac:dyDescent="0.35">
      <c r="A72" s="126" t="s">
        <v>253</v>
      </c>
      <c r="B72" s="127" t="s">
        <v>171</v>
      </c>
      <c r="C72" s="127" t="s">
        <v>267</v>
      </c>
      <c r="D72" s="164">
        <v>44976</v>
      </c>
      <c r="E72" s="164">
        <v>44997</v>
      </c>
      <c r="F72" s="165">
        <f>E72-D72</f>
        <v>21</v>
      </c>
      <c r="G72" s="127">
        <v>6</v>
      </c>
      <c r="H72" s="127">
        <v>6</v>
      </c>
      <c r="I72" s="166">
        <f t="shared" si="6"/>
        <v>1</v>
      </c>
      <c r="J72" s="127"/>
      <c r="K72" s="166"/>
      <c r="L72" s="127">
        <v>6</v>
      </c>
      <c r="M72" s="166">
        <f>L72/H72</f>
        <v>1</v>
      </c>
      <c r="N72" s="165"/>
      <c r="O72" s="128"/>
      <c r="P72" s="126" t="s">
        <v>253</v>
      </c>
    </row>
    <row r="73" spans="1:16" s="167" customFormat="1" x14ac:dyDescent="0.35">
      <c r="A73" s="126" t="s">
        <v>49</v>
      </c>
      <c r="B73" s="127" t="s">
        <v>50</v>
      </c>
      <c r="C73" s="127" t="s">
        <v>267</v>
      </c>
      <c r="D73" s="164"/>
      <c r="E73" s="164"/>
      <c r="F73" s="165"/>
      <c r="G73" s="127"/>
      <c r="H73" s="127"/>
      <c r="I73" s="166" t="e">
        <f t="shared" si="6"/>
        <v>#DIV/0!</v>
      </c>
      <c r="J73" s="127"/>
      <c r="K73" s="166"/>
      <c r="L73" s="127"/>
      <c r="M73" s="166" t="e">
        <f>L73/H73</f>
        <v>#DIV/0!</v>
      </c>
      <c r="N73" s="165"/>
      <c r="O73" s="128"/>
      <c r="P73" s="126" t="s">
        <v>49</v>
      </c>
    </row>
    <row r="74" spans="1:16" s="167" customFormat="1" x14ac:dyDescent="0.35">
      <c r="A74" s="126" t="s">
        <v>254</v>
      </c>
      <c r="B74" s="127" t="s">
        <v>271</v>
      </c>
      <c r="C74" s="127" t="s">
        <v>280</v>
      </c>
      <c r="D74" s="164"/>
      <c r="E74" s="164"/>
      <c r="F74" s="165"/>
      <c r="G74" s="127"/>
      <c r="H74" s="127"/>
      <c r="I74" s="166"/>
      <c r="J74" s="127"/>
      <c r="K74" s="166"/>
      <c r="L74" s="127"/>
      <c r="M74" s="166"/>
      <c r="N74" s="165"/>
      <c r="O74" s="128"/>
      <c r="P74" s="126" t="s">
        <v>254</v>
      </c>
    </row>
    <row r="75" spans="1:16" s="167" customFormat="1" x14ac:dyDescent="0.35">
      <c r="A75" s="126" t="s">
        <v>43</v>
      </c>
      <c r="B75" s="127" t="s">
        <v>282</v>
      </c>
      <c r="C75" s="127" t="s">
        <v>280</v>
      </c>
      <c r="D75" s="164" t="s">
        <v>281</v>
      </c>
      <c r="E75" s="164">
        <v>45034</v>
      </c>
      <c r="F75" s="165">
        <v>45054</v>
      </c>
      <c r="G75" s="127"/>
      <c r="H75" s="127"/>
      <c r="I75" s="166" t="e">
        <f>H75/G75</f>
        <v>#DIV/0!</v>
      </c>
      <c r="J75" s="127"/>
      <c r="K75" s="166"/>
      <c r="L75" s="127"/>
      <c r="M75" s="166"/>
      <c r="N75" s="165"/>
      <c r="O75" s="128"/>
      <c r="P75" s="126" t="s">
        <v>43</v>
      </c>
    </row>
    <row r="76" spans="1:16" s="167" customFormat="1" x14ac:dyDescent="0.35">
      <c r="A76" s="126" t="s">
        <v>231</v>
      </c>
      <c r="B76" s="127" t="s">
        <v>275</v>
      </c>
      <c r="C76" s="127" t="s">
        <v>280</v>
      </c>
      <c r="D76" s="164">
        <v>45078</v>
      </c>
      <c r="E76" s="164">
        <v>45078</v>
      </c>
      <c r="F76" s="165">
        <f t="shared" ref="F76" si="7">E76-D76</f>
        <v>0</v>
      </c>
      <c r="G76" s="127">
        <v>12</v>
      </c>
      <c r="H76" s="127">
        <v>2</v>
      </c>
      <c r="I76" s="166">
        <f>H76/G76</f>
        <v>0.16666666666666666</v>
      </c>
      <c r="J76" s="127"/>
      <c r="K76" s="166"/>
      <c r="L76" s="127">
        <v>1</v>
      </c>
      <c r="M76" s="166">
        <v>1</v>
      </c>
      <c r="N76" s="165"/>
      <c r="O76" s="128" t="s">
        <v>295</v>
      </c>
      <c r="P76" s="126" t="s">
        <v>231</v>
      </c>
    </row>
    <row r="77" spans="1:16" s="167" customFormat="1" x14ac:dyDescent="0.35">
      <c r="A77" s="126" t="s">
        <v>45</v>
      </c>
      <c r="B77" s="127" t="s">
        <v>272</v>
      </c>
      <c r="C77" s="127" t="s">
        <v>280</v>
      </c>
      <c r="D77" s="164">
        <v>45000</v>
      </c>
      <c r="E77" s="164">
        <v>45022</v>
      </c>
      <c r="F77" s="165">
        <f>E77-D77</f>
        <v>22</v>
      </c>
      <c r="G77" s="127">
        <v>14</v>
      </c>
      <c r="H77" s="127">
        <v>8</v>
      </c>
      <c r="I77" s="166">
        <f>H77/G77</f>
        <v>0.5714285714285714</v>
      </c>
      <c r="J77" s="127"/>
      <c r="K77" s="166"/>
      <c r="L77" s="127">
        <v>8</v>
      </c>
      <c r="M77" s="166">
        <f>L77/H77</f>
        <v>1</v>
      </c>
      <c r="N77" s="165"/>
      <c r="O77" s="128" t="s">
        <v>112</v>
      </c>
      <c r="P77" s="126" t="s">
        <v>45</v>
      </c>
    </row>
    <row r="78" spans="1:16" s="167" customFormat="1" x14ac:dyDescent="0.35">
      <c r="A78" s="126" t="s">
        <v>82</v>
      </c>
      <c r="B78" s="127" t="s">
        <v>83</v>
      </c>
      <c r="C78" s="127" t="s">
        <v>280</v>
      </c>
      <c r="D78" s="164"/>
      <c r="E78" s="164"/>
      <c r="F78" s="165"/>
      <c r="G78" s="127"/>
      <c r="H78" s="127"/>
      <c r="I78" s="166"/>
      <c r="J78" s="127"/>
      <c r="K78" s="166"/>
      <c r="L78" s="127"/>
      <c r="M78" s="166"/>
      <c r="N78" s="165"/>
      <c r="O78" s="128"/>
      <c r="P78" s="126" t="s">
        <v>82</v>
      </c>
    </row>
    <row r="79" spans="1:16" s="167" customFormat="1" x14ac:dyDescent="0.35">
      <c r="A79" s="126" t="s">
        <v>207</v>
      </c>
      <c r="B79" s="127" t="s">
        <v>276</v>
      </c>
      <c r="C79" s="127" t="s">
        <v>280</v>
      </c>
      <c r="D79" s="164">
        <v>44985</v>
      </c>
      <c r="E79" s="164">
        <v>45008</v>
      </c>
      <c r="F79" s="165">
        <f>E79-D79</f>
        <v>23</v>
      </c>
      <c r="G79" s="127">
        <v>12</v>
      </c>
      <c r="H79" s="127">
        <v>2</v>
      </c>
      <c r="I79" s="166">
        <f>H79/G79</f>
        <v>0.16666666666666666</v>
      </c>
      <c r="J79" s="127"/>
      <c r="K79" s="166"/>
      <c r="L79" s="127">
        <v>2</v>
      </c>
      <c r="M79" s="166">
        <f>L79/H79</f>
        <v>1</v>
      </c>
      <c r="N79" s="165"/>
      <c r="O79" s="128"/>
      <c r="P79" s="126" t="s">
        <v>207</v>
      </c>
    </row>
    <row r="80" spans="1:16" s="167" customFormat="1" x14ac:dyDescent="0.35">
      <c r="A80" s="126" t="s">
        <v>41</v>
      </c>
      <c r="B80" s="127" t="s">
        <v>304</v>
      </c>
      <c r="C80" s="127" t="s">
        <v>214</v>
      </c>
      <c r="D80" s="164"/>
      <c r="E80" s="164"/>
      <c r="F80" s="165"/>
      <c r="G80" s="127"/>
      <c r="H80" s="127"/>
      <c r="I80" s="166"/>
      <c r="J80" s="127"/>
      <c r="K80" s="166"/>
      <c r="L80" s="127"/>
      <c r="M80" s="166"/>
      <c r="N80" s="165" t="e">
        <f>E80-C87</f>
        <v>#VALUE!</v>
      </c>
      <c r="O80" s="128"/>
      <c r="P80" s="126" t="s">
        <v>41</v>
      </c>
    </row>
    <row r="81" spans="1:16" s="167" customFormat="1" x14ac:dyDescent="0.35">
      <c r="A81" s="126" t="s">
        <v>288</v>
      </c>
      <c r="B81" s="127" t="s">
        <v>293</v>
      </c>
      <c r="C81" s="127" t="s">
        <v>214</v>
      </c>
      <c r="D81" s="164"/>
      <c r="E81" s="164"/>
      <c r="F81" s="165"/>
      <c r="G81" s="127"/>
      <c r="H81" s="127"/>
      <c r="I81" s="166"/>
      <c r="J81" s="127"/>
      <c r="K81" s="166"/>
      <c r="L81" s="127"/>
      <c r="M81" s="166"/>
      <c r="N81" s="165" t="e">
        <f>E81-C83</f>
        <v>#VALUE!</v>
      </c>
      <c r="O81" s="128"/>
      <c r="P81" s="126" t="s">
        <v>288</v>
      </c>
    </row>
    <row r="82" spans="1:16" s="167" customFormat="1" x14ac:dyDescent="0.35">
      <c r="A82" s="126" t="s">
        <v>251</v>
      </c>
      <c r="B82" s="127" t="s">
        <v>273</v>
      </c>
      <c r="C82" s="127" t="s">
        <v>280</v>
      </c>
      <c r="D82" s="164">
        <v>45041</v>
      </c>
      <c r="E82" s="164">
        <v>45063</v>
      </c>
      <c r="F82" s="165">
        <f>E82-D82</f>
        <v>22</v>
      </c>
      <c r="G82" s="127">
        <v>8</v>
      </c>
      <c r="H82" s="127">
        <v>4</v>
      </c>
      <c r="I82" s="166">
        <f>H82/G82</f>
        <v>0.5</v>
      </c>
      <c r="J82" s="127">
        <f>K82-E82</f>
        <v>54</v>
      </c>
      <c r="K82" s="166">
        <v>45117</v>
      </c>
      <c r="L82" s="127">
        <v>2</v>
      </c>
      <c r="M82" s="166">
        <f>L82/H82</f>
        <v>0.5</v>
      </c>
      <c r="N82" s="165"/>
      <c r="O82" s="128" t="s">
        <v>286</v>
      </c>
      <c r="P82" s="126" t="s">
        <v>251</v>
      </c>
    </row>
    <row r="83" spans="1:16" s="167" customFormat="1" x14ac:dyDescent="0.35">
      <c r="A83" s="126" t="s">
        <v>252</v>
      </c>
      <c r="B83" s="127" t="s">
        <v>274</v>
      </c>
      <c r="C83" s="127" t="s">
        <v>280</v>
      </c>
      <c r="D83" s="164">
        <v>45053</v>
      </c>
      <c r="E83" s="164">
        <v>45073</v>
      </c>
      <c r="F83" s="165">
        <f>E83-D83</f>
        <v>20</v>
      </c>
      <c r="G83" s="127">
        <v>12</v>
      </c>
      <c r="H83" s="127">
        <v>10</v>
      </c>
      <c r="I83" s="166">
        <f>H83/G83</f>
        <v>0.83333333333333337</v>
      </c>
      <c r="J83" s="127">
        <f>K83-E83</f>
        <v>-45073</v>
      </c>
      <c r="K83" s="166"/>
      <c r="L83" s="127">
        <v>9</v>
      </c>
      <c r="M83" s="166">
        <v>1</v>
      </c>
      <c r="N83" s="165"/>
      <c r="O83" s="128" t="s">
        <v>287</v>
      </c>
      <c r="P83" s="126" t="s">
        <v>252</v>
      </c>
    </row>
    <row r="84" spans="1:16" s="167" customFormat="1" x14ac:dyDescent="0.35">
      <c r="A84" s="126" t="s">
        <v>289</v>
      </c>
      <c r="B84" s="127" t="s">
        <v>294</v>
      </c>
      <c r="C84" s="127" t="s">
        <v>267</v>
      </c>
      <c r="D84" s="164"/>
      <c r="E84" s="164">
        <v>44932</v>
      </c>
      <c r="F84" s="165"/>
      <c r="G84" s="127"/>
      <c r="H84" s="127"/>
      <c r="I84" s="166" t="e">
        <f>H84/G84</f>
        <v>#DIV/0!</v>
      </c>
      <c r="J84" s="127"/>
      <c r="K84" s="166"/>
      <c r="L84" s="127"/>
      <c r="M84" s="166"/>
      <c r="N84" s="165">
        <f ca="1">TODAY()-E84</f>
        <v>405</v>
      </c>
      <c r="O84" s="128"/>
      <c r="P84" s="126" t="s">
        <v>289</v>
      </c>
    </row>
    <row r="85" spans="1:16" s="167" customFormat="1" x14ac:dyDescent="0.35">
      <c r="A85" s="126" t="s">
        <v>138</v>
      </c>
      <c r="B85" s="127" t="s">
        <v>292</v>
      </c>
      <c r="C85" s="127" t="s">
        <v>267</v>
      </c>
      <c r="D85" s="164"/>
      <c r="E85" s="164">
        <v>44995</v>
      </c>
      <c r="F85" s="165"/>
      <c r="G85" s="127"/>
      <c r="H85" s="127"/>
      <c r="I85" s="166"/>
      <c r="J85" s="127"/>
      <c r="K85" s="166"/>
      <c r="L85" s="127"/>
      <c r="M85" s="166"/>
      <c r="N85" s="165">
        <f ca="1">TODAY()-E85</f>
        <v>342</v>
      </c>
      <c r="O85" s="128"/>
      <c r="P85" s="126" t="s">
        <v>138</v>
      </c>
    </row>
    <row r="86" spans="1:16" s="167" customFormat="1" x14ac:dyDescent="0.35">
      <c r="A86" s="126" t="s">
        <v>291</v>
      </c>
      <c r="B86" s="127" t="s">
        <v>290</v>
      </c>
      <c r="C86" s="127" t="s">
        <v>267</v>
      </c>
      <c r="D86" s="164"/>
      <c r="E86" s="164">
        <v>44995</v>
      </c>
      <c r="F86" s="165"/>
      <c r="G86" s="127"/>
      <c r="H86" s="127"/>
      <c r="I86" s="166"/>
      <c r="J86" s="127"/>
      <c r="K86" s="166"/>
      <c r="L86" s="127"/>
      <c r="M86" s="166"/>
      <c r="N86" s="165">
        <f ca="1">TODAY()-E86</f>
        <v>342</v>
      </c>
      <c r="O86" s="128"/>
      <c r="P86" s="126" t="s">
        <v>291</v>
      </c>
    </row>
    <row r="87" spans="1:16" s="167" customFormat="1" x14ac:dyDescent="0.35">
      <c r="A87" s="126" t="s">
        <v>53</v>
      </c>
      <c r="B87" s="127" t="s">
        <v>255</v>
      </c>
      <c r="C87" s="127" t="s">
        <v>267</v>
      </c>
      <c r="D87" s="164">
        <v>45032</v>
      </c>
      <c r="E87" s="164">
        <v>45063</v>
      </c>
      <c r="F87" s="165">
        <f>E87-D87</f>
        <v>31</v>
      </c>
      <c r="G87" s="127">
        <v>12</v>
      </c>
      <c r="H87" s="127">
        <v>1</v>
      </c>
      <c r="I87" s="166">
        <f>H87/G87</f>
        <v>8.3333333333333329E-2</v>
      </c>
      <c r="J87" s="127">
        <f>K87-E87</f>
        <v>-76</v>
      </c>
      <c r="K87" s="166">
        <v>44987</v>
      </c>
      <c r="L87" s="127">
        <v>0</v>
      </c>
      <c r="M87" s="166">
        <f>L87/H87</f>
        <v>0</v>
      </c>
      <c r="N87" s="165">
        <f ca="1">C53-E87</f>
        <v>274</v>
      </c>
      <c r="O87" s="128" t="s">
        <v>286</v>
      </c>
      <c r="P87" s="126" t="s">
        <v>53</v>
      </c>
    </row>
    <row r="88" spans="1:16" s="167" customFormat="1" x14ac:dyDescent="0.35">
      <c r="A88" s="126" t="s">
        <v>289</v>
      </c>
      <c r="B88" s="127" t="s">
        <v>313</v>
      </c>
      <c r="C88" s="127" t="s">
        <v>280</v>
      </c>
      <c r="D88" s="164"/>
      <c r="E88" s="164"/>
      <c r="F88" s="165"/>
      <c r="G88" s="127"/>
      <c r="H88" s="127"/>
      <c r="I88" s="166"/>
      <c r="J88" s="127"/>
      <c r="K88" s="166"/>
      <c r="L88" s="127"/>
      <c r="M88" s="166"/>
      <c r="N88" s="165"/>
      <c r="O88" s="128"/>
      <c r="P88" s="126" t="s">
        <v>289</v>
      </c>
    </row>
    <row r="89" spans="1:16" s="167" customFormat="1" x14ac:dyDescent="0.35">
      <c r="A89" s="126" t="s">
        <v>299</v>
      </c>
      <c r="B89" s="127" t="s">
        <v>312</v>
      </c>
      <c r="C89" s="127" t="s">
        <v>280</v>
      </c>
      <c r="D89" s="164"/>
      <c r="E89" s="164"/>
      <c r="F89" s="165"/>
      <c r="G89" s="127"/>
      <c r="H89" s="127"/>
      <c r="I89" s="166"/>
      <c r="J89" s="127"/>
      <c r="K89" s="166"/>
      <c r="L89" s="127"/>
      <c r="M89" s="166"/>
      <c r="N89" s="165"/>
      <c r="O89" s="128"/>
      <c r="P89" s="126" t="s">
        <v>299</v>
      </c>
    </row>
    <row r="90" spans="1:16" x14ac:dyDescent="0.35">
      <c r="A90" s="125"/>
      <c r="I90" s="125"/>
      <c r="K90" s="125"/>
      <c r="M90" s="125"/>
      <c r="P90" s="125"/>
    </row>
    <row r="91" spans="1:16" x14ac:dyDescent="0.35">
      <c r="A91" s="125"/>
      <c r="I91" s="125"/>
      <c r="K91" s="125"/>
      <c r="M91" s="125"/>
      <c r="P91" s="125"/>
    </row>
    <row r="92" spans="1:16" x14ac:dyDescent="0.35">
      <c r="A92" s="125"/>
      <c r="I92" s="125"/>
      <c r="K92" s="125"/>
      <c r="M92" s="125"/>
      <c r="P92" s="125"/>
    </row>
    <row r="93" spans="1:16" x14ac:dyDescent="0.35">
      <c r="A93" s="125"/>
      <c r="I93" s="125"/>
      <c r="K93" s="125"/>
      <c r="M93" s="125"/>
      <c r="P93" s="125"/>
    </row>
    <row r="94" spans="1:16" x14ac:dyDescent="0.35">
      <c r="A94" s="125"/>
      <c r="I94" s="125"/>
      <c r="K94" s="125"/>
      <c r="M94" s="125"/>
      <c r="P94" s="125"/>
    </row>
    <row r="95" spans="1:16" x14ac:dyDescent="0.35">
      <c r="A95" s="125"/>
      <c r="I95" s="125"/>
      <c r="K95" s="125"/>
      <c r="M95" s="125"/>
      <c r="P95" s="125"/>
    </row>
    <row r="96" spans="1:16" x14ac:dyDescent="0.35">
      <c r="A96" s="125"/>
      <c r="I96" s="125"/>
      <c r="K96" s="125"/>
      <c r="M96" s="125"/>
      <c r="P96" s="125"/>
    </row>
    <row r="97" spans="1:16" x14ac:dyDescent="0.35">
      <c r="A97" s="125"/>
      <c r="I97" s="125"/>
      <c r="K97" s="125"/>
      <c r="M97" s="125"/>
      <c r="P97" s="125"/>
    </row>
    <row r="98" spans="1:16" x14ac:dyDescent="0.35">
      <c r="A98" s="125"/>
      <c r="I98" s="125"/>
      <c r="K98" s="125"/>
      <c r="M98" s="125"/>
      <c r="P98" s="125"/>
    </row>
    <row r="99" spans="1:16" x14ac:dyDescent="0.35">
      <c r="A99" s="125"/>
      <c r="I99" s="125"/>
      <c r="K99" s="125"/>
      <c r="M99" s="125"/>
      <c r="P99" s="125"/>
    </row>
    <row r="100" spans="1:16" x14ac:dyDescent="0.35">
      <c r="A100" s="125"/>
      <c r="I100" s="125"/>
      <c r="K100" s="125"/>
      <c r="M100" s="125"/>
      <c r="P100" s="125"/>
    </row>
    <row r="101" spans="1:16" x14ac:dyDescent="0.35">
      <c r="A101" s="125"/>
      <c r="I101" s="125"/>
      <c r="K101" s="125"/>
      <c r="M101" s="125"/>
      <c r="P101" s="125"/>
    </row>
    <row r="102" spans="1:16" x14ac:dyDescent="0.35">
      <c r="A102" s="125"/>
      <c r="I102" s="125"/>
      <c r="K102" s="125"/>
      <c r="M102" s="125"/>
      <c r="P102" s="125"/>
    </row>
    <row r="103" spans="1:16" x14ac:dyDescent="0.35">
      <c r="A103" s="125"/>
      <c r="I103" s="125"/>
      <c r="K103" s="125"/>
      <c r="M103" s="125"/>
      <c r="P103" s="125"/>
    </row>
    <row r="104" spans="1:16" x14ac:dyDescent="0.35">
      <c r="A104" s="125"/>
      <c r="I104" s="125"/>
      <c r="K104" s="125"/>
      <c r="M104" s="125"/>
      <c r="P104" s="125"/>
    </row>
    <row r="105" spans="1:16" x14ac:dyDescent="0.35">
      <c r="A105" s="125"/>
      <c r="I105" s="125"/>
      <c r="K105" s="125"/>
      <c r="M105" s="125"/>
      <c r="P105" s="125"/>
    </row>
    <row r="106" spans="1:16" x14ac:dyDescent="0.35">
      <c r="A106" s="125"/>
      <c r="I106" s="125"/>
      <c r="K106" s="125"/>
      <c r="M106" s="125"/>
      <c r="P106" s="125"/>
    </row>
    <row r="107" spans="1:16" x14ac:dyDescent="0.35">
      <c r="A107" s="125"/>
      <c r="I107" s="125"/>
      <c r="K107" s="125"/>
      <c r="M107" s="125"/>
      <c r="P107" s="125"/>
    </row>
    <row r="108" spans="1:16" x14ac:dyDescent="0.35">
      <c r="A108" s="125"/>
      <c r="I108" s="125"/>
      <c r="K108" s="125"/>
      <c r="M108" s="125"/>
      <c r="P108" s="125"/>
    </row>
    <row r="109" spans="1:16" x14ac:dyDescent="0.35">
      <c r="A109" s="125"/>
      <c r="I109" s="125"/>
      <c r="K109" s="125"/>
      <c r="M109" s="125"/>
      <c r="P109" s="125"/>
    </row>
    <row r="110" spans="1:16" x14ac:dyDescent="0.35">
      <c r="A110" s="125"/>
      <c r="I110" s="125"/>
      <c r="K110" s="125"/>
      <c r="M110" s="125"/>
      <c r="P110" s="125"/>
    </row>
    <row r="111" spans="1:16" x14ac:dyDescent="0.35">
      <c r="A111" s="125"/>
      <c r="I111" s="125"/>
      <c r="K111" s="125"/>
      <c r="M111" s="125"/>
      <c r="P111" s="125"/>
    </row>
    <row r="112" spans="1:16" x14ac:dyDescent="0.35">
      <c r="A112" s="125"/>
      <c r="I112" s="125"/>
      <c r="K112" s="125"/>
      <c r="M112" s="125"/>
      <c r="P112" s="125"/>
    </row>
    <row r="113" spans="1:16" x14ac:dyDescent="0.35">
      <c r="A113" s="125"/>
      <c r="I113" s="125"/>
      <c r="K113" s="125"/>
      <c r="M113" s="125"/>
      <c r="P113" s="125"/>
    </row>
    <row r="114" spans="1:16" x14ac:dyDescent="0.35">
      <c r="A114" s="125"/>
      <c r="I114" s="125"/>
      <c r="K114" s="125"/>
      <c r="M114" s="125"/>
      <c r="P114" s="125"/>
    </row>
    <row r="115" spans="1:16" x14ac:dyDescent="0.35">
      <c r="A115" s="125"/>
      <c r="I115" s="125"/>
      <c r="K115" s="125"/>
      <c r="M115" s="125"/>
      <c r="P115" s="125"/>
    </row>
    <row r="116" spans="1:16" x14ac:dyDescent="0.35">
      <c r="A116" s="125"/>
      <c r="I116" s="125"/>
      <c r="K116" s="125"/>
      <c r="M116" s="125"/>
      <c r="P116" s="125"/>
    </row>
    <row r="117" spans="1:16" x14ac:dyDescent="0.35">
      <c r="A117" s="125"/>
      <c r="I117" s="125"/>
      <c r="K117" s="125"/>
      <c r="M117" s="125"/>
      <c r="P117" s="125"/>
    </row>
    <row r="118" spans="1:16" x14ac:dyDescent="0.35">
      <c r="A118" s="125"/>
      <c r="I118" s="125"/>
      <c r="K118" s="125"/>
      <c r="M118" s="125"/>
      <c r="P118" s="125"/>
    </row>
    <row r="119" spans="1:16" x14ac:dyDescent="0.35">
      <c r="A119" s="125"/>
      <c r="I119" s="125"/>
      <c r="K119" s="125"/>
      <c r="M119" s="125"/>
      <c r="P119" s="125"/>
    </row>
    <row r="120" spans="1:16" x14ac:dyDescent="0.35">
      <c r="A120" s="125"/>
      <c r="I120" s="125"/>
      <c r="K120" s="125"/>
      <c r="M120" s="125"/>
      <c r="P120" s="125"/>
    </row>
    <row r="121" spans="1:16" x14ac:dyDescent="0.35">
      <c r="A121" s="125"/>
      <c r="I121" s="125"/>
      <c r="K121" s="125"/>
      <c r="M121" s="125"/>
      <c r="P121" s="125"/>
    </row>
    <row r="122" spans="1:16" x14ac:dyDescent="0.35">
      <c r="A122" s="125"/>
      <c r="I122" s="125"/>
      <c r="K122" s="125"/>
      <c r="M122" s="125"/>
      <c r="P122" s="125"/>
    </row>
    <row r="123" spans="1:16" x14ac:dyDescent="0.35">
      <c r="A123" s="125"/>
      <c r="I123" s="125"/>
      <c r="K123" s="125"/>
      <c r="M123" s="125"/>
      <c r="P123" s="125"/>
    </row>
    <row r="124" spans="1:16" x14ac:dyDescent="0.35">
      <c r="A124" s="125"/>
      <c r="I124" s="125"/>
      <c r="K124" s="125"/>
      <c r="M124" s="125"/>
      <c r="P124" s="125"/>
    </row>
    <row r="125" spans="1:16" x14ac:dyDescent="0.35">
      <c r="A125" s="125"/>
      <c r="I125" s="125"/>
      <c r="K125" s="125"/>
      <c r="M125" s="125"/>
      <c r="P125" s="125"/>
    </row>
    <row r="126" spans="1:16" x14ac:dyDescent="0.35">
      <c r="A126" s="125"/>
      <c r="I126" s="125"/>
      <c r="K126" s="125"/>
      <c r="M126" s="125"/>
      <c r="P126" s="125"/>
    </row>
    <row r="127" spans="1:16" x14ac:dyDescent="0.35">
      <c r="A127" s="125"/>
      <c r="I127" s="125"/>
      <c r="K127" s="125"/>
      <c r="M127" s="125"/>
      <c r="P127" s="125"/>
    </row>
  </sheetData>
  <phoneticPr fontId="8" type="noConversion"/>
  <printOptions headings="1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0F22B-E1BD-4D7B-A567-E5360510F2F3}">
  <dimension ref="A1:GZ36"/>
  <sheetViews>
    <sheetView topLeftCell="A25" workbookViewId="0">
      <selection activeCell="H10" sqref="B10:H13"/>
    </sheetView>
  </sheetViews>
  <sheetFormatPr defaultRowHeight="18.75" x14ac:dyDescent="0.3"/>
  <cols>
    <col min="1" max="1" width="4.85546875" style="113" customWidth="1"/>
    <col min="2" max="2" width="16.85546875" style="90" customWidth="1"/>
    <col min="3" max="3" width="27.85546875" style="90" customWidth="1"/>
    <col min="4" max="4" width="16.85546875" style="90" bestFit="1" customWidth="1"/>
    <col min="5" max="5" width="13.7109375" style="90" customWidth="1"/>
    <col min="6" max="6" width="16.140625" style="99" customWidth="1"/>
    <col min="7" max="7" width="14.28515625" style="90" customWidth="1"/>
    <col min="8" max="8" width="22.7109375" style="107" customWidth="1"/>
    <col min="9" max="9" width="6.7109375" style="113" customWidth="1"/>
    <col min="10" max="207" width="9.140625" style="90"/>
    <col min="208" max="208" width="14.85546875" style="90" bestFit="1" customWidth="1"/>
    <col min="209" max="16384" width="9.140625" style="90"/>
  </cols>
  <sheetData>
    <row r="1" spans="2:208" ht="19.5" thickBot="1" x14ac:dyDescent="0.35">
      <c r="B1" s="113"/>
      <c r="C1" s="113"/>
      <c r="D1" s="113"/>
      <c r="E1" s="113"/>
      <c r="F1" s="114"/>
      <c r="G1" s="113"/>
      <c r="H1" s="115"/>
    </row>
    <row r="2" spans="2:208" ht="15" customHeight="1" x14ac:dyDescent="0.3">
      <c r="B2" s="229" t="s">
        <v>262</v>
      </c>
      <c r="C2" s="230"/>
      <c r="D2" s="230"/>
      <c r="E2" s="230"/>
      <c r="F2" s="230"/>
      <c r="G2" s="230"/>
      <c r="H2" s="231"/>
    </row>
    <row r="3" spans="2:208" ht="15.75" customHeight="1" thickBot="1" x14ac:dyDescent="0.35">
      <c r="B3" s="232"/>
      <c r="C3" s="233"/>
      <c r="D3" s="233"/>
      <c r="E3" s="233"/>
      <c r="F3" s="233"/>
      <c r="G3" s="233"/>
      <c r="H3" s="234"/>
    </row>
    <row r="4" spans="2:208" ht="19.5" thickBot="1" x14ac:dyDescent="0.35">
      <c r="B4" s="113"/>
      <c r="C4" s="113"/>
      <c r="D4" s="113"/>
      <c r="E4" s="113"/>
      <c r="F4" s="114"/>
      <c r="G4" s="113"/>
      <c r="H4" s="115"/>
    </row>
    <row r="5" spans="2:208" x14ac:dyDescent="0.3">
      <c r="B5" s="76">
        <v>44967</v>
      </c>
      <c r="C5" s="77" t="s">
        <v>249</v>
      </c>
      <c r="D5" s="77">
        <v>6</v>
      </c>
      <c r="E5" s="94">
        <v>15</v>
      </c>
      <c r="F5" s="94">
        <f>D5*E5</f>
        <v>90</v>
      </c>
      <c r="G5" s="77"/>
      <c r="H5" s="105"/>
    </row>
    <row r="6" spans="2:208" x14ac:dyDescent="0.3">
      <c r="B6" s="95"/>
      <c r="C6" s="74"/>
      <c r="D6" s="90">
        <v>4</v>
      </c>
      <c r="E6" s="93">
        <v>25</v>
      </c>
      <c r="F6" s="93">
        <f>D6*E6</f>
        <v>100</v>
      </c>
      <c r="H6" s="106"/>
    </row>
    <row r="7" spans="2:208" x14ac:dyDescent="0.3">
      <c r="B7" s="95"/>
      <c r="C7" s="74"/>
      <c r="D7" s="75">
        <v>2</v>
      </c>
      <c r="E7" s="96">
        <v>20</v>
      </c>
      <c r="F7" s="96">
        <f>D7*E7</f>
        <v>40</v>
      </c>
      <c r="G7" s="91"/>
      <c r="H7" s="106"/>
    </row>
    <row r="8" spans="2:208" ht="19.5" thickBot="1" x14ac:dyDescent="0.35">
      <c r="B8" s="97"/>
      <c r="C8" s="79"/>
      <c r="D8" s="79">
        <f>SUM(D5:D7)</f>
        <v>12</v>
      </c>
      <c r="E8" s="98"/>
      <c r="F8" s="98">
        <f>SUM(F5:F7)</f>
        <v>230</v>
      </c>
      <c r="G8" s="92" t="s">
        <v>250</v>
      </c>
      <c r="H8" s="78">
        <v>200</v>
      </c>
    </row>
    <row r="9" spans="2:208" ht="15" customHeight="1" thickBot="1" x14ac:dyDescent="0.35">
      <c r="B9" s="113"/>
      <c r="C9" s="113"/>
      <c r="D9" s="113"/>
      <c r="E9" s="113"/>
      <c r="F9" s="114"/>
      <c r="G9" s="113"/>
      <c r="H9" s="115"/>
    </row>
    <row r="10" spans="2:208" x14ac:dyDescent="0.3">
      <c r="B10" s="76">
        <v>44973</v>
      </c>
      <c r="C10" s="77" t="s">
        <v>256</v>
      </c>
      <c r="D10" s="77">
        <v>3</v>
      </c>
      <c r="E10" s="94">
        <v>25</v>
      </c>
      <c r="F10" s="94">
        <f>D10*E10</f>
        <v>75</v>
      </c>
      <c r="G10" s="77"/>
      <c r="H10" s="105"/>
    </row>
    <row r="11" spans="2:208" x14ac:dyDescent="0.3">
      <c r="B11" s="95"/>
      <c r="C11" s="74"/>
      <c r="D11" s="90">
        <v>1</v>
      </c>
      <c r="E11" s="93">
        <v>15</v>
      </c>
      <c r="F11" s="93">
        <f>D11*E11</f>
        <v>15</v>
      </c>
      <c r="H11" s="106"/>
      <c r="GZ11" s="129">
        <v>45009</v>
      </c>
    </row>
    <row r="12" spans="2:208" x14ac:dyDescent="0.3">
      <c r="B12" s="95"/>
      <c r="C12" s="74"/>
      <c r="D12" s="75"/>
      <c r="E12" s="96"/>
      <c r="F12" s="96">
        <f>D12*E12</f>
        <v>0</v>
      </c>
      <c r="G12" s="91"/>
      <c r="H12" s="106"/>
    </row>
    <row r="13" spans="2:208" ht="19.5" thickBot="1" x14ac:dyDescent="0.35">
      <c r="B13" s="97"/>
      <c r="C13" s="79"/>
      <c r="D13" s="79">
        <f>SUM(D10:D12)</f>
        <v>4</v>
      </c>
      <c r="E13" s="98"/>
      <c r="F13" s="98">
        <f>SUM(F10:F12)</f>
        <v>90</v>
      </c>
      <c r="G13" s="92" t="s">
        <v>257</v>
      </c>
      <c r="H13" s="78">
        <v>90</v>
      </c>
    </row>
    <row r="14" spans="2:208" ht="19.5" thickBot="1" x14ac:dyDescent="0.35">
      <c r="B14" s="113"/>
      <c r="C14" s="113"/>
      <c r="D14" s="113"/>
      <c r="E14" s="113"/>
      <c r="F14" s="114"/>
      <c r="G14" s="113"/>
      <c r="H14" s="115"/>
    </row>
    <row r="15" spans="2:208" x14ac:dyDescent="0.3">
      <c r="B15" s="76">
        <v>44970</v>
      </c>
      <c r="C15" s="77" t="s">
        <v>259</v>
      </c>
      <c r="D15" s="77"/>
      <c r="E15" s="77" t="s">
        <v>260</v>
      </c>
      <c r="F15" s="108">
        <v>150</v>
      </c>
      <c r="G15" s="77"/>
      <c r="H15" s="105">
        <v>-150</v>
      </c>
    </row>
    <row r="16" spans="2:208" ht="19.5" thickBot="1" x14ac:dyDescent="0.35">
      <c r="B16" s="97"/>
      <c r="C16" s="79"/>
      <c r="D16" s="79"/>
      <c r="E16" s="79"/>
      <c r="F16" s="109"/>
      <c r="G16" s="79"/>
      <c r="H16" s="78"/>
    </row>
    <row r="17" spans="1:8" ht="19.5" thickBot="1" x14ac:dyDescent="0.35">
      <c r="B17" s="113"/>
      <c r="C17" s="113"/>
      <c r="D17" s="113"/>
      <c r="E17" s="113"/>
      <c r="F17" s="114"/>
      <c r="G17" s="113"/>
      <c r="H17" s="115"/>
    </row>
    <row r="18" spans="1:8" ht="21.75" thickBot="1" x14ac:dyDescent="0.4">
      <c r="B18" s="113"/>
      <c r="C18" s="113"/>
      <c r="D18" s="113"/>
      <c r="E18" s="113"/>
      <c r="F18" s="110"/>
      <c r="G18" s="111" t="s">
        <v>261</v>
      </c>
      <c r="H18" s="112">
        <f>SUM(H15,H13,H8)</f>
        <v>140</v>
      </c>
    </row>
    <row r="19" spans="1:8" ht="19.5" thickBot="1" x14ac:dyDescent="0.35">
      <c r="B19" s="113"/>
      <c r="C19" s="113"/>
      <c r="D19" s="113"/>
      <c r="E19" s="113"/>
      <c r="F19" s="114"/>
      <c r="G19" s="113"/>
      <c r="H19" s="115"/>
    </row>
    <row r="20" spans="1:8" x14ac:dyDescent="0.3">
      <c r="B20" s="229" t="s">
        <v>263</v>
      </c>
      <c r="C20" s="230"/>
      <c r="D20" s="230"/>
      <c r="E20" s="230"/>
      <c r="F20" s="230"/>
      <c r="G20" s="230"/>
      <c r="H20" s="231"/>
    </row>
    <row r="21" spans="1:8" ht="19.5" thickBot="1" x14ac:dyDescent="0.35">
      <c r="B21" s="232"/>
      <c r="C21" s="233"/>
      <c r="D21" s="233"/>
      <c r="E21" s="233"/>
      <c r="F21" s="233"/>
      <c r="G21" s="233"/>
      <c r="H21" s="234"/>
    </row>
    <row r="22" spans="1:8" ht="19.5" thickBot="1" x14ac:dyDescent="0.35">
      <c r="B22" s="113"/>
      <c r="C22" s="113"/>
      <c r="D22" s="113"/>
      <c r="E22" s="113"/>
      <c r="F22" s="114"/>
      <c r="G22" s="113"/>
      <c r="H22" s="115"/>
    </row>
    <row r="23" spans="1:8" x14ac:dyDescent="0.3">
      <c r="B23" s="76">
        <v>44988</v>
      </c>
      <c r="C23" s="77" t="s">
        <v>264</v>
      </c>
      <c r="D23" s="77">
        <v>7</v>
      </c>
      <c r="E23" s="94">
        <v>10</v>
      </c>
      <c r="F23" s="94">
        <f>D23*E23</f>
        <v>70</v>
      </c>
      <c r="G23" s="77" t="s">
        <v>269</v>
      </c>
      <c r="H23" s="105"/>
    </row>
    <row r="24" spans="1:8" x14ac:dyDescent="0.3">
      <c r="B24" s="95"/>
      <c r="C24" s="74" t="s">
        <v>265</v>
      </c>
      <c r="D24" s="90">
        <v>1</v>
      </c>
      <c r="E24" s="93">
        <v>50</v>
      </c>
      <c r="F24" s="93">
        <f>D24*E24</f>
        <v>50</v>
      </c>
      <c r="G24" s="90" t="s">
        <v>38</v>
      </c>
      <c r="H24" s="106" t="s">
        <v>228</v>
      </c>
    </row>
    <row r="25" spans="1:8" x14ac:dyDescent="0.3">
      <c r="B25" s="95"/>
      <c r="C25" s="74" t="s">
        <v>266</v>
      </c>
      <c r="D25" s="75"/>
      <c r="E25" s="96"/>
      <c r="F25" s="96"/>
      <c r="G25" s="91"/>
      <c r="H25" s="106"/>
    </row>
    <row r="26" spans="1:8" ht="19.5" thickBot="1" x14ac:dyDescent="0.35">
      <c r="B26" s="97"/>
      <c r="C26" s="79"/>
      <c r="D26" s="79">
        <f>SUM(D23:D25)</f>
        <v>8</v>
      </c>
      <c r="E26" s="98"/>
      <c r="F26" s="98">
        <f>SUM(F23:F25)</f>
        <v>120</v>
      </c>
      <c r="G26" s="92" t="s">
        <v>250</v>
      </c>
      <c r="H26" s="78">
        <v>100</v>
      </c>
    </row>
    <row r="27" spans="1:8" ht="19.5" thickBot="1" x14ac:dyDescent="0.35">
      <c r="B27" s="113"/>
      <c r="C27" s="113"/>
      <c r="D27" s="113"/>
      <c r="E27" s="113"/>
      <c r="F27" s="114"/>
      <c r="G27" s="113"/>
      <c r="H27" s="115"/>
    </row>
    <row r="28" spans="1:8" x14ac:dyDescent="0.3">
      <c r="B28" s="76">
        <v>45009</v>
      </c>
      <c r="C28" s="77" t="s">
        <v>264</v>
      </c>
      <c r="D28" s="77">
        <v>6</v>
      </c>
      <c r="E28" s="94">
        <v>10</v>
      </c>
      <c r="F28" s="94">
        <f>D28*E28</f>
        <v>60</v>
      </c>
      <c r="G28" s="77" t="s">
        <v>269</v>
      </c>
      <c r="H28" s="105"/>
    </row>
    <row r="29" spans="1:8" x14ac:dyDescent="0.3">
      <c r="B29" s="95"/>
      <c r="C29" s="74" t="s">
        <v>265</v>
      </c>
      <c r="D29" s="90">
        <v>1</v>
      </c>
      <c r="E29" s="93">
        <v>50</v>
      </c>
      <c r="F29" s="93">
        <f>D29*E29</f>
        <v>50</v>
      </c>
      <c r="G29" s="90" t="s">
        <v>38</v>
      </c>
      <c r="H29" s="106" t="s">
        <v>171</v>
      </c>
    </row>
    <row r="30" spans="1:8" x14ac:dyDescent="0.3">
      <c r="B30" s="95"/>
      <c r="C30" s="74"/>
      <c r="D30" s="75">
        <v>1</v>
      </c>
      <c r="E30" s="96">
        <v>30</v>
      </c>
      <c r="F30" s="96">
        <f>D30*E30</f>
        <v>30</v>
      </c>
      <c r="G30" s="91" t="s">
        <v>270</v>
      </c>
      <c r="H30" s="106" t="s">
        <v>50</v>
      </c>
    </row>
    <row r="31" spans="1:8" ht="19.5" thickBot="1" x14ac:dyDescent="0.35">
      <c r="B31" s="97"/>
      <c r="C31" s="79"/>
      <c r="D31" s="79">
        <f>SUM(D28:D30)</f>
        <v>8</v>
      </c>
      <c r="E31" s="98"/>
      <c r="F31" s="98">
        <f>SUM(F28:F30)</f>
        <v>140</v>
      </c>
      <c r="G31" s="92" t="s">
        <v>250</v>
      </c>
      <c r="H31" s="78">
        <v>120</v>
      </c>
    </row>
    <row r="32" spans="1:8" ht="19.5" thickBot="1" x14ac:dyDescent="0.35">
      <c r="A32" s="113" t="s">
        <v>268</v>
      </c>
    </row>
    <row r="33" spans="2:8" x14ac:dyDescent="0.3">
      <c r="B33" s="170">
        <v>45023</v>
      </c>
      <c r="C33" s="171" t="s">
        <v>259</v>
      </c>
      <c r="D33" s="171">
        <v>1</v>
      </c>
      <c r="E33" s="172">
        <v>-12</v>
      </c>
      <c r="F33" s="172">
        <f>D33*E33</f>
        <v>-12</v>
      </c>
      <c r="G33" s="171" t="s">
        <v>278</v>
      </c>
      <c r="H33" s="173"/>
    </row>
    <row r="34" spans="2:8" x14ac:dyDescent="0.3">
      <c r="B34" s="174"/>
      <c r="C34" s="175"/>
      <c r="D34" s="176">
        <v>1</v>
      </c>
      <c r="E34" s="177">
        <v>-179</v>
      </c>
      <c r="F34" s="177">
        <f>D34*E34</f>
        <v>-179</v>
      </c>
      <c r="G34" s="175" t="s">
        <v>279</v>
      </c>
      <c r="H34" s="178"/>
    </row>
    <row r="35" spans="2:8" ht="19.5" thickBot="1" x14ac:dyDescent="0.35">
      <c r="B35" s="179"/>
      <c r="C35" s="180"/>
      <c r="D35" s="180"/>
      <c r="E35" s="181"/>
      <c r="F35" s="181">
        <f>SUM(F33:F34)</f>
        <v>-191</v>
      </c>
      <c r="G35" s="180"/>
      <c r="H35" s="182">
        <f>F35</f>
        <v>-191</v>
      </c>
    </row>
    <row r="36" spans="2:8" x14ac:dyDescent="0.3">
      <c r="E36" s="93"/>
      <c r="F36" s="93"/>
    </row>
  </sheetData>
  <mergeCells count="2">
    <mergeCell ref="B2:H3"/>
    <mergeCell ref="B20:H2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financeiro</vt:lpstr>
      <vt:lpstr>Terreiro</vt:lpstr>
      <vt:lpstr>CPF</vt:lpstr>
      <vt:lpstr>Galinhas</vt:lpstr>
      <vt:lpstr>Compra e Venda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Elia</dc:creator>
  <cp:lastModifiedBy>55219</cp:lastModifiedBy>
  <dcterms:created xsi:type="dcterms:W3CDTF">2020-12-06T23:51:17Z</dcterms:created>
  <dcterms:modified xsi:type="dcterms:W3CDTF">2024-02-15T12:09:21Z</dcterms:modified>
</cp:coreProperties>
</file>