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cuments\Betinho\Bichos de Casa\Galinhas\"/>
    </mc:Choice>
  </mc:AlternateContent>
  <xr:revisionPtr revIDLastSave="0" documentId="13_ncr:1_{C5FD898B-6971-4D62-8150-2711CCC43CE2}" xr6:coauthVersionLast="36" xr6:coauthVersionMax="36" xr10:uidLastSave="{00000000-0000-0000-0000-000000000000}"/>
  <bookViews>
    <workbookView xWindow="1200" yWindow="360" windowWidth="18390" windowHeight="10560" xr2:uid="{B92DF637-F590-4D2B-8C4D-4203EDF030A5}"/>
  </bookViews>
  <sheets>
    <sheet name="Galinhas" sheetId="3" r:id="rId1"/>
    <sheet name="Compra e Venda" sheetId="7" r:id="rId2"/>
    <sheet name="Terreiro" sheetId="13" r:id="rId3"/>
    <sheet name="financeiro" sheetId="1" r:id="rId4"/>
    <sheet name="CPF" sheetId="8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7" i="3" l="1"/>
  <c r="N117" i="3" s="1"/>
  <c r="J117" i="3"/>
  <c r="G117" i="3"/>
  <c r="G122" i="3" l="1"/>
  <c r="L122" i="3"/>
  <c r="N122" i="3" s="1"/>
  <c r="K122" i="3"/>
  <c r="J122" i="3"/>
  <c r="L120" i="3" l="1"/>
  <c r="N120" i="3" s="1"/>
  <c r="K120" i="3"/>
  <c r="J120" i="3"/>
  <c r="L119" i="3"/>
  <c r="N119" i="3" s="1"/>
  <c r="K119" i="3"/>
  <c r="J119" i="3"/>
  <c r="L116" i="3"/>
  <c r="N116" i="3" s="1"/>
  <c r="K116" i="3"/>
  <c r="J116" i="3"/>
  <c r="G116" i="3"/>
  <c r="L115" i="3"/>
  <c r="N115" i="3" s="1"/>
  <c r="J115" i="3"/>
  <c r="G115" i="3"/>
  <c r="L118" i="3" l="1"/>
  <c r="N118" i="3" s="1"/>
  <c r="J118" i="3"/>
  <c r="L108" i="3" l="1"/>
  <c r="N108" i="3" s="1"/>
  <c r="K108" i="3"/>
  <c r="J108" i="3"/>
  <c r="G108" i="3"/>
  <c r="L107" i="3"/>
  <c r="N107" i="3" s="1"/>
  <c r="J107" i="3"/>
  <c r="G107" i="3"/>
  <c r="J113" i="3" l="1"/>
  <c r="L113" i="3"/>
  <c r="N113" i="3" s="1"/>
  <c r="K113" i="3"/>
  <c r="G113" i="3"/>
  <c r="L114" i="3" l="1"/>
  <c r="N114" i="3" s="1"/>
  <c r="K114" i="3"/>
  <c r="J114" i="3"/>
  <c r="G114" i="3"/>
  <c r="L105" i="3" l="1"/>
  <c r="N105" i="3" s="1"/>
  <c r="L125" i="3"/>
  <c r="N125" i="3" s="1"/>
  <c r="K125" i="3"/>
  <c r="G106" i="3"/>
  <c r="G105" i="3"/>
  <c r="K105" i="3"/>
  <c r="L111" i="3"/>
  <c r="N111" i="3" s="1"/>
  <c r="J111" i="3"/>
  <c r="G111" i="3"/>
  <c r="G125" i="3" l="1"/>
  <c r="K127" i="3" l="1"/>
  <c r="L102" i="3" l="1"/>
  <c r="N102" i="3" s="1"/>
  <c r="L109" i="3"/>
  <c r="N109" i="3" s="1"/>
  <c r="L101" i="3"/>
  <c r="N101" i="3" s="1"/>
  <c r="L124" i="3"/>
  <c r="N124" i="3" s="1"/>
  <c r="L98" i="3"/>
  <c r="N98" i="3" s="1"/>
  <c r="L106" i="3"/>
  <c r="N106" i="3" s="1"/>
  <c r="L126" i="3"/>
  <c r="N126" i="3" s="1"/>
  <c r="L103" i="3"/>
  <c r="N103" i="3" s="1"/>
  <c r="L110" i="3"/>
  <c r="N110" i="3" s="1"/>
  <c r="J110" i="3"/>
  <c r="J103" i="3" l="1"/>
  <c r="G101" i="3" l="1"/>
  <c r="K101" i="3"/>
  <c r="J101" i="3"/>
  <c r="J126" i="3" l="1"/>
  <c r="K109" i="3" l="1"/>
  <c r="J109" i="3"/>
  <c r="G109" i="3"/>
  <c r="G102" i="3"/>
  <c r="J102" i="3"/>
  <c r="K124" i="3" l="1"/>
  <c r="G124" i="3"/>
  <c r="G157" i="3" l="1"/>
  <c r="D156" i="3"/>
  <c r="G103" i="3" l="1"/>
  <c r="G110" i="3"/>
  <c r="G126" i="3" l="1"/>
  <c r="K110" i="3" l="1"/>
  <c r="K103" i="3"/>
  <c r="K126" i="3"/>
  <c r="J106" i="3"/>
  <c r="K106" i="3"/>
  <c r="L56" i="3" l="1"/>
  <c r="N56" i="3" s="1"/>
  <c r="L55" i="3"/>
  <c r="N55" i="3" s="1"/>
  <c r="L58" i="3"/>
  <c r="N58" i="3" s="1"/>
  <c r="L59" i="3"/>
  <c r="N59" i="3" s="1"/>
  <c r="L57" i="3"/>
  <c r="N57" i="3" s="1"/>
  <c r="K56" i="3" l="1"/>
  <c r="K90" i="3"/>
  <c r="L89" i="3"/>
  <c r="N89" i="3" s="1"/>
  <c r="J89" i="3"/>
  <c r="L92" i="3"/>
  <c r="N92" i="3" s="1"/>
  <c r="L93" i="3"/>
  <c r="N93" i="3" s="1"/>
  <c r="L94" i="3"/>
  <c r="N94" i="3" s="1"/>
  <c r="L95" i="3"/>
  <c r="N95" i="3" s="1"/>
  <c r="L90" i="3"/>
  <c r="N90" i="3" s="1"/>
  <c r="L97" i="3"/>
  <c r="N97" i="3" s="1"/>
  <c r="J98" i="3"/>
  <c r="J97" i="3"/>
  <c r="J90" i="3"/>
  <c r="J92" i="3"/>
  <c r="J93" i="3"/>
  <c r="J94" i="3"/>
  <c r="J95" i="3"/>
  <c r="J91" i="3"/>
  <c r="K92" i="3"/>
  <c r="K98" i="3"/>
  <c r="J78" i="3"/>
  <c r="J84" i="3"/>
  <c r="J85" i="3"/>
  <c r="K78" i="3" l="1"/>
  <c r="K97" i="3"/>
  <c r="G78" i="3"/>
  <c r="K95" i="3" l="1"/>
  <c r="K94" i="3"/>
  <c r="K82" i="3"/>
  <c r="K81" i="3"/>
  <c r="G85" i="3" l="1"/>
  <c r="G84" i="3"/>
  <c r="F80" i="3" l="1"/>
  <c r="G80" i="3" l="1"/>
  <c r="G77" i="3"/>
  <c r="L74" i="3" l="1"/>
  <c r="J74" i="3"/>
  <c r="L91" i="3"/>
  <c r="N91" i="3" s="1"/>
  <c r="G73" i="3" l="1"/>
  <c r="J73" i="3"/>
  <c r="L73" i="3"/>
  <c r="N73" i="3" s="1"/>
  <c r="G74" i="3"/>
  <c r="G153" i="3" l="1"/>
  <c r="G152" i="3"/>
  <c r="L152" i="3"/>
  <c r="N152" i="3" s="1"/>
  <c r="D44" i="7"/>
  <c r="F42" i="7"/>
  <c r="F41" i="7"/>
  <c r="F44" i="7" s="1"/>
  <c r="L72" i="3"/>
  <c r="N72" i="3" s="1"/>
  <c r="L71" i="3"/>
  <c r="L62" i="3"/>
  <c r="J62" i="3"/>
  <c r="G62" i="3"/>
  <c r="G72" i="3" l="1"/>
  <c r="J72" i="3"/>
  <c r="N71" i="3" l="1"/>
  <c r="J68" i="3"/>
  <c r="L65" i="3" l="1"/>
  <c r="N65" i="3" s="1"/>
  <c r="L69" i="3"/>
  <c r="N69" i="3" s="1"/>
  <c r="L64" i="3"/>
  <c r="N64" i="3" s="1"/>
  <c r="L70" i="3"/>
  <c r="N70" i="3" s="1"/>
  <c r="L68" i="3"/>
  <c r="G68" i="3"/>
  <c r="J70" i="3"/>
  <c r="G70" i="3"/>
  <c r="J71" i="3"/>
  <c r="G71" i="3"/>
  <c r="G130" i="3" l="1"/>
  <c r="G128" i="3"/>
  <c r="L128" i="3" l="1"/>
  <c r="N128" i="3" s="1"/>
  <c r="L153" i="3"/>
  <c r="N153" i="3" s="1"/>
  <c r="L130" i="3"/>
  <c r="N130" i="3" s="1"/>
  <c r="L129" i="3"/>
  <c r="N129" i="3" s="1"/>
  <c r="G129" i="3"/>
  <c r="J66" i="3" l="1"/>
  <c r="J69" i="3" l="1"/>
  <c r="J64" i="3" l="1"/>
  <c r="J65" i="3"/>
  <c r="G64" i="3" l="1"/>
  <c r="D6" i="3" l="1"/>
  <c r="D54" i="3"/>
  <c r="G66" i="3" l="1"/>
  <c r="G69" i="3"/>
  <c r="G65" i="3" l="1"/>
  <c r="J142" i="3" l="1"/>
  <c r="G142" i="3"/>
  <c r="G141" i="3"/>
  <c r="F34" i="7"/>
  <c r="F35" i="7" s="1"/>
  <c r="H35" i="7" s="1"/>
  <c r="F33" i="7"/>
  <c r="J136" i="3"/>
  <c r="J141" i="3"/>
  <c r="J135" i="3"/>
  <c r="J138" i="3"/>
  <c r="J134" i="3"/>
  <c r="J143" i="3"/>
  <c r="J131" i="3"/>
  <c r="J132" i="3"/>
  <c r="F30" i="7"/>
  <c r="D31" i="7"/>
  <c r="F29" i="7"/>
  <c r="F28" i="7"/>
  <c r="G131" i="3"/>
  <c r="G135" i="3"/>
  <c r="G138" i="3"/>
  <c r="G136" i="3"/>
  <c r="D26" i="7"/>
  <c r="F24" i="7"/>
  <c r="F23" i="7"/>
  <c r="H18" i="7"/>
  <c r="D13" i="7"/>
  <c r="F12" i="7"/>
  <c r="F11" i="7"/>
  <c r="F10" i="7"/>
  <c r="D8" i="7"/>
  <c r="F7" i="7"/>
  <c r="F6" i="7"/>
  <c r="F5" i="7"/>
  <c r="B7" i="13"/>
  <c r="B11" i="13" s="1"/>
  <c r="B8" i="13" s="1"/>
  <c r="F31" i="7" l="1"/>
  <c r="F8" i="7"/>
  <c r="F26" i="7"/>
  <c r="F13" i="7"/>
  <c r="B5" i="13"/>
  <c r="B4" i="13" s="1"/>
  <c r="J52" i="3" l="1"/>
  <c r="G52" i="3"/>
  <c r="J51" i="3"/>
  <c r="J50" i="3"/>
  <c r="J49" i="3"/>
  <c r="J48" i="3"/>
  <c r="J47" i="3"/>
  <c r="J46" i="3"/>
  <c r="J45" i="3"/>
  <c r="G51" i="3"/>
  <c r="G50" i="3"/>
  <c r="G48" i="3"/>
  <c r="G49" i="3"/>
  <c r="G46" i="3"/>
  <c r="G47" i="3"/>
  <c r="G45" i="3"/>
  <c r="G32" i="3"/>
  <c r="G33" i="3"/>
  <c r="G34" i="3"/>
  <c r="G35" i="3"/>
  <c r="G36" i="3"/>
  <c r="G37" i="3"/>
  <c r="G38" i="3"/>
  <c r="G40" i="3"/>
  <c r="G41" i="3"/>
  <c r="G42" i="3"/>
  <c r="G43" i="3"/>
  <c r="G44" i="3"/>
  <c r="G30" i="3"/>
  <c r="G29" i="3"/>
  <c r="J41" i="3"/>
  <c r="J42" i="3"/>
  <c r="J43" i="3"/>
  <c r="J44" i="3"/>
  <c r="J40" i="3"/>
  <c r="J2" i="3"/>
  <c r="J3" i="3"/>
  <c r="J4" i="3"/>
  <c r="J5" i="3"/>
  <c r="J8" i="3"/>
  <c r="J9" i="3"/>
  <c r="J11" i="3"/>
  <c r="J12" i="3"/>
  <c r="J13" i="3"/>
  <c r="J14" i="3"/>
  <c r="J15" i="3"/>
  <c r="J17" i="3"/>
  <c r="J19" i="3"/>
  <c r="J20" i="3"/>
  <c r="J22" i="3"/>
  <c r="J23" i="3"/>
  <c r="J24" i="3"/>
  <c r="J25" i="3"/>
  <c r="J26" i="3"/>
  <c r="J27" i="3"/>
  <c r="J29" i="3"/>
  <c r="J30" i="3"/>
  <c r="J32" i="3"/>
  <c r="J33" i="3"/>
  <c r="J34" i="3"/>
  <c r="J35" i="3"/>
  <c r="J36" i="3"/>
  <c r="J37" i="3"/>
  <c r="J38" i="3"/>
  <c r="J12" i="1" l="1"/>
  <c r="G11" i="1"/>
  <c r="J5" i="1"/>
  <c r="J3" i="1" s="1"/>
  <c r="F3" i="1"/>
  <c r="B3" i="1"/>
  <c r="A3" i="1" s="1"/>
</calcChain>
</file>

<file path=xl/sharedStrings.xml><?xml version="1.0" encoding="utf-8"?>
<sst xmlns="http://schemas.openxmlformats.org/spreadsheetml/2006/main" count="1030" uniqueCount="333">
  <si>
    <t>FIXOS</t>
  </si>
  <si>
    <t>Receita</t>
  </si>
  <si>
    <t>Coluna1</t>
  </si>
  <si>
    <t>Dia</t>
  </si>
  <si>
    <t>Despesa</t>
  </si>
  <si>
    <t>Extraordinários</t>
  </si>
  <si>
    <t>Fonte</t>
  </si>
  <si>
    <t>Receita/Despesa</t>
  </si>
  <si>
    <t>Data</t>
  </si>
  <si>
    <t>Sonhos</t>
  </si>
  <si>
    <t>Internet melhor</t>
  </si>
  <si>
    <t>Duba</t>
  </si>
  <si>
    <t>Aluguel</t>
  </si>
  <si>
    <t>Galinhas</t>
  </si>
  <si>
    <t>Trimestral</t>
  </si>
  <si>
    <t>Kombi</t>
  </si>
  <si>
    <t>Leila</t>
  </si>
  <si>
    <t>Luz</t>
  </si>
  <si>
    <t>Fornada + Lenha + Cimento + Serviço</t>
  </si>
  <si>
    <t>Internet</t>
  </si>
  <si>
    <t>Evento Julho</t>
  </si>
  <si>
    <t>Julho</t>
  </si>
  <si>
    <t>Conta</t>
  </si>
  <si>
    <t>Silverlaend</t>
  </si>
  <si>
    <t>Maio, Junho, Julho</t>
  </si>
  <si>
    <t>Açougue</t>
  </si>
  <si>
    <t>Taxa inscrição evento Julho</t>
  </si>
  <si>
    <t>Mercado</t>
  </si>
  <si>
    <t>Taxa inscrição evento Outubro</t>
  </si>
  <si>
    <t>Outubro</t>
  </si>
  <si>
    <t>Frete Evento Outubro</t>
  </si>
  <si>
    <t>Estadia + Alimentação evento Outubro</t>
  </si>
  <si>
    <t>Fundição Silverlaend +Frete</t>
  </si>
  <si>
    <t>Junho</t>
  </si>
  <si>
    <t>Evento Outubro</t>
  </si>
  <si>
    <t>Sabrina</t>
  </si>
  <si>
    <t>Fulana</t>
  </si>
  <si>
    <t>deitou</t>
  </si>
  <si>
    <t>galinha</t>
  </si>
  <si>
    <t>Raquel</t>
  </si>
  <si>
    <t>Iniciais</t>
  </si>
  <si>
    <t>SA</t>
  </si>
  <si>
    <t>FU</t>
  </si>
  <si>
    <t>RA</t>
  </si>
  <si>
    <t>DA</t>
  </si>
  <si>
    <t>NA</t>
  </si>
  <si>
    <t>Dalila</t>
  </si>
  <si>
    <t>Nairobi</t>
  </si>
  <si>
    <t>CA</t>
  </si>
  <si>
    <t>ZU</t>
  </si>
  <si>
    <t>Zulema</t>
  </si>
  <si>
    <t>JU</t>
  </si>
  <si>
    <t>Judite</t>
  </si>
  <si>
    <t>MA</t>
  </si>
  <si>
    <t>Macarena</t>
  </si>
  <si>
    <t>fevereiro</t>
  </si>
  <si>
    <t>março</t>
  </si>
  <si>
    <t>maio</t>
  </si>
  <si>
    <t>abril</t>
  </si>
  <si>
    <t>janeiro</t>
  </si>
  <si>
    <t>CPF</t>
  </si>
  <si>
    <t xml:space="preserve"> AT</t>
  </si>
  <si>
    <t>Ateu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</si>
  <si>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</si>
  <si>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</si>
  <si>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</si>
  <si>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</si>
  <si>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</si>
  <si>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</si>
  <si>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</si>
  <si>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</si>
  <si>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</si>
  <si>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</si>
  <si>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</si>
  <si>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Juditi</t>
  </si>
  <si>
    <t>AG</t>
  </si>
  <si>
    <t>Alta Gracia</t>
  </si>
  <si>
    <t>TO</t>
  </si>
  <si>
    <t>Tokio</t>
  </si>
  <si>
    <t>RI</t>
  </si>
  <si>
    <t>Rita Lee</t>
  </si>
  <si>
    <t>Elis Regina</t>
  </si>
  <si>
    <t>NL</t>
  </si>
  <si>
    <t>Nara Leão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</si>
  <si>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</si>
  <si>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</si>
  <si>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</si>
  <si>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</si>
  <si>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</si>
  <si>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</si>
  <si>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</si>
  <si>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</si>
  <si>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</si>
  <si>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</si>
  <si>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GI</t>
  </si>
  <si>
    <t>Giovana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</si>
  <si>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</si>
  <si>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</si>
  <si>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</si>
  <si>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</si>
  <si>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</si>
  <si>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</si>
  <si>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</si>
  <si>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</si>
  <si>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</si>
  <si>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</si>
  <si>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</si>
  <si>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</si>
  <si>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</si>
  <si>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0000</t>
  </si>
  <si>
    <t>IN</t>
  </si>
  <si>
    <t>Inaura</t>
  </si>
  <si>
    <t>Cálcifer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</si>
  <si>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</si>
  <si>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</si>
  <si>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</si>
  <si>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</si>
  <si>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</si>
  <si>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</si>
  <si>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</si>
  <si>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</si>
  <si>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</si>
  <si>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</si>
  <si>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</si>
  <si>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</si>
  <si>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</si>
  <si>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</si>
  <si>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</si>
  <si>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</si>
  <si>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</si>
  <si>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</si>
  <si>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</si>
  <si>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</si>
  <si>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</si>
  <si>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</si>
  <si>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</si>
  <si>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</si>
  <si>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</si>
  <si>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PO</t>
  </si>
  <si>
    <t>Polaquito</t>
  </si>
  <si>
    <t>Sigla</t>
  </si>
  <si>
    <t>Nome</t>
  </si>
  <si>
    <t>TJ</t>
  </si>
  <si>
    <t>Tom Jobim</t>
  </si>
  <si>
    <t>Caipira</t>
  </si>
  <si>
    <t>Rhodia</t>
  </si>
  <si>
    <t>Índio</t>
  </si>
  <si>
    <t>Polaco</t>
  </si>
  <si>
    <t>Caipirão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</si>
  <si>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</si>
  <si>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</si>
  <si>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</si>
  <si>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</si>
  <si>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</si>
  <si>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</si>
  <si>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</si>
  <si>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</si>
  <si>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</si>
  <si>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</si>
  <si>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</si>
  <si>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</si>
  <si>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</si>
  <si>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</si>
  <si>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</si>
  <si>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</si>
  <si>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</si>
  <si>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</si>
  <si>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</si>
  <si>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</si>
  <si>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PR</t>
  </si>
  <si>
    <t>Professor</t>
  </si>
  <si>
    <t>Janaina</t>
  </si>
  <si>
    <t>JÁ</t>
  </si>
  <si>
    <t>GALO</t>
  </si>
  <si>
    <t>AXUL</t>
  </si>
  <si>
    <t>VERMELHO</t>
  </si>
  <si>
    <t>GALINHA</t>
  </si>
  <si>
    <t>VERDE</t>
  </si>
  <si>
    <t>FRANGO</t>
  </si>
  <si>
    <t>LARANJA</t>
  </si>
  <si>
    <t>FRANGA</t>
  </si>
  <si>
    <t>ER</t>
  </si>
  <si>
    <t>RL</t>
  </si>
  <si>
    <t>FR</t>
  </si>
  <si>
    <t>Franga</t>
  </si>
  <si>
    <t>Calcifer</t>
  </si>
  <si>
    <t>Índia</t>
  </si>
  <si>
    <t>SN</t>
  </si>
  <si>
    <t>junho</t>
  </si>
  <si>
    <t>nasceu</t>
  </si>
  <si>
    <t>Sole</t>
  </si>
  <si>
    <t>Tereza</t>
  </si>
  <si>
    <t>Alba</t>
  </si>
  <si>
    <t>Lucrécia</t>
  </si>
  <si>
    <t>WA</t>
  </si>
  <si>
    <t>Wanderléa</t>
  </si>
  <si>
    <t>julho</t>
  </si>
  <si>
    <t>IS</t>
  </si>
  <si>
    <t>Ivete Sangalo</t>
  </si>
  <si>
    <t>21 dias</t>
  </si>
  <si>
    <t>agosto</t>
  </si>
  <si>
    <t>% N</t>
  </si>
  <si>
    <t>Tókio</t>
  </si>
  <si>
    <t>misturaram os pintinhos</t>
  </si>
  <si>
    <t>AG tomou 2 pintinhos da IS</t>
  </si>
  <si>
    <t>FA</t>
  </si>
  <si>
    <t>Fátima</t>
  </si>
  <si>
    <t>ZP</t>
  </si>
  <si>
    <t>Zizi Possi</t>
  </si>
  <si>
    <t>galo</t>
  </si>
  <si>
    <t>N</t>
  </si>
  <si>
    <t>frango/a</t>
  </si>
  <si>
    <t>TE</t>
  </si>
  <si>
    <t>Teresa</t>
  </si>
  <si>
    <t>período</t>
  </si>
  <si>
    <t>Altagracia</t>
  </si>
  <si>
    <t>ovos</t>
  </si>
  <si>
    <t>TÓ</t>
  </si>
  <si>
    <t>solteira</t>
  </si>
  <si>
    <t>nascimento</t>
  </si>
  <si>
    <t>X</t>
  </si>
  <si>
    <t>D</t>
  </si>
  <si>
    <t>L</t>
  </si>
  <si>
    <t>cabeças</t>
  </si>
  <si>
    <t>fator</t>
  </si>
  <si>
    <t>lucro / mês</t>
  </si>
  <si>
    <t>despesa / mês</t>
  </si>
  <si>
    <t>P</t>
  </si>
  <si>
    <t>X * N</t>
  </si>
  <si>
    <t>B</t>
  </si>
  <si>
    <t>bruto / mês</t>
  </si>
  <si>
    <t>galinhas</t>
  </si>
  <si>
    <t>Leonardo Tricolor</t>
  </si>
  <si>
    <t>c/desconto</t>
  </si>
  <si>
    <t>IR</t>
  </si>
  <si>
    <t>NÉ</t>
  </si>
  <si>
    <t xml:space="preserve">JA </t>
  </si>
  <si>
    <t>CÁ</t>
  </si>
  <si>
    <t>Marilyn Monroe</t>
  </si>
  <si>
    <t>Seu Paulo</t>
  </si>
  <si>
    <t>s/desconto</t>
  </si>
  <si>
    <t>Porteira</t>
  </si>
  <si>
    <t>milho</t>
  </si>
  <si>
    <t>TOTAL</t>
  </si>
  <si>
    <t>fevereiro de 2023</t>
  </si>
  <si>
    <t>março de 2023</t>
  </si>
  <si>
    <t>Sr. José Luiz Martinho</t>
  </si>
  <si>
    <t>freguês do Ismael</t>
  </si>
  <si>
    <t>uma garoupa</t>
  </si>
  <si>
    <t>vendido/a</t>
  </si>
  <si>
    <t>*</t>
  </si>
  <si>
    <t>pintinho</t>
  </si>
  <si>
    <t>franga</t>
  </si>
  <si>
    <t>Cálcifer Índio</t>
  </si>
  <si>
    <t>Nairobi Caipira</t>
  </si>
  <si>
    <t>Iracema Tókio</t>
  </si>
  <si>
    <t>Néia Polaca</t>
  </si>
  <si>
    <t>Tókio Giovana</t>
  </si>
  <si>
    <t>Fátima Índia</t>
  </si>
  <si>
    <t>nome</t>
  </si>
  <si>
    <t>ração gato</t>
  </si>
  <si>
    <t>milho etc.</t>
  </si>
  <si>
    <t>morreu</t>
  </si>
  <si>
    <t>cantou</t>
  </si>
  <si>
    <t>Radagast o Castanho</t>
  </si>
  <si>
    <t>LI</t>
  </si>
  <si>
    <t>ZA</t>
  </si>
  <si>
    <t>ME</t>
  </si>
  <si>
    <t>Fátinha</t>
  </si>
  <si>
    <t>FT</t>
  </si>
  <si>
    <t xml:space="preserve">Polaco </t>
  </si>
  <si>
    <t>Zaratrustra Polaco</t>
  </si>
  <si>
    <t>Merlin Índio</t>
  </si>
  <si>
    <t>SH</t>
  </si>
  <si>
    <t>IO</t>
  </si>
  <si>
    <t>AL</t>
  </si>
  <si>
    <t>PA</t>
  </si>
  <si>
    <t>HE</t>
  </si>
  <si>
    <t>criando</t>
  </si>
  <si>
    <t>HR</t>
  </si>
  <si>
    <t>Saladino Caipira</t>
  </si>
  <si>
    <t>Hércules Polonês</t>
  </si>
  <si>
    <t>Franguito Caipira</t>
  </si>
  <si>
    <t>Patrícia Caipira</t>
  </si>
  <si>
    <t>Meg Polonesa</t>
  </si>
  <si>
    <t>doado/a</t>
  </si>
  <si>
    <t>Idade</t>
  </si>
  <si>
    <t>dias</t>
  </si>
  <si>
    <t>chocando</t>
  </si>
  <si>
    <t>OD</t>
  </si>
  <si>
    <t>Odorico</t>
  </si>
  <si>
    <t>DO</t>
  </si>
  <si>
    <t>Doroteia</t>
  </si>
  <si>
    <t>DU</t>
  </si>
  <si>
    <t>Dulcineia</t>
  </si>
  <si>
    <t>Judiceia</t>
  </si>
  <si>
    <t>TU</t>
  </si>
  <si>
    <t>Tupinambá</t>
  </si>
  <si>
    <t>Samira</t>
  </si>
  <si>
    <t>Helboy</t>
  </si>
  <si>
    <t>?</t>
  </si>
  <si>
    <t>meses</t>
  </si>
  <si>
    <t>Sherazade</t>
  </si>
  <si>
    <t>Alvinha</t>
  </si>
  <si>
    <t>Lisboa</t>
  </si>
  <si>
    <t>Iolanda</t>
  </si>
  <si>
    <t>botando</t>
  </si>
  <si>
    <t xml:space="preserve"> </t>
  </si>
  <si>
    <t>Arariboia</t>
  </si>
  <si>
    <t>AR</t>
  </si>
  <si>
    <t>maio de 2024</t>
  </si>
  <si>
    <t>frango</t>
  </si>
  <si>
    <t>2 Alvinhos</t>
  </si>
  <si>
    <t>Chocdeira</t>
  </si>
  <si>
    <t>CH</t>
  </si>
  <si>
    <t>Mariquinha</t>
  </si>
  <si>
    <t>chocadeira</t>
  </si>
  <si>
    <t>apartados</t>
  </si>
  <si>
    <t>Merilyn</t>
  </si>
  <si>
    <t>Cassandra</t>
  </si>
  <si>
    <t>frangos/as</t>
  </si>
  <si>
    <t>PT</t>
  </si>
  <si>
    <t>Pilar Terneira</t>
  </si>
  <si>
    <t>JN</t>
  </si>
  <si>
    <t>Jurubeba Nicolal</t>
  </si>
  <si>
    <t>JJ</t>
  </si>
  <si>
    <t>Juju - Judiceia</t>
  </si>
  <si>
    <t>previsão</t>
  </si>
  <si>
    <t>JO</t>
  </si>
  <si>
    <t>trocada</t>
  </si>
  <si>
    <t>outubro de 2024</t>
  </si>
  <si>
    <t>sumiu</t>
  </si>
  <si>
    <t>Joelma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</si>
</sst>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9">
    <xf numFmtId="0" fontId="0" fillId="0" borderId="0" xfId="0"/>
    <xf numFmtId="44" fontId="3" fillId="0" borderId="1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/>
    </xf>
    <xf numFmtId="0" fontId="0" fillId="2" borderId="5" xfId="2" applyNumberFormat="1" applyFont="1" applyFill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44" fontId="0" fillId="0" borderId="7" xfId="2" applyFont="1" applyBorder="1" applyAlignment="1">
      <alignment horizontal="center" vertical="center"/>
    </xf>
    <xf numFmtId="44" fontId="0" fillId="0" borderId="4" xfId="2" applyFont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3" fillId="2" borderId="0" xfId="2" applyFont="1" applyFill="1" applyBorder="1" applyAlignment="1">
      <alignment horizontal="center" vertical="center"/>
    </xf>
    <xf numFmtId="44" fontId="0" fillId="2" borderId="0" xfId="2" applyFont="1" applyFill="1" applyBorder="1" applyAlignment="1">
      <alignment horizontal="center" vertical="center"/>
    </xf>
    <xf numFmtId="44" fontId="0" fillId="2" borderId="8" xfId="2" applyFont="1" applyFill="1" applyBorder="1" applyAlignment="1">
      <alignment horizontal="center" vertical="center"/>
    </xf>
    <xf numFmtId="0" fontId="0" fillId="2" borderId="9" xfId="1" applyNumberFormat="1" applyFont="1" applyFill="1" applyBorder="1" applyAlignment="1">
      <alignment horizontal="center" vertical="center"/>
    </xf>
    <xf numFmtId="0" fontId="0" fillId="2" borderId="9" xfId="2" applyNumberFormat="1" applyFont="1" applyFill="1" applyBorder="1" applyAlignment="1">
      <alignment horizontal="center" vertical="center"/>
    </xf>
    <xf numFmtId="0" fontId="0" fillId="2" borderId="8" xfId="2" applyNumberFormat="1" applyFont="1" applyFill="1" applyBorder="1" applyAlignment="1">
      <alignment horizontal="center" vertical="center"/>
    </xf>
    <xf numFmtId="44" fontId="0" fillId="2" borderId="10" xfId="2" applyFont="1" applyFill="1" applyBorder="1" applyAlignment="1">
      <alignment horizontal="center" vertical="center"/>
    </xf>
    <xf numFmtId="44" fontId="0" fillId="2" borderId="9" xfId="2" applyFont="1" applyFill="1" applyBorder="1" applyAlignment="1">
      <alignment horizontal="center" vertical="center"/>
    </xf>
    <xf numFmtId="44" fontId="0" fillId="2" borderId="0" xfId="2" applyFont="1" applyFill="1" applyAlignment="1">
      <alignment horizontal="center" vertical="center"/>
    </xf>
    <xf numFmtId="44" fontId="2" fillId="3" borderId="0" xfId="2" applyFont="1" applyFill="1" applyAlignment="1">
      <alignment horizontal="center" vertical="center"/>
    </xf>
    <xf numFmtId="44" fontId="0" fillId="4" borderId="0" xfId="2" applyFont="1" applyFill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44" fontId="0" fillId="5" borderId="8" xfId="2" applyFont="1" applyFill="1" applyBorder="1" applyAlignment="1">
      <alignment horizontal="center" vertical="center"/>
    </xf>
    <xf numFmtId="0" fontId="0" fillId="0" borderId="8" xfId="2" applyNumberFormat="1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44" fontId="0" fillId="0" borderId="8" xfId="2" applyFont="1" applyBorder="1" applyAlignment="1">
      <alignment horizontal="center" vertical="center" wrapText="1"/>
    </xf>
    <xf numFmtId="14" fontId="0" fillId="0" borderId="9" xfId="2" applyNumberFormat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 wrapText="1"/>
    </xf>
    <xf numFmtId="0" fontId="0" fillId="0" borderId="3" xfId="1" applyNumberFormat="1" applyFont="1" applyBorder="1" applyAlignment="1">
      <alignment horizontal="center" vertical="center"/>
    </xf>
    <xf numFmtId="0" fontId="0" fillId="0" borderId="3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5" fillId="6" borderId="0" xfId="0" quotePrefix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11" fillId="0" borderId="0" xfId="0" quotePrefix="1" applyFont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2" xfId="0" quotePrefix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4" fontId="11" fillId="0" borderId="7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164" fontId="12" fillId="0" borderId="1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2" fillId="0" borderId="13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164" fontId="13" fillId="0" borderId="17" xfId="0" applyNumberFormat="1" applyFont="1" applyBorder="1" applyAlignment="1">
      <alignment horizontal="center" vertical="center"/>
    </xf>
    <xf numFmtId="0" fontId="12" fillId="14" borderId="0" xfId="0" applyFont="1" applyFill="1" applyAlignment="1">
      <alignment horizontal="center"/>
    </xf>
    <xf numFmtId="164" fontId="12" fillId="14" borderId="0" xfId="0" applyNumberFormat="1" applyFont="1" applyFill="1" applyAlignment="1">
      <alignment horizontal="center"/>
    </xf>
    <xf numFmtId="164" fontId="11" fillId="14" borderId="0" xfId="0" applyNumberFormat="1" applyFont="1" applyFill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14" fontId="14" fillId="0" borderId="5" xfId="0" applyNumberFormat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64" fontId="14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164" fontId="14" fillId="0" borderId="11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16" borderId="0" xfId="0" applyFont="1" applyFill="1" applyBorder="1" applyAlignment="1">
      <alignment horizontal="center"/>
    </xf>
    <xf numFmtId="14" fontId="15" fillId="16" borderId="0" xfId="0" applyNumberFormat="1" applyFont="1" applyFill="1" applyBorder="1" applyAlignment="1">
      <alignment horizontal="center"/>
    </xf>
    <xf numFmtId="1" fontId="15" fillId="16" borderId="0" xfId="0" applyNumberFormat="1" applyFont="1" applyFill="1" applyBorder="1" applyAlignment="1">
      <alignment horizontal="center"/>
    </xf>
    <xf numFmtId="9" fontId="15" fillId="16" borderId="0" xfId="0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14" fontId="15" fillId="6" borderId="0" xfId="0" applyNumberFormat="1" applyFont="1" applyFill="1" applyAlignment="1">
      <alignment horizontal="center"/>
    </xf>
    <xf numFmtId="1" fontId="15" fillId="6" borderId="0" xfId="0" applyNumberFormat="1" applyFont="1" applyFill="1" applyAlignment="1">
      <alignment horizontal="center"/>
    </xf>
    <xf numFmtId="9" fontId="15" fillId="6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15" fillId="7" borderId="2" xfId="0" applyNumberFormat="1" applyFont="1" applyFill="1" applyBorder="1" applyAlignment="1">
      <alignment horizontal="center"/>
    </xf>
    <xf numFmtId="1" fontId="15" fillId="7" borderId="2" xfId="0" applyNumberFormat="1" applyFont="1" applyFill="1" applyBorder="1" applyAlignment="1">
      <alignment horizontal="center"/>
    </xf>
    <xf numFmtId="9" fontId="15" fillId="7" borderId="2" xfId="0" applyNumberFormat="1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14" fontId="15" fillId="10" borderId="0" xfId="0" applyNumberFormat="1" applyFont="1" applyFill="1" applyAlignment="1">
      <alignment horizontal="center"/>
    </xf>
    <xf numFmtId="1" fontId="15" fillId="10" borderId="0" xfId="0" applyNumberFormat="1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14" fontId="15" fillId="8" borderId="0" xfId="0" applyNumberFormat="1" applyFont="1" applyFill="1" applyAlignment="1">
      <alignment horizontal="center"/>
    </xf>
    <xf numFmtId="1" fontId="15" fillId="8" borderId="0" xfId="0" applyNumberFormat="1" applyFont="1" applyFill="1" applyAlignment="1">
      <alignment horizontal="center"/>
    </xf>
    <xf numFmtId="9" fontId="15" fillId="8" borderId="0" xfId="0" applyNumberFormat="1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14" fontId="15" fillId="9" borderId="0" xfId="0" applyNumberFormat="1" applyFont="1" applyFill="1" applyAlignment="1">
      <alignment horizontal="center"/>
    </xf>
    <xf numFmtId="1" fontId="15" fillId="9" borderId="0" xfId="0" applyNumberFormat="1" applyFont="1" applyFill="1" applyAlignment="1">
      <alignment horizontal="center"/>
    </xf>
    <xf numFmtId="9" fontId="15" fillId="9" borderId="0" xfId="0" applyNumberFormat="1" applyFont="1" applyFill="1" applyAlignment="1">
      <alignment horizontal="center"/>
    </xf>
    <xf numFmtId="0" fontId="15" fillId="0" borderId="11" xfId="0" applyFont="1" applyFill="1" applyBorder="1" applyAlignment="1">
      <alignment horizontal="center"/>
    </xf>
    <xf numFmtId="0" fontId="15" fillId="11" borderId="11" xfId="0" applyFont="1" applyFill="1" applyBorder="1" applyAlignment="1">
      <alignment horizontal="center"/>
    </xf>
    <xf numFmtId="0" fontId="15" fillId="12" borderId="11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14" fontId="15" fillId="12" borderId="11" xfId="0" applyNumberFormat="1" applyFont="1" applyFill="1" applyBorder="1" applyAlignment="1">
      <alignment horizontal="center"/>
    </xf>
    <xf numFmtId="1" fontId="15" fillId="12" borderId="11" xfId="0" applyNumberFormat="1" applyFont="1" applyFill="1" applyBorder="1" applyAlignment="1">
      <alignment horizontal="center"/>
    </xf>
    <xf numFmtId="9" fontId="15" fillId="12" borderId="11" xfId="0" applyNumberFormat="1" applyFont="1" applyFill="1" applyBorder="1" applyAlignment="1">
      <alignment horizontal="center"/>
    </xf>
    <xf numFmtId="14" fontId="15" fillId="0" borderId="0" xfId="0" applyNumberFormat="1" applyFont="1" applyFill="1" applyBorder="1" applyAlignment="1">
      <alignment horizontal="center"/>
    </xf>
    <xf numFmtId="1" fontId="15" fillId="0" borderId="0" xfId="0" applyNumberFormat="1" applyFont="1" applyFill="1" applyBorder="1" applyAlignment="1">
      <alignment horizontal="center"/>
    </xf>
    <xf numFmtId="9" fontId="15" fillId="0" borderId="0" xfId="0" applyNumberFormat="1" applyFont="1" applyFill="1" applyBorder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14" fontId="18" fillId="13" borderId="0" xfId="0" applyNumberFormat="1" applyFont="1" applyFill="1" applyAlignment="1">
      <alignment horizontal="center" vertical="center"/>
    </xf>
    <xf numFmtId="1" fontId="18" fillId="13" borderId="0" xfId="0" applyNumberFormat="1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9" fontId="18" fillId="13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/>
    </xf>
    <xf numFmtId="14" fontId="15" fillId="17" borderId="0" xfId="0" applyNumberFormat="1" applyFont="1" applyFill="1" applyBorder="1" applyAlignment="1">
      <alignment horizontal="center" vertical="center"/>
    </xf>
    <xf numFmtId="14" fontId="15" fillId="17" borderId="0" xfId="0" applyNumberFormat="1" applyFont="1" applyFill="1" applyAlignment="1">
      <alignment horizontal="center" vertical="center"/>
    </xf>
    <xf numFmtId="1" fontId="15" fillId="17" borderId="0" xfId="0" applyNumberFormat="1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9" fontId="15" fillId="17" borderId="0" xfId="0" applyNumberFormat="1" applyFont="1" applyFill="1" applyAlignment="1">
      <alignment horizontal="center" vertical="center"/>
    </xf>
    <xf numFmtId="0" fontId="15" fillId="17" borderId="0" xfId="0" applyNumberFormat="1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17" borderId="0" xfId="0" applyFont="1" applyFill="1" applyBorder="1" applyAlignment="1">
      <alignment horizontal="center"/>
    </xf>
    <xf numFmtId="1" fontId="15" fillId="17" borderId="0" xfId="0" applyNumberFormat="1" applyFont="1" applyFill="1" applyBorder="1" applyAlignment="1">
      <alignment horizontal="center" vertical="center"/>
    </xf>
    <xf numFmtId="0" fontId="15" fillId="17" borderId="0" xfId="0" applyFont="1" applyFill="1" applyBorder="1" applyAlignment="1">
      <alignment horizontal="center" vertical="center"/>
    </xf>
    <xf numFmtId="9" fontId="15" fillId="17" borderId="0" xfId="0" applyNumberFormat="1" applyFont="1" applyFill="1" applyBorder="1" applyAlignment="1">
      <alignment horizontal="center" vertical="center"/>
    </xf>
    <xf numFmtId="0" fontId="15" fillId="15" borderId="0" xfId="0" applyFont="1" applyFill="1" applyBorder="1" applyAlignment="1">
      <alignment horizontal="center"/>
    </xf>
    <xf numFmtId="14" fontId="15" fillId="15" borderId="0" xfId="0" applyNumberFormat="1" applyFont="1" applyFill="1" applyBorder="1" applyAlignment="1">
      <alignment horizontal="center"/>
    </xf>
    <xf numFmtId="1" fontId="15" fillId="15" borderId="0" xfId="0" applyNumberFormat="1" applyFont="1" applyFill="1" applyBorder="1" applyAlignment="1">
      <alignment horizontal="center"/>
    </xf>
    <xf numFmtId="9" fontId="15" fillId="15" borderId="0" xfId="0" applyNumberFormat="1" applyFont="1" applyFill="1" applyBorder="1" applyAlignment="1">
      <alignment horizontal="center"/>
    </xf>
    <xf numFmtId="0" fontId="15" fillId="11" borderId="0" xfId="0" applyFont="1" applyFill="1" applyBorder="1" applyAlignment="1">
      <alignment horizontal="center"/>
    </xf>
    <xf numFmtId="14" fontId="15" fillId="11" borderId="0" xfId="0" applyNumberFormat="1" applyFont="1" applyFill="1" applyBorder="1" applyAlignment="1">
      <alignment horizontal="center"/>
    </xf>
    <xf numFmtId="1" fontId="15" fillId="11" borderId="0" xfId="0" applyNumberFormat="1" applyFont="1" applyFill="1" applyBorder="1" applyAlignment="1">
      <alignment horizontal="center"/>
    </xf>
    <xf numFmtId="9" fontId="15" fillId="11" borderId="0" xfId="0" applyNumberFormat="1" applyFont="1" applyFill="1" applyBorder="1" applyAlignment="1">
      <alignment horizontal="center"/>
    </xf>
    <xf numFmtId="14" fontId="15" fillId="11" borderId="0" xfId="0" applyNumberFormat="1" applyFont="1" applyFill="1" applyAlignment="1">
      <alignment horizontal="center"/>
    </xf>
    <xf numFmtId="1" fontId="15" fillId="11" borderId="0" xfId="0" applyNumberFormat="1" applyFont="1" applyFill="1" applyAlignment="1">
      <alignment horizontal="center"/>
    </xf>
    <xf numFmtId="9" fontId="15" fillId="11" borderId="0" xfId="0" applyNumberFormat="1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14" fontId="15" fillId="16" borderId="0" xfId="0" applyNumberFormat="1" applyFont="1" applyFill="1" applyAlignment="1">
      <alignment horizontal="center"/>
    </xf>
    <xf numFmtId="1" fontId="15" fillId="16" borderId="0" xfId="0" applyNumberFormat="1" applyFont="1" applyFill="1" applyAlignment="1">
      <alignment horizontal="center"/>
    </xf>
    <xf numFmtId="14" fontId="15" fillId="0" borderId="0" xfId="0" applyNumberFormat="1" applyFont="1" applyFill="1" applyAlignment="1">
      <alignment horizontal="center"/>
    </xf>
    <xf numFmtId="1" fontId="15" fillId="0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14" fontId="15" fillId="4" borderId="0" xfId="0" applyNumberFormat="1" applyFont="1" applyFill="1" applyAlignment="1">
      <alignment horizontal="center"/>
    </xf>
    <xf numFmtId="1" fontId="15" fillId="4" borderId="0" xfId="0" applyNumberFormat="1" applyFont="1" applyFill="1" applyAlignment="1">
      <alignment horizontal="center"/>
    </xf>
    <xf numFmtId="9" fontId="15" fillId="4" borderId="0" xfId="0" applyNumberFormat="1" applyFont="1" applyFill="1" applyAlignment="1">
      <alignment horizontal="center"/>
    </xf>
    <xf numFmtId="9" fontId="15" fillId="16" borderId="0" xfId="0" applyNumberFormat="1" applyFont="1" applyFill="1" applyAlignment="1">
      <alignment horizontal="center"/>
    </xf>
    <xf numFmtId="9" fontId="15" fillId="0" borderId="0" xfId="0" applyNumberFormat="1" applyFont="1" applyFill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15" fillId="11" borderId="13" xfId="0" applyFont="1" applyFill="1" applyBorder="1" applyAlignment="1">
      <alignment horizontal="center"/>
    </xf>
    <xf numFmtId="14" fontId="15" fillId="11" borderId="13" xfId="0" applyNumberFormat="1" applyFont="1" applyFill="1" applyBorder="1" applyAlignment="1">
      <alignment horizontal="center"/>
    </xf>
    <xf numFmtId="9" fontId="15" fillId="11" borderId="13" xfId="0" applyNumberFormat="1" applyFont="1" applyFill="1" applyBorder="1" applyAlignment="1">
      <alignment horizontal="center"/>
    </xf>
    <xf numFmtId="0" fontId="15" fillId="11" borderId="14" xfId="0" applyFont="1" applyFill="1" applyBorder="1" applyAlignment="1">
      <alignment horizontal="center"/>
    </xf>
    <xf numFmtId="0" fontId="15" fillId="18" borderId="4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14" fontId="15" fillId="18" borderId="2" xfId="0" applyNumberFormat="1" applyFont="1" applyFill="1" applyBorder="1" applyAlignment="1">
      <alignment horizontal="center"/>
    </xf>
    <xf numFmtId="9" fontId="15" fillId="18" borderId="2" xfId="0" applyNumberFormat="1" applyFont="1" applyFill="1" applyBorder="1" applyAlignment="1">
      <alignment horizontal="center"/>
    </xf>
    <xf numFmtId="0" fontId="15" fillId="18" borderId="7" xfId="0" applyFont="1" applyFill="1" applyBorder="1" applyAlignment="1">
      <alignment horizontal="center"/>
    </xf>
    <xf numFmtId="0" fontId="15" fillId="16" borderId="5" xfId="0" applyFont="1" applyFill="1" applyBorder="1" applyAlignment="1">
      <alignment horizontal="center"/>
    </xf>
    <xf numFmtId="0" fontId="15" fillId="16" borderId="13" xfId="0" applyFont="1" applyFill="1" applyBorder="1" applyAlignment="1">
      <alignment horizontal="center"/>
    </xf>
    <xf numFmtId="14" fontId="15" fillId="16" borderId="13" xfId="0" applyNumberFormat="1" applyFont="1" applyFill="1" applyBorder="1" applyAlignment="1">
      <alignment horizontal="center"/>
    </xf>
    <xf numFmtId="1" fontId="15" fillId="16" borderId="13" xfId="0" applyNumberFormat="1" applyFont="1" applyFill="1" applyBorder="1" applyAlignment="1">
      <alignment horizontal="center"/>
    </xf>
    <xf numFmtId="9" fontId="15" fillId="16" borderId="13" xfId="0" applyNumberFormat="1" applyFont="1" applyFill="1" applyBorder="1" applyAlignment="1">
      <alignment horizontal="center"/>
    </xf>
    <xf numFmtId="0" fontId="15" fillId="16" borderId="14" xfId="0" applyFont="1" applyFill="1" applyBorder="1" applyAlignment="1">
      <alignment horizontal="center"/>
    </xf>
    <xf numFmtId="1" fontId="15" fillId="18" borderId="2" xfId="0" applyNumberFormat="1" applyFont="1" applyFill="1" applyBorder="1" applyAlignment="1">
      <alignment horizontal="center"/>
    </xf>
    <xf numFmtId="0" fontId="15" fillId="19" borderId="0" xfId="0" applyFont="1" applyFill="1" applyBorder="1" applyAlignment="1">
      <alignment horizontal="center"/>
    </xf>
    <xf numFmtId="14" fontId="15" fillId="19" borderId="0" xfId="0" applyNumberFormat="1" applyFont="1" applyFill="1" applyBorder="1" applyAlignment="1">
      <alignment horizontal="center"/>
    </xf>
    <xf numFmtId="1" fontId="15" fillId="19" borderId="0" xfId="0" applyNumberFormat="1" applyFont="1" applyFill="1" applyBorder="1" applyAlignment="1">
      <alignment horizontal="center"/>
    </xf>
    <xf numFmtId="9" fontId="15" fillId="19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16" borderId="0" xfId="0" applyFont="1" applyFill="1" applyBorder="1" applyAlignment="1">
      <alignment horizontal="center"/>
    </xf>
    <xf numFmtId="14" fontId="16" fillId="16" borderId="0" xfId="0" applyNumberFormat="1" applyFont="1" applyFill="1" applyBorder="1" applyAlignment="1">
      <alignment horizontal="center"/>
    </xf>
    <xf numFmtId="1" fontId="16" fillId="16" borderId="0" xfId="0" applyNumberFormat="1" applyFont="1" applyFill="1" applyBorder="1" applyAlignment="1">
      <alignment horizontal="center"/>
    </xf>
    <xf numFmtId="9" fontId="16" fillId="16" borderId="0" xfId="0" applyNumberFormat="1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14" fontId="20" fillId="12" borderId="0" xfId="0" applyNumberFormat="1" applyFont="1" applyFill="1" applyAlignment="1">
      <alignment horizontal="center"/>
    </xf>
    <xf numFmtId="1" fontId="20" fillId="12" borderId="0" xfId="0" applyNumberFormat="1" applyFont="1" applyFill="1" applyAlignment="1">
      <alignment horizontal="center"/>
    </xf>
    <xf numFmtId="9" fontId="20" fillId="12" borderId="0" xfId="0" applyNumberFormat="1" applyFont="1" applyFill="1" applyAlignment="1">
      <alignment horizontal="center"/>
    </xf>
    <xf numFmtId="164" fontId="20" fillId="12" borderId="0" xfId="0" applyNumberFormat="1" applyFont="1" applyFill="1" applyAlignment="1">
      <alignment horizontal="center"/>
    </xf>
    <xf numFmtId="14" fontId="20" fillId="12" borderId="0" xfId="0" applyNumberFormat="1" applyFont="1" applyFill="1" applyAlignment="1">
      <alignment horizontal="center"/>
    </xf>
    <xf numFmtId="0" fontId="15" fillId="4" borderId="0" xfId="0" applyFont="1" applyFill="1" applyBorder="1" applyAlignment="1">
      <alignment horizontal="center"/>
    </xf>
    <xf numFmtId="14" fontId="15" fillId="4" borderId="0" xfId="0" applyNumberFormat="1" applyFont="1" applyFill="1" applyBorder="1" applyAlignment="1">
      <alignment horizontal="center"/>
    </xf>
    <xf numFmtId="1" fontId="15" fillId="4" borderId="0" xfId="0" applyNumberFormat="1" applyFont="1" applyFill="1" applyBorder="1" applyAlignment="1">
      <alignment horizontal="center"/>
    </xf>
    <xf numFmtId="9" fontId="15" fillId="4" borderId="0" xfId="0" applyNumberFormat="1" applyFont="1" applyFill="1" applyBorder="1" applyAlignment="1">
      <alignment horizontal="center"/>
    </xf>
    <xf numFmtId="14" fontId="20" fillId="12" borderId="0" xfId="0" applyNumberFormat="1" applyFont="1" applyFill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211693</xdr:colOff>
      <xdr:row>38</xdr:row>
      <xdr:rowOff>208375</xdr:rowOff>
    </xdr:from>
    <xdr:to>
      <xdr:col>3</xdr:col>
      <xdr:colOff>1123736</xdr:colOff>
      <xdr:row>48</xdr:row>
      <xdr:rowOff>210910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A3CED4-878E-4C22-9E21-F90145B2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142" y="9155454"/>
          <a:ext cx="2132100" cy="2357029"/>
        </a:xfrm>
        <a:prstGeom prst="rect">
          <a:avLst/>
        </a:prstGeom>
      </xdr:spPr>
    </xdr:pic>
    <xdr:clientData/>
  </xdr:twoCellAnchor>
  <xdr:twoCellAnchor editAs="oneCell">
    <xdr:from>
      <xdr:col>0</xdr:col>
      <xdr:colOff>206018</xdr:colOff>
      <xdr:row>62</xdr:row>
      <xdr:rowOff>28574</xdr:rowOff>
    </xdr:from>
    <xdr:to>
      <xdr:col>3</xdr:col>
      <xdr:colOff>1103236</xdr:colOff>
      <xdr:row>71</xdr:row>
      <xdr:rowOff>76198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035B3C-8E3E-4C4D-B5BB-CAA1103BE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18" y="14626439"/>
          <a:ext cx="2352724" cy="2166669"/>
        </a:xfrm>
        <a:prstGeom prst="rect">
          <a:avLst/>
        </a:prstGeom>
      </xdr:spPr>
    </xdr:pic>
    <xdr:clientData/>
  </xdr:twoCellAnchor>
  <xdr:twoCellAnchor editAs="oneCell">
    <xdr:from>
      <xdr:col>5</xdr:col>
      <xdr:colOff>82299</xdr:colOff>
      <xdr:row>27</xdr:row>
      <xdr:rowOff>53512</xdr:rowOff>
    </xdr:from>
    <xdr:to>
      <xdr:col>7</xdr:col>
      <xdr:colOff>864444</xdr:colOff>
      <xdr:row>36</xdr:row>
      <xdr:rowOff>224747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21C92BB-DA44-467C-A4FF-66A84B190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395" y="6635394"/>
          <a:ext cx="2002201" cy="2290280"/>
        </a:xfrm>
        <a:prstGeom prst="rect">
          <a:avLst/>
        </a:prstGeom>
      </xdr:spPr>
    </xdr:pic>
    <xdr:clientData/>
  </xdr:twoCellAnchor>
  <xdr:twoCellAnchor editAs="oneCell">
    <xdr:from>
      <xdr:col>9</xdr:col>
      <xdr:colOff>7556</xdr:colOff>
      <xdr:row>27</xdr:row>
      <xdr:rowOff>85618</xdr:rowOff>
    </xdr:from>
    <xdr:to>
      <xdr:col>11</xdr:col>
      <xdr:colOff>1323381</xdr:colOff>
      <xdr:row>37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A262251-8159-4CFA-8E8C-673226AA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1657" y="6442753"/>
          <a:ext cx="2535881" cy="2268876"/>
        </a:xfrm>
        <a:prstGeom prst="rect">
          <a:avLst/>
        </a:prstGeom>
      </xdr:spPr>
    </xdr:pic>
    <xdr:clientData/>
  </xdr:twoCellAnchor>
  <xdr:twoCellAnchor editAs="oneCell">
    <xdr:from>
      <xdr:col>13</xdr:col>
      <xdr:colOff>76162</xdr:colOff>
      <xdr:row>62</xdr:row>
      <xdr:rowOff>64214</xdr:rowOff>
    </xdr:from>
    <xdr:to>
      <xdr:col>15</xdr:col>
      <xdr:colOff>1046553</xdr:colOff>
      <xdr:row>72</xdr:row>
      <xdr:rowOff>-1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A8E6A21-EE26-4C12-9178-15398DA1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550" y="14662079"/>
          <a:ext cx="2190447" cy="2290280"/>
        </a:xfrm>
        <a:prstGeom prst="rect">
          <a:avLst/>
        </a:prstGeom>
      </xdr:spPr>
    </xdr:pic>
    <xdr:clientData/>
  </xdr:twoCellAnchor>
  <xdr:twoCellAnchor editAs="oneCell">
    <xdr:from>
      <xdr:col>9</xdr:col>
      <xdr:colOff>3</xdr:colOff>
      <xdr:row>51</xdr:row>
      <xdr:rowOff>42809</xdr:rowOff>
    </xdr:from>
    <xdr:to>
      <xdr:col>11</xdr:col>
      <xdr:colOff>1294973</xdr:colOff>
      <xdr:row>60</xdr:row>
      <xdr:rowOff>198591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0A31D9E-9906-47A8-9C55-5E96D7C7F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4104" y="11804579"/>
          <a:ext cx="2515026" cy="2274827"/>
        </a:xfrm>
        <a:prstGeom prst="rect">
          <a:avLst/>
        </a:prstGeom>
      </xdr:spPr>
    </xdr:pic>
    <xdr:clientData/>
  </xdr:twoCellAnchor>
  <xdr:twoCellAnchor editAs="oneCell">
    <xdr:from>
      <xdr:col>13</xdr:col>
      <xdr:colOff>21406</xdr:colOff>
      <xdr:row>51</xdr:row>
      <xdr:rowOff>32106</xdr:rowOff>
    </xdr:from>
    <xdr:to>
      <xdr:col>16</xdr:col>
      <xdr:colOff>42810</xdr:colOff>
      <xdr:row>57</xdr:row>
      <xdr:rowOff>233484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680D497-4ECB-48B4-A689-364E3609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794" y="12264775"/>
          <a:ext cx="2408005" cy="16140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83</xdr:row>
      <xdr:rowOff>1</xdr:rowOff>
    </xdr:from>
    <xdr:to>
      <xdr:col>4</xdr:col>
      <xdr:colOff>32108</xdr:colOff>
      <xdr:row>91</xdr:row>
      <xdr:rowOff>128650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41487D0-E96B-4B5A-9E3E-2F9E518B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18118905"/>
          <a:ext cx="2397304" cy="20122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104</xdr:row>
      <xdr:rowOff>0</xdr:rowOff>
    </xdr:from>
    <xdr:to>
      <xdr:col>4</xdr:col>
      <xdr:colOff>19168</xdr:colOff>
      <xdr:row>113</xdr:row>
      <xdr:rowOff>85618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56B33EB-47C7-4F66-B0F2-3042126E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20708848"/>
          <a:ext cx="2384364" cy="2204663"/>
        </a:xfrm>
        <a:prstGeom prst="rect">
          <a:avLst/>
        </a:prstGeom>
      </xdr:spPr>
    </xdr:pic>
    <xdr:clientData/>
  </xdr:twoCellAnchor>
  <xdr:twoCellAnchor editAs="oneCell">
    <xdr:from>
      <xdr:col>13</xdr:col>
      <xdr:colOff>149831</xdr:colOff>
      <xdr:row>27</xdr:row>
      <xdr:rowOff>20508</xdr:rowOff>
    </xdr:from>
    <xdr:to>
      <xdr:col>15</xdr:col>
      <xdr:colOff>1006011</xdr:colOff>
      <xdr:row>37</xdr:row>
      <xdr:rowOff>14246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735349D-E82E-4ED4-BD56-39B64113E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7219" y="6602390"/>
          <a:ext cx="2076236" cy="2348232"/>
        </a:xfrm>
        <a:prstGeom prst="rect">
          <a:avLst/>
        </a:prstGeom>
      </xdr:spPr>
    </xdr:pic>
    <xdr:clientData/>
  </xdr:twoCellAnchor>
  <xdr:twoCellAnchor editAs="oneCell">
    <xdr:from>
      <xdr:col>9</xdr:col>
      <xdr:colOff>53512</xdr:colOff>
      <xdr:row>62</xdr:row>
      <xdr:rowOff>21407</xdr:rowOff>
    </xdr:from>
    <xdr:to>
      <xdr:col>11</xdr:col>
      <xdr:colOff>1316377</xdr:colOff>
      <xdr:row>71</xdr:row>
      <xdr:rowOff>139601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4218924-F42E-42EA-A401-5082921B6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613" y="14619272"/>
          <a:ext cx="2482921" cy="2237239"/>
        </a:xfrm>
        <a:prstGeom prst="rect">
          <a:avLst/>
        </a:prstGeom>
      </xdr:spPr>
    </xdr:pic>
    <xdr:clientData/>
  </xdr:twoCellAnchor>
  <xdr:twoCellAnchor editAs="oneCell">
    <xdr:from>
      <xdr:col>17</xdr:col>
      <xdr:colOff>3930</xdr:colOff>
      <xdr:row>51</xdr:row>
      <xdr:rowOff>21405</xdr:rowOff>
    </xdr:from>
    <xdr:to>
      <xdr:col>19</xdr:col>
      <xdr:colOff>1080942</xdr:colOff>
      <xdr:row>58</xdr:row>
      <xdr:rowOff>117725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13D3453-EA23-44F6-A2E9-30771472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368" y="9428680"/>
          <a:ext cx="2297068" cy="1744466"/>
        </a:xfrm>
        <a:prstGeom prst="rect">
          <a:avLst/>
        </a:prstGeom>
      </xdr:spPr>
    </xdr:pic>
    <xdr:clientData/>
  </xdr:twoCellAnchor>
  <xdr:twoCellAnchor editAs="oneCell">
    <xdr:from>
      <xdr:col>17</xdr:col>
      <xdr:colOff>24973</xdr:colOff>
      <xdr:row>62</xdr:row>
      <xdr:rowOff>21405</xdr:rowOff>
    </xdr:from>
    <xdr:to>
      <xdr:col>19</xdr:col>
      <xdr:colOff>1083495</xdr:colOff>
      <xdr:row>69</xdr:row>
      <xdr:rowOff>82193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D0DB521-E626-4EA5-9D3A-9ACB3DE1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4411" y="14373118"/>
          <a:ext cx="2278578" cy="1708934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14963</xdr:colOff>
      <xdr:row>39</xdr:row>
      <xdr:rowOff>42809</xdr:rowOff>
    </xdr:from>
    <xdr:to>
      <xdr:col>20</xdr:col>
      <xdr:colOff>2780</xdr:colOff>
      <xdr:row>48</xdr:row>
      <xdr:rowOff>192641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548E0DE-B054-41E2-AE96-8C4986DC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4401" y="6860140"/>
          <a:ext cx="2299503" cy="2268877"/>
        </a:xfrm>
        <a:prstGeom prst="rect">
          <a:avLst/>
        </a:prstGeom>
      </xdr:spPr>
    </xdr:pic>
    <xdr:clientData/>
  </xdr:twoCellAnchor>
  <xdr:twoCellAnchor editAs="oneCell">
    <xdr:from>
      <xdr:col>1</xdr:col>
      <xdr:colOff>53511</xdr:colOff>
      <xdr:row>27</xdr:row>
      <xdr:rowOff>85617</xdr:rowOff>
    </xdr:from>
    <xdr:to>
      <xdr:col>3</xdr:col>
      <xdr:colOff>1034887</xdr:colOff>
      <xdr:row>37</xdr:row>
      <xdr:rowOff>32106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78A7884-76FA-4ACE-89D5-C4B7C8C6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60" y="6667499"/>
          <a:ext cx="2201433" cy="2300983"/>
        </a:xfrm>
        <a:prstGeom prst="rect">
          <a:avLst/>
        </a:prstGeom>
      </xdr:spPr>
    </xdr:pic>
    <xdr:clientData/>
  </xdr:twoCellAnchor>
  <xdr:twoCellAnchor editAs="oneCell">
    <xdr:from>
      <xdr:col>9</xdr:col>
      <xdr:colOff>139129</xdr:colOff>
      <xdr:row>39</xdr:row>
      <xdr:rowOff>32108</xdr:rowOff>
    </xdr:from>
    <xdr:to>
      <xdr:col>11</xdr:col>
      <xdr:colOff>1233327</xdr:colOff>
      <xdr:row>48</xdr:row>
      <xdr:rowOff>227317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50807D4-2C28-4E9D-8B17-88EE9017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3230" y="9203934"/>
          <a:ext cx="2314254" cy="2314254"/>
        </a:xfrm>
        <a:prstGeom prst="rect">
          <a:avLst/>
        </a:prstGeom>
      </xdr:spPr>
    </xdr:pic>
    <xdr:clientData/>
  </xdr:twoCellAnchor>
  <xdr:twoCellAnchor editAs="oneCell">
    <xdr:from>
      <xdr:col>5</xdr:col>
      <xdr:colOff>10702</xdr:colOff>
      <xdr:row>39</xdr:row>
      <xdr:rowOff>85619</xdr:rowOff>
    </xdr:from>
    <xdr:to>
      <xdr:col>7</xdr:col>
      <xdr:colOff>920393</xdr:colOff>
      <xdr:row>47</xdr:row>
      <xdr:rowOff>132279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7E10BA0-C7CD-4C04-ACD6-5F2BB77E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798" y="9257445"/>
          <a:ext cx="2129747" cy="1930256"/>
        </a:xfrm>
        <a:prstGeom prst="rect">
          <a:avLst/>
        </a:prstGeom>
      </xdr:spPr>
    </xdr:pic>
    <xdr:clientData/>
  </xdr:twoCellAnchor>
  <xdr:twoCellAnchor editAs="oneCell">
    <xdr:from>
      <xdr:col>17</xdr:col>
      <xdr:colOff>117725</xdr:colOff>
      <xdr:row>73</xdr:row>
      <xdr:rowOff>64212</xdr:rowOff>
    </xdr:from>
    <xdr:to>
      <xdr:col>20</xdr:col>
      <xdr:colOff>126021</xdr:colOff>
      <xdr:row>83</xdr:row>
      <xdr:rowOff>95749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91AACE9-BF34-48DF-9EA8-EA32ABE7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7163" y="16534970"/>
          <a:ext cx="2319982" cy="238603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73</xdr:row>
      <xdr:rowOff>0</xdr:rowOff>
    </xdr:from>
    <xdr:to>
      <xdr:col>3</xdr:col>
      <xdr:colOff>1120468</xdr:colOff>
      <xdr:row>82</xdr:row>
      <xdr:rowOff>32107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CEA1E9D-A124-4BC5-81E7-070897D7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17187809"/>
          <a:ext cx="2340524" cy="2151152"/>
        </a:xfrm>
        <a:prstGeom prst="rect">
          <a:avLst/>
        </a:prstGeom>
      </xdr:spPr>
    </xdr:pic>
    <xdr:clientData/>
  </xdr:twoCellAnchor>
  <xdr:twoCellAnchor editAs="oneCell">
    <xdr:from>
      <xdr:col>16</xdr:col>
      <xdr:colOff>224449</xdr:colOff>
      <xdr:row>27</xdr:row>
      <xdr:rowOff>64213</xdr:rowOff>
    </xdr:from>
    <xdr:to>
      <xdr:col>19</xdr:col>
      <xdr:colOff>1051388</xdr:colOff>
      <xdr:row>36</xdr:row>
      <xdr:rowOff>138746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DE85C87-528B-46D7-8A96-1582DFFA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438" y="6421348"/>
          <a:ext cx="2282444" cy="2193578"/>
        </a:xfrm>
        <a:prstGeom prst="rect">
          <a:avLst/>
        </a:prstGeom>
      </xdr:spPr>
    </xdr:pic>
    <xdr:clientData/>
  </xdr:twoCellAnchor>
  <xdr:twoCellAnchor editAs="oneCell">
    <xdr:from>
      <xdr:col>13</xdr:col>
      <xdr:colOff>50994</xdr:colOff>
      <xdr:row>39</xdr:row>
      <xdr:rowOff>53512</xdr:rowOff>
    </xdr:from>
    <xdr:to>
      <xdr:col>15</xdr:col>
      <xdr:colOff>1137005</xdr:colOff>
      <xdr:row>47</xdr:row>
      <xdr:rowOff>233239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26BEB4C-B1C3-4662-97DF-CA17AC01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8382" y="9236040"/>
          <a:ext cx="2306067" cy="20633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B5B4A-D58D-4C06-A5CB-64A94718B1FF}" name="Tabela1" displayName="Tabela1" ref="J1:M14" totalsRowShown="0" headerRowDxfId="10" headerRowBorderDxfId="9" tableBorderDxfId="8" headerRowCellStyle="Moeda">
  <autoFilter ref="J1:M14" xr:uid="{4D8ABE69-D67E-4C42-AFCC-A2F5B05B6A6A}"/>
  <tableColumns count="4">
    <tableColumn id="1" xr3:uid="{CD984B8C-2342-49B2-8376-F0282E4355D9}" name="Extraordinários" dataDxfId="7" dataCellStyle="Moeda"/>
    <tableColumn id="2" xr3:uid="{D089EC83-7BAC-4606-8166-9DD53DF770BB}" name="Fonte" dataDxfId="6" dataCellStyle="Moeda"/>
    <tableColumn id="3" xr3:uid="{C23F273F-8700-489C-B624-D8305A462D83}" name="Receita/Despesa" dataDxfId="5" dataCellStyle="Moeda"/>
    <tableColumn id="4" xr3:uid="{4AE0C3B6-C08F-4BE5-B077-0B5F99B6C614}" name="Data" dataDxfId="4" dataCellStyle="Mo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83827-EE6B-497E-A91E-EDE1861CE9A1}" name="Tabela4" displayName="Tabela4" ref="B1:D5" totalsRowShown="0" headerRowBorderDxfId="3" tableBorderDxfId="2">
  <autoFilter ref="B1:D5" xr:uid="{1ED4B859-FCEE-4BEE-BBCD-E12F57775E3E}"/>
  <tableColumns count="3">
    <tableColumn id="1" xr3:uid="{7F4FCF6E-4EB5-4F0F-8B55-FD3B8E64E614}" name="Receita"/>
    <tableColumn id="2" xr3:uid="{438015E9-C7D9-4B52-954F-867F9DC5DC64}" name="Coluna1" dataDxfId="1" dataCellStyle="Moeda"/>
    <tableColumn id="3" xr3:uid="{434615AC-B1D3-4B2D-882E-E622962A581C}" name="Dia" dataDxfId="0" dataCellStyle="Vírgul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C5B-8BC5-4A27-B43F-EDD0120B060D}">
  <dimension ref="A1:CA175"/>
  <sheetViews>
    <sheetView tabSelected="1" topLeftCell="C53" zoomScale="68" zoomScaleNormal="68" workbookViewId="0">
      <pane ySplit="2" topLeftCell="A113" activePane="bottomLeft" state="frozen"/>
      <selection activeCell="A53" sqref="A53"/>
      <selection pane="bottomLeft" activeCell="J117" sqref="J117"/>
    </sheetView>
  </sheetViews>
  <sheetFormatPr defaultRowHeight="26.25" x14ac:dyDescent="0.4"/>
  <cols>
    <col min="1" max="1" width="9.140625" style="122"/>
    <col min="2" max="2" width="12.7109375" style="123" customWidth="1"/>
    <col min="3" max="3" width="27.85546875" style="128" customWidth="1"/>
    <col min="4" max="4" width="21.140625" style="128" customWidth="1"/>
    <col min="5" max="5" width="20.42578125" style="129" customWidth="1"/>
    <col min="6" max="6" width="22.7109375" style="129" customWidth="1"/>
    <col min="7" max="7" width="20.5703125" style="130" customWidth="1"/>
    <col min="8" max="8" width="9.7109375" style="128" customWidth="1"/>
    <col min="9" max="9" width="10.42578125" style="128" customWidth="1"/>
    <col min="10" max="10" width="17.42578125" style="124" customWidth="1"/>
    <col min="11" max="11" width="12.7109375" style="123" customWidth="1"/>
    <col min="12" max="12" width="19.5703125" style="128" customWidth="1"/>
    <col min="13" max="13" width="9.140625" style="128"/>
    <col min="14" max="14" width="15.85546875" style="128" bestFit="1" customWidth="1"/>
    <col min="15" max="16" width="9.140625" style="128"/>
    <col min="17" max="17" width="4.7109375" style="122" customWidth="1"/>
    <col min="18" max="79" width="9.140625" style="122"/>
    <col min="80" max="16384" width="9.140625" style="128"/>
  </cols>
  <sheetData>
    <row r="1" spans="1:79" s="124" customFormat="1" x14ac:dyDescent="0.4">
      <c r="A1" s="122"/>
      <c r="B1" s="123" t="s">
        <v>40</v>
      </c>
      <c r="C1" s="124" t="s">
        <v>38</v>
      </c>
      <c r="E1" s="125" t="s">
        <v>37</v>
      </c>
      <c r="F1" s="125" t="s">
        <v>199</v>
      </c>
      <c r="G1" s="126"/>
      <c r="H1" s="124" t="s">
        <v>37</v>
      </c>
      <c r="I1" s="124" t="s">
        <v>189</v>
      </c>
      <c r="J1" s="127" t="s">
        <v>201</v>
      </c>
      <c r="K1" s="123" t="s">
        <v>40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</row>
    <row r="2" spans="1:79" x14ac:dyDescent="0.4">
      <c r="B2" s="123" t="s">
        <v>41</v>
      </c>
      <c r="C2" s="128" t="s">
        <v>35</v>
      </c>
      <c r="E2" s="129">
        <v>44150</v>
      </c>
      <c r="F2" s="129">
        <v>44171</v>
      </c>
      <c r="H2" s="128">
        <v>10</v>
      </c>
      <c r="I2" s="128">
        <v>6</v>
      </c>
      <c r="J2" s="131">
        <f>I2/H2</f>
        <v>0.6</v>
      </c>
      <c r="K2" s="123" t="s">
        <v>41</v>
      </c>
    </row>
    <row r="3" spans="1:79" x14ac:dyDescent="0.4">
      <c r="B3" s="123" t="s">
        <v>42</v>
      </c>
      <c r="C3" s="128" t="s">
        <v>36</v>
      </c>
      <c r="E3" s="129">
        <v>43847</v>
      </c>
      <c r="F3" s="129">
        <v>44174</v>
      </c>
      <c r="H3" s="128">
        <v>10</v>
      </c>
      <c r="I3" s="128">
        <v>5</v>
      </c>
      <c r="J3" s="131">
        <f>I3/H3</f>
        <v>0.5</v>
      </c>
      <c r="K3" s="123" t="s">
        <v>42</v>
      </c>
    </row>
    <row r="4" spans="1:79" ht="23.25" customHeight="1" x14ac:dyDescent="0.4">
      <c r="B4" s="123" t="s">
        <v>43</v>
      </c>
      <c r="C4" s="128" t="s">
        <v>39</v>
      </c>
      <c r="E4" s="129">
        <v>44194</v>
      </c>
      <c r="F4" s="129">
        <v>44185</v>
      </c>
      <c r="H4" s="128">
        <v>10</v>
      </c>
      <c r="I4" s="128">
        <v>4</v>
      </c>
      <c r="J4" s="131">
        <f>I4/H4</f>
        <v>0.4</v>
      </c>
      <c r="K4" s="123" t="s">
        <v>43</v>
      </c>
    </row>
    <row r="5" spans="1:79" ht="23.25" customHeight="1" thickBot="1" x14ac:dyDescent="0.45">
      <c r="B5" s="123" t="s">
        <v>44</v>
      </c>
      <c r="C5" s="128" t="s">
        <v>46</v>
      </c>
      <c r="E5" s="129">
        <v>44170</v>
      </c>
      <c r="F5" s="129">
        <v>44191</v>
      </c>
      <c r="H5" s="128">
        <v>10</v>
      </c>
      <c r="I5" s="128">
        <v>5</v>
      </c>
      <c r="J5" s="131">
        <f>I5/H5</f>
        <v>0.5</v>
      </c>
      <c r="K5" s="123" t="s">
        <v>44</v>
      </c>
    </row>
    <row r="6" spans="1:79" s="134" customFormat="1" ht="27" thickBot="1" x14ac:dyDescent="0.45">
      <c r="A6" s="132"/>
      <c r="B6" s="133" t="s">
        <v>40</v>
      </c>
      <c r="C6" s="134" t="s">
        <v>38</v>
      </c>
      <c r="D6" s="135">
        <f ca="1">TODAY()</f>
        <v>45680</v>
      </c>
      <c r="E6" s="136" t="s">
        <v>37</v>
      </c>
      <c r="F6" s="136" t="s">
        <v>219</v>
      </c>
      <c r="G6" s="137" t="s">
        <v>214</v>
      </c>
      <c r="H6" s="134" t="s">
        <v>216</v>
      </c>
      <c r="I6" s="134" t="s">
        <v>210</v>
      </c>
      <c r="J6" s="138" t="s">
        <v>201</v>
      </c>
      <c r="K6" s="133" t="s">
        <v>40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</row>
    <row r="7" spans="1:79" s="124" customFormat="1" ht="23.25" customHeight="1" x14ac:dyDescent="0.4">
      <c r="A7" s="122"/>
      <c r="B7" s="123" t="s">
        <v>59</v>
      </c>
      <c r="G7" s="126"/>
      <c r="K7" s="123" t="s">
        <v>59</v>
      </c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</row>
    <row r="8" spans="1:79" ht="23.25" customHeight="1" x14ac:dyDescent="0.4">
      <c r="B8" s="123" t="s">
        <v>45</v>
      </c>
      <c r="C8" s="128" t="s">
        <v>47</v>
      </c>
      <c r="E8" s="129">
        <v>44181</v>
      </c>
      <c r="F8" s="129">
        <v>44202</v>
      </c>
      <c r="H8" s="128">
        <v>9</v>
      </c>
      <c r="I8" s="128">
        <v>5</v>
      </c>
      <c r="J8" s="131">
        <f>I8/H8</f>
        <v>0.55555555555555558</v>
      </c>
      <c r="K8" s="123" t="s">
        <v>45</v>
      </c>
    </row>
    <row r="9" spans="1:79" s="139" customFormat="1" ht="23.25" customHeight="1" x14ac:dyDescent="0.4">
      <c r="A9" s="122"/>
      <c r="B9" s="123" t="s">
        <v>49</v>
      </c>
      <c r="C9" s="139" t="s">
        <v>50</v>
      </c>
      <c r="E9" s="140">
        <v>44193</v>
      </c>
      <c r="F9" s="140">
        <v>43847</v>
      </c>
      <c r="G9" s="141"/>
      <c r="H9" s="139">
        <v>5</v>
      </c>
      <c r="I9" s="139">
        <v>2</v>
      </c>
      <c r="J9" s="142">
        <f>I9/H9</f>
        <v>0.4</v>
      </c>
      <c r="K9" s="123" t="s">
        <v>49</v>
      </c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</row>
    <row r="10" spans="1:79" s="124" customFormat="1" ht="23.25" customHeight="1" x14ac:dyDescent="0.4">
      <c r="A10" s="122"/>
      <c r="B10" s="123" t="s">
        <v>55</v>
      </c>
      <c r="G10" s="126"/>
      <c r="K10" s="123" t="s">
        <v>55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</row>
    <row r="11" spans="1:79" ht="23.25" customHeight="1" x14ac:dyDescent="0.4">
      <c r="B11" s="123" t="s">
        <v>51</v>
      </c>
      <c r="C11" s="128" t="s">
        <v>52</v>
      </c>
      <c r="E11" s="129">
        <v>44217</v>
      </c>
      <c r="F11" s="129">
        <v>44238</v>
      </c>
      <c r="H11" s="128">
        <v>9</v>
      </c>
      <c r="I11" s="128">
        <v>2</v>
      </c>
      <c r="J11" s="131">
        <f>I11/H11</f>
        <v>0.22222222222222221</v>
      </c>
      <c r="K11" s="123" t="s">
        <v>51</v>
      </c>
    </row>
    <row r="12" spans="1:79" ht="23.25" customHeight="1" x14ac:dyDescent="0.4">
      <c r="B12" s="123" t="s">
        <v>53</v>
      </c>
      <c r="C12" s="128" t="s">
        <v>54</v>
      </c>
      <c r="E12" s="129">
        <v>44220</v>
      </c>
      <c r="F12" s="129">
        <v>44241</v>
      </c>
      <c r="H12" s="128">
        <v>4</v>
      </c>
      <c r="I12" s="128">
        <v>2</v>
      </c>
      <c r="J12" s="131">
        <f>I12/H12</f>
        <v>0.5</v>
      </c>
      <c r="K12" s="123" t="s">
        <v>53</v>
      </c>
    </row>
    <row r="13" spans="1:79" s="139" customFormat="1" ht="23.25" customHeight="1" x14ac:dyDescent="0.4">
      <c r="A13" s="122"/>
      <c r="B13" s="123" t="s">
        <v>41</v>
      </c>
      <c r="C13" s="139" t="s">
        <v>35</v>
      </c>
      <c r="E13" s="140">
        <v>44223</v>
      </c>
      <c r="F13" s="140">
        <v>44243</v>
      </c>
      <c r="G13" s="141"/>
      <c r="H13" s="139">
        <v>9</v>
      </c>
      <c r="I13" s="139">
        <v>6</v>
      </c>
      <c r="J13" s="142">
        <f>I13/H13</f>
        <v>0.66666666666666663</v>
      </c>
      <c r="K13" s="123" t="s">
        <v>41</v>
      </c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</row>
    <row r="14" spans="1:79" s="139" customFormat="1" ht="23.25" customHeight="1" x14ac:dyDescent="0.4">
      <c r="A14" s="122"/>
      <c r="B14" s="123" t="s">
        <v>42</v>
      </c>
      <c r="C14" s="139" t="s">
        <v>36</v>
      </c>
      <c r="E14" s="140">
        <v>44226</v>
      </c>
      <c r="F14" s="140">
        <v>44246</v>
      </c>
      <c r="G14" s="141"/>
      <c r="H14" s="139">
        <v>10</v>
      </c>
      <c r="I14" s="139">
        <v>5</v>
      </c>
      <c r="J14" s="142">
        <f>I14/H14</f>
        <v>0.5</v>
      </c>
      <c r="K14" s="123" t="s">
        <v>42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</row>
    <row r="15" spans="1:79" s="139" customFormat="1" ht="23.25" customHeight="1" x14ac:dyDescent="0.4">
      <c r="A15" s="122"/>
      <c r="B15" s="123" t="s">
        <v>44</v>
      </c>
      <c r="C15" s="139" t="s">
        <v>46</v>
      </c>
      <c r="E15" s="140">
        <v>44227</v>
      </c>
      <c r="F15" s="140">
        <v>44247</v>
      </c>
      <c r="G15" s="141"/>
      <c r="H15" s="139">
        <v>8</v>
      </c>
      <c r="I15" s="139">
        <v>7</v>
      </c>
      <c r="J15" s="142">
        <f>I15/H15</f>
        <v>0.875</v>
      </c>
      <c r="K15" s="123" t="s">
        <v>44</v>
      </c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</row>
    <row r="16" spans="1:79" s="124" customFormat="1" ht="23.25" customHeight="1" x14ac:dyDescent="0.4">
      <c r="A16" s="122"/>
      <c r="B16" s="123" t="s">
        <v>56</v>
      </c>
      <c r="G16" s="126"/>
      <c r="K16" s="123" t="s">
        <v>56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</row>
    <row r="17" spans="1:79" s="139" customFormat="1" ht="23.25" customHeight="1" x14ac:dyDescent="0.4">
      <c r="A17" s="122"/>
      <c r="B17" s="123" t="s">
        <v>49</v>
      </c>
      <c r="C17" s="139" t="s">
        <v>50</v>
      </c>
      <c r="E17" s="140">
        <v>44255</v>
      </c>
      <c r="F17" s="140">
        <v>44276</v>
      </c>
      <c r="G17" s="141"/>
      <c r="H17" s="139">
        <v>6</v>
      </c>
      <c r="I17" s="139">
        <v>0</v>
      </c>
      <c r="J17" s="142">
        <f>I17/H17</f>
        <v>0</v>
      </c>
      <c r="K17" s="123" t="s">
        <v>49</v>
      </c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</row>
    <row r="18" spans="1:79" s="124" customFormat="1" ht="23.25" customHeight="1" x14ac:dyDescent="0.4">
      <c r="A18" s="122"/>
      <c r="B18" s="123" t="s">
        <v>58</v>
      </c>
      <c r="G18" s="126"/>
      <c r="K18" s="123" t="s">
        <v>58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</row>
    <row r="19" spans="1:79" ht="23.25" customHeight="1" x14ac:dyDescent="0.4">
      <c r="B19" s="123" t="s">
        <v>51</v>
      </c>
      <c r="C19" s="128" t="s">
        <v>52</v>
      </c>
      <c r="E19" s="129">
        <v>44314</v>
      </c>
      <c r="F19" s="129">
        <v>44335</v>
      </c>
      <c r="H19" s="128">
        <v>8</v>
      </c>
      <c r="I19" s="128">
        <v>6</v>
      </c>
      <c r="J19" s="131">
        <f>I19/H19</f>
        <v>0.75</v>
      </c>
      <c r="K19" s="123" t="s">
        <v>51</v>
      </c>
    </row>
    <row r="20" spans="1:79" s="139" customFormat="1" x14ac:dyDescent="0.4">
      <c r="A20" s="122"/>
      <c r="B20" s="123" t="s">
        <v>41</v>
      </c>
      <c r="C20" s="139" t="s">
        <v>35</v>
      </c>
      <c r="E20" s="140">
        <v>44315</v>
      </c>
      <c r="F20" s="140">
        <v>44336</v>
      </c>
      <c r="G20" s="141"/>
      <c r="H20" s="139">
        <v>8</v>
      </c>
      <c r="I20" s="139">
        <v>0</v>
      </c>
      <c r="J20" s="142">
        <f>I20/H20</f>
        <v>0</v>
      </c>
      <c r="K20" s="123" t="s">
        <v>41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</row>
    <row r="21" spans="1:79" s="124" customFormat="1" ht="23.25" customHeight="1" x14ac:dyDescent="0.4">
      <c r="A21" s="122"/>
      <c r="B21" s="123" t="s">
        <v>57</v>
      </c>
      <c r="G21" s="126"/>
      <c r="K21" s="123" t="s">
        <v>57</v>
      </c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</row>
    <row r="22" spans="1:79" s="139" customFormat="1" x14ac:dyDescent="0.4">
      <c r="A22" s="122"/>
      <c r="B22" s="123" t="s">
        <v>42</v>
      </c>
      <c r="C22" s="139" t="s">
        <v>36</v>
      </c>
      <c r="E22" s="140">
        <v>44324</v>
      </c>
      <c r="F22" s="140">
        <v>44339</v>
      </c>
      <c r="G22" s="141"/>
      <c r="H22" s="139">
        <v>8</v>
      </c>
      <c r="I22" s="139">
        <v>1</v>
      </c>
      <c r="J22" s="142">
        <f t="shared" ref="J22:J27" si="0">I22/H22</f>
        <v>0.125</v>
      </c>
      <c r="K22" s="123" t="s">
        <v>42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</row>
    <row r="23" spans="1:79" x14ac:dyDescent="0.4">
      <c r="B23" s="123" t="s">
        <v>45</v>
      </c>
      <c r="C23" s="128" t="s">
        <v>47</v>
      </c>
      <c r="E23" s="129">
        <v>44326</v>
      </c>
      <c r="F23" s="129">
        <v>44346</v>
      </c>
      <c r="H23" s="128">
        <v>8</v>
      </c>
      <c r="I23" s="128">
        <v>1</v>
      </c>
      <c r="J23" s="131">
        <f t="shared" si="0"/>
        <v>0.125</v>
      </c>
      <c r="K23" s="123" t="s">
        <v>45</v>
      </c>
    </row>
    <row r="24" spans="1:79" s="139" customFormat="1" x14ac:dyDescent="0.4">
      <c r="A24" s="122"/>
      <c r="B24" s="123" t="s">
        <v>44</v>
      </c>
      <c r="C24" s="139" t="s">
        <v>46</v>
      </c>
      <c r="E24" s="140">
        <v>44329</v>
      </c>
      <c r="F24" s="140">
        <v>44350</v>
      </c>
      <c r="G24" s="141"/>
      <c r="H24" s="139">
        <v>6</v>
      </c>
      <c r="I24" s="143">
        <v>2</v>
      </c>
      <c r="J24" s="142">
        <f t="shared" si="0"/>
        <v>0.33333333333333331</v>
      </c>
      <c r="K24" s="123" t="s">
        <v>44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</row>
    <row r="25" spans="1:79" s="139" customFormat="1" x14ac:dyDescent="0.4">
      <c r="A25" s="122"/>
      <c r="B25" s="123" t="s">
        <v>49</v>
      </c>
      <c r="C25" s="139" t="s">
        <v>50</v>
      </c>
      <c r="E25" s="140">
        <v>44338</v>
      </c>
      <c r="F25" s="140">
        <v>44359</v>
      </c>
      <c r="G25" s="141"/>
      <c r="H25" s="139">
        <v>8</v>
      </c>
      <c r="I25" s="139">
        <v>1</v>
      </c>
      <c r="J25" s="142">
        <f t="shared" si="0"/>
        <v>0.125</v>
      </c>
      <c r="K25" s="123" t="s">
        <v>49</v>
      </c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</row>
    <row r="26" spans="1:79" x14ac:dyDescent="0.4">
      <c r="B26" s="123" t="s">
        <v>75</v>
      </c>
      <c r="C26" s="128" t="s">
        <v>215</v>
      </c>
      <c r="E26" s="129">
        <v>44340</v>
      </c>
      <c r="F26" s="129">
        <v>44361</v>
      </c>
      <c r="H26" s="128">
        <v>9</v>
      </c>
      <c r="I26" s="128">
        <v>4</v>
      </c>
      <c r="J26" s="131">
        <f t="shared" si="0"/>
        <v>0.44444444444444442</v>
      </c>
      <c r="K26" s="123" t="s">
        <v>75</v>
      </c>
    </row>
    <row r="27" spans="1:79" x14ac:dyDescent="0.4">
      <c r="B27" s="123" t="s">
        <v>53</v>
      </c>
      <c r="C27" s="128" t="s">
        <v>54</v>
      </c>
      <c r="E27" s="129">
        <v>44347</v>
      </c>
      <c r="F27" s="129">
        <v>44368</v>
      </c>
      <c r="H27" s="128">
        <v>9</v>
      </c>
      <c r="I27" s="128">
        <v>4</v>
      </c>
      <c r="J27" s="131">
        <f t="shared" si="0"/>
        <v>0.44444444444444442</v>
      </c>
      <c r="K27" s="123" t="s">
        <v>53</v>
      </c>
    </row>
    <row r="28" spans="1:79" s="124" customFormat="1" ht="23.25" customHeight="1" x14ac:dyDescent="0.4">
      <c r="A28" s="122"/>
      <c r="B28" s="123" t="s">
        <v>188</v>
      </c>
      <c r="G28" s="126"/>
      <c r="K28" s="123" t="s">
        <v>188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</row>
    <row r="29" spans="1:79" x14ac:dyDescent="0.4">
      <c r="B29" s="123" t="s">
        <v>181</v>
      </c>
      <c r="C29" s="144" t="s">
        <v>81</v>
      </c>
      <c r="E29" s="145">
        <v>44348</v>
      </c>
      <c r="F29" s="145">
        <v>44369</v>
      </c>
      <c r="G29" s="146">
        <f>F29-E29</f>
        <v>21</v>
      </c>
      <c r="H29" s="144">
        <v>9</v>
      </c>
      <c r="I29" s="144">
        <v>0</v>
      </c>
      <c r="J29" s="147">
        <f>I29/H29</f>
        <v>0</v>
      </c>
      <c r="K29" s="123" t="s">
        <v>181</v>
      </c>
    </row>
    <row r="30" spans="1:79" x14ac:dyDescent="0.4">
      <c r="B30" s="123" t="s">
        <v>41</v>
      </c>
      <c r="C30" s="144" t="s">
        <v>35</v>
      </c>
      <c r="E30" s="145">
        <v>44368</v>
      </c>
      <c r="F30" s="145">
        <v>44389</v>
      </c>
      <c r="G30" s="146">
        <f>F30-E30</f>
        <v>21</v>
      </c>
      <c r="H30" s="144">
        <v>14</v>
      </c>
      <c r="I30" s="144">
        <v>7</v>
      </c>
      <c r="J30" s="147">
        <f>I30/H30</f>
        <v>0.5</v>
      </c>
      <c r="K30" s="123" t="s">
        <v>41</v>
      </c>
    </row>
    <row r="31" spans="1:79" s="124" customFormat="1" ht="23.25" customHeight="1" x14ac:dyDescent="0.4">
      <c r="A31" s="122"/>
      <c r="B31" s="123" t="s">
        <v>196</v>
      </c>
      <c r="G31" s="126"/>
      <c r="K31" s="123" t="s">
        <v>196</v>
      </c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</row>
    <row r="32" spans="1:79" x14ac:dyDescent="0.4">
      <c r="B32" s="123" t="s">
        <v>42</v>
      </c>
      <c r="C32" s="144" t="s">
        <v>36</v>
      </c>
      <c r="E32" s="145">
        <v>44382</v>
      </c>
      <c r="F32" s="145">
        <v>44406</v>
      </c>
      <c r="G32" s="146">
        <f t="shared" ref="G32:G52" si="1">F32-E32</f>
        <v>24</v>
      </c>
      <c r="H32" s="144">
        <v>16</v>
      </c>
      <c r="I32" s="144">
        <v>8</v>
      </c>
      <c r="J32" s="147">
        <f t="shared" ref="J32:J38" si="2">I32/H32</f>
        <v>0.5</v>
      </c>
      <c r="K32" s="123" t="s">
        <v>42</v>
      </c>
    </row>
    <row r="33" spans="1:79" x14ac:dyDescent="0.4">
      <c r="B33" s="123" t="s">
        <v>51</v>
      </c>
      <c r="C33" s="144" t="s">
        <v>52</v>
      </c>
      <c r="E33" s="145">
        <v>44382</v>
      </c>
      <c r="F33" s="145">
        <v>44406</v>
      </c>
      <c r="G33" s="146">
        <f t="shared" si="1"/>
        <v>24</v>
      </c>
      <c r="H33" s="144">
        <v>16</v>
      </c>
      <c r="I33" s="144">
        <v>2</v>
      </c>
      <c r="J33" s="147">
        <f t="shared" si="2"/>
        <v>0.125</v>
      </c>
      <c r="K33" s="123" t="s">
        <v>51</v>
      </c>
    </row>
    <row r="34" spans="1:79" x14ac:dyDescent="0.4">
      <c r="B34" s="123" t="s">
        <v>194</v>
      </c>
      <c r="C34" s="144" t="s">
        <v>195</v>
      </c>
      <c r="E34" s="145">
        <v>44389</v>
      </c>
      <c r="F34" s="145">
        <v>44413</v>
      </c>
      <c r="G34" s="146">
        <f t="shared" si="1"/>
        <v>24</v>
      </c>
      <c r="H34" s="144">
        <v>17</v>
      </c>
      <c r="I34" s="144">
        <v>8</v>
      </c>
      <c r="J34" s="147">
        <f t="shared" si="2"/>
        <v>0.47058823529411764</v>
      </c>
      <c r="K34" s="123" t="s">
        <v>194</v>
      </c>
    </row>
    <row r="35" spans="1:79" x14ac:dyDescent="0.4">
      <c r="B35" s="123" t="s">
        <v>82</v>
      </c>
      <c r="C35" s="144" t="s">
        <v>83</v>
      </c>
      <c r="E35" s="145">
        <v>44389</v>
      </c>
      <c r="F35" s="145">
        <v>44415</v>
      </c>
      <c r="G35" s="146">
        <f t="shared" si="1"/>
        <v>26</v>
      </c>
      <c r="H35" s="144">
        <v>16</v>
      </c>
      <c r="I35" s="144">
        <v>8</v>
      </c>
      <c r="J35" s="147">
        <f t="shared" si="2"/>
        <v>0.5</v>
      </c>
      <c r="K35" s="123" t="s">
        <v>82</v>
      </c>
    </row>
    <row r="36" spans="1:79" x14ac:dyDescent="0.4">
      <c r="B36" s="123" t="s">
        <v>75</v>
      </c>
      <c r="C36" s="144" t="s">
        <v>215</v>
      </c>
      <c r="D36" s="144" t="s">
        <v>203</v>
      </c>
      <c r="E36" s="145">
        <v>44397</v>
      </c>
      <c r="F36" s="145">
        <v>44421</v>
      </c>
      <c r="G36" s="146">
        <f t="shared" si="1"/>
        <v>24</v>
      </c>
      <c r="H36" s="144">
        <v>16</v>
      </c>
      <c r="I36" s="144">
        <v>10</v>
      </c>
      <c r="J36" s="147">
        <f t="shared" si="2"/>
        <v>0.625</v>
      </c>
      <c r="K36" s="123" t="s">
        <v>75</v>
      </c>
    </row>
    <row r="37" spans="1:79" x14ac:dyDescent="0.4">
      <c r="B37" s="123" t="s">
        <v>197</v>
      </c>
      <c r="C37" s="144" t="s">
        <v>198</v>
      </c>
      <c r="D37" s="144" t="s">
        <v>204</v>
      </c>
      <c r="E37" s="145">
        <v>44398</v>
      </c>
      <c r="F37" s="145">
        <v>44421</v>
      </c>
      <c r="G37" s="146">
        <f t="shared" si="1"/>
        <v>23</v>
      </c>
      <c r="H37" s="144">
        <v>16</v>
      </c>
      <c r="I37" s="144">
        <v>8</v>
      </c>
      <c r="J37" s="147">
        <f t="shared" si="2"/>
        <v>0.5</v>
      </c>
      <c r="K37" s="123" t="s">
        <v>197</v>
      </c>
    </row>
    <row r="38" spans="1:79" x14ac:dyDescent="0.4">
      <c r="B38" s="123" t="s">
        <v>45</v>
      </c>
      <c r="C38" s="144" t="s">
        <v>47</v>
      </c>
      <c r="D38" s="144"/>
      <c r="E38" s="145">
        <v>44399</v>
      </c>
      <c r="F38" s="145">
        <v>44422</v>
      </c>
      <c r="G38" s="146">
        <f t="shared" si="1"/>
        <v>23</v>
      </c>
      <c r="H38" s="144">
        <v>16</v>
      </c>
      <c r="I38" s="144">
        <v>10</v>
      </c>
      <c r="J38" s="147">
        <f t="shared" si="2"/>
        <v>0.625</v>
      </c>
      <c r="K38" s="123" t="s">
        <v>45</v>
      </c>
    </row>
    <row r="39" spans="1:79" s="124" customFormat="1" ht="23.25" customHeight="1" x14ac:dyDescent="0.4">
      <c r="A39" s="122"/>
      <c r="B39" s="124" t="s">
        <v>200</v>
      </c>
      <c r="K39" s="124" t="s">
        <v>200</v>
      </c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</row>
    <row r="40" spans="1:79" s="124" customFormat="1" ht="23.25" customHeight="1" x14ac:dyDescent="0.4">
      <c r="A40" s="122"/>
      <c r="B40" s="123" t="s">
        <v>44</v>
      </c>
      <c r="C40" s="148" t="s">
        <v>46</v>
      </c>
      <c r="D40" s="148"/>
      <c r="E40" s="149">
        <v>44409</v>
      </c>
      <c r="F40" s="149">
        <v>44432</v>
      </c>
      <c r="G40" s="150">
        <f t="shared" si="1"/>
        <v>23</v>
      </c>
      <c r="H40" s="148">
        <v>16</v>
      </c>
      <c r="I40" s="148">
        <v>14</v>
      </c>
      <c r="J40" s="151">
        <f t="shared" ref="J40:J52" si="3">I40/H40</f>
        <v>0.875</v>
      </c>
      <c r="K40" s="123" t="s">
        <v>44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</row>
    <row r="41" spans="1:79" x14ac:dyDescent="0.4">
      <c r="B41" s="123" t="s">
        <v>53</v>
      </c>
      <c r="C41" s="128" t="s">
        <v>54</v>
      </c>
      <c r="E41" s="129">
        <v>44409</v>
      </c>
      <c r="F41" s="129">
        <v>44432</v>
      </c>
      <c r="G41" s="130">
        <f t="shared" si="1"/>
        <v>23</v>
      </c>
      <c r="H41" s="128">
        <v>16</v>
      </c>
      <c r="I41" s="128">
        <v>11</v>
      </c>
      <c r="J41" s="131">
        <f t="shared" si="3"/>
        <v>0.6875</v>
      </c>
      <c r="K41" s="123" t="s">
        <v>53</v>
      </c>
    </row>
    <row r="42" spans="1:79" x14ac:dyDescent="0.4">
      <c r="B42" s="123" t="s">
        <v>77</v>
      </c>
      <c r="C42" s="128" t="s">
        <v>202</v>
      </c>
      <c r="E42" s="129">
        <v>44411</v>
      </c>
      <c r="F42" s="129">
        <v>44432</v>
      </c>
      <c r="G42" s="130">
        <f t="shared" si="1"/>
        <v>21</v>
      </c>
      <c r="H42" s="128">
        <v>16</v>
      </c>
      <c r="I42" s="128">
        <v>10</v>
      </c>
      <c r="J42" s="131">
        <f t="shared" si="3"/>
        <v>0.625</v>
      </c>
      <c r="K42" s="123" t="s">
        <v>77</v>
      </c>
    </row>
    <row r="43" spans="1:79" x14ac:dyDescent="0.4">
      <c r="B43" s="123" t="s">
        <v>205</v>
      </c>
      <c r="C43" s="128" t="s">
        <v>206</v>
      </c>
      <c r="E43" s="129">
        <v>44421</v>
      </c>
      <c r="F43" s="129">
        <v>44444</v>
      </c>
      <c r="G43" s="130">
        <f t="shared" si="1"/>
        <v>23</v>
      </c>
      <c r="H43" s="128">
        <v>15</v>
      </c>
      <c r="I43" s="128">
        <v>2</v>
      </c>
      <c r="J43" s="131">
        <f t="shared" si="3"/>
        <v>0.13333333333333333</v>
      </c>
      <c r="K43" s="123" t="s">
        <v>205</v>
      </c>
    </row>
    <row r="44" spans="1:79" x14ac:dyDescent="0.4">
      <c r="B44" s="123" t="s">
        <v>207</v>
      </c>
      <c r="C44" s="128" t="s">
        <v>208</v>
      </c>
      <c r="E44" s="129">
        <v>44424</v>
      </c>
      <c r="F44" s="129">
        <v>44446</v>
      </c>
      <c r="G44" s="130">
        <f t="shared" si="1"/>
        <v>22</v>
      </c>
      <c r="H44" s="128">
        <v>14</v>
      </c>
      <c r="I44" s="128">
        <v>9</v>
      </c>
      <c r="J44" s="131">
        <f t="shared" si="3"/>
        <v>0.6428571428571429</v>
      </c>
      <c r="K44" s="123" t="s">
        <v>207</v>
      </c>
    </row>
    <row r="45" spans="1:79" x14ac:dyDescent="0.4">
      <c r="B45" s="123" t="s">
        <v>197</v>
      </c>
      <c r="C45" s="128" t="s">
        <v>198</v>
      </c>
      <c r="E45" s="129">
        <v>44448</v>
      </c>
      <c r="F45" s="129">
        <v>44470</v>
      </c>
      <c r="G45" s="130">
        <f t="shared" si="1"/>
        <v>22</v>
      </c>
      <c r="H45" s="128">
        <v>14</v>
      </c>
      <c r="I45" s="128">
        <v>6</v>
      </c>
      <c r="J45" s="131">
        <f t="shared" si="3"/>
        <v>0.42857142857142855</v>
      </c>
      <c r="K45" s="123" t="s">
        <v>197</v>
      </c>
    </row>
    <row r="46" spans="1:79" s="139" customFormat="1" x14ac:dyDescent="0.4">
      <c r="A46" s="122"/>
      <c r="B46" s="123" t="s">
        <v>181</v>
      </c>
      <c r="C46" s="139" t="s">
        <v>81</v>
      </c>
      <c r="E46" s="140">
        <v>44451</v>
      </c>
      <c r="F46" s="140">
        <v>44473</v>
      </c>
      <c r="G46" s="141">
        <f t="shared" si="1"/>
        <v>22</v>
      </c>
      <c r="H46" s="139">
        <v>12</v>
      </c>
      <c r="I46" s="139">
        <v>8</v>
      </c>
      <c r="J46" s="142">
        <f t="shared" si="3"/>
        <v>0.66666666666666663</v>
      </c>
      <c r="K46" s="123" t="s">
        <v>181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</row>
    <row r="47" spans="1:79" s="139" customFormat="1" x14ac:dyDescent="0.4">
      <c r="A47" s="122"/>
      <c r="B47" s="123" t="s">
        <v>41</v>
      </c>
      <c r="C47" s="139" t="s">
        <v>35</v>
      </c>
      <c r="E47" s="140">
        <v>44451</v>
      </c>
      <c r="F47" s="140">
        <v>44473</v>
      </c>
      <c r="G47" s="141">
        <f t="shared" si="1"/>
        <v>22</v>
      </c>
      <c r="H47" s="139">
        <v>12</v>
      </c>
      <c r="I47" s="139">
        <v>11</v>
      </c>
      <c r="J47" s="142">
        <f t="shared" si="3"/>
        <v>0.91666666666666663</v>
      </c>
      <c r="K47" s="123" t="s">
        <v>41</v>
      </c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</row>
    <row r="48" spans="1:79" s="139" customFormat="1" x14ac:dyDescent="0.4">
      <c r="A48" s="122"/>
      <c r="B48" s="123" t="s">
        <v>42</v>
      </c>
      <c r="C48" s="139" t="s">
        <v>36</v>
      </c>
      <c r="E48" s="140">
        <v>44452</v>
      </c>
      <c r="F48" s="140">
        <v>44474</v>
      </c>
      <c r="G48" s="141">
        <f t="shared" si="1"/>
        <v>22</v>
      </c>
      <c r="H48" s="139">
        <v>8</v>
      </c>
      <c r="I48" s="139">
        <v>7</v>
      </c>
      <c r="J48" s="142">
        <f t="shared" si="3"/>
        <v>0.875</v>
      </c>
      <c r="K48" s="123" t="s">
        <v>42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</row>
    <row r="49" spans="1:79" x14ac:dyDescent="0.4">
      <c r="B49" s="123" t="s">
        <v>51</v>
      </c>
      <c r="C49" s="128" t="s">
        <v>52</v>
      </c>
      <c r="E49" s="129">
        <v>44452</v>
      </c>
      <c r="F49" s="129">
        <v>44474</v>
      </c>
      <c r="G49" s="130">
        <f t="shared" si="1"/>
        <v>22</v>
      </c>
      <c r="H49" s="128">
        <v>8</v>
      </c>
      <c r="I49" s="128">
        <v>5</v>
      </c>
      <c r="J49" s="131">
        <f t="shared" si="3"/>
        <v>0.625</v>
      </c>
      <c r="K49" s="123" t="s">
        <v>51</v>
      </c>
    </row>
    <row r="50" spans="1:79" s="139" customFormat="1" x14ac:dyDescent="0.4">
      <c r="A50" s="122"/>
      <c r="B50" s="123" t="s">
        <v>212</v>
      </c>
      <c r="C50" s="139" t="s">
        <v>213</v>
      </c>
      <c r="E50" s="140">
        <v>44455</v>
      </c>
      <c r="F50" s="140">
        <v>44478</v>
      </c>
      <c r="G50" s="141">
        <f t="shared" si="1"/>
        <v>23</v>
      </c>
      <c r="H50" s="139">
        <v>7</v>
      </c>
      <c r="I50" s="139">
        <v>3</v>
      </c>
      <c r="J50" s="142">
        <f t="shared" si="3"/>
        <v>0.42857142857142855</v>
      </c>
      <c r="K50" s="123" t="s">
        <v>212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</row>
    <row r="51" spans="1:79" s="139" customFormat="1" x14ac:dyDescent="0.4">
      <c r="A51" s="122"/>
      <c r="B51" s="123" t="s">
        <v>194</v>
      </c>
      <c r="C51" s="139" t="s">
        <v>195</v>
      </c>
      <c r="E51" s="140">
        <v>44461</v>
      </c>
      <c r="F51" s="140">
        <v>44483</v>
      </c>
      <c r="G51" s="141">
        <f t="shared" si="1"/>
        <v>22</v>
      </c>
      <c r="H51" s="139">
        <v>14</v>
      </c>
      <c r="I51" s="139">
        <v>13</v>
      </c>
      <c r="J51" s="142">
        <f t="shared" si="3"/>
        <v>0.9285714285714286</v>
      </c>
      <c r="K51" s="123" t="s">
        <v>194</v>
      </c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</row>
    <row r="52" spans="1:79" s="154" customFormat="1" x14ac:dyDescent="0.4">
      <c r="A52" s="152"/>
      <c r="B52" s="153" t="s">
        <v>75</v>
      </c>
      <c r="C52" s="154" t="s">
        <v>215</v>
      </c>
      <c r="D52" s="155" t="s">
        <v>218</v>
      </c>
      <c r="E52" s="156">
        <v>44482</v>
      </c>
      <c r="F52" s="156">
        <v>44504</v>
      </c>
      <c r="G52" s="157">
        <f t="shared" si="1"/>
        <v>22</v>
      </c>
      <c r="H52" s="154">
        <v>17</v>
      </c>
      <c r="I52" s="154">
        <v>0</v>
      </c>
      <c r="J52" s="158">
        <f t="shared" si="3"/>
        <v>0</v>
      </c>
      <c r="K52" s="153" t="s">
        <v>75</v>
      </c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</row>
    <row r="53" spans="1:79" s="117" customFormat="1" x14ac:dyDescent="0.4">
      <c r="D53" s="122"/>
      <c r="E53" s="159"/>
      <c r="F53" s="159"/>
      <c r="G53" s="160"/>
      <c r="J53" s="161"/>
    </row>
    <row r="54" spans="1:79" s="167" customFormat="1" x14ac:dyDescent="0.4">
      <c r="A54" s="162"/>
      <c r="B54" s="163" t="s">
        <v>40</v>
      </c>
      <c r="C54" s="163" t="s">
        <v>259</v>
      </c>
      <c r="D54" s="164">
        <f ca="1">TODAY()</f>
        <v>45680</v>
      </c>
      <c r="E54" s="165" t="s">
        <v>37</v>
      </c>
      <c r="F54" s="165" t="s">
        <v>219</v>
      </c>
      <c r="G54" s="166" t="s">
        <v>214</v>
      </c>
      <c r="H54" s="167" t="s">
        <v>216</v>
      </c>
      <c r="I54" s="167" t="s">
        <v>210</v>
      </c>
      <c r="J54" s="168" t="s">
        <v>201</v>
      </c>
      <c r="K54" s="163" t="s">
        <v>40</v>
      </c>
      <c r="L54" s="167" t="s">
        <v>286</v>
      </c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62"/>
      <c r="BF54" s="162"/>
      <c r="BG54" s="162"/>
      <c r="BH54" s="162"/>
      <c r="BI54" s="162"/>
      <c r="BJ54" s="162"/>
      <c r="BK54" s="162"/>
      <c r="BL54" s="162"/>
      <c r="BM54" s="162"/>
      <c r="BN54" s="162"/>
      <c r="BO54" s="162"/>
      <c r="BP54" s="162"/>
      <c r="BQ54" s="162"/>
      <c r="BR54" s="162"/>
      <c r="BS54" s="162"/>
      <c r="BT54" s="162"/>
      <c r="BU54" s="162"/>
      <c r="BV54" s="162"/>
      <c r="BW54" s="162"/>
      <c r="BX54" s="162"/>
      <c r="BY54" s="162"/>
      <c r="BZ54" s="162"/>
      <c r="CA54" s="162"/>
    </row>
    <row r="55" spans="1:79" s="174" customFormat="1" x14ac:dyDescent="0.4">
      <c r="A55" s="169"/>
      <c r="B55" s="170" t="s">
        <v>277</v>
      </c>
      <c r="C55" s="170" t="s">
        <v>299</v>
      </c>
      <c r="D55" s="171" t="s">
        <v>209</v>
      </c>
      <c r="E55" s="172"/>
      <c r="F55" s="172" t="s">
        <v>300</v>
      </c>
      <c r="G55" s="173"/>
      <c r="J55" s="175"/>
      <c r="K55" s="170" t="s">
        <v>277</v>
      </c>
      <c r="L55" s="176" t="e">
        <f ca="1">TODAY()-F55</f>
        <v>#VALUE!</v>
      </c>
      <c r="M55" s="174" t="s">
        <v>287</v>
      </c>
      <c r="N55" s="174" t="e">
        <f ca="1">L55/30</f>
        <v>#VALUE!</v>
      </c>
      <c r="O55" s="174" t="s">
        <v>301</v>
      </c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</row>
    <row r="56" spans="1:79" s="180" customFormat="1" x14ac:dyDescent="0.4">
      <c r="A56" s="177"/>
      <c r="B56" s="178" t="s">
        <v>323</v>
      </c>
      <c r="C56" s="178" t="s">
        <v>324</v>
      </c>
      <c r="D56" s="171" t="s">
        <v>209</v>
      </c>
      <c r="E56" s="171"/>
      <c r="F56" s="171">
        <v>45182</v>
      </c>
      <c r="G56" s="179"/>
      <c r="J56" s="181"/>
      <c r="K56" s="178" t="str">
        <f>B56</f>
        <v>JN</v>
      </c>
      <c r="L56" s="176">
        <f ca="1">TODAY()-F56</f>
        <v>498</v>
      </c>
      <c r="M56" s="174" t="s">
        <v>287</v>
      </c>
      <c r="N56" s="174">
        <f ca="1">L56/30</f>
        <v>16.600000000000001</v>
      </c>
      <c r="O56" s="174" t="s">
        <v>301</v>
      </c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  <c r="BT56" s="177"/>
      <c r="BU56" s="177"/>
      <c r="BV56" s="177"/>
      <c r="BW56" s="177"/>
      <c r="BX56" s="177"/>
      <c r="BY56" s="177"/>
      <c r="BZ56" s="177"/>
      <c r="CA56" s="177"/>
    </row>
    <row r="57" spans="1:79" s="182" customFormat="1" x14ac:dyDescent="0.4">
      <c r="A57" s="117"/>
      <c r="B57" s="182" t="s">
        <v>293</v>
      </c>
      <c r="C57" s="182" t="s">
        <v>294</v>
      </c>
      <c r="D57" s="182" t="s">
        <v>211</v>
      </c>
      <c r="E57" s="183"/>
      <c r="F57" s="183">
        <v>45219</v>
      </c>
      <c r="G57" s="184"/>
      <c r="H57" s="182" t="s">
        <v>265</v>
      </c>
      <c r="J57" s="185"/>
      <c r="K57" s="182" t="s">
        <v>293</v>
      </c>
      <c r="L57" s="184">
        <f ca="1">TODAY()-F57</f>
        <v>461</v>
      </c>
      <c r="M57" s="182" t="s">
        <v>287</v>
      </c>
      <c r="N57" s="182">
        <f ca="1">L57/30.5</f>
        <v>15.114754098360656</v>
      </c>
      <c r="O57" s="182" t="s">
        <v>301</v>
      </c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</row>
    <row r="58" spans="1:79" s="182" customFormat="1" x14ac:dyDescent="0.4">
      <c r="A58" s="117"/>
      <c r="B58" s="182" t="s">
        <v>51</v>
      </c>
      <c r="C58" s="182" t="s">
        <v>295</v>
      </c>
      <c r="D58" s="182" t="s">
        <v>211</v>
      </c>
      <c r="E58" s="183"/>
      <c r="F58" s="183">
        <v>45219</v>
      </c>
      <c r="G58" s="184"/>
      <c r="H58" s="182" t="s">
        <v>265</v>
      </c>
      <c r="J58" s="185"/>
      <c r="K58" s="182" t="s">
        <v>51</v>
      </c>
      <c r="L58" s="184">
        <f t="shared" ref="L58:L59" ca="1" si="4">TODAY()-F58</f>
        <v>461</v>
      </c>
      <c r="M58" s="182" t="s">
        <v>287</v>
      </c>
      <c r="N58" s="182">
        <f t="shared" ref="N58:N59" ca="1" si="5">L58/30.5</f>
        <v>15.114754098360656</v>
      </c>
      <c r="O58" s="182" t="s">
        <v>301</v>
      </c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</row>
    <row r="59" spans="1:79" s="182" customFormat="1" x14ac:dyDescent="0.4">
      <c r="A59" s="117"/>
      <c r="E59" s="183"/>
      <c r="F59" s="183"/>
      <c r="G59" s="184"/>
      <c r="J59" s="185"/>
      <c r="L59" s="184">
        <f t="shared" ca="1" si="4"/>
        <v>45680</v>
      </c>
      <c r="M59" s="182" t="s">
        <v>287</v>
      </c>
      <c r="N59" s="182">
        <f t="shared" ca="1" si="5"/>
        <v>1497.704918032787</v>
      </c>
      <c r="O59" s="182" t="s">
        <v>301</v>
      </c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</row>
    <row r="60" spans="1:79" s="117" customFormat="1" x14ac:dyDescent="0.4">
      <c r="E60" s="159"/>
      <c r="F60" s="159"/>
      <c r="G60" s="160"/>
      <c r="J60" s="161"/>
      <c r="L60" s="160"/>
    </row>
    <row r="61" spans="1:79" s="117" customFormat="1" x14ac:dyDescent="0.4">
      <c r="C61" s="117" t="s">
        <v>307</v>
      </c>
      <c r="E61" s="159"/>
      <c r="F61" s="159"/>
      <c r="G61" s="160"/>
      <c r="J61" s="161"/>
      <c r="L61" s="160"/>
    </row>
    <row r="62" spans="1:79" s="118" customFormat="1" x14ac:dyDescent="0.4">
      <c r="A62" s="117"/>
      <c r="B62" s="118" t="s">
        <v>273</v>
      </c>
      <c r="C62" s="118" t="s">
        <v>302</v>
      </c>
      <c r="D62" s="118" t="s">
        <v>288</v>
      </c>
      <c r="E62" s="119">
        <v>45402</v>
      </c>
      <c r="F62" s="119">
        <v>45423</v>
      </c>
      <c r="G62" s="120">
        <f>F62-E62</f>
        <v>21</v>
      </c>
      <c r="H62" s="118">
        <v>10</v>
      </c>
      <c r="J62" s="118" t="e">
        <f>I62/I59</f>
        <v>#DIV/0!</v>
      </c>
      <c r="K62" s="118" t="s">
        <v>273</v>
      </c>
      <c r="L62" s="118" t="e">
        <f>D52-F62</f>
        <v>#VALUE!</v>
      </c>
      <c r="M62" s="118" t="s">
        <v>287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</row>
    <row r="63" spans="1:79" s="117" customFormat="1" x14ac:dyDescent="0.4">
      <c r="E63" s="159"/>
      <c r="F63" s="159"/>
      <c r="G63" s="160"/>
    </row>
    <row r="64" spans="1:79" s="186" customFormat="1" x14ac:dyDescent="0.4">
      <c r="A64" s="117"/>
      <c r="B64" s="186" t="s">
        <v>273</v>
      </c>
      <c r="C64" s="186" t="s">
        <v>302</v>
      </c>
      <c r="D64" s="186" t="s">
        <v>278</v>
      </c>
      <c r="E64" s="187">
        <v>45279</v>
      </c>
      <c r="F64" s="187">
        <v>45301</v>
      </c>
      <c r="G64" s="188">
        <f>F64-E64</f>
        <v>22</v>
      </c>
      <c r="H64" s="186">
        <v>10</v>
      </c>
      <c r="I64" s="186">
        <v>8</v>
      </c>
      <c r="J64" s="189">
        <f>I64/H64</f>
        <v>0.8</v>
      </c>
      <c r="K64" s="186" t="s">
        <v>273</v>
      </c>
      <c r="L64" s="186">
        <f ca="1">TODAY()-F64</f>
        <v>379</v>
      </c>
      <c r="M64" s="186" t="s">
        <v>287</v>
      </c>
      <c r="N64" s="186">
        <f ca="1">L64/30</f>
        <v>12.633333333333333</v>
      </c>
      <c r="O64" s="186" t="s">
        <v>301</v>
      </c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</row>
    <row r="65" spans="1:79" s="123" customFormat="1" x14ac:dyDescent="0.4">
      <c r="A65" s="122"/>
      <c r="B65" s="123" t="s">
        <v>275</v>
      </c>
      <c r="C65" s="123" t="s">
        <v>303</v>
      </c>
      <c r="D65" s="123" t="s">
        <v>278</v>
      </c>
      <c r="E65" s="190">
        <v>45290</v>
      </c>
      <c r="F65" s="190">
        <v>45311</v>
      </c>
      <c r="G65" s="191">
        <f>F65-E65</f>
        <v>21</v>
      </c>
      <c r="H65" s="123">
        <v>12</v>
      </c>
      <c r="I65" s="123">
        <v>9</v>
      </c>
      <c r="J65" s="192">
        <f>I65/H65</f>
        <v>0.75</v>
      </c>
      <c r="K65" s="123" t="s">
        <v>275</v>
      </c>
      <c r="L65" s="123">
        <f t="shared" ref="L65" ca="1" si="6">TODAY()-F65</f>
        <v>369</v>
      </c>
      <c r="M65" s="123" t="s">
        <v>287</v>
      </c>
      <c r="N65" s="123">
        <f ca="1">L65/30</f>
        <v>12.3</v>
      </c>
      <c r="O65" s="123" t="s">
        <v>301</v>
      </c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</row>
    <row r="66" spans="1:79" s="193" customFormat="1" x14ac:dyDescent="0.4">
      <c r="A66" s="122"/>
      <c r="B66" s="193" t="s">
        <v>274</v>
      </c>
      <c r="C66" s="193" t="s">
        <v>305</v>
      </c>
      <c r="D66" s="193" t="s">
        <v>288</v>
      </c>
      <c r="E66" s="194">
        <v>45373</v>
      </c>
      <c r="F66" s="194">
        <v>45394</v>
      </c>
      <c r="G66" s="195">
        <f>F66-E66</f>
        <v>21</v>
      </c>
      <c r="H66" s="193">
        <v>12</v>
      </c>
      <c r="J66" s="193">
        <f t="shared" ref="J66" si="7">I66/H66</f>
        <v>0</v>
      </c>
      <c r="K66" s="193" t="s">
        <v>274</v>
      </c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</row>
    <row r="67" spans="1:79" s="122" customFormat="1" x14ac:dyDescent="0.4">
      <c r="E67" s="196"/>
      <c r="F67" s="196"/>
      <c r="G67" s="197"/>
    </row>
    <row r="68" spans="1:79" s="198" customFormat="1" x14ac:dyDescent="0.4">
      <c r="A68" s="122"/>
      <c r="B68" s="198" t="s">
        <v>273</v>
      </c>
      <c r="C68" s="198" t="s">
        <v>302</v>
      </c>
      <c r="D68" s="198" t="s">
        <v>306</v>
      </c>
      <c r="E68" s="199"/>
      <c r="F68" s="199"/>
      <c r="G68" s="200">
        <f t="shared" ref="G68:G80" si="8">F68-E68</f>
        <v>0</v>
      </c>
      <c r="I68" s="198">
        <v>3</v>
      </c>
      <c r="J68" s="201">
        <f>I68/I64</f>
        <v>0.375</v>
      </c>
      <c r="K68" s="198" t="s">
        <v>273</v>
      </c>
      <c r="L68" s="198" t="e">
        <f>D153-F68</f>
        <v>#VALUE!</v>
      </c>
      <c r="M68" s="198" t="s">
        <v>287</v>
      </c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</row>
    <row r="69" spans="1:79" s="123" customFormat="1" x14ac:dyDescent="0.4">
      <c r="A69" s="122"/>
      <c r="B69" s="123" t="s">
        <v>265</v>
      </c>
      <c r="C69" s="123" t="s">
        <v>304</v>
      </c>
      <c r="D69" s="123" t="s">
        <v>278</v>
      </c>
      <c r="E69" s="190">
        <v>45334</v>
      </c>
      <c r="F69" s="190">
        <v>45356</v>
      </c>
      <c r="G69" s="191">
        <f t="shared" si="8"/>
        <v>22</v>
      </c>
      <c r="H69" s="123">
        <v>12</v>
      </c>
      <c r="I69" s="123">
        <v>10</v>
      </c>
      <c r="J69" s="192">
        <f>I69/H69</f>
        <v>0.83333333333333337</v>
      </c>
      <c r="K69" s="123" t="s">
        <v>265</v>
      </c>
      <c r="L69" s="123">
        <f ca="1">TODAY()-F69</f>
        <v>324</v>
      </c>
      <c r="M69" s="123" t="s">
        <v>287</v>
      </c>
      <c r="N69" s="123">
        <f ca="1">L69/30</f>
        <v>10.8</v>
      </c>
      <c r="O69" s="123" t="s">
        <v>301</v>
      </c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</row>
    <row r="70" spans="1:79" s="123" customFormat="1" x14ac:dyDescent="0.4">
      <c r="A70" s="122"/>
      <c r="B70" s="123" t="s">
        <v>274</v>
      </c>
      <c r="C70" s="123" t="s">
        <v>305</v>
      </c>
      <c r="D70" s="123" t="s">
        <v>278</v>
      </c>
      <c r="E70" s="190">
        <v>45373</v>
      </c>
      <c r="F70" s="190">
        <v>45394</v>
      </c>
      <c r="G70" s="191">
        <f t="shared" si="8"/>
        <v>21</v>
      </c>
      <c r="H70" s="123">
        <v>12</v>
      </c>
      <c r="I70" s="123">
        <v>3</v>
      </c>
      <c r="J70" s="192">
        <f t="shared" ref="J70" si="9">I70/H70</f>
        <v>0.25</v>
      </c>
      <c r="K70" s="123" t="s">
        <v>274</v>
      </c>
      <c r="L70" s="123">
        <f ca="1">TODAY()-F70</f>
        <v>286</v>
      </c>
      <c r="M70" s="123" t="s">
        <v>287</v>
      </c>
      <c r="N70" s="123">
        <f ca="1">L70/30</f>
        <v>9.5333333333333332</v>
      </c>
      <c r="O70" s="123" t="s">
        <v>301</v>
      </c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</row>
    <row r="71" spans="1:79" s="123" customFormat="1" x14ac:dyDescent="0.4">
      <c r="A71" s="122"/>
      <c r="B71" s="123" t="s">
        <v>275</v>
      </c>
      <c r="C71" s="123" t="s">
        <v>303</v>
      </c>
      <c r="D71" s="123" t="s">
        <v>278</v>
      </c>
      <c r="E71" s="190">
        <v>45393</v>
      </c>
      <c r="F71" s="190">
        <v>45415</v>
      </c>
      <c r="G71" s="191">
        <f t="shared" si="8"/>
        <v>22</v>
      </c>
      <c r="H71" s="123">
        <v>14</v>
      </c>
      <c r="I71" s="123">
        <v>11</v>
      </c>
      <c r="J71" s="192">
        <f>I71/H71</f>
        <v>0.7857142857142857</v>
      </c>
      <c r="K71" s="123" t="s">
        <v>275</v>
      </c>
      <c r="L71" s="123">
        <f ca="1">F71-TODAY()</f>
        <v>-265</v>
      </c>
      <c r="M71" s="123" t="s">
        <v>287</v>
      </c>
      <c r="N71" s="123">
        <f ca="1">L71/30</f>
        <v>-8.8333333333333339</v>
      </c>
      <c r="O71" s="123" t="s">
        <v>301</v>
      </c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</row>
    <row r="72" spans="1:79" s="123" customFormat="1" x14ac:dyDescent="0.4">
      <c r="A72" s="122"/>
      <c r="B72" s="123" t="s">
        <v>273</v>
      </c>
      <c r="C72" s="123" t="s">
        <v>302</v>
      </c>
      <c r="D72" s="123" t="s">
        <v>278</v>
      </c>
      <c r="E72" s="190">
        <v>45402</v>
      </c>
      <c r="F72" s="190">
        <v>45424</v>
      </c>
      <c r="G72" s="191">
        <f t="shared" si="8"/>
        <v>22</v>
      </c>
      <c r="H72" s="123">
        <v>10</v>
      </c>
      <c r="I72" s="123">
        <v>2</v>
      </c>
      <c r="J72" s="192">
        <f>I72/I65</f>
        <v>0.22222222222222221</v>
      </c>
      <c r="K72" s="123" t="s">
        <v>273</v>
      </c>
      <c r="L72" s="123">
        <f ca="1">F72-TODAY()</f>
        <v>-256</v>
      </c>
      <c r="M72" s="123" t="s">
        <v>287</v>
      </c>
      <c r="N72" s="123">
        <f ca="1">L72/30</f>
        <v>-8.5333333333333332</v>
      </c>
      <c r="O72" s="123" t="s">
        <v>301</v>
      </c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</row>
    <row r="73" spans="1:79" s="193" customFormat="1" x14ac:dyDescent="0.4">
      <c r="A73" s="122"/>
      <c r="B73" s="193" t="s">
        <v>265</v>
      </c>
      <c r="C73" s="193" t="s">
        <v>304</v>
      </c>
      <c r="D73" s="193" t="s">
        <v>288</v>
      </c>
      <c r="E73" s="194">
        <v>45465</v>
      </c>
      <c r="F73" s="194">
        <v>45488</v>
      </c>
      <c r="G73" s="195">
        <f t="shared" si="8"/>
        <v>23</v>
      </c>
      <c r="H73" s="193">
        <v>25</v>
      </c>
      <c r="I73" s="193">
        <v>7</v>
      </c>
      <c r="J73" s="202">
        <f>I73/H73</f>
        <v>0.28000000000000003</v>
      </c>
      <c r="K73" s="193" t="s">
        <v>265</v>
      </c>
      <c r="L73" s="193">
        <f ca="1">TODAY()-F73</f>
        <v>192</v>
      </c>
      <c r="M73" s="193" t="s">
        <v>287</v>
      </c>
      <c r="N73" s="193">
        <f ca="1">L73/30</f>
        <v>6.4</v>
      </c>
      <c r="O73" s="193" t="s">
        <v>301</v>
      </c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</row>
    <row r="74" spans="1:79" s="193" customFormat="1" x14ac:dyDescent="0.4">
      <c r="A74" s="122"/>
      <c r="B74" s="193" t="s">
        <v>274</v>
      </c>
      <c r="C74" s="193" t="s">
        <v>305</v>
      </c>
      <c r="D74" s="193" t="s">
        <v>306</v>
      </c>
      <c r="E74" s="194">
        <v>45487</v>
      </c>
      <c r="F74" s="194">
        <v>45508</v>
      </c>
      <c r="G74" s="195">
        <f t="shared" si="8"/>
        <v>21</v>
      </c>
      <c r="H74" s="193">
        <v>12</v>
      </c>
      <c r="J74" s="202">
        <f>I74/H74</f>
        <v>0</v>
      </c>
      <c r="K74" s="193" t="s">
        <v>274</v>
      </c>
      <c r="L74" s="193">
        <f ca="1">TODAY()-F74</f>
        <v>172</v>
      </c>
      <c r="O74" s="193" t="s">
        <v>301</v>
      </c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</row>
    <row r="75" spans="1:79" s="198" customFormat="1" x14ac:dyDescent="0.4">
      <c r="A75" s="122"/>
      <c r="B75" s="198" t="s">
        <v>274</v>
      </c>
      <c r="C75" s="198" t="s">
        <v>305</v>
      </c>
      <c r="D75" s="198" t="s">
        <v>306</v>
      </c>
      <c r="E75" s="199"/>
      <c r="F75" s="199"/>
      <c r="J75" s="201"/>
      <c r="K75" s="198" t="s">
        <v>274</v>
      </c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</row>
    <row r="76" spans="1:79" s="198" customFormat="1" x14ac:dyDescent="0.4">
      <c r="A76" s="122"/>
      <c r="B76" s="198" t="s">
        <v>275</v>
      </c>
      <c r="C76" s="198" t="s">
        <v>303</v>
      </c>
      <c r="D76" s="198" t="s">
        <v>306</v>
      </c>
      <c r="E76" s="199"/>
      <c r="F76" s="199"/>
      <c r="J76" s="201"/>
      <c r="K76" s="198" t="s">
        <v>275</v>
      </c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</row>
    <row r="77" spans="1:79" s="193" customFormat="1" x14ac:dyDescent="0.4">
      <c r="A77" s="122"/>
      <c r="B77" s="193" t="s">
        <v>274</v>
      </c>
      <c r="C77" s="193" t="s">
        <v>305</v>
      </c>
      <c r="D77" s="193" t="s">
        <v>288</v>
      </c>
      <c r="E77" s="194">
        <v>45472</v>
      </c>
      <c r="F77" s="194">
        <v>45509</v>
      </c>
      <c r="G77" s="195">
        <f t="shared" si="8"/>
        <v>37</v>
      </c>
      <c r="H77" s="193">
        <v>12</v>
      </c>
      <c r="J77" s="202"/>
      <c r="K77" s="193" t="s">
        <v>274</v>
      </c>
      <c r="M77" s="193" t="s">
        <v>287</v>
      </c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</row>
    <row r="78" spans="1:79" s="122" customFormat="1" x14ac:dyDescent="0.4">
      <c r="B78" s="118" t="s">
        <v>267</v>
      </c>
      <c r="C78" s="118" t="s">
        <v>318</v>
      </c>
      <c r="D78" s="118" t="s">
        <v>288</v>
      </c>
      <c r="E78" s="119">
        <v>45529</v>
      </c>
      <c r="F78" s="119">
        <v>45551</v>
      </c>
      <c r="G78" s="120">
        <f>F78-E78</f>
        <v>22</v>
      </c>
      <c r="H78" s="118">
        <v>12</v>
      </c>
      <c r="I78" s="118">
        <v>5</v>
      </c>
      <c r="J78" s="121">
        <f>I78/H78</f>
        <v>0.41666666666666669</v>
      </c>
      <c r="K78" s="118" t="str">
        <f>B78</f>
        <v>ME</v>
      </c>
      <c r="L78" s="118"/>
      <c r="M78" s="118"/>
      <c r="N78" s="118"/>
      <c r="O78" s="118"/>
      <c r="P78" s="118"/>
    </row>
    <row r="79" spans="1:79" s="122" customFormat="1" x14ac:dyDescent="0.4">
      <c r="E79" s="196"/>
      <c r="F79" s="196"/>
      <c r="G79" s="197"/>
      <c r="J79" s="203"/>
    </row>
    <row r="80" spans="1:79" s="193" customFormat="1" ht="27" thickBot="1" x14ac:dyDescent="0.45">
      <c r="A80" s="122"/>
      <c r="B80" s="193" t="s">
        <v>275</v>
      </c>
      <c r="C80" s="193" t="s">
        <v>303</v>
      </c>
      <c r="D80" s="193" t="s">
        <v>288</v>
      </c>
      <c r="E80" s="194">
        <v>45475</v>
      </c>
      <c r="F80" s="194">
        <f ca="1">TODAY()</f>
        <v>45680</v>
      </c>
      <c r="G80" s="195">
        <f t="shared" ca="1" si="8"/>
        <v>205</v>
      </c>
      <c r="H80" s="193">
        <v>13</v>
      </c>
      <c r="J80" s="202"/>
      <c r="K80" s="193" t="s">
        <v>275</v>
      </c>
      <c r="M80" s="193" t="s">
        <v>287</v>
      </c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22"/>
    </row>
    <row r="81" spans="1:79" s="186" customFormat="1" x14ac:dyDescent="0.4">
      <c r="A81" s="117"/>
      <c r="B81" s="204" t="s">
        <v>275</v>
      </c>
      <c r="C81" s="205" t="s">
        <v>303</v>
      </c>
      <c r="D81" s="205" t="s">
        <v>278</v>
      </c>
      <c r="E81" s="206"/>
      <c r="F81" s="206">
        <v>45510</v>
      </c>
      <c r="G81" s="205"/>
      <c r="H81" s="205"/>
      <c r="I81" s="205">
        <v>4</v>
      </c>
      <c r="J81" s="207"/>
      <c r="K81" s="205" t="str">
        <f>B81</f>
        <v>AL</v>
      </c>
      <c r="L81" s="205"/>
      <c r="M81" s="205"/>
      <c r="N81" s="205"/>
      <c r="O81" s="205"/>
      <c r="P81" s="208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</row>
    <row r="82" spans="1:79" s="186" customFormat="1" ht="27" thickBot="1" x14ac:dyDescent="0.45">
      <c r="A82" s="117"/>
      <c r="B82" s="209" t="s">
        <v>314</v>
      </c>
      <c r="C82" s="210" t="s">
        <v>316</v>
      </c>
      <c r="D82" s="210" t="s">
        <v>278</v>
      </c>
      <c r="E82" s="211"/>
      <c r="F82" s="211">
        <v>45510</v>
      </c>
      <c r="G82" s="210"/>
      <c r="H82" s="210"/>
      <c r="I82" s="210">
        <v>14</v>
      </c>
      <c r="J82" s="212"/>
      <c r="K82" s="210" t="str">
        <f>B82</f>
        <v>CH</v>
      </c>
      <c r="L82" s="210"/>
      <c r="M82" s="210"/>
      <c r="N82" s="210"/>
      <c r="O82" s="210"/>
      <c r="P82" s="213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117"/>
      <c r="BT82" s="117"/>
      <c r="BU82" s="117"/>
      <c r="BV82" s="117"/>
      <c r="BW82" s="117"/>
      <c r="BX82" s="117"/>
      <c r="BY82" s="117"/>
      <c r="BZ82" s="117"/>
      <c r="CA82" s="117"/>
    </row>
    <row r="83" spans="1:79" s="198" customFormat="1" ht="27" thickBot="1" x14ac:dyDescent="0.45">
      <c r="A83" s="122"/>
      <c r="B83" s="198" t="s">
        <v>273</v>
      </c>
      <c r="C83" s="198" t="s">
        <v>302</v>
      </c>
      <c r="D83" s="198" t="s">
        <v>306</v>
      </c>
      <c r="E83" s="199"/>
      <c r="F83" s="199"/>
      <c r="J83" s="201"/>
      <c r="K83" s="198" t="s">
        <v>273</v>
      </c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</row>
    <row r="84" spans="1:79" s="117" customFormat="1" x14ac:dyDescent="0.4">
      <c r="B84" s="214" t="s">
        <v>273</v>
      </c>
      <c r="C84" s="215" t="s">
        <v>302</v>
      </c>
      <c r="D84" s="215" t="s">
        <v>288</v>
      </c>
      <c r="E84" s="216">
        <v>45516</v>
      </c>
      <c r="F84" s="216">
        <v>45538</v>
      </c>
      <c r="G84" s="217">
        <f>F84-E84</f>
        <v>22</v>
      </c>
      <c r="H84" s="215">
        <v>14</v>
      </c>
      <c r="I84" s="215">
        <v>5</v>
      </c>
      <c r="J84" s="218">
        <f>I84/H84</f>
        <v>0.35714285714285715</v>
      </c>
      <c r="K84" s="215" t="s">
        <v>273</v>
      </c>
      <c r="L84" s="215"/>
      <c r="M84" s="215"/>
      <c r="N84" s="215"/>
      <c r="O84" s="215"/>
      <c r="P84" s="219"/>
    </row>
    <row r="85" spans="1:79" s="118" customFormat="1" ht="27" thickBot="1" x14ac:dyDescent="0.45">
      <c r="A85" s="117"/>
      <c r="B85" s="209" t="s">
        <v>314</v>
      </c>
      <c r="C85" s="210" t="s">
        <v>313</v>
      </c>
      <c r="D85" s="210" t="s">
        <v>288</v>
      </c>
      <c r="E85" s="211">
        <v>45516</v>
      </c>
      <c r="F85" s="211">
        <v>45538</v>
      </c>
      <c r="G85" s="220">
        <f>F85-E85</f>
        <v>22</v>
      </c>
      <c r="H85" s="210">
        <v>13</v>
      </c>
      <c r="I85" s="210">
        <v>19</v>
      </c>
      <c r="J85" s="212">
        <f>(I84+I85)/H84</f>
        <v>1.7142857142857142</v>
      </c>
      <c r="K85" s="210" t="s">
        <v>314</v>
      </c>
      <c r="L85" s="210"/>
      <c r="M85" s="210"/>
      <c r="N85" s="210"/>
      <c r="O85" s="210"/>
      <c r="P85" s="213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</row>
    <row r="86" spans="1:79" s="117" customFormat="1" x14ac:dyDescent="0.4">
      <c r="E86" s="159"/>
      <c r="F86" s="159"/>
      <c r="G86" s="160"/>
      <c r="J86" s="161"/>
    </row>
    <row r="87" spans="1:79" s="117" customFormat="1" x14ac:dyDescent="0.4">
      <c r="E87" s="159"/>
      <c r="F87" s="159"/>
      <c r="G87" s="160"/>
      <c r="J87" s="161"/>
    </row>
    <row r="88" spans="1:79" s="117" customFormat="1" x14ac:dyDescent="0.4">
      <c r="E88" s="159"/>
      <c r="F88" s="159"/>
      <c r="G88" s="160"/>
      <c r="J88" s="161"/>
    </row>
    <row r="89" spans="1:79" s="117" customFormat="1" x14ac:dyDescent="0.4">
      <c r="B89" s="221"/>
      <c r="C89" s="221" t="s">
        <v>320</v>
      </c>
      <c r="D89" s="221" t="s">
        <v>317</v>
      </c>
      <c r="E89" s="222"/>
      <c r="F89" s="222">
        <v>45510</v>
      </c>
      <c r="G89" s="223"/>
      <c r="H89" s="221">
        <v>7</v>
      </c>
      <c r="I89" s="221">
        <v>7</v>
      </c>
      <c r="J89" s="224">
        <f t="shared" ref="J89" si="10">I89/H89</f>
        <v>1</v>
      </c>
      <c r="K89" s="221"/>
      <c r="L89" s="221">
        <f t="shared" ref="L89" ca="1" si="11">TODAY()-F89</f>
        <v>170</v>
      </c>
      <c r="M89" s="221" t="s">
        <v>287</v>
      </c>
      <c r="N89" s="221">
        <f t="shared" ref="N89" ca="1" si="12">L89/30</f>
        <v>5.666666666666667</v>
      </c>
      <c r="O89" s="221" t="s">
        <v>301</v>
      </c>
      <c r="P89" s="221"/>
    </row>
    <row r="90" spans="1:79" s="117" customFormat="1" x14ac:dyDescent="0.4">
      <c r="B90" s="221" t="s">
        <v>267</v>
      </c>
      <c r="C90" s="221" t="s">
        <v>320</v>
      </c>
      <c r="D90" s="221" t="s">
        <v>317</v>
      </c>
      <c r="E90" s="222"/>
      <c r="F90" s="222">
        <v>45510</v>
      </c>
      <c r="G90" s="223"/>
      <c r="H90" s="221">
        <v>11</v>
      </c>
      <c r="I90" s="221">
        <v>4</v>
      </c>
      <c r="J90" s="224">
        <f>I90/H90</f>
        <v>0.36363636363636365</v>
      </c>
      <c r="K90" s="221" t="str">
        <f>B90</f>
        <v>ME</v>
      </c>
      <c r="L90" s="221">
        <f ca="1">TODAY()-F90</f>
        <v>170</v>
      </c>
      <c r="M90" s="221" t="s">
        <v>287</v>
      </c>
      <c r="N90" s="221">
        <f ca="1">L90/30</f>
        <v>5.666666666666667</v>
      </c>
      <c r="O90" s="221" t="s">
        <v>301</v>
      </c>
      <c r="P90" s="221"/>
    </row>
    <row r="91" spans="1:79" s="186" customFormat="1" x14ac:dyDescent="0.4">
      <c r="A91" s="117"/>
      <c r="B91" s="186" t="s">
        <v>265</v>
      </c>
      <c r="C91" s="186" t="s">
        <v>304</v>
      </c>
      <c r="D91" s="186" t="s">
        <v>278</v>
      </c>
      <c r="E91" s="187"/>
      <c r="F91" s="187">
        <v>45488</v>
      </c>
      <c r="H91" s="186">
        <v>7</v>
      </c>
      <c r="I91" s="186">
        <v>6</v>
      </c>
      <c r="J91" s="189">
        <f>I91/H91</f>
        <v>0.8571428571428571</v>
      </c>
      <c r="K91" s="186" t="s">
        <v>265</v>
      </c>
      <c r="L91" s="186">
        <f ca="1">TODAY()-F91</f>
        <v>192</v>
      </c>
      <c r="M91" s="186" t="s">
        <v>287</v>
      </c>
      <c r="N91" s="186">
        <f ca="1">L91/30</f>
        <v>6.4</v>
      </c>
      <c r="O91" s="186" t="s">
        <v>301</v>
      </c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</row>
    <row r="92" spans="1:79" s="186" customFormat="1" x14ac:dyDescent="0.4">
      <c r="A92" s="117"/>
      <c r="B92" s="186" t="s">
        <v>275</v>
      </c>
      <c r="C92" s="186" t="s">
        <v>303</v>
      </c>
      <c r="D92" s="186" t="s">
        <v>278</v>
      </c>
      <c r="E92" s="187"/>
      <c r="F92" s="187">
        <v>45510</v>
      </c>
      <c r="H92" s="186">
        <v>18</v>
      </c>
      <c r="I92" s="186">
        <v>14</v>
      </c>
      <c r="J92" s="189">
        <f t="shared" ref="J92:J98" si="13">I92/H92</f>
        <v>0.77777777777777779</v>
      </c>
      <c r="K92" s="186" t="str">
        <f>B92</f>
        <v>AL</v>
      </c>
      <c r="L92" s="186">
        <f t="shared" ref="L92:L97" ca="1" si="14">TODAY()-F92</f>
        <v>170</v>
      </c>
      <c r="M92" s="186" t="s">
        <v>287</v>
      </c>
      <c r="N92" s="186">
        <f t="shared" ref="N92:N97" ca="1" si="15">L92/30</f>
        <v>5.666666666666667</v>
      </c>
      <c r="O92" s="186" t="s">
        <v>301</v>
      </c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</row>
    <row r="93" spans="1:79" s="186" customFormat="1" x14ac:dyDescent="0.4">
      <c r="A93" s="117"/>
      <c r="B93" s="186" t="s">
        <v>274</v>
      </c>
      <c r="C93" s="186" t="s">
        <v>305</v>
      </c>
      <c r="D93" s="186" t="s">
        <v>278</v>
      </c>
      <c r="E93" s="187"/>
      <c r="F93" s="187">
        <v>45509</v>
      </c>
      <c r="G93" s="188"/>
      <c r="H93" s="186">
        <v>1</v>
      </c>
      <c r="I93" s="186">
        <v>1</v>
      </c>
      <c r="J93" s="189">
        <f t="shared" si="13"/>
        <v>1</v>
      </c>
      <c r="K93" s="186" t="s">
        <v>274</v>
      </c>
      <c r="L93" s="186">
        <f t="shared" ca="1" si="14"/>
        <v>171</v>
      </c>
      <c r="M93" s="186" t="s">
        <v>287</v>
      </c>
      <c r="N93" s="186">
        <f t="shared" ca="1" si="15"/>
        <v>5.7</v>
      </c>
      <c r="O93" s="186" t="s">
        <v>301</v>
      </c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</row>
    <row r="94" spans="1:79" s="186" customFormat="1" x14ac:dyDescent="0.4">
      <c r="A94" s="117"/>
      <c r="B94" s="186" t="s">
        <v>51</v>
      </c>
      <c r="C94" s="186" t="s">
        <v>74</v>
      </c>
      <c r="D94" s="186" t="s">
        <v>278</v>
      </c>
      <c r="E94" s="187"/>
      <c r="F94" s="187">
        <v>45510</v>
      </c>
      <c r="H94" s="186">
        <v>17</v>
      </c>
      <c r="I94" s="186">
        <v>16</v>
      </c>
      <c r="J94" s="189">
        <f t="shared" si="13"/>
        <v>0.94117647058823528</v>
      </c>
      <c r="K94" s="186" t="str">
        <f>B94</f>
        <v>JU</v>
      </c>
      <c r="L94" s="186">
        <f t="shared" ca="1" si="14"/>
        <v>170</v>
      </c>
      <c r="M94" s="186" t="s">
        <v>287</v>
      </c>
      <c r="N94" s="186">
        <f t="shared" ca="1" si="15"/>
        <v>5.666666666666667</v>
      </c>
      <c r="O94" s="186" t="s">
        <v>301</v>
      </c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</row>
    <row r="95" spans="1:79" s="186" customFormat="1" x14ac:dyDescent="0.4">
      <c r="A95" s="117"/>
      <c r="B95" s="186" t="s">
        <v>53</v>
      </c>
      <c r="C95" s="186" t="s">
        <v>315</v>
      </c>
      <c r="D95" s="186" t="s">
        <v>278</v>
      </c>
      <c r="E95" s="187"/>
      <c r="F95" s="187">
        <v>45510</v>
      </c>
      <c r="G95" s="188"/>
      <c r="H95" s="186">
        <v>16</v>
      </c>
      <c r="I95" s="186">
        <v>15</v>
      </c>
      <c r="J95" s="189">
        <f t="shared" si="13"/>
        <v>0.9375</v>
      </c>
      <c r="K95" s="186" t="str">
        <f>B95</f>
        <v>MA</v>
      </c>
      <c r="L95" s="186">
        <f t="shared" ca="1" si="14"/>
        <v>170</v>
      </c>
      <c r="M95" s="186" t="s">
        <v>287</v>
      </c>
      <c r="N95" s="186">
        <f t="shared" ca="1" si="15"/>
        <v>5.666666666666667</v>
      </c>
      <c r="O95" s="186" t="s">
        <v>301</v>
      </c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</row>
    <row r="96" spans="1:79" s="117" customFormat="1" x14ac:dyDescent="0.4">
      <c r="E96" s="159"/>
      <c r="F96" s="159"/>
      <c r="G96" s="160"/>
      <c r="J96" s="161"/>
    </row>
    <row r="97" spans="1:79" s="186" customFormat="1" x14ac:dyDescent="0.4">
      <c r="A97" s="117"/>
      <c r="B97" s="186" t="s">
        <v>48</v>
      </c>
      <c r="C97" s="186" t="s">
        <v>319</v>
      </c>
      <c r="D97" s="186" t="s">
        <v>278</v>
      </c>
      <c r="E97" s="187"/>
      <c r="F97" s="187">
        <v>45528</v>
      </c>
      <c r="H97" s="186">
        <v>10</v>
      </c>
      <c r="I97" s="186">
        <v>7</v>
      </c>
      <c r="J97" s="189">
        <f t="shared" si="13"/>
        <v>0.7</v>
      </c>
      <c r="K97" s="186" t="str">
        <f t="shared" ref="K97:K98" si="16">B97</f>
        <v>CA</v>
      </c>
      <c r="L97" s="186">
        <f t="shared" ca="1" si="14"/>
        <v>152</v>
      </c>
      <c r="M97" s="186" t="s">
        <v>287</v>
      </c>
      <c r="N97" s="186">
        <f t="shared" ca="1" si="15"/>
        <v>5.0666666666666664</v>
      </c>
      <c r="O97" s="186" t="s">
        <v>301</v>
      </c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</row>
    <row r="98" spans="1:79" s="186" customFormat="1" x14ac:dyDescent="0.4">
      <c r="A98" s="117"/>
      <c r="B98" s="186" t="s">
        <v>273</v>
      </c>
      <c r="C98" s="186" t="s">
        <v>302</v>
      </c>
      <c r="D98" s="186" t="s">
        <v>278</v>
      </c>
      <c r="E98" s="187"/>
      <c r="F98" s="187">
        <v>45551</v>
      </c>
      <c r="H98" s="186">
        <v>24</v>
      </c>
      <c r="I98" s="186">
        <v>24</v>
      </c>
      <c r="J98" s="189">
        <f t="shared" si="13"/>
        <v>1</v>
      </c>
      <c r="K98" s="186" t="str">
        <f t="shared" si="16"/>
        <v>SH</v>
      </c>
      <c r="L98" s="186">
        <f t="shared" ref="L98" ca="1" si="17">TODAY()-F98</f>
        <v>129</v>
      </c>
      <c r="M98" s="186" t="s">
        <v>287</v>
      </c>
      <c r="N98" s="186">
        <f t="shared" ref="N98" ca="1" si="18">L98/30</f>
        <v>4.3</v>
      </c>
      <c r="O98" s="186" t="s">
        <v>301</v>
      </c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</row>
    <row r="99" spans="1:79" s="117" customFormat="1" x14ac:dyDescent="0.4">
      <c r="E99" s="159"/>
      <c r="F99" s="159"/>
      <c r="J99" s="161"/>
    </row>
    <row r="100" spans="1:79" s="117" customFormat="1" x14ac:dyDescent="0.4">
      <c r="E100" s="159"/>
      <c r="F100" s="159"/>
      <c r="G100" s="160"/>
      <c r="J100" s="161"/>
    </row>
    <row r="101" spans="1:79" s="225" customFormat="1" x14ac:dyDescent="0.4">
      <c r="B101" s="226" t="s">
        <v>273</v>
      </c>
      <c r="C101" s="226" t="s">
        <v>302</v>
      </c>
      <c r="D101" s="226"/>
      <c r="E101" s="227">
        <v>45580</v>
      </c>
      <c r="F101" s="227">
        <v>45602</v>
      </c>
      <c r="G101" s="228">
        <f t="shared" ref="G101" si="19">F101-E101</f>
        <v>22</v>
      </c>
      <c r="H101" s="226">
        <v>15</v>
      </c>
      <c r="I101" s="226">
        <v>4</v>
      </c>
      <c r="J101" s="229">
        <f t="shared" ref="J101" si="20">I101/H101</f>
        <v>0.26666666666666666</v>
      </c>
      <c r="K101" s="226" t="str">
        <f t="shared" ref="K101" si="21">B101</f>
        <v>SH</v>
      </c>
      <c r="L101" s="226">
        <f t="shared" ref="L101" ca="1" si="22">TODAY()-F101</f>
        <v>78</v>
      </c>
      <c r="M101" s="226" t="s">
        <v>287</v>
      </c>
      <c r="N101" s="226">
        <f t="shared" ref="N101" ca="1" si="23">L101/30</f>
        <v>2.6</v>
      </c>
      <c r="O101" s="226" t="s">
        <v>301</v>
      </c>
      <c r="P101" s="226"/>
    </row>
    <row r="102" spans="1:79" s="186" customFormat="1" x14ac:dyDescent="0.4">
      <c r="A102" s="117"/>
      <c r="B102" s="186" t="s">
        <v>274</v>
      </c>
      <c r="C102" s="186" t="s">
        <v>305</v>
      </c>
      <c r="D102" s="186" t="s">
        <v>278</v>
      </c>
      <c r="E102" s="187">
        <v>45577</v>
      </c>
      <c r="F102" s="187">
        <v>45598</v>
      </c>
      <c r="G102" s="186">
        <f t="shared" ref="G102:G105" si="24">F102-E102</f>
        <v>21</v>
      </c>
      <c r="H102" s="186">
        <v>14</v>
      </c>
      <c r="I102" s="186">
        <v>4</v>
      </c>
      <c r="J102" s="189">
        <f t="shared" ref="J102" si="25">I102/H102</f>
        <v>0.2857142857142857</v>
      </c>
      <c r="K102" s="186" t="s">
        <v>274</v>
      </c>
      <c r="L102" s="186">
        <f ca="1">TODAY()-F102</f>
        <v>82</v>
      </c>
      <c r="M102" s="186" t="s">
        <v>287</v>
      </c>
      <c r="N102" s="186">
        <f ca="1">L102/30</f>
        <v>2.7333333333333334</v>
      </c>
      <c r="O102" s="186" t="s">
        <v>301</v>
      </c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117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117"/>
      <c r="BS102" s="117"/>
      <c r="BT102" s="117"/>
      <c r="BU102" s="117"/>
      <c r="BV102" s="117"/>
      <c r="BW102" s="117"/>
      <c r="BX102" s="117"/>
      <c r="BY102" s="117"/>
      <c r="BZ102" s="117"/>
      <c r="CA102" s="117"/>
    </row>
    <row r="103" spans="1:79" s="186" customFormat="1" x14ac:dyDescent="0.4">
      <c r="A103" s="117"/>
      <c r="B103" s="186" t="s">
        <v>53</v>
      </c>
      <c r="C103" s="186" t="s">
        <v>315</v>
      </c>
      <c r="D103" s="186" t="s">
        <v>278</v>
      </c>
      <c r="E103" s="187">
        <v>45559</v>
      </c>
      <c r="F103" s="187">
        <v>45581</v>
      </c>
      <c r="G103" s="186">
        <f t="shared" si="24"/>
        <v>22</v>
      </c>
      <c r="H103" s="186">
        <v>11</v>
      </c>
      <c r="I103" s="186">
        <v>7</v>
      </c>
      <c r="J103" s="189">
        <f>I103/H103</f>
        <v>0.63636363636363635</v>
      </c>
      <c r="K103" s="186" t="str">
        <f>B103</f>
        <v>MA</v>
      </c>
      <c r="L103" s="186">
        <f ca="1">TODAY()-F103</f>
        <v>99</v>
      </c>
      <c r="M103" s="186" t="s">
        <v>287</v>
      </c>
      <c r="N103" s="186">
        <f ca="1">L103/30</f>
        <v>3.3</v>
      </c>
      <c r="O103" s="186" t="s">
        <v>301</v>
      </c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117"/>
      <c r="BS103" s="117"/>
      <c r="BT103" s="117"/>
      <c r="BU103" s="117"/>
      <c r="BV103" s="117"/>
      <c r="BW103" s="117"/>
      <c r="BX103" s="117"/>
      <c r="BY103" s="117"/>
      <c r="BZ103" s="117"/>
      <c r="CA103" s="117"/>
    </row>
    <row r="104" spans="1:79" s="117" customFormat="1" x14ac:dyDescent="0.4">
      <c r="E104" s="159"/>
      <c r="F104" s="159"/>
      <c r="J104" s="161"/>
    </row>
    <row r="105" spans="1:79" s="117" customFormat="1" x14ac:dyDescent="0.4">
      <c r="B105" s="118" t="s">
        <v>293</v>
      </c>
      <c r="C105" s="118" t="s">
        <v>294</v>
      </c>
      <c r="D105" s="118" t="s">
        <v>288</v>
      </c>
      <c r="E105" s="119">
        <v>45600</v>
      </c>
      <c r="F105" s="119">
        <v>45621</v>
      </c>
      <c r="G105" s="120">
        <f t="shared" si="24"/>
        <v>21</v>
      </c>
      <c r="H105" s="118"/>
      <c r="I105" s="118"/>
      <c r="J105" s="121"/>
      <c r="K105" s="118" t="str">
        <f t="shared" ref="K105" si="26">B105</f>
        <v>DU</v>
      </c>
      <c r="L105" s="118">
        <f t="shared" ref="L105" ca="1" si="27">TODAY()-F105</f>
        <v>59</v>
      </c>
      <c r="M105" s="118" t="s">
        <v>287</v>
      </c>
      <c r="N105" s="118">
        <f t="shared" ref="N105" ca="1" si="28">L105/30</f>
        <v>1.9666666666666666</v>
      </c>
      <c r="O105" s="118" t="s">
        <v>301</v>
      </c>
      <c r="P105" s="118"/>
    </row>
    <row r="106" spans="1:79" s="117" customFormat="1" x14ac:dyDescent="0.4">
      <c r="B106" s="118" t="s">
        <v>267</v>
      </c>
      <c r="C106" s="118" t="s">
        <v>318</v>
      </c>
      <c r="D106" s="118" t="s">
        <v>288</v>
      </c>
      <c r="E106" s="119">
        <v>45606</v>
      </c>
      <c r="F106" s="119">
        <v>45627</v>
      </c>
      <c r="G106" s="120">
        <f>F106-E106</f>
        <v>21</v>
      </c>
      <c r="H106" s="118"/>
      <c r="I106" s="118"/>
      <c r="J106" s="121" t="e">
        <f>I106/H106</f>
        <v>#DIV/0!</v>
      </c>
      <c r="K106" s="118" t="str">
        <f>B106</f>
        <v>ME</v>
      </c>
      <c r="L106" s="118">
        <f ca="1">TODAY()-F106</f>
        <v>53</v>
      </c>
      <c r="M106" s="118" t="s">
        <v>287</v>
      </c>
      <c r="N106" s="118">
        <f ca="1">L106/30</f>
        <v>1.7666666666666666</v>
      </c>
      <c r="O106" s="118" t="s">
        <v>301</v>
      </c>
      <c r="P106" s="118"/>
    </row>
    <row r="107" spans="1:79" s="117" customFormat="1" x14ac:dyDescent="0.4">
      <c r="B107" s="118" t="s">
        <v>274</v>
      </c>
      <c r="C107" s="118" t="s">
        <v>305</v>
      </c>
      <c r="D107" s="118" t="s">
        <v>288</v>
      </c>
      <c r="E107" s="119">
        <v>45633</v>
      </c>
      <c r="F107" s="119">
        <v>45654</v>
      </c>
      <c r="G107" s="120">
        <f t="shared" ref="G107:G108" si="29">F107-E107</f>
        <v>21</v>
      </c>
      <c r="H107" s="118">
        <v>12</v>
      </c>
      <c r="I107" s="118">
        <v>2</v>
      </c>
      <c r="J107" s="121">
        <f t="shared" ref="J107" si="30">I107/H107</f>
        <v>0.16666666666666666</v>
      </c>
      <c r="K107" s="118" t="s">
        <v>274</v>
      </c>
      <c r="L107" s="118">
        <f ca="1">TODAY()-F107</f>
        <v>26</v>
      </c>
      <c r="M107" s="118" t="s">
        <v>287</v>
      </c>
      <c r="N107" s="118">
        <f ca="1">L107/30</f>
        <v>0.8666666666666667</v>
      </c>
      <c r="O107" s="118" t="s">
        <v>301</v>
      </c>
      <c r="P107" s="118"/>
    </row>
    <row r="108" spans="1:79" s="117" customFormat="1" x14ac:dyDescent="0.4">
      <c r="B108" s="118" t="s">
        <v>53</v>
      </c>
      <c r="C108" s="118" t="s">
        <v>315</v>
      </c>
      <c r="D108" s="118" t="s">
        <v>288</v>
      </c>
      <c r="E108" s="119">
        <v>45633</v>
      </c>
      <c r="F108" s="119">
        <v>45654</v>
      </c>
      <c r="G108" s="120">
        <f t="shared" si="29"/>
        <v>21</v>
      </c>
      <c r="H108" s="118">
        <v>12</v>
      </c>
      <c r="I108" s="118">
        <v>8</v>
      </c>
      <c r="J108" s="121">
        <f>I108/H108</f>
        <v>0.66666666666666663</v>
      </c>
      <c r="K108" s="118" t="str">
        <f>B108</f>
        <v>MA</v>
      </c>
      <c r="L108" s="118">
        <f ca="1">TODAY()-F108</f>
        <v>26</v>
      </c>
      <c r="M108" s="118" t="s">
        <v>287</v>
      </c>
      <c r="N108" s="118">
        <f ca="1">L108/30</f>
        <v>0.8666666666666667</v>
      </c>
      <c r="O108" s="118" t="s">
        <v>301</v>
      </c>
      <c r="P108" s="118"/>
    </row>
    <row r="109" spans="1:79" s="186" customFormat="1" x14ac:dyDescent="0.4">
      <c r="A109" s="117"/>
      <c r="B109" s="186" t="s">
        <v>328</v>
      </c>
      <c r="C109" s="186" t="s">
        <v>332</v>
      </c>
      <c r="D109" s="186" t="s">
        <v>278</v>
      </c>
      <c r="E109" s="187">
        <v>45577</v>
      </c>
      <c r="F109" s="187">
        <v>45598</v>
      </c>
      <c r="G109" s="186">
        <f>F109-E109</f>
        <v>21</v>
      </c>
      <c r="H109" s="186">
        <v>11</v>
      </c>
      <c r="I109" s="186">
        <v>11</v>
      </c>
      <c r="J109" s="189">
        <f>I109/H109</f>
        <v>1</v>
      </c>
      <c r="K109" s="186" t="str">
        <f>B109</f>
        <v>JO</v>
      </c>
      <c r="L109" s="186">
        <f ca="1">TODAY()-F109</f>
        <v>82</v>
      </c>
      <c r="M109" s="186" t="s">
        <v>287</v>
      </c>
      <c r="N109" s="186">
        <f ca="1">L109/30</f>
        <v>2.7333333333333334</v>
      </c>
      <c r="O109" s="186" t="s">
        <v>301</v>
      </c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117"/>
      <c r="BS109" s="117"/>
      <c r="BT109" s="117"/>
      <c r="BU109" s="117"/>
      <c r="BV109" s="117"/>
      <c r="BW109" s="117"/>
      <c r="BX109" s="117"/>
      <c r="BY109" s="117"/>
      <c r="BZ109" s="117"/>
      <c r="CA109" s="117"/>
    </row>
    <row r="110" spans="1:79" s="186" customFormat="1" x14ac:dyDescent="0.4">
      <c r="A110" s="117"/>
      <c r="B110" s="186" t="s">
        <v>275</v>
      </c>
      <c r="C110" s="186" t="s">
        <v>303</v>
      </c>
      <c r="D110" s="186" t="s">
        <v>278</v>
      </c>
      <c r="E110" s="187">
        <v>45612</v>
      </c>
      <c r="F110" s="187">
        <v>45635</v>
      </c>
      <c r="G110" s="186">
        <f t="shared" ref="G110" si="31">F110-E110</f>
        <v>23</v>
      </c>
      <c r="H110" s="186">
        <v>6</v>
      </c>
      <c r="I110" s="186">
        <v>1</v>
      </c>
      <c r="J110" s="189">
        <f>I110/H110</f>
        <v>0.16666666666666666</v>
      </c>
      <c r="K110" s="186" t="str">
        <f>B110</f>
        <v>AL</v>
      </c>
      <c r="L110" s="186">
        <f ca="1">TODAY()-F110</f>
        <v>45</v>
      </c>
      <c r="M110" s="186" t="s">
        <v>287</v>
      </c>
      <c r="N110" s="186">
        <f ca="1">L110/30</f>
        <v>1.5</v>
      </c>
      <c r="O110" s="186" t="s">
        <v>301</v>
      </c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117"/>
      <c r="BF110" s="117"/>
      <c r="BG110" s="11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117"/>
      <c r="BS110" s="117"/>
      <c r="BT110" s="117"/>
      <c r="BU110" s="117"/>
      <c r="BV110" s="117"/>
      <c r="BW110" s="117"/>
      <c r="BX110" s="117"/>
      <c r="BY110" s="117"/>
      <c r="BZ110" s="117"/>
      <c r="CA110" s="117"/>
    </row>
    <row r="111" spans="1:79" s="186" customFormat="1" x14ac:dyDescent="0.4">
      <c r="A111" s="117"/>
      <c r="B111" s="186" t="s">
        <v>265</v>
      </c>
      <c r="C111" s="186" t="s">
        <v>304</v>
      </c>
      <c r="D111" s="186" t="s">
        <v>278</v>
      </c>
      <c r="E111" s="187">
        <v>45579</v>
      </c>
      <c r="F111" s="187">
        <v>45602</v>
      </c>
      <c r="G111" s="186">
        <f>F111-E111</f>
        <v>23</v>
      </c>
      <c r="H111" s="186">
        <v>11</v>
      </c>
      <c r="I111" s="186">
        <v>4</v>
      </c>
      <c r="J111" s="189">
        <f>I111/H111</f>
        <v>0.36363636363636365</v>
      </c>
      <c r="K111" s="186" t="s">
        <v>265</v>
      </c>
      <c r="L111" s="186">
        <f ca="1">TODAY()-F111</f>
        <v>78</v>
      </c>
      <c r="M111" s="186" t="s">
        <v>287</v>
      </c>
      <c r="N111" s="186">
        <f ca="1">L111/30</f>
        <v>2.6</v>
      </c>
      <c r="O111" s="186" t="s">
        <v>301</v>
      </c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7"/>
      <c r="BF111" s="117"/>
      <c r="BG111" s="11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117"/>
      <c r="BS111" s="117"/>
      <c r="BT111" s="117"/>
      <c r="BU111" s="117"/>
      <c r="BV111" s="117"/>
      <c r="BW111" s="117"/>
      <c r="BX111" s="117"/>
      <c r="BY111" s="117"/>
      <c r="BZ111" s="117"/>
      <c r="CA111" s="117"/>
    </row>
    <row r="112" spans="1:79" s="117" customFormat="1" x14ac:dyDescent="0.4">
      <c r="E112" s="159"/>
      <c r="F112" s="159"/>
      <c r="J112" s="161"/>
    </row>
    <row r="113" spans="1:79" s="186" customFormat="1" x14ac:dyDescent="0.4">
      <c r="A113" s="117"/>
      <c r="B113" s="186" t="s">
        <v>293</v>
      </c>
      <c r="C113" s="186" t="s">
        <v>294</v>
      </c>
      <c r="D113" s="186" t="s">
        <v>278</v>
      </c>
      <c r="E113" s="187">
        <v>45600</v>
      </c>
      <c r="F113" s="187">
        <v>45621</v>
      </c>
      <c r="G113" s="186">
        <f t="shared" ref="G113" si="32">F113-E113</f>
        <v>21</v>
      </c>
      <c r="H113" s="186">
        <v>9</v>
      </c>
      <c r="I113" s="186">
        <v>4</v>
      </c>
      <c r="J113" s="189">
        <f>I113/H113</f>
        <v>0.44444444444444442</v>
      </c>
      <c r="K113" s="186" t="str">
        <f t="shared" ref="K113" si="33">B113</f>
        <v>DU</v>
      </c>
      <c r="L113" s="186">
        <f t="shared" ref="L113" ca="1" si="34">TODAY()-F113</f>
        <v>59</v>
      </c>
      <c r="M113" s="186" t="s">
        <v>287</v>
      </c>
      <c r="N113" s="186">
        <f t="shared" ref="N113" ca="1" si="35">L113/30</f>
        <v>1.9666666666666666</v>
      </c>
      <c r="O113" s="186" t="s">
        <v>301</v>
      </c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</row>
    <row r="114" spans="1:79" s="186" customFormat="1" x14ac:dyDescent="0.4">
      <c r="A114" s="117"/>
      <c r="B114" s="186" t="s">
        <v>267</v>
      </c>
      <c r="C114" s="186" t="s">
        <v>318</v>
      </c>
      <c r="D114" s="186" t="s">
        <v>278</v>
      </c>
      <c r="E114" s="187">
        <v>45606</v>
      </c>
      <c r="F114" s="187">
        <v>45624</v>
      </c>
      <c r="G114" s="186">
        <f>F114-E114</f>
        <v>18</v>
      </c>
      <c r="H114" s="186">
        <v>9</v>
      </c>
      <c r="I114" s="186">
        <v>7</v>
      </c>
      <c r="J114" s="189">
        <f>I114/H114</f>
        <v>0.77777777777777779</v>
      </c>
      <c r="K114" s="186" t="str">
        <f>B114</f>
        <v>ME</v>
      </c>
      <c r="L114" s="186">
        <f t="shared" ref="L114" ca="1" si="36">TODAY()-F114</f>
        <v>56</v>
      </c>
      <c r="M114" s="186" t="s">
        <v>287</v>
      </c>
      <c r="N114" s="186">
        <f t="shared" ref="N114" ca="1" si="37">L114/30</f>
        <v>1.8666666666666667</v>
      </c>
      <c r="O114" s="186" t="s">
        <v>301</v>
      </c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117"/>
      <c r="BT114" s="117"/>
      <c r="BU114" s="117"/>
      <c r="BV114" s="117"/>
      <c r="BW114" s="117"/>
      <c r="BX114" s="117"/>
      <c r="BY114" s="117"/>
      <c r="BZ114" s="117"/>
      <c r="CA114" s="117"/>
    </row>
    <row r="115" spans="1:79" s="186" customFormat="1" x14ac:dyDescent="0.4">
      <c r="A115" s="117"/>
      <c r="B115" s="186" t="s">
        <v>274</v>
      </c>
      <c r="C115" s="186" t="s">
        <v>305</v>
      </c>
      <c r="D115" s="186" t="s">
        <v>278</v>
      </c>
      <c r="E115" s="187">
        <v>45633</v>
      </c>
      <c r="F115" s="187">
        <v>45654</v>
      </c>
      <c r="G115" s="186">
        <f t="shared" ref="G115:G116" si="38">F115-E115</f>
        <v>21</v>
      </c>
      <c r="H115" s="186">
        <v>12</v>
      </c>
      <c r="I115" s="186">
        <v>2</v>
      </c>
      <c r="J115" s="189">
        <f t="shared" ref="J115" si="39">I115/H115</f>
        <v>0.16666666666666666</v>
      </c>
      <c r="K115" s="186" t="s">
        <v>274</v>
      </c>
      <c r="L115" s="186">
        <f ca="1">TODAY()-F115</f>
        <v>26</v>
      </c>
      <c r="M115" s="186" t="s">
        <v>287</v>
      </c>
      <c r="N115" s="186">
        <f ca="1">L115/30</f>
        <v>0.8666666666666667</v>
      </c>
      <c r="O115" s="186" t="s">
        <v>301</v>
      </c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</row>
    <row r="116" spans="1:79" s="186" customFormat="1" x14ac:dyDescent="0.4">
      <c r="A116" s="117"/>
      <c r="B116" s="186" t="s">
        <v>53</v>
      </c>
      <c r="C116" s="186" t="s">
        <v>315</v>
      </c>
      <c r="D116" s="186" t="s">
        <v>278</v>
      </c>
      <c r="E116" s="187">
        <v>45633</v>
      </c>
      <c r="F116" s="187">
        <v>45654</v>
      </c>
      <c r="G116" s="186">
        <f t="shared" si="38"/>
        <v>21</v>
      </c>
      <c r="H116" s="186">
        <v>12</v>
      </c>
      <c r="I116" s="186">
        <v>8</v>
      </c>
      <c r="J116" s="189">
        <f>I116/H116</f>
        <v>0.66666666666666663</v>
      </c>
      <c r="K116" s="186" t="str">
        <f>B116</f>
        <v>MA</v>
      </c>
      <c r="L116" s="186">
        <f ca="1">TODAY()-F116</f>
        <v>26</v>
      </c>
      <c r="M116" s="186" t="s">
        <v>287</v>
      </c>
      <c r="N116" s="186">
        <f ca="1">L116/30</f>
        <v>0.8666666666666667</v>
      </c>
      <c r="O116" s="186" t="s">
        <v>301</v>
      </c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117"/>
      <c r="BF116" s="11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117"/>
      <c r="BT116" s="117"/>
      <c r="BU116" s="117"/>
      <c r="BV116" s="117"/>
      <c r="BW116" s="117"/>
      <c r="BX116" s="117"/>
      <c r="BY116" s="117"/>
      <c r="BZ116" s="117"/>
      <c r="CA116" s="117"/>
    </row>
    <row r="117" spans="1:79" s="186" customFormat="1" x14ac:dyDescent="0.4">
      <c r="A117" s="117"/>
      <c r="B117" s="186" t="s">
        <v>265</v>
      </c>
      <c r="C117" s="186" t="s">
        <v>304</v>
      </c>
      <c r="D117" s="186" t="s">
        <v>278</v>
      </c>
      <c r="E117" s="187">
        <v>45657</v>
      </c>
      <c r="F117" s="187">
        <v>45680</v>
      </c>
      <c r="G117" s="186">
        <f>F117-E117</f>
        <v>23</v>
      </c>
      <c r="H117" s="186">
        <v>11</v>
      </c>
      <c r="I117" s="186">
        <v>3</v>
      </c>
      <c r="J117" s="189">
        <f>I117/H117</f>
        <v>0.27272727272727271</v>
      </c>
      <c r="K117" s="186" t="s">
        <v>265</v>
      </c>
      <c r="L117" s="186">
        <f ca="1">TODAY()-F117</f>
        <v>0</v>
      </c>
      <c r="M117" s="186" t="s">
        <v>287</v>
      </c>
      <c r="N117" s="186">
        <f ca="1">L117/30</f>
        <v>0</v>
      </c>
      <c r="O117" s="186" t="s">
        <v>301</v>
      </c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1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117"/>
      <c r="BT117" s="117"/>
      <c r="BU117" s="117"/>
      <c r="BV117" s="117"/>
      <c r="BW117" s="117"/>
      <c r="BX117" s="117"/>
      <c r="BY117" s="117"/>
      <c r="BZ117" s="117"/>
      <c r="CA117" s="117"/>
    </row>
    <row r="118" spans="1:79" s="237" customFormat="1" x14ac:dyDescent="0.4">
      <c r="B118" s="237" t="s">
        <v>265</v>
      </c>
      <c r="C118" s="237" t="s">
        <v>304</v>
      </c>
      <c r="D118" s="237" t="s">
        <v>306</v>
      </c>
      <c r="E118" s="238"/>
      <c r="F118" s="238"/>
      <c r="G118" s="239"/>
      <c r="J118" s="240" t="e">
        <f>I118/H118</f>
        <v>#DIV/0!</v>
      </c>
      <c r="K118" s="237" t="s">
        <v>265</v>
      </c>
      <c r="L118" s="237">
        <f t="shared" ref="L118:L119" ca="1" si="40">TODAY()-F118</f>
        <v>45680</v>
      </c>
      <c r="M118" s="237" t="s">
        <v>287</v>
      </c>
      <c r="N118" s="237">
        <f t="shared" ref="N118:N119" ca="1" si="41">L118/30</f>
        <v>1522.6666666666667</v>
      </c>
      <c r="O118" s="237" t="s">
        <v>301</v>
      </c>
    </row>
    <row r="119" spans="1:79" s="237" customFormat="1" x14ac:dyDescent="0.4">
      <c r="B119" s="237" t="s">
        <v>328</v>
      </c>
      <c r="C119" s="237" t="s">
        <v>332</v>
      </c>
      <c r="D119" s="237" t="s">
        <v>306</v>
      </c>
      <c r="E119" s="238"/>
      <c r="F119" s="238"/>
      <c r="G119" s="239"/>
      <c r="J119" s="240" t="e">
        <f>I119/H119</f>
        <v>#DIV/0!</v>
      </c>
      <c r="K119" s="237" t="str">
        <f>B119</f>
        <v>JO</v>
      </c>
      <c r="L119" s="237">
        <f t="shared" ca="1" si="40"/>
        <v>45680</v>
      </c>
      <c r="M119" s="237" t="s">
        <v>287</v>
      </c>
      <c r="N119" s="237">
        <f t="shared" ca="1" si="41"/>
        <v>1522.6666666666667</v>
      </c>
      <c r="O119" s="237" t="s">
        <v>301</v>
      </c>
    </row>
    <row r="120" spans="1:79" s="237" customFormat="1" x14ac:dyDescent="0.4">
      <c r="B120" s="237" t="s">
        <v>275</v>
      </c>
      <c r="C120" s="237" t="s">
        <v>303</v>
      </c>
      <c r="D120" s="237" t="s">
        <v>306</v>
      </c>
      <c r="E120" s="238"/>
      <c r="F120" s="238"/>
      <c r="G120" s="239"/>
      <c r="J120" s="240" t="e">
        <f>I120/H120</f>
        <v>#DIV/0!</v>
      </c>
      <c r="K120" s="237" t="str">
        <f>B120</f>
        <v>AL</v>
      </c>
      <c r="L120" s="237">
        <f ca="1">TODAY()-F120</f>
        <v>45680</v>
      </c>
      <c r="M120" s="237" t="s">
        <v>287</v>
      </c>
      <c r="N120" s="237">
        <f ca="1">L120/30</f>
        <v>1522.6666666666667</v>
      </c>
      <c r="O120" s="237" t="s">
        <v>301</v>
      </c>
    </row>
    <row r="121" spans="1:79" s="237" customFormat="1" x14ac:dyDescent="0.4">
      <c r="E121" s="238"/>
      <c r="F121" s="238"/>
      <c r="G121" s="239"/>
      <c r="J121" s="240"/>
    </row>
    <row r="122" spans="1:79" s="117" customFormat="1" x14ac:dyDescent="0.4">
      <c r="B122" s="118" t="s">
        <v>328</v>
      </c>
      <c r="C122" s="118" t="s">
        <v>332</v>
      </c>
      <c r="D122" s="118" t="s">
        <v>288</v>
      </c>
      <c r="E122" s="119">
        <v>45669</v>
      </c>
      <c r="F122" s="119">
        <v>45690</v>
      </c>
      <c r="G122" s="120">
        <f>F122-E122</f>
        <v>21</v>
      </c>
      <c r="H122" s="118"/>
      <c r="I122" s="118"/>
      <c r="J122" s="121" t="e">
        <f>I122/H122</f>
        <v>#DIV/0!</v>
      </c>
      <c r="K122" s="118" t="str">
        <f>B122</f>
        <v>JO</v>
      </c>
      <c r="L122" s="118">
        <f t="shared" ref="L122" ca="1" si="42">TODAY()-F122</f>
        <v>-10</v>
      </c>
      <c r="M122" s="118" t="s">
        <v>287</v>
      </c>
      <c r="N122" s="118">
        <f t="shared" ref="N122" ca="1" si="43">L122/30</f>
        <v>-0.33333333333333331</v>
      </c>
      <c r="O122" s="118" t="s">
        <v>301</v>
      </c>
      <c r="P122" s="118"/>
    </row>
    <row r="123" spans="1:79" s="122" customFormat="1" x14ac:dyDescent="0.4">
      <c r="B123" s="117"/>
      <c r="C123" s="117"/>
      <c r="D123" s="117"/>
      <c r="E123" s="159"/>
      <c r="F123" s="159"/>
      <c r="G123" s="117"/>
      <c r="H123" s="117"/>
      <c r="I123" s="117"/>
      <c r="J123" s="161"/>
      <c r="K123" s="117"/>
      <c r="L123" s="117"/>
      <c r="M123" s="117"/>
      <c r="N123" s="117"/>
      <c r="O123" s="117"/>
      <c r="P123" s="117"/>
    </row>
    <row r="124" spans="1:79" s="231" customFormat="1" x14ac:dyDescent="0.4">
      <c r="A124" s="230"/>
      <c r="B124" s="231" t="s">
        <v>48</v>
      </c>
      <c r="C124" s="231" t="s">
        <v>319</v>
      </c>
      <c r="D124" s="231" t="s">
        <v>262</v>
      </c>
      <c r="E124" s="236">
        <v>45569</v>
      </c>
      <c r="F124" s="236">
        <v>45590</v>
      </c>
      <c r="G124" s="233">
        <f>F124-E124</f>
        <v>21</v>
      </c>
      <c r="H124" s="231">
        <v>11</v>
      </c>
      <c r="J124" s="234"/>
      <c r="K124" s="231" t="str">
        <f t="shared" ref="K124" si="44">B124</f>
        <v>CA</v>
      </c>
      <c r="L124" s="231">
        <f ca="1">TODAY()-F124</f>
        <v>90</v>
      </c>
      <c r="M124" s="231" t="s">
        <v>287</v>
      </c>
      <c r="N124" s="231">
        <f ca="1">L124/30</f>
        <v>3</v>
      </c>
      <c r="O124" s="231" t="s">
        <v>301</v>
      </c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  <c r="BF124" s="230"/>
      <c r="BG124" s="230"/>
      <c r="BH124" s="230"/>
      <c r="BI124" s="230"/>
      <c r="BJ124" s="230"/>
      <c r="BK124" s="230"/>
      <c r="BL124" s="230"/>
      <c r="BM124" s="230"/>
      <c r="BN124" s="230"/>
      <c r="BO124" s="230"/>
      <c r="BP124" s="230"/>
      <c r="BQ124" s="230"/>
      <c r="BR124" s="230"/>
      <c r="BS124" s="230"/>
      <c r="BT124" s="230"/>
      <c r="BU124" s="230"/>
      <c r="BV124" s="230"/>
      <c r="BW124" s="230"/>
      <c r="BX124" s="230"/>
      <c r="BY124" s="230"/>
      <c r="BZ124" s="230"/>
      <c r="CA124" s="230"/>
    </row>
    <row r="125" spans="1:79" s="231" customFormat="1" x14ac:dyDescent="0.4">
      <c r="A125" s="230"/>
      <c r="B125" s="231" t="s">
        <v>51</v>
      </c>
      <c r="C125" s="231" t="s">
        <v>74</v>
      </c>
      <c r="D125" s="231" t="s">
        <v>262</v>
      </c>
      <c r="E125" s="232">
        <v>45608</v>
      </c>
      <c r="F125" s="232"/>
      <c r="G125" s="233">
        <f>F125-E125</f>
        <v>-45608</v>
      </c>
      <c r="J125" s="234"/>
      <c r="K125" s="231" t="str">
        <f>B125</f>
        <v>JU</v>
      </c>
      <c r="L125" s="231">
        <f ca="1">TODAY()-F125</f>
        <v>45680</v>
      </c>
      <c r="M125" s="231" t="s">
        <v>287</v>
      </c>
      <c r="N125" s="231">
        <f ca="1">L125/30</f>
        <v>1522.6666666666667</v>
      </c>
      <c r="O125" s="231" t="s">
        <v>301</v>
      </c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  <c r="BF125" s="230"/>
      <c r="BG125" s="230"/>
      <c r="BH125" s="230"/>
      <c r="BI125" s="230"/>
      <c r="BJ125" s="230"/>
      <c r="BK125" s="230"/>
      <c r="BL125" s="230"/>
      <c r="BM125" s="230"/>
      <c r="BN125" s="230"/>
      <c r="BO125" s="230"/>
      <c r="BP125" s="230"/>
      <c r="BQ125" s="230"/>
      <c r="BR125" s="230"/>
      <c r="BS125" s="230"/>
      <c r="BT125" s="230"/>
      <c r="BU125" s="230"/>
      <c r="BV125" s="230"/>
      <c r="BW125" s="230"/>
      <c r="BX125" s="230"/>
      <c r="BY125" s="230"/>
      <c r="BZ125" s="230"/>
      <c r="CA125" s="230"/>
    </row>
    <row r="126" spans="1:79" s="231" customFormat="1" x14ac:dyDescent="0.4">
      <c r="A126" s="230"/>
      <c r="B126" s="231" t="s">
        <v>325</v>
      </c>
      <c r="C126" s="231" t="s">
        <v>326</v>
      </c>
      <c r="D126" s="231" t="s">
        <v>329</v>
      </c>
      <c r="E126" s="241" t="s">
        <v>330</v>
      </c>
      <c r="F126" s="241"/>
      <c r="G126" s="233" t="e">
        <f>F126-E126</f>
        <v>#VALUE!</v>
      </c>
      <c r="H126" s="231">
        <v>12</v>
      </c>
      <c r="I126" s="231">
        <v>8</v>
      </c>
      <c r="J126" s="234">
        <f>I126/H126</f>
        <v>0.66666666666666663</v>
      </c>
      <c r="K126" s="231" t="str">
        <f>B126</f>
        <v>JJ</v>
      </c>
      <c r="L126" s="231">
        <f ca="1">TODAY()-F126</f>
        <v>45680</v>
      </c>
      <c r="M126" s="231" t="s">
        <v>287</v>
      </c>
      <c r="N126" s="231">
        <f ca="1">L126/30</f>
        <v>1522.6666666666667</v>
      </c>
      <c r="O126" s="231" t="s">
        <v>301</v>
      </c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  <c r="BF126" s="230"/>
      <c r="BG126" s="230"/>
      <c r="BH126" s="230"/>
      <c r="BI126" s="230"/>
      <c r="BJ126" s="230"/>
      <c r="BK126" s="230"/>
      <c r="BL126" s="230"/>
      <c r="BM126" s="230"/>
      <c r="BN126" s="230"/>
      <c r="BO126" s="230"/>
      <c r="BP126" s="230"/>
      <c r="BQ126" s="230"/>
      <c r="BR126" s="230"/>
      <c r="BS126" s="230"/>
      <c r="BT126" s="230"/>
      <c r="BU126" s="230"/>
      <c r="BV126" s="230"/>
      <c r="BW126" s="230"/>
      <c r="BX126" s="230"/>
      <c r="BY126" s="230"/>
      <c r="BZ126" s="230"/>
      <c r="CA126" s="230"/>
    </row>
    <row r="127" spans="1:79" s="231" customFormat="1" x14ac:dyDescent="0.4">
      <c r="A127" s="230"/>
      <c r="B127" s="231" t="s">
        <v>321</v>
      </c>
      <c r="C127" s="231" t="s">
        <v>322</v>
      </c>
      <c r="D127" s="231" t="s">
        <v>331</v>
      </c>
      <c r="E127" s="232"/>
      <c r="F127" s="232"/>
      <c r="G127" s="233"/>
      <c r="J127" s="234"/>
      <c r="K127" s="231" t="str">
        <f t="shared" ref="K127" si="45">B127</f>
        <v>PT</v>
      </c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  <c r="BF127" s="230"/>
      <c r="BG127" s="230"/>
      <c r="BH127" s="230"/>
      <c r="BI127" s="230"/>
      <c r="BJ127" s="230"/>
      <c r="BK127" s="230"/>
      <c r="BL127" s="230"/>
      <c r="BM127" s="230"/>
      <c r="BN127" s="230"/>
      <c r="BO127" s="230"/>
      <c r="BP127" s="230"/>
      <c r="BQ127" s="230"/>
      <c r="BR127" s="230"/>
      <c r="BS127" s="230"/>
      <c r="BT127" s="230"/>
      <c r="BU127" s="230"/>
      <c r="BV127" s="230"/>
      <c r="BW127" s="230"/>
      <c r="BX127" s="230"/>
      <c r="BY127" s="230"/>
      <c r="BZ127" s="230"/>
      <c r="CA127" s="230"/>
    </row>
    <row r="128" spans="1:79" s="231" customFormat="1" x14ac:dyDescent="0.4">
      <c r="A128" s="230"/>
      <c r="B128" s="231" t="s">
        <v>291</v>
      </c>
      <c r="C128" s="231" t="s">
        <v>292</v>
      </c>
      <c r="D128" s="231" t="s">
        <v>249</v>
      </c>
      <c r="E128" s="232">
        <v>45198</v>
      </c>
      <c r="F128" s="232">
        <v>45219</v>
      </c>
      <c r="G128" s="233">
        <f>F128-E128</f>
        <v>21</v>
      </c>
      <c r="H128" s="231" t="s">
        <v>265</v>
      </c>
      <c r="J128" s="234"/>
      <c r="K128" s="231" t="s">
        <v>291</v>
      </c>
      <c r="L128" s="231">
        <f ca="1">TODAY()-F128</f>
        <v>461</v>
      </c>
      <c r="M128" s="231" t="s">
        <v>287</v>
      </c>
      <c r="N128" s="231">
        <f ca="1">L128/30</f>
        <v>15.366666666666667</v>
      </c>
      <c r="O128" s="231" t="s">
        <v>301</v>
      </c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  <c r="BF128" s="230"/>
      <c r="BG128" s="230"/>
      <c r="BH128" s="230"/>
      <c r="BI128" s="230"/>
      <c r="BJ128" s="230"/>
      <c r="BK128" s="230"/>
      <c r="BL128" s="230"/>
      <c r="BM128" s="230"/>
      <c r="BN128" s="230"/>
      <c r="BO128" s="230"/>
      <c r="BP128" s="230"/>
      <c r="BQ128" s="230"/>
      <c r="BR128" s="230"/>
      <c r="BS128" s="230"/>
      <c r="BT128" s="230"/>
      <c r="BU128" s="230"/>
      <c r="BV128" s="230"/>
      <c r="BW128" s="230"/>
      <c r="BX128" s="230"/>
      <c r="BY128" s="230"/>
      <c r="BZ128" s="230"/>
      <c r="CA128" s="230"/>
    </row>
    <row r="129" spans="1:79" s="231" customFormat="1" x14ac:dyDescent="0.4">
      <c r="A129" s="230"/>
      <c r="B129" s="231" t="s">
        <v>289</v>
      </c>
      <c r="C129" s="231" t="s">
        <v>290</v>
      </c>
      <c r="D129" s="231" t="s">
        <v>249</v>
      </c>
      <c r="E129" s="232">
        <v>45198</v>
      </c>
      <c r="F129" s="232">
        <v>45219</v>
      </c>
      <c r="G129" s="233">
        <f>F129-E129</f>
        <v>21</v>
      </c>
      <c r="H129" s="231" t="s">
        <v>265</v>
      </c>
      <c r="J129" s="234"/>
      <c r="K129" s="231" t="s">
        <v>289</v>
      </c>
      <c r="L129" s="231">
        <f ca="1">TODAY()-F129</f>
        <v>461</v>
      </c>
      <c r="M129" s="231" t="s">
        <v>287</v>
      </c>
      <c r="N129" s="231">
        <f ca="1">L129/30</f>
        <v>15.366666666666667</v>
      </c>
      <c r="O129" s="231" t="s">
        <v>301</v>
      </c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  <c r="BF129" s="230"/>
      <c r="BG129" s="230"/>
      <c r="BH129" s="230"/>
      <c r="BI129" s="230"/>
      <c r="BJ129" s="230"/>
      <c r="BK129" s="230"/>
      <c r="BL129" s="230"/>
      <c r="BM129" s="230"/>
      <c r="BN129" s="230"/>
      <c r="BO129" s="230"/>
      <c r="BP129" s="230"/>
      <c r="BQ129" s="230"/>
      <c r="BR129" s="230"/>
      <c r="BS129" s="230"/>
      <c r="BT129" s="230"/>
      <c r="BU129" s="230"/>
      <c r="BV129" s="230"/>
      <c r="BW129" s="230"/>
      <c r="BX129" s="230"/>
      <c r="BY129" s="230"/>
      <c r="BZ129" s="230"/>
      <c r="CA129" s="230"/>
    </row>
    <row r="130" spans="1:79" s="231" customFormat="1" x14ac:dyDescent="0.4">
      <c r="A130" s="230"/>
      <c r="B130" s="231" t="s">
        <v>41</v>
      </c>
      <c r="C130" s="231" t="s">
        <v>298</v>
      </c>
      <c r="D130" s="231" t="s">
        <v>262</v>
      </c>
      <c r="E130" s="232">
        <v>45198</v>
      </c>
      <c r="F130" s="232">
        <v>45219</v>
      </c>
      <c r="G130" s="233">
        <f>F130-E130</f>
        <v>21</v>
      </c>
      <c r="H130" s="231" t="s">
        <v>265</v>
      </c>
      <c r="J130" s="234"/>
      <c r="K130" s="231" t="s">
        <v>41</v>
      </c>
      <c r="L130" s="231">
        <f ca="1">TODAY()-F130</f>
        <v>461</v>
      </c>
      <c r="M130" s="231" t="s">
        <v>287</v>
      </c>
      <c r="N130" s="231">
        <f ca="1">L130/30</f>
        <v>15.366666666666667</v>
      </c>
      <c r="O130" s="231" t="s">
        <v>301</v>
      </c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30"/>
      <c r="AZ130" s="230"/>
      <c r="BA130" s="230"/>
      <c r="BB130" s="230"/>
      <c r="BC130" s="230"/>
      <c r="BD130" s="230"/>
      <c r="BE130" s="230"/>
      <c r="BF130" s="230"/>
      <c r="BG130" s="230"/>
      <c r="BH130" s="230"/>
      <c r="BI130" s="230"/>
      <c r="BJ130" s="230"/>
      <c r="BK130" s="230"/>
      <c r="BL130" s="230"/>
      <c r="BM130" s="230"/>
      <c r="BN130" s="230"/>
      <c r="BO130" s="230"/>
      <c r="BP130" s="230"/>
      <c r="BQ130" s="230"/>
      <c r="BR130" s="230"/>
      <c r="BS130" s="230"/>
      <c r="BT130" s="230"/>
      <c r="BU130" s="230"/>
      <c r="BV130" s="230"/>
      <c r="BW130" s="230"/>
      <c r="BX130" s="230"/>
      <c r="BY130" s="230"/>
      <c r="BZ130" s="230"/>
      <c r="CA130" s="230"/>
    </row>
    <row r="131" spans="1:79" s="231" customFormat="1" x14ac:dyDescent="0.4">
      <c r="A131" s="230"/>
      <c r="B131" s="231" t="s">
        <v>236</v>
      </c>
      <c r="C131" s="231" t="s">
        <v>171</v>
      </c>
      <c r="D131" s="231" t="s">
        <v>249</v>
      </c>
      <c r="E131" s="232">
        <v>44976</v>
      </c>
      <c r="F131" s="232">
        <v>44997</v>
      </c>
      <c r="G131" s="233">
        <f>F131-E131</f>
        <v>21</v>
      </c>
      <c r="H131" s="231">
        <v>6</v>
      </c>
      <c r="I131" s="231">
        <v>6</v>
      </c>
      <c r="J131" s="234">
        <f t="shared" ref="J131:J132" si="46">I131/H131</f>
        <v>1</v>
      </c>
      <c r="K131" s="231" t="s">
        <v>236</v>
      </c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  <c r="AY131" s="230"/>
      <c r="AZ131" s="230"/>
      <c r="BA131" s="230"/>
      <c r="BB131" s="230"/>
      <c r="BC131" s="230"/>
      <c r="BD131" s="230"/>
      <c r="BE131" s="230"/>
      <c r="BF131" s="230"/>
      <c r="BG131" s="230"/>
      <c r="BH131" s="230"/>
      <c r="BI131" s="230"/>
      <c r="BJ131" s="230"/>
      <c r="BK131" s="230"/>
      <c r="BL131" s="230"/>
      <c r="BM131" s="230"/>
      <c r="BN131" s="230"/>
      <c r="BO131" s="230"/>
      <c r="BP131" s="230"/>
      <c r="BQ131" s="230"/>
      <c r="BR131" s="230"/>
      <c r="BS131" s="230"/>
      <c r="BT131" s="230"/>
      <c r="BU131" s="230"/>
      <c r="BV131" s="230"/>
      <c r="BW131" s="230"/>
      <c r="BX131" s="230"/>
      <c r="BY131" s="230"/>
      <c r="BZ131" s="230"/>
      <c r="CA131" s="230"/>
    </row>
    <row r="132" spans="1:79" s="231" customFormat="1" x14ac:dyDescent="0.4">
      <c r="A132" s="230"/>
      <c r="B132" s="231" t="s">
        <v>49</v>
      </c>
      <c r="C132" s="231" t="s">
        <v>50</v>
      </c>
      <c r="D132" s="231" t="s">
        <v>249</v>
      </c>
      <c r="E132" s="232"/>
      <c r="F132" s="232"/>
      <c r="G132" s="233"/>
      <c r="J132" s="234" t="e">
        <f t="shared" si="46"/>
        <v>#DIV/0!</v>
      </c>
      <c r="K132" s="231" t="s">
        <v>49</v>
      </c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  <c r="BF132" s="230"/>
      <c r="BG132" s="230"/>
      <c r="BH132" s="230"/>
      <c r="BI132" s="230"/>
      <c r="BJ132" s="230"/>
      <c r="BK132" s="230"/>
      <c r="BL132" s="230"/>
      <c r="BM132" s="230"/>
      <c r="BN132" s="230"/>
      <c r="BO132" s="230"/>
      <c r="BP132" s="230"/>
      <c r="BQ132" s="230"/>
      <c r="BR132" s="230"/>
      <c r="BS132" s="230"/>
      <c r="BT132" s="230"/>
      <c r="BU132" s="230"/>
      <c r="BV132" s="230"/>
      <c r="BW132" s="230"/>
      <c r="BX132" s="230"/>
      <c r="BY132" s="230"/>
      <c r="BZ132" s="230"/>
      <c r="CA132" s="230"/>
    </row>
    <row r="133" spans="1:79" s="231" customFormat="1" x14ac:dyDescent="0.4">
      <c r="A133" s="230"/>
      <c r="B133" s="231" t="s">
        <v>237</v>
      </c>
      <c r="C133" s="231" t="s">
        <v>253</v>
      </c>
      <c r="D133" s="231" t="s">
        <v>262</v>
      </c>
      <c r="E133" s="232"/>
      <c r="F133" s="232"/>
      <c r="G133" s="233"/>
      <c r="J133" s="234"/>
      <c r="K133" s="231" t="s">
        <v>237</v>
      </c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L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</row>
    <row r="134" spans="1:79" s="231" customFormat="1" x14ac:dyDescent="0.4">
      <c r="A134" s="230"/>
      <c r="B134" s="231" t="s">
        <v>43</v>
      </c>
      <c r="C134" s="231" t="s">
        <v>264</v>
      </c>
      <c r="D134" s="231" t="s">
        <v>262</v>
      </c>
      <c r="E134" s="232" t="s">
        <v>263</v>
      </c>
      <c r="F134" s="232">
        <v>45034</v>
      </c>
      <c r="G134" s="233">
        <v>45054</v>
      </c>
      <c r="J134" s="234" t="e">
        <f>I134/H134</f>
        <v>#DIV/0!</v>
      </c>
      <c r="K134" s="231" t="s">
        <v>43</v>
      </c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  <c r="BF134" s="230"/>
      <c r="BG134" s="230"/>
      <c r="BH134" s="230"/>
      <c r="BI134" s="230"/>
      <c r="BJ134" s="230"/>
      <c r="BK134" s="230"/>
      <c r="BL134" s="230"/>
      <c r="BM134" s="230"/>
      <c r="BN134" s="230"/>
      <c r="BO134" s="230"/>
      <c r="BP134" s="230"/>
      <c r="BQ134" s="230"/>
      <c r="BR134" s="230"/>
      <c r="BS134" s="230"/>
      <c r="BT134" s="230"/>
      <c r="BU134" s="230"/>
      <c r="BV134" s="230"/>
      <c r="BW134" s="230"/>
      <c r="BX134" s="230"/>
      <c r="BY134" s="230"/>
      <c r="BZ134" s="230"/>
      <c r="CA134" s="230"/>
    </row>
    <row r="135" spans="1:79" s="231" customFormat="1" x14ac:dyDescent="0.4">
      <c r="A135" s="230"/>
      <c r="B135" s="231" t="s">
        <v>217</v>
      </c>
      <c r="C135" s="231" t="s">
        <v>257</v>
      </c>
      <c r="D135" s="231" t="s">
        <v>262</v>
      </c>
      <c r="E135" s="232">
        <v>45078</v>
      </c>
      <c r="F135" s="232">
        <v>45078</v>
      </c>
      <c r="G135" s="233">
        <f t="shared" ref="G135" si="47">F135-E135</f>
        <v>0</v>
      </c>
      <c r="H135" s="231">
        <v>12</v>
      </c>
      <c r="I135" s="231">
        <v>2</v>
      </c>
      <c r="J135" s="234">
        <f>I135/H135</f>
        <v>0.16666666666666666</v>
      </c>
      <c r="K135" s="231" t="s">
        <v>217</v>
      </c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  <c r="AY135" s="230"/>
      <c r="AZ135" s="230"/>
      <c r="BA135" s="230"/>
      <c r="BB135" s="230"/>
      <c r="BC135" s="230"/>
      <c r="BD135" s="230"/>
      <c r="BE135" s="230"/>
      <c r="BF135" s="230"/>
      <c r="BG135" s="230"/>
      <c r="BH135" s="230"/>
      <c r="BI135" s="230"/>
      <c r="BJ135" s="230"/>
      <c r="BK135" s="230"/>
      <c r="BL135" s="230"/>
      <c r="BM135" s="230"/>
      <c r="BN135" s="230"/>
      <c r="BO135" s="230"/>
      <c r="BP135" s="230"/>
      <c r="BQ135" s="230"/>
      <c r="BR135" s="230"/>
      <c r="BS135" s="230"/>
      <c r="BT135" s="230"/>
      <c r="BU135" s="230"/>
      <c r="BV135" s="230"/>
      <c r="BW135" s="230"/>
      <c r="BX135" s="230"/>
      <c r="BY135" s="230"/>
      <c r="BZ135" s="230"/>
      <c r="CA135" s="230"/>
    </row>
    <row r="136" spans="1:79" s="231" customFormat="1" x14ac:dyDescent="0.4">
      <c r="A136" s="230"/>
      <c r="B136" s="231" t="s">
        <v>45</v>
      </c>
      <c r="C136" s="231" t="s">
        <v>254</v>
      </c>
      <c r="D136" s="231" t="s">
        <v>262</v>
      </c>
      <c r="E136" s="232">
        <v>45000</v>
      </c>
      <c r="F136" s="232">
        <v>45022</v>
      </c>
      <c r="G136" s="233">
        <f>F136-E136</f>
        <v>22</v>
      </c>
      <c r="H136" s="231">
        <v>14</v>
      </c>
      <c r="I136" s="231">
        <v>8</v>
      </c>
      <c r="J136" s="234">
        <f>I136/H136</f>
        <v>0.5714285714285714</v>
      </c>
      <c r="K136" s="231" t="s">
        <v>45</v>
      </c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  <c r="BF136" s="230"/>
      <c r="BG136" s="230"/>
      <c r="BH136" s="230"/>
      <c r="BI136" s="230"/>
      <c r="BJ136" s="230"/>
      <c r="BK136" s="230"/>
      <c r="BL136" s="230"/>
      <c r="BM136" s="230"/>
      <c r="BN136" s="230"/>
      <c r="BO136" s="230"/>
      <c r="BP136" s="230"/>
      <c r="BQ136" s="230"/>
      <c r="BR136" s="230"/>
      <c r="BS136" s="230"/>
      <c r="BT136" s="230"/>
      <c r="BU136" s="230"/>
      <c r="BV136" s="230"/>
      <c r="BW136" s="230"/>
      <c r="BX136" s="230"/>
      <c r="BY136" s="230"/>
      <c r="BZ136" s="230"/>
      <c r="CA136" s="230"/>
    </row>
    <row r="137" spans="1:79" s="231" customFormat="1" x14ac:dyDescent="0.4">
      <c r="A137" s="230"/>
      <c r="B137" s="231" t="s">
        <v>82</v>
      </c>
      <c r="C137" s="231" t="s">
        <v>83</v>
      </c>
      <c r="D137" s="231" t="s">
        <v>262</v>
      </c>
      <c r="E137" s="232"/>
      <c r="F137" s="232"/>
      <c r="G137" s="233"/>
      <c r="J137" s="234"/>
      <c r="K137" s="231" t="s">
        <v>82</v>
      </c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230"/>
      <c r="BB137" s="230"/>
      <c r="BC137" s="230"/>
      <c r="BD137" s="230"/>
      <c r="BE137" s="230"/>
      <c r="BF137" s="230"/>
      <c r="BG137" s="230"/>
      <c r="BH137" s="230"/>
      <c r="BI137" s="230"/>
      <c r="BJ137" s="230"/>
      <c r="BK137" s="230"/>
      <c r="BL137" s="230"/>
      <c r="BM137" s="230"/>
      <c r="BN137" s="230"/>
      <c r="BO137" s="230"/>
      <c r="BP137" s="230"/>
      <c r="BQ137" s="230"/>
      <c r="BR137" s="230"/>
      <c r="BS137" s="230"/>
      <c r="BT137" s="230"/>
      <c r="BU137" s="230"/>
      <c r="BV137" s="230"/>
      <c r="BW137" s="230"/>
      <c r="BX137" s="230"/>
      <c r="BY137" s="230"/>
      <c r="BZ137" s="230"/>
      <c r="CA137" s="230"/>
    </row>
    <row r="138" spans="1:79" s="231" customFormat="1" x14ac:dyDescent="0.4">
      <c r="A138" s="230"/>
      <c r="B138" s="231" t="s">
        <v>205</v>
      </c>
      <c r="C138" s="231" t="s">
        <v>258</v>
      </c>
      <c r="D138" s="231" t="s">
        <v>262</v>
      </c>
      <c r="E138" s="232">
        <v>44985</v>
      </c>
      <c r="F138" s="232">
        <v>45008</v>
      </c>
      <c r="G138" s="233">
        <f>F138-E138</f>
        <v>23</v>
      </c>
      <c r="H138" s="231">
        <v>12</v>
      </c>
      <c r="I138" s="231">
        <v>2</v>
      </c>
      <c r="J138" s="234">
        <f>I138/H138</f>
        <v>0.16666666666666666</v>
      </c>
      <c r="K138" s="231" t="s">
        <v>205</v>
      </c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  <c r="BF138" s="230"/>
      <c r="BG138" s="230"/>
      <c r="BH138" s="230"/>
      <c r="BI138" s="230"/>
      <c r="BJ138" s="230"/>
      <c r="BK138" s="230"/>
      <c r="BL138" s="230"/>
      <c r="BM138" s="230"/>
      <c r="BN138" s="230"/>
      <c r="BO138" s="230"/>
      <c r="BP138" s="230"/>
      <c r="BQ138" s="230"/>
      <c r="BR138" s="230"/>
      <c r="BS138" s="230"/>
      <c r="BT138" s="230"/>
      <c r="BU138" s="230"/>
      <c r="BV138" s="230"/>
      <c r="BW138" s="230"/>
      <c r="BX138" s="230"/>
      <c r="BY138" s="230"/>
      <c r="BZ138" s="230"/>
      <c r="CA138" s="230"/>
    </row>
    <row r="139" spans="1:79" s="231" customFormat="1" x14ac:dyDescent="0.4">
      <c r="A139" s="230"/>
      <c r="B139" s="231" t="s">
        <v>41</v>
      </c>
      <c r="C139" s="231" t="s">
        <v>280</v>
      </c>
      <c r="D139" s="231" t="s">
        <v>209</v>
      </c>
      <c r="E139" s="232"/>
      <c r="F139" s="232"/>
      <c r="G139" s="233"/>
      <c r="J139" s="234"/>
      <c r="K139" s="231" t="s">
        <v>41</v>
      </c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  <c r="BF139" s="230"/>
      <c r="BG139" s="230"/>
      <c r="BH139" s="230"/>
      <c r="BI139" s="230"/>
      <c r="BJ139" s="230"/>
      <c r="BK139" s="230"/>
      <c r="BL139" s="230"/>
      <c r="BM139" s="230"/>
      <c r="BN139" s="230"/>
      <c r="BO139" s="230"/>
      <c r="BP139" s="230"/>
      <c r="BQ139" s="230"/>
      <c r="BR139" s="230"/>
      <c r="BS139" s="230"/>
      <c r="BT139" s="230"/>
      <c r="BU139" s="230"/>
      <c r="BV139" s="230"/>
      <c r="BW139" s="230"/>
      <c r="BX139" s="230"/>
      <c r="BY139" s="230"/>
      <c r="BZ139" s="230"/>
      <c r="CA139" s="230"/>
    </row>
    <row r="140" spans="1:79" s="231" customFormat="1" x14ac:dyDescent="0.4">
      <c r="A140" s="230"/>
      <c r="B140" s="231" t="s">
        <v>266</v>
      </c>
      <c r="C140" s="231" t="s">
        <v>271</v>
      </c>
      <c r="D140" s="231" t="s">
        <v>209</v>
      </c>
      <c r="E140" s="232"/>
      <c r="F140" s="232"/>
      <c r="G140" s="233"/>
      <c r="J140" s="234"/>
      <c r="K140" s="231" t="s">
        <v>266</v>
      </c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  <c r="BF140" s="230"/>
      <c r="BG140" s="230"/>
      <c r="BH140" s="230"/>
      <c r="BI140" s="230"/>
      <c r="BJ140" s="230"/>
      <c r="BK140" s="230"/>
      <c r="BL140" s="230"/>
      <c r="BM140" s="230"/>
      <c r="BN140" s="230"/>
      <c r="BO140" s="230"/>
      <c r="BP140" s="230"/>
      <c r="BQ140" s="230"/>
      <c r="BR140" s="230"/>
      <c r="BS140" s="230"/>
      <c r="BT140" s="230"/>
      <c r="BU140" s="230"/>
      <c r="BV140" s="230"/>
      <c r="BW140" s="230"/>
      <c r="BX140" s="230"/>
      <c r="BY140" s="230"/>
      <c r="BZ140" s="230"/>
      <c r="CA140" s="230"/>
    </row>
    <row r="141" spans="1:79" s="231" customFormat="1" x14ac:dyDescent="0.4">
      <c r="A141" s="230"/>
      <c r="B141" s="231" t="s">
        <v>234</v>
      </c>
      <c r="C141" s="231" t="s">
        <v>255</v>
      </c>
      <c r="D141" s="231" t="s">
        <v>262</v>
      </c>
      <c r="E141" s="232">
        <v>45041</v>
      </c>
      <c r="F141" s="232">
        <v>45063</v>
      </c>
      <c r="G141" s="233">
        <f>F141-E141</f>
        <v>22</v>
      </c>
      <c r="H141" s="231">
        <v>8</v>
      </c>
      <c r="I141" s="231">
        <v>4</v>
      </c>
      <c r="J141" s="234">
        <f>I141/H141</f>
        <v>0.5</v>
      </c>
      <c r="K141" s="231" t="s">
        <v>234</v>
      </c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0"/>
      <c r="BH141" s="230"/>
      <c r="BI141" s="230"/>
      <c r="BJ141" s="230"/>
      <c r="BK141" s="230"/>
      <c r="BL141" s="230"/>
      <c r="BM141" s="230"/>
      <c r="BN141" s="230"/>
      <c r="BO141" s="230"/>
      <c r="BP141" s="230"/>
      <c r="BQ141" s="230"/>
      <c r="BR141" s="230"/>
      <c r="BS141" s="230"/>
      <c r="BT141" s="230"/>
      <c r="BU141" s="230"/>
      <c r="BV141" s="230"/>
      <c r="BW141" s="230"/>
      <c r="BX141" s="230"/>
      <c r="BY141" s="230"/>
      <c r="BZ141" s="230"/>
      <c r="CA141" s="230"/>
    </row>
    <row r="142" spans="1:79" s="231" customFormat="1" x14ac:dyDescent="0.4">
      <c r="A142" s="230"/>
      <c r="B142" s="231" t="s">
        <v>235</v>
      </c>
      <c r="C142" s="231" t="s">
        <v>256</v>
      </c>
      <c r="D142" s="231" t="s">
        <v>262</v>
      </c>
      <c r="E142" s="232">
        <v>45053</v>
      </c>
      <c r="F142" s="232">
        <v>45073</v>
      </c>
      <c r="G142" s="233">
        <f>F142-E142</f>
        <v>20</v>
      </c>
      <c r="H142" s="231">
        <v>12</v>
      </c>
      <c r="I142" s="231">
        <v>10</v>
      </c>
      <c r="J142" s="234">
        <f>I142/H142</f>
        <v>0.83333333333333337</v>
      </c>
      <c r="K142" s="231" t="s">
        <v>235</v>
      </c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  <c r="AY142" s="230"/>
      <c r="AZ142" s="230"/>
      <c r="BA142" s="230"/>
      <c r="BB142" s="230"/>
      <c r="BC142" s="230"/>
      <c r="BD142" s="230"/>
      <c r="BE142" s="230"/>
      <c r="BF142" s="230"/>
      <c r="BG142" s="230"/>
      <c r="BH142" s="230"/>
      <c r="BI142" s="230"/>
      <c r="BJ142" s="230"/>
      <c r="BK142" s="230"/>
      <c r="BL142" s="230"/>
      <c r="BM142" s="230"/>
      <c r="BN142" s="230"/>
      <c r="BO142" s="230"/>
      <c r="BP142" s="230"/>
      <c r="BQ142" s="230"/>
      <c r="BR142" s="230"/>
      <c r="BS142" s="230"/>
      <c r="BT142" s="230"/>
      <c r="BU142" s="230"/>
      <c r="BV142" s="230"/>
      <c r="BW142" s="230"/>
      <c r="BX142" s="230"/>
      <c r="BY142" s="230"/>
      <c r="BZ142" s="230"/>
      <c r="CA142" s="230"/>
    </row>
    <row r="143" spans="1:79" s="231" customFormat="1" x14ac:dyDescent="0.4">
      <c r="A143" s="230"/>
      <c r="B143" s="231" t="s">
        <v>267</v>
      </c>
      <c r="C143" s="231" t="s">
        <v>272</v>
      </c>
      <c r="D143" s="231" t="s">
        <v>249</v>
      </c>
      <c r="E143" s="232"/>
      <c r="F143" s="232">
        <v>44932</v>
      </c>
      <c r="G143" s="233"/>
      <c r="J143" s="234" t="e">
        <f>I143/H143</f>
        <v>#DIV/0!</v>
      </c>
      <c r="K143" s="231" t="s">
        <v>267</v>
      </c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  <c r="AY143" s="230"/>
      <c r="AZ143" s="230"/>
      <c r="BA143" s="230"/>
      <c r="BB143" s="230"/>
      <c r="BC143" s="230"/>
      <c r="BD143" s="230"/>
      <c r="BE143" s="230"/>
      <c r="BF143" s="230"/>
      <c r="BG143" s="230"/>
      <c r="BH143" s="230"/>
      <c r="BI143" s="230"/>
      <c r="BJ143" s="230"/>
      <c r="BK143" s="230"/>
      <c r="BL143" s="230"/>
      <c r="BM143" s="230"/>
      <c r="BN143" s="230"/>
      <c r="BO143" s="230"/>
      <c r="BP143" s="230"/>
      <c r="BQ143" s="230"/>
      <c r="BR143" s="230"/>
      <c r="BS143" s="230"/>
      <c r="BT143" s="230"/>
      <c r="BU143" s="230"/>
      <c r="BV143" s="230"/>
      <c r="BW143" s="230"/>
      <c r="BX143" s="230"/>
      <c r="BY143" s="230"/>
      <c r="BZ143" s="230"/>
      <c r="CA143" s="230"/>
    </row>
    <row r="144" spans="1:79" s="231" customFormat="1" x14ac:dyDescent="0.4">
      <c r="A144" s="230"/>
      <c r="B144" s="231" t="s">
        <v>138</v>
      </c>
      <c r="C144" s="231" t="s">
        <v>270</v>
      </c>
      <c r="D144" s="231" t="s">
        <v>249</v>
      </c>
      <c r="E144" s="232"/>
      <c r="F144" s="232">
        <v>44995</v>
      </c>
      <c r="G144" s="233"/>
      <c r="J144" s="234"/>
      <c r="K144" s="231" t="s">
        <v>138</v>
      </c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  <c r="BF144" s="230"/>
      <c r="BG144" s="230"/>
      <c r="BH144" s="230"/>
      <c r="BI144" s="230"/>
      <c r="BJ144" s="230"/>
      <c r="BK144" s="230"/>
      <c r="BL144" s="230"/>
      <c r="BM144" s="230"/>
      <c r="BN144" s="230"/>
      <c r="BO144" s="230"/>
      <c r="BP144" s="230"/>
      <c r="BQ144" s="230"/>
      <c r="BR144" s="230"/>
      <c r="BS144" s="230"/>
      <c r="BT144" s="230"/>
      <c r="BU144" s="230"/>
      <c r="BV144" s="230"/>
      <c r="BW144" s="230"/>
      <c r="BX144" s="230"/>
      <c r="BY144" s="230"/>
      <c r="BZ144" s="230"/>
      <c r="CA144" s="230"/>
    </row>
    <row r="145" spans="1:79" s="231" customFormat="1" x14ac:dyDescent="0.4">
      <c r="A145" s="230"/>
      <c r="B145" s="231" t="s">
        <v>269</v>
      </c>
      <c r="C145" s="231" t="s">
        <v>268</v>
      </c>
      <c r="D145" s="231" t="s">
        <v>249</v>
      </c>
      <c r="E145" s="232"/>
      <c r="F145" s="232"/>
      <c r="G145" s="233"/>
      <c r="J145" s="234"/>
      <c r="K145" s="231" t="s">
        <v>269</v>
      </c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30"/>
      <c r="AZ145" s="230"/>
      <c r="BA145" s="230"/>
      <c r="BB145" s="230"/>
      <c r="BC145" s="230"/>
      <c r="BD145" s="230"/>
      <c r="BE145" s="230"/>
      <c r="BF145" s="230"/>
      <c r="BG145" s="230"/>
      <c r="BH145" s="230"/>
      <c r="BI145" s="230"/>
      <c r="BJ145" s="230"/>
      <c r="BK145" s="230"/>
      <c r="BL145" s="230"/>
      <c r="BM145" s="230"/>
      <c r="BN145" s="230"/>
      <c r="BO145" s="230"/>
      <c r="BP145" s="230"/>
      <c r="BQ145" s="230"/>
      <c r="BR145" s="230"/>
      <c r="BS145" s="230"/>
      <c r="BT145" s="230"/>
      <c r="BU145" s="230"/>
      <c r="BV145" s="230"/>
      <c r="BW145" s="230"/>
      <c r="BX145" s="230"/>
      <c r="BY145" s="230"/>
      <c r="BZ145" s="230"/>
      <c r="CA145" s="230"/>
    </row>
    <row r="146" spans="1:79" s="231" customFormat="1" x14ac:dyDescent="0.4">
      <c r="A146" s="230"/>
      <c r="B146" s="231" t="s">
        <v>53</v>
      </c>
      <c r="C146" s="231" t="s">
        <v>238</v>
      </c>
      <c r="D146" s="231" t="s">
        <v>249</v>
      </c>
      <c r="E146" s="232"/>
      <c r="F146" s="232"/>
      <c r="G146" s="233"/>
      <c r="J146" s="234"/>
      <c r="K146" s="231" t="s">
        <v>53</v>
      </c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  <c r="BF146" s="230"/>
      <c r="BG146" s="230"/>
      <c r="BH146" s="230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  <c r="BV146" s="230"/>
      <c r="BW146" s="230"/>
      <c r="BX146" s="230"/>
      <c r="BY146" s="230"/>
      <c r="BZ146" s="230"/>
      <c r="CA146" s="230"/>
    </row>
    <row r="147" spans="1:79" s="231" customFormat="1" x14ac:dyDescent="0.4">
      <c r="A147" s="230"/>
      <c r="B147" s="231" t="s">
        <v>267</v>
      </c>
      <c r="C147" s="231" t="s">
        <v>284</v>
      </c>
      <c r="D147" s="231" t="s">
        <v>262</v>
      </c>
      <c r="E147" s="232"/>
      <c r="F147" s="232"/>
      <c r="G147" s="233"/>
      <c r="J147" s="234"/>
      <c r="K147" s="231" t="s">
        <v>267</v>
      </c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  <c r="BF147" s="230"/>
      <c r="BG147" s="230"/>
      <c r="BH147" s="230"/>
      <c r="BI147" s="230"/>
      <c r="BJ147" s="230"/>
      <c r="BK147" s="230"/>
      <c r="BL147" s="230"/>
      <c r="BM147" s="230"/>
      <c r="BN147" s="230"/>
      <c r="BO147" s="230"/>
      <c r="BP147" s="230"/>
      <c r="BQ147" s="230"/>
      <c r="BR147" s="230"/>
      <c r="BS147" s="230"/>
      <c r="BT147" s="230"/>
      <c r="BU147" s="230"/>
      <c r="BV147" s="230"/>
      <c r="BW147" s="230"/>
      <c r="BX147" s="230"/>
      <c r="BY147" s="230"/>
      <c r="BZ147" s="230"/>
      <c r="CA147" s="230"/>
    </row>
    <row r="148" spans="1:79" s="231" customFormat="1" x14ac:dyDescent="0.4">
      <c r="A148" s="230"/>
      <c r="B148" s="231" t="s">
        <v>276</v>
      </c>
      <c r="C148" s="231" t="s">
        <v>283</v>
      </c>
      <c r="D148" s="231" t="s">
        <v>262</v>
      </c>
      <c r="E148" s="232"/>
      <c r="F148" s="232"/>
      <c r="G148" s="233"/>
      <c r="J148" s="234"/>
      <c r="K148" s="231" t="s">
        <v>276</v>
      </c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  <c r="AY148" s="230"/>
      <c r="AZ148" s="230"/>
      <c r="BA148" s="230"/>
      <c r="BB148" s="230"/>
      <c r="BC148" s="230"/>
      <c r="BD148" s="230"/>
      <c r="BE148" s="230"/>
      <c r="BF148" s="230"/>
      <c r="BG148" s="230"/>
      <c r="BH148" s="230"/>
      <c r="BI148" s="230"/>
      <c r="BJ148" s="230"/>
      <c r="BK148" s="230"/>
      <c r="BL148" s="230"/>
      <c r="BM148" s="230"/>
      <c r="BN148" s="230"/>
      <c r="BO148" s="230"/>
      <c r="BP148" s="230"/>
      <c r="BQ148" s="230"/>
      <c r="BR148" s="230"/>
      <c r="BS148" s="230"/>
      <c r="BT148" s="230"/>
      <c r="BU148" s="230"/>
      <c r="BV148" s="230"/>
      <c r="BW148" s="230"/>
      <c r="BX148" s="230"/>
      <c r="BY148" s="230"/>
      <c r="BZ148" s="230"/>
      <c r="CA148" s="230"/>
    </row>
    <row r="149" spans="1:79" s="231" customFormat="1" x14ac:dyDescent="0.4">
      <c r="A149" s="230"/>
      <c r="B149" s="231" t="s">
        <v>279</v>
      </c>
      <c r="C149" s="231" t="s">
        <v>281</v>
      </c>
      <c r="D149" s="231" t="s">
        <v>285</v>
      </c>
      <c r="E149" s="232">
        <v>45346</v>
      </c>
      <c r="F149" s="232"/>
      <c r="G149" s="233"/>
      <c r="J149" s="234"/>
      <c r="K149" s="231" t="s">
        <v>279</v>
      </c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  <c r="BF149" s="230"/>
      <c r="BG149" s="230"/>
      <c r="BH149" s="230"/>
      <c r="BI149" s="230"/>
      <c r="BJ149" s="230"/>
      <c r="BK149" s="230"/>
      <c r="BL149" s="230"/>
      <c r="BM149" s="230"/>
      <c r="BN149" s="230"/>
      <c r="BO149" s="230"/>
      <c r="BP149" s="230"/>
      <c r="BQ149" s="230"/>
      <c r="BR149" s="230"/>
      <c r="BS149" s="230"/>
      <c r="BT149" s="230"/>
      <c r="BU149" s="230"/>
      <c r="BV149" s="230"/>
      <c r="BW149" s="230"/>
      <c r="BX149" s="230"/>
      <c r="BY149" s="230"/>
      <c r="BZ149" s="230"/>
      <c r="CA149" s="230"/>
    </row>
    <row r="150" spans="1:79" s="231" customFormat="1" x14ac:dyDescent="0.4">
      <c r="A150" s="230"/>
      <c r="B150" s="231" t="s">
        <v>183</v>
      </c>
      <c r="C150" s="231" t="s">
        <v>282</v>
      </c>
      <c r="D150" s="231" t="s">
        <v>285</v>
      </c>
      <c r="E150" s="232">
        <v>45346</v>
      </c>
      <c r="F150" s="232"/>
      <c r="G150" s="233"/>
      <c r="J150" s="234"/>
      <c r="K150" s="231" t="s">
        <v>183</v>
      </c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0"/>
      <c r="AX150" s="230"/>
      <c r="AY150" s="230"/>
      <c r="AZ150" s="230"/>
      <c r="BA150" s="230"/>
      <c r="BB150" s="230"/>
      <c r="BC150" s="230"/>
      <c r="BD150" s="230"/>
      <c r="BE150" s="230"/>
      <c r="BF150" s="230"/>
      <c r="BG150" s="230"/>
      <c r="BH150" s="230"/>
      <c r="BI150" s="230"/>
      <c r="BJ150" s="230"/>
      <c r="BK150" s="230"/>
      <c r="BL150" s="230"/>
      <c r="BM150" s="230"/>
      <c r="BN150" s="230"/>
      <c r="BO150" s="230"/>
      <c r="BP150" s="230"/>
      <c r="BQ150" s="230"/>
      <c r="BR150" s="230"/>
      <c r="BS150" s="230"/>
      <c r="BT150" s="230"/>
      <c r="BU150" s="230"/>
      <c r="BV150" s="230"/>
      <c r="BW150" s="230"/>
      <c r="BX150" s="230"/>
      <c r="BY150" s="230"/>
      <c r="BZ150" s="230"/>
      <c r="CA150" s="230"/>
    </row>
    <row r="151" spans="1:79" s="231" customFormat="1" x14ac:dyDescent="0.4">
      <c r="A151" s="230"/>
      <c r="B151" s="231" t="s">
        <v>309</v>
      </c>
      <c r="C151" s="231" t="s">
        <v>308</v>
      </c>
      <c r="D151" s="231" t="s">
        <v>262</v>
      </c>
      <c r="E151" s="232"/>
      <c r="F151" s="232"/>
      <c r="G151" s="235"/>
      <c r="J151" s="234"/>
      <c r="K151" s="231" t="s">
        <v>309</v>
      </c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0"/>
      <c r="AX151" s="230"/>
      <c r="AY151" s="230"/>
      <c r="AZ151" s="230"/>
      <c r="BA151" s="230"/>
      <c r="BB151" s="230"/>
      <c r="BC151" s="230"/>
      <c r="BD151" s="230"/>
      <c r="BE151" s="230"/>
      <c r="BF151" s="230"/>
      <c r="BG151" s="230"/>
      <c r="BH151" s="230"/>
      <c r="BI151" s="230"/>
      <c r="BJ151" s="230"/>
      <c r="BK151" s="230"/>
      <c r="BL151" s="230"/>
      <c r="BM151" s="230"/>
      <c r="BN151" s="230"/>
      <c r="BO151" s="230"/>
      <c r="BP151" s="230"/>
      <c r="BQ151" s="230"/>
      <c r="BR151" s="230"/>
      <c r="BS151" s="230"/>
      <c r="BT151" s="230"/>
      <c r="BU151" s="230"/>
      <c r="BV151" s="230"/>
      <c r="BW151" s="230"/>
      <c r="BX151" s="230"/>
      <c r="BY151" s="230"/>
      <c r="BZ151" s="230"/>
      <c r="CA151" s="230"/>
    </row>
    <row r="152" spans="1:79" s="231" customFormat="1" x14ac:dyDescent="0.4">
      <c r="A152" s="230"/>
      <c r="B152" s="231" t="s">
        <v>275</v>
      </c>
      <c r="C152" s="231" t="s">
        <v>312</v>
      </c>
      <c r="D152" s="231" t="s">
        <v>211</v>
      </c>
      <c r="E152" s="232">
        <v>45514</v>
      </c>
      <c r="F152" s="232">
        <v>45311</v>
      </c>
      <c r="G152" s="235">
        <f>I152*J152</f>
        <v>100</v>
      </c>
      <c r="H152" s="231" t="s">
        <v>275</v>
      </c>
      <c r="I152" s="231">
        <v>4</v>
      </c>
      <c r="J152" s="235">
        <v>25</v>
      </c>
      <c r="K152" s="231" t="s">
        <v>275</v>
      </c>
      <c r="L152" s="231">
        <f t="shared" ref="L152" ca="1" si="48">TODAY()-F152</f>
        <v>369</v>
      </c>
      <c r="M152" s="231" t="s">
        <v>287</v>
      </c>
      <c r="N152" s="231">
        <f t="shared" ref="N152" ca="1" si="49">L152/30</f>
        <v>12.3</v>
      </c>
      <c r="O152" s="231" t="s">
        <v>301</v>
      </c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0"/>
      <c r="AX152" s="230"/>
      <c r="AY152" s="230"/>
      <c r="AZ152" s="230"/>
      <c r="BA152" s="230"/>
      <c r="BB152" s="230"/>
      <c r="BC152" s="230"/>
      <c r="BD152" s="230"/>
      <c r="BE152" s="230"/>
      <c r="BF152" s="230"/>
      <c r="BG152" s="230"/>
      <c r="BH152" s="230"/>
      <c r="BI152" s="230"/>
      <c r="BJ152" s="230"/>
      <c r="BK152" s="230"/>
      <c r="BL152" s="230"/>
      <c r="BM152" s="230"/>
      <c r="BN152" s="230"/>
      <c r="BO152" s="230"/>
      <c r="BP152" s="230"/>
      <c r="BQ152" s="230"/>
      <c r="BR152" s="230"/>
      <c r="BS152" s="230"/>
      <c r="BT152" s="230"/>
      <c r="BU152" s="230"/>
      <c r="BV152" s="230"/>
      <c r="BW152" s="230"/>
      <c r="BX152" s="230"/>
      <c r="BY152" s="230"/>
      <c r="BZ152" s="230"/>
      <c r="CA152" s="230"/>
    </row>
    <row r="153" spans="1:79" x14ac:dyDescent="0.4">
      <c r="B153" s="231" t="s">
        <v>296</v>
      </c>
      <c r="C153" s="231" t="s">
        <v>297</v>
      </c>
      <c r="D153" s="231" t="s">
        <v>249</v>
      </c>
      <c r="E153" s="232">
        <v>45424</v>
      </c>
      <c r="F153" s="232">
        <v>45301</v>
      </c>
      <c r="G153" s="235">
        <f>I153*J153</f>
        <v>30</v>
      </c>
      <c r="H153" s="231" t="s">
        <v>273</v>
      </c>
      <c r="I153" s="231">
        <v>1</v>
      </c>
      <c r="J153" s="235">
        <v>30</v>
      </c>
      <c r="K153" s="231" t="s">
        <v>296</v>
      </c>
      <c r="L153" s="231">
        <f ca="1">TODAY()-F153</f>
        <v>379</v>
      </c>
      <c r="M153" s="231" t="s">
        <v>287</v>
      </c>
      <c r="N153" s="231">
        <f ca="1">L153/30</f>
        <v>12.633333333333333</v>
      </c>
      <c r="O153" s="231" t="s">
        <v>301</v>
      </c>
      <c r="P153" s="231"/>
    </row>
    <row r="154" spans="1:79" x14ac:dyDescent="0.4">
      <c r="B154" s="128"/>
      <c r="J154" s="128"/>
      <c r="K154" s="128"/>
    </row>
    <row r="155" spans="1:79" x14ac:dyDescent="0.4">
      <c r="B155" s="128"/>
      <c r="J155" s="128"/>
      <c r="K155" s="128"/>
    </row>
    <row r="156" spans="1:79" x14ac:dyDescent="0.4">
      <c r="B156" s="163" t="s">
        <v>40</v>
      </c>
      <c r="C156" s="163" t="s">
        <v>259</v>
      </c>
      <c r="D156" s="164">
        <f ca="1">TODAY()</f>
        <v>45680</v>
      </c>
      <c r="E156" s="165" t="s">
        <v>37</v>
      </c>
      <c r="F156" s="165" t="s">
        <v>327</v>
      </c>
      <c r="G156" s="166" t="s">
        <v>287</v>
      </c>
      <c r="H156" s="167" t="s">
        <v>216</v>
      </c>
      <c r="J156" s="128"/>
      <c r="K156" s="128"/>
    </row>
    <row r="157" spans="1:79" x14ac:dyDescent="0.4">
      <c r="B157" s="118" t="s">
        <v>53</v>
      </c>
      <c r="C157" s="118" t="s">
        <v>315</v>
      </c>
      <c r="D157" s="118" t="s">
        <v>288</v>
      </c>
      <c r="E157" s="119">
        <v>45559</v>
      </c>
      <c r="F157" s="119">
        <v>45580</v>
      </c>
      <c r="G157" s="120">
        <f t="shared" ref="G157" si="50">F157-E157</f>
        <v>21</v>
      </c>
      <c r="H157" s="118">
        <v>11</v>
      </c>
      <c r="J157" s="128"/>
      <c r="K157" s="128"/>
    </row>
    <row r="158" spans="1:79" x14ac:dyDescent="0.4">
      <c r="B158" s="128"/>
      <c r="J158" s="128"/>
      <c r="K158" s="128"/>
    </row>
    <row r="159" spans="1:79" x14ac:dyDescent="0.4">
      <c r="B159" s="128"/>
      <c r="J159" s="128"/>
      <c r="K159" s="128"/>
    </row>
    <row r="160" spans="1:79" x14ac:dyDescent="0.4">
      <c r="B160" s="128"/>
      <c r="J160" s="128"/>
      <c r="K160" s="128"/>
    </row>
    <row r="161" spans="2:11" x14ac:dyDescent="0.4">
      <c r="B161" s="128"/>
      <c r="J161" s="128"/>
      <c r="K161" s="128"/>
    </row>
    <row r="162" spans="2:11" x14ac:dyDescent="0.4">
      <c r="B162" s="128"/>
      <c r="J162" s="128"/>
      <c r="K162" s="128"/>
    </row>
    <row r="163" spans="2:11" x14ac:dyDescent="0.4">
      <c r="B163" s="128"/>
      <c r="J163" s="128"/>
      <c r="K163" s="128"/>
    </row>
    <row r="164" spans="2:11" x14ac:dyDescent="0.4">
      <c r="B164" s="128"/>
      <c r="J164" s="128"/>
      <c r="K164" s="128"/>
    </row>
    <row r="165" spans="2:11" x14ac:dyDescent="0.4">
      <c r="B165" s="128"/>
      <c r="J165" s="128"/>
      <c r="K165" s="128"/>
    </row>
    <row r="166" spans="2:11" x14ac:dyDescent="0.4">
      <c r="B166" s="128"/>
      <c r="J166" s="128"/>
      <c r="K166" s="128"/>
    </row>
    <row r="167" spans="2:11" x14ac:dyDescent="0.4">
      <c r="B167" s="128"/>
      <c r="J167" s="128"/>
      <c r="K167" s="128"/>
    </row>
    <row r="168" spans="2:11" x14ac:dyDescent="0.4">
      <c r="B168" s="128"/>
      <c r="J168" s="128"/>
      <c r="K168" s="128"/>
    </row>
    <row r="169" spans="2:11" x14ac:dyDescent="0.4">
      <c r="B169" s="128"/>
      <c r="J169" s="128"/>
      <c r="K169" s="128"/>
    </row>
    <row r="170" spans="2:11" x14ac:dyDescent="0.4">
      <c r="B170" s="128"/>
      <c r="J170" s="128"/>
      <c r="K170" s="128"/>
    </row>
    <row r="171" spans="2:11" x14ac:dyDescent="0.4">
      <c r="B171" s="128"/>
      <c r="J171" s="128"/>
      <c r="K171" s="128"/>
    </row>
    <row r="172" spans="2:11" x14ac:dyDescent="0.4">
      <c r="B172" s="128"/>
      <c r="J172" s="128"/>
      <c r="K172" s="128"/>
    </row>
    <row r="173" spans="2:11" x14ac:dyDescent="0.4">
      <c r="B173" s="128"/>
      <c r="J173" s="128"/>
      <c r="K173" s="128"/>
    </row>
    <row r="174" spans="2:11" x14ac:dyDescent="0.4">
      <c r="B174" s="128"/>
      <c r="J174" s="128"/>
      <c r="K174" s="128"/>
    </row>
    <row r="175" spans="2:11" x14ac:dyDescent="0.4">
      <c r="B175" s="128"/>
      <c r="J175" s="128"/>
      <c r="K175" s="128"/>
    </row>
  </sheetData>
  <mergeCells count="1">
    <mergeCell ref="E126:F126"/>
  </mergeCells>
  <phoneticPr fontId="7" type="noConversion"/>
  <printOptions heading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F22B-E1BD-4D7B-A567-E5360510F2F3}">
  <dimension ref="A1:GZ45"/>
  <sheetViews>
    <sheetView topLeftCell="A25" workbookViewId="0">
      <selection activeCell="B43" sqref="B43"/>
    </sheetView>
  </sheetViews>
  <sheetFormatPr defaultRowHeight="18.75" x14ac:dyDescent="0.3"/>
  <cols>
    <col min="1" max="1" width="4.85546875" style="99" customWidth="1"/>
    <col min="2" max="2" width="16.85546875" style="81" customWidth="1"/>
    <col min="3" max="3" width="27.85546875" style="81" customWidth="1"/>
    <col min="4" max="4" width="16.85546875" style="81" bestFit="1" customWidth="1"/>
    <col min="5" max="5" width="13.7109375" style="81" customWidth="1"/>
    <col min="6" max="6" width="16.140625" style="90" customWidth="1"/>
    <col min="7" max="7" width="14.28515625" style="81" customWidth="1"/>
    <col min="8" max="8" width="22.7109375" style="93" customWidth="1"/>
    <col min="9" max="9" width="6.7109375" style="99" customWidth="1"/>
    <col min="10" max="207" width="9.140625" style="81"/>
    <col min="208" max="208" width="14.85546875" style="81" bestFit="1" customWidth="1"/>
    <col min="209" max="16384" width="9.140625" style="81"/>
  </cols>
  <sheetData>
    <row r="1" spans="2:208" ht="19.5" thickBot="1" x14ac:dyDescent="0.35">
      <c r="B1" s="99"/>
      <c r="C1" s="99"/>
      <c r="D1" s="99"/>
      <c r="E1" s="99"/>
      <c r="F1" s="100"/>
      <c r="G1" s="99"/>
      <c r="H1" s="101"/>
    </row>
    <row r="2" spans="2:208" ht="15" customHeight="1" x14ac:dyDescent="0.3">
      <c r="B2" s="242" t="s">
        <v>244</v>
      </c>
      <c r="C2" s="243"/>
      <c r="D2" s="243"/>
      <c r="E2" s="243"/>
      <c r="F2" s="243"/>
      <c r="G2" s="243"/>
      <c r="H2" s="244"/>
    </row>
    <row r="3" spans="2:208" ht="15.75" customHeight="1" thickBot="1" x14ac:dyDescent="0.35">
      <c r="B3" s="245"/>
      <c r="C3" s="246"/>
      <c r="D3" s="246"/>
      <c r="E3" s="246"/>
      <c r="F3" s="246"/>
      <c r="G3" s="246"/>
      <c r="H3" s="247"/>
    </row>
    <row r="4" spans="2:208" ht="19.5" thickBot="1" x14ac:dyDescent="0.35">
      <c r="B4" s="99"/>
      <c r="C4" s="99"/>
      <c r="D4" s="99"/>
      <c r="E4" s="99"/>
      <c r="F4" s="100"/>
      <c r="G4" s="99"/>
      <c r="H4" s="101"/>
    </row>
    <row r="5" spans="2:208" x14ac:dyDescent="0.3">
      <c r="B5" s="76">
        <v>44967</v>
      </c>
      <c r="C5" s="77" t="s">
        <v>232</v>
      </c>
      <c r="D5" s="77">
        <v>6</v>
      </c>
      <c r="E5" s="85">
        <v>15</v>
      </c>
      <c r="F5" s="85">
        <f>D5*E5</f>
        <v>90</v>
      </c>
      <c r="G5" s="77"/>
      <c r="H5" s="91"/>
    </row>
    <row r="6" spans="2:208" x14ac:dyDescent="0.3">
      <c r="B6" s="86"/>
      <c r="C6" s="74"/>
      <c r="D6" s="81">
        <v>4</v>
      </c>
      <c r="E6" s="84">
        <v>25</v>
      </c>
      <c r="F6" s="84">
        <f>D6*E6</f>
        <v>100</v>
      </c>
      <c r="H6" s="92"/>
    </row>
    <row r="7" spans="2:208" x14ac:dyDescent="0.3">
      <c r="B7" s="86"/>
      <c r="C7" s="74"/>
      <c r="D7" s="75">
        <v>2</v>
      </c>
      <c r="E7" s="87">
        <v>20</v>
      </c>
      <c r="F7" s="87">
        <f>D7*E7</f>
        <v>40</v>
      </c>
      <c r="G7" s="82"/>
      <c r="H7" s="92"/>
    </row>
    <row r="8" spans="2:208" ht="19.5" thickBot="1" x14ac:dyDescent="0.35">
      <c r="B8" s="88"/>
      <c r="C8" s="79"/>
      <c r="D8" s="79">
        <f>SUM(D5:D7)</f>
        <v>12</v>
      </c>
      <c r="E8" s="89"/>
      <c r="F8" s="89">
        <f>SUM(F5:F7)</f>
        <v>230</v>
      </c>
      <c r="G8" s="83" t="s">
        <v>233</v>
      </c>
      <c r="H8" s="78">
        <v>200</v>
      </c>
    </row>
    <row r="9" spans="2:208" ht="15" customHeight="1" thickBot="1" x14ac:dyDescent="0.35">
      <c r="B9" s="99"/>
      <c r="C9" s="99"/>
      <c r="D9" s="99"/>
      <c r="E9" s="99"/>
      <c r="F9" s="100"/>
      <c r="G9" s="99"/>
      <c r="H9" s="101"/>
    </row>
    <row r="10" spans="2:208" x14ac:dyDescent="0.3">
      <c r="B10" s="76">
        <v>44973</v>
      </c>
      <c r="C10" s="77" t="s">
        <v>239</v>
      </c>
      <c r="D10" s="77">
        <v>3</v>
      </c>
      <c r="E10" s="85">
        <v>25</v>
      </c>
      <c r="F10" s="85">
        <f>D10*E10</f>
        <v>75</v>
      </c>
      <c r="G10" s="77"/>
      <c r="H10" s="91"/>
    </row>
    <row r="11" spans="2:208" x14ac:dyDescent="0.3">
      <c r="B11" s="86"/>
      <c r="C11" s="74"/>
      <c r="D11" s="81">
        <v>1</v>
      </c>
      <c r="E11" s="84">
        <v>15</v>
      </c>
      <c r="F11" s="84">
        <f>D11*E11</f>
        <v>15</v>
      </c>
      <c r="H11" s="92"/>
      <c r="GZ11" s="102">
        <v>45009</v>
      </c>
    </row>
    <row r="12" spans="2:208" x14ac:dyDescent="0.3">
      <c r="B12" s="86"/>
      <c r="C12" s="74"/>
      <c r="D12" s="75"/>
      <c r="E12" s="87"/>
      <c r="F12" s="87">
        <f>D12*E12</f>
        <v>0</v>
      </c>
      <c r="G12" s="82"/>
      <c r="H12" s="92"/>
    </row>
    <row r="13" spans="2:208" ht="19.5" thickBot="1" x14ac:dyDescent="0.35">
      <c r="B13" s="88"/>
      <c r="C13" s="79"/>
      <c r="D13" s="79">
        <f>SUM(D10:D12)</f>
        <v>4</v>
      </c>
      <c r="E13" s="89"/>
      <c r="F13" s="89">
        <f>SUM(F10:F12)</f>
        <v>90</v>
      </c>
      <c r="G13" s="83" t="s">
        <v>240</v>
      </c>
      <c r="H13" s="78">
        <v>90</v>
      </c>
    </row>
    <row r="14" spans="2:208" ht="19.5" thickBot="1" x14ac:dyDescent="0.35">
      <c r="B14" s="99"/>
      <c r="C14" s="99"/>
      <c r="D14" s="99"/>
      <c r="E14" s="99"/>
      <c r="F14" s="100"/>
      <c r="G14" s="99"/>
      <c r="H14" s="101"/>
    </row>
    <row r="15" spans="2:208" x14ac:dyDescent="0.3">
      <c r="B15" s="76">
        <v>44970</v>
      </c>
      <c r="C15" s="77" t="s">
        <v>241</v>
      </c>
      <c r="D15" s="77"/>
      <c r="E15" s="77" t="s">
        <v>242</v>
      </c>
      <c r="F15" s="94">
        <v>150</v>
      </c>
      <c r="G15" s="77"/>
      <c r="H15" s="91">
        <v>-150</v>
      </c>
    </row>
    <row r="16" spans="2:208" ht="19.5" thickBot="1" x14ac:dyDescent="0.35">
      <c r="B16" s="88"/>
      <c r="C16" s="79"/>
      <c r="D16" s="79"/>
      <c r="E16" s="79"/>
      <c r="F16" s="95"/>
      <c r="G16" s="79"/>
      <c r="H16" s="78"/>
    </row>
    <row r="17" spans="1:8" ht="19.5" thickBot="1" x14ac:dyDescent="0.35">
      <c r="B17" s="99"/>
      <c r="C17" s="99"/>
      <c r="D17" s="99"/>
      <c r="E17" s="99"/>
      <c r="F17" s="100"/>
      <c r="G17" s="99"/>
      <c r="H17" s="101"/>
    </row>
    <row r="18" spans="1:8" ht="21.75" thickBot="1" x14ac:dyDescent="0.4">
      <c r="B18" s="99"/>
      <c r="C18" s="99"/>
      <c r="D18" s="99"/>
      <c r="E18" s="99"/>
      <c r="F18" s="96"/>
      <c r="G18" s="97" t="s">
        <v>243</v>
      </c>
      <c r="H18" s="98">
        <f>SUM(H15,H13,H8)</f>
        <v>140</v>
      </c>
    </row>
    <row r="19" spans="1:8" ht="19.5" thickBot="1" x14ac:dyDescent="0.35">
      <c r="B19" s="99"/>
      <c r="C19" s="99"/>
      <c r="D19" s="99"/>
      <c r="E19" s="99"/>
      <c r="F19" s="100"/>
      <c r="G19" s="99"/>
      <c r="H19" s="101"/>
    </row>
    <row r="20" spans="1:8" x14ac:dyDescent="0.3">
      <c r="B20" s="242" t="s">
        <v>245</v>
      </c>
      <c r="C20" s="243"/>
      <c r="D20" s="243"/>
      <c r="E20" s="243"/>
      <c r="F20" s="243"/>
      <c r="G20" s="243"/>
      <c r="H20" s="244"/>
    </row>
    <row r="21" spans="1:8" ht="19.5" thickBot="1" x14ac:dyDescent="0.35">
      <c r="B21" s="245"/>
      <c r="C21" s="246"/>
      <c r="D21" s="246"/>
      <c r="E21" s="246"/>
      <c r="F21" s="246"/>
      <c r="G21" s="246"/>
      <c r="H21" s="247"/>
    </row>
    <row r="22" spans="1:8" ht="19.5" thickBot="1" x14ac:dyDescent="0.35">
      <c r="B22" s="99"/>
      <c r="C22" s="99"/>
      <c r="D22" s="99"/>
      <c r="E22" s="99"/>
      <c r="F22" s="100"/>
      <c r="G22" s="99"/>
      <c r="H22" s="101"/>
    </row>
    <row r="23" spans="1:8" x14ac:dyDescent="0.3">
      <c r="B23" s="76">
        <v>44988</v>
      </c>
      <c r="C23" s="77" t="s">
        <v>246</v>
      </c>
      <c r="D23" s="77">
        <v>7</v>
      </c>
      <c r="E23" s="85">
        <v>10</v>
      </c>
      <c r="F23" s="85">
        <f>D23*E23</f>
        <v>70</v>
      </c>
      <c r="G23" s="77" t="s">
        <v>251</v>
      </c>
      <c r="H23" s="91"/>
    </row>
    <row r="24" spans="1:8" x14ac:dyDescent="0.3">
      <c r="B24" s="86"/>
      <c r="C24" s="74" t="s">
        <v>247</v>
      </c>
      <c r="D24" s="81">
        <v>1</v>
      </c>
      <c r="E24" s="84">
        <v>50</v>
      </c>
      <c r="F24" s="84">
        <f>D24*E24</f>
        <v>50</v>
      </c>
      <c r="G24" s="81" t="s">
        <v>38</v>
      </c>
      <c r="H24" s="92" t="s">
        <v>215</v>
      </c>
    </row>
    <row r="25" spans="1:8" x14ac:dyDescent="0.3">
      <c r="B25" s="86"/>
      <c r="C25" s="74" t="s">
        <v>248</v>
      </c>
      <c r="D25" s="75"/>
      <c r="E25" s="87"/>
      <c r="F25" s="87"/>
      <c r="G25" s="82"/>
      <c r="H25" s="92"/>
    </row>
    <row r="26" spans="1:8" ht="19.5" thickBot="1" x14ac:dyDescent="0.35">
      <c r="B26" s="88"/>
      <c r="C26" s="79"/>
      <c r="D26" s="79">
        <f>SUM(D23:D25)</f>
        <v>8</v>
      </c>
      <c r="E26" s="89"/>
      <c r="F26" s="89">
        <f>SUM(F23:F25)</f>
        <v>120</v>
      </c>
      <c r="G26" s="83" t="s">
        <v>233</v>
      </c>
      <c r="H26" s="78">
        <v>100</v>
      </c>
    </row>
    <row r="27" spans="1:8" ht="19.5" thickBot="1" x14ac:dyDescent="0.35">
      <c r="B27" s="99"/>
      <c r="C27" s="99"/>
      <c r="D27" s="99"/>
      <c r="E27" s="99"/>
      <c r="F27" s="100"/>
      <c r="G27" s="99"/>
      <c r="H27" s="101"/>
    </row>
    <row r="28" spans="1:8" x14ac:dyDescent="0.3">
      <c r="B28" s="76">
        <v>45009</v>
      </c>
      <c r="C28" s="77" t="s">
        <v>246</v>
      </c>
      <c r="D28" s="77">
        <v>6</v>
      </c>
      <c r="E28" s="85">
        <v>10</v>
      </c>
      <c r="F28" s="85">
        <f>D28*E28</f>
        <v>60</v>
      </c>
      <c r="G28" s="77" t="s">
        <v>251</v>
      </c>
      <c r="H28" s="91"/>
    </row>
    <row r="29" spans="1:8" x14ac:dyDescent="0.3">
      <c r="B29" s="86"/>
      <c r="C29" s="74" t="s">
        <v>247</v>
      </c>
      <c r="D29" s="81">
        <v>1</v>
      </c>
      <c r="E29" s="84">
        <v>50</v>
      </c>
      <c r="F29" s="84">
        <f>D29*E29</f>
        <v>50</v>
      </c>
      <c r="G29" s="81" t="s">
        <v>38</v>
      </c>
      <c r="H29" s="92" t="s">
        <v>171</v>
      </c>
    </row>
    <row r="30" spans="1:8" x14ac:dyDescent="0.3">
      <c r="B30" s="86"/>
      <c r="C30" s="74"/>
      <c r="D30" s="75">
        <v>1</v>
      </c>
      <c r="E30" s="87">
        <v>30</v>
      </c>
      <c r="F30" s="87">
        <f>D30*E30</f>
        <v>30</v>
      </c>
      <c r="G30" s="82" t="s">
        <v>252</v>
      </c>
      <c r="H30" s="92" t="s">
        <v>50</v>
      </c>
    </row>
    <row r="31" spans="1:8" ht="19.5" thickBot="1" x14ac:dyDescent="0.35">
      <c r="B31" s="88"/>
      <c r="C31" s="79"/>
      <c r="D31" s="79">
        <f>SUM(D28:D30)</f>
        <v>8</v>
      </c>
      <c r="E31" s="89"/>
      <c r="F31" s="89">
        <f>SUM(F28:F30)</f>
        <v>140</v>
      </c>
      <c r="G31" s="83" t="s">
        <v>233</v>
      </c>
      <c r="H31" s="78">
        <v>120</v>
      </c>
    </row>
    <row r="32" spans="1:8" ht="19.5" thickBot="1" x14ac:dyDescent="0.35">
      <c r="A32" s="99" t="s">
        <v>250</v>
      </c>
      <c r="B32" s="99"/>
      <c r="C32" s="99"/>
      <c r="D32" s="99"/>
      <c r="E32" s="99"/>
      <c r="F32" s="100"/>
      <c r="G32" s="99"/>
      <c r="H32" s="101"/>
    </row>
    <row r="33" spans="2:8" x14ac:dyDescent="0.3">
      <c r="B33" s="103">
        <v>45023</v>
      </c>
      <c r="C33" s="104" t="s">
        <v>241</v>
      </c>
      <c r="D33" s="104">
        <v>1</v>
      </c>
      <c r="E33" s="105">
        <v>-12</v>
      </c>
      <c r="F33" s="105">
        <f>D33*E33</f>
        <v>-12</v>
      </c>
      <c r="G33" s="104" t="s">
        <v>260</v>
      </c>
      <c r="H33" s="106"/>
    </row>
    <row r="34" spans="2:8" x14ac:dyDescent="0.3">
      <c r="B34" s="107"/>
      <c r="C34" s="108"/>
      <c r="D34" s="109">
        <v>1</v>
      </c>
      <c r="E34" s="110">
        <v>-179</v>
      </c>
      <c r="F34" s="110">
        <f>D34*E34</f>
        <v>-179</v>
      </c>
      <c r="G34" s="108" t="s">
        <v>261</v>
      </c>
      <c r="H34" s="111"/>
    </row>
    <row r="35" spans="2:8" ht="19.5" thickBot="1" x14ac:dyDescent="0.35">
      <c r="B35" s="112"/>
      <c r="C35" s="113"/>
      <c r="D35" s="113"/>
      <c r="E35" s="114"/>
      <c r="F35" s="114">
        <f>SUM(F33:F34)</f>
        <v>-191</v>
      </c>
      <c r="G35" s="113"/>
      <c r="H35" s="115">
        <f>F35</f>
        <v>-191</v>
      </c>
    </row>
    <row r="36" spans="2:8" x14ac:dyDescent="0.3">
      <c r="E36" s="84"/>
      <c r="F36" s="84"/>
    </row>
    <row r="37" spans="2:8" ht="19.5" thickBot="1" x14ac:dyDescent="0.35">
      <c r="B37" s="99"/>
      <c r="C37" s="99"/>
      <c r="D37" s="99"/>
      <c r="E37" s="99"/>
      <c r="F37" s="100"/>
      <c r="G37" s="99"/>
      <c r="H37" s="101"/>
    </row>
    <row r="38" spans="2:8" x14ac:dyDescent="0.3">
      <c r="B38" s="242" t="s">
        <v>310</v>
      </c>
      <c r="C38" s="243"/>
      <c r="D38" s="243"/>
      <c r="E38" s="243"/>
      <c r="F38" s="243"/>
      <c r="G38" s="243"/>
      <c r="H38" s="244"/>
    </row>
    <row r="39" spans="2:8" ht="19.5" thickBot="1" x14ac:dyDescent="0.35">
      <c r="B39" s="245"/>
      <c r="C39" s="246"/>
      <c r="D39" s="246"/>
      <c r="E39" s="246"/>
      <c r="F39" s="246"/>
      <c r="G39" s="246"/>
      <c r="H39" s="247"/>
    </row>
    <row r="40" spans="2:8" ht="19.5" thickBot="1" x14ac:dyDescent="0.35">
      <c r="B40" s="99"/>
      <c r="C40" s="99"/>
      <c r="D40" s="99"/>
      <c r="E40" s="99"/>
      <c r="F40" s="100"/>
      <c r="G40" s="99"/>
      <c r="H40" s="101"/>
    </row>
    <row r="41" spans="2:8" x14ac:dyDescent="0.3">
      <c r="B41" s="76">
        <v>45422</v>
      </c>
      <c r="C41" s="77" t="s">
        <v>239</v>
      </c>
      <c r="D41" s="77">
        <v>4</v>
      </c>
      <c r="E41" s="85">
        <v>25</v>
      </c>
      <c r="F41" s="85">
        <f>D41*E41</f>
        <v>100</v>
      </c>
      <c r="G41" s="77" t="s">
        <v>311</v>
      </c>
      <c r="H41" s="91" t="s">
        <v>302</v>
      </c>
    </row>
    <row r="42" spans="2:8" x14ac:dyDescent="0.3">
      <c r="B42" s="116">
        <v>45424</v>
      </c>
      <c r="C42" s="74" t="s">
        <v>239</v>
      </c>
      <c r="D42" s="81">
        <v>1</v>
      </c>
      <c r="E42" s="84">
        <v>50</v>
      </c>
      <c r="F42" s="84">
        <f>D42*E42</f>
        <v>50</v>
      </c>
      <c r="G42" s="81" t="s">
        <v>311</v>
      </c>
      <c r="H42" s="92" t="s">
        <v>303</v>
      </c>
    </row>
    <row r="43" spans="2:8" x14ac:dyDescent="0.3">
      <c r="B43" s="86"/>
      <c r="C43" s="74">
        <v>24998213050</v>
      </c>
      <c r="D43" s="75"/>
      <c r="E43" s="87"/>
      <c r="F43" s="87"/>
      <c r="G43" s="82"/>
      <c r="H43" s="92"/>
    </row>
    <row r="44" spans="2:8" ht="19.5" thickBot="1" x14ac:dyDescent="0.35">
      <c r="B44" s="88"/>
      <c r="C44" s="79"/>
      <c r="D44" s="79">
        <f>SUM(D41:D43)</f>
        <v>5</v>
      </c>
      <c r="E44" s="89"/>
      <c r="F44" s="89">
        <f>SUM(F41:F43)</f>
        <v>150</v>
      </c>
      <c r="G44" s="83"/>
      <c r="H44" s="78"/>
    </row>
    <row r="45" spans="2:8" x14ac:dyDescent="0.3">
      <c r="B45" s="99"/>
      <c r="C45" s="99"/>
      <c r="D45" s="99"/>
      <c r="E45" s="99"/>
      <c r="F45" s="100"/>
      <c r="G45" s="99"/>
      <c r="H45" s="101"/>
    </row>
  </sheetData>
  <mergeCells count="3">
    <mergeCell ref="B2:H3"/>
    <mergeCell ref="B20:H21"/>
    <mergeCell ref="B38:H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FB91-2D10-47B3-8176-A1C727C9927F}">
  <dimension ref="A2:E11"/>
  <sheetViews>
    <sheetView workbookViewId="0">
      <selection activeCell="C12" sqref="C12"/>
    </sheetView>
  </sheetViews>
  <sheetFormatPr defaultRowHeight="18.75" x14ac:dyDescent="0.25"/>
  <cols>
    <col min="1" max="1" width="24.5703125" style="35" customWidth="1"/>
    <col min="2" max="2" width="20.28515625" style="35" customWidth="1"/>
    <col min="3" max="3" width="25.42578125" style="35" customWidth="1"/>
    <col min="4" max="4" width="13.5703125" style="80" customWidth="1"/>
    <col min="5" max="5" width="15.28515625" style="80" customWidth="1"/>
    <col min="6" max="6" width="18.85546875" style="35" customWidth="1"/>
    <col min="7" max="7" width="14.7109375" style="35" customWidth="1"/>
    <col min="8" max="8" width="13.7109375" style="35" customWidth="1"/>
    <col min="9" max="16384" width="9.140625" style="35"/>
  </cols>
  <sheetData>
    <row r="2" spans="1:3" x14ac:dyDescent="0.25">
      <c r="A2" s="35" t="s">
        <v>210</v>
      </c>
      <c r="B2" s="35">
        <v>30</v>
      </c>
      <c r="C2" s="35" t="s">
        <v>231</v>
      </c>
    </row>
    <row r="3" spans="1:3" x14ac:dyDescent="0.25">
      <c r="A3" s="35" t="s">
        <v>220</v>
      </c>
      <c r="B3" s="35">
        <v>5</v>
      </c>
      <c r="C3" s="35" t="s">
        <v>224</v>
      </c>
    </row>
    <row r="4" spans="1:3" x14ac:dyDescent="0.25">
      <c r="A4" s="80" t="s">
        <v>221</v>
      </c>
      <c r="B4" s="80">
        <f>B5*3.5</f>
        <v>315</v>
      </c>
      <c r="C4" s="35" t="s">
        <v>226</v>
      </c>
    </row>
    <row r="5" spans="1:3" x14ac:dyDescent="0.25">
      <c r="A5" s="35" t="s">
        <v>227</v>
      </c>
      <c r="B5" s="35">
        <f>B2*3</f>
        <v>90</v>
      </c>
      <c r="C5" s="35" t="s">
        <v>223</v>
      </c>
    </row>
    <row r="7" spans="1:3" x14ac:dyDescent="0.25">
      <c r="A7" s="35" t="s">
        <v>228</v>
      </c>
      <c r="B7" s="35">
        <f>B2*B3</f>
        <v>150</v>
      </c>
      <c r="C7" s="35" t="s">
        <v>231</v>
      </c>
    </row>
    <row r="8" spans="1:3" x14ac:dyDescent="0.25">
      <c r="A8" s="35" t="s">
        <v>221</v>
      </c>
      <c r="B8" s="80">
        <f>B11*3.5</f>
        <v>1575</v>
      </c>
      <c r="C8" s="35" t="s">
        <v>226</v>
      </c>
    </row>
    <row r="9" spans="1:3" x14ac:dyDescent="0.25">
      <c r="A9" s="35" t="s">
        <v>229</v>
      </c>
      <c r="B9" s="80">
        <v>4575</v>
      </c>
      <c r="C9" s="35" t="s">
        <v>230</v>
      </c>
    </row>
    <row r="10" spans="1:3" x14ac:dyDescent="0.25">
      <c r="A10" s="80" t="s">
        <v>222</v>
      </c>
      <c r="B10" s="80">
        <v>3000</v>
      </c>
      <c r="C10" s="35" t="s">
        <v>225</v>
      </c>
    </row>
    <row r="11" spans="1:3" x14ac:dyDescent="0.25">
      <c r="A11" s="35" t="s">
        <v>227</v>
      </c>
      <c r="B11" s="35">
        <f>B7*3</f>
        <v>450</v>
      </c>
      <c r="C11" s="35" t="s">
        <v>223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BDA4-0C85-4F39-83F9-CA727CC64729}">
  <dimension ref="A1:O101"/>
  <sheetViews>
    <sheetView topLeftCell="E10" zoomScale="190" zoomScaleNormal="190" workbookViewId="0">
      <selection activeCell="H7" sqref="H7"/>
    </sheetView>
  </sheetViews>
  <sheetFormatPr defaultRowHeight="15" x14ac:dyDescent="0.25"/>
  <cols>
    <col min="1" max="1" width="10.42578125" style="10" bestFit="1" customWidth="1"/>
    <col min="2" max="2" width="12.140625" style="27" bestFit="1" customWidth="1"/>
    <col min="3" max="3" width="11.140625" style="22" customWidth="1"/>
    <col min="4" max="4" width="9.7109375" style="31" bestFit="1" customWidth="1"/>
    <col min="5" max="5" width="1.140625" style="15" customWidth="1"/>
    <col min="6" max="6" width="12.140625" style="22" bestFit="1" customWidth="1"/>
    <col min="7" max="7" width="10" style="22" bestFit="1" customWidth="1"/>
    <col min="8" max="8" width="9.7109375" style="25" bestFit="1" customWidth="1"/>
    <col min="9" max="9" width="1.140625" style="15" customWidth="1"/>
    <col min="10" max="10" width="17.42578125" style="22" customWidth="1"/>
    <col min="11" max="11" width="37.140625" style="22" bestFit="1" customWidth="1"/>
    <col min="12" max="12" width="18.85546875" style="22" customWidth="1"/>
    <col min="13" max="13" width="11.42578125" style="22" bestFit="1" customWidth="1"/>
    <col min="14" max="14" width="9.140625" style="10"/>
    <col min="15" max="15" width="16.7109375" style="10" bestFit="1" customWidth="1"/>
    <col min="16" max="16384" width="9.140625" style="10"/>
  </cols>
  <sheetData>
    <row r="1" spans="1:15" ht="21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6"/>
      <c r="H1" s="7" t="s">
        <v>3</v>
      </c>
      <c r="I1" s="5"/>
      <c r="J1" s="8" t="s">
        <v>5</v>
      </c>
      <c r="K1" s="3" t="s">
        <v>6</v>
      </c>
      <c r="L1" s="3" t="s">
        <v>7</v>
      </c>
      <c r="M1" s="9" t="s">
        <v>8</v>
      </c>
      <c r="O1" s="10" t="s">
        <v>9</v>
      </c>
    </row>
    <row r="2" spans="1:15" s="19" customFormat="1" ht="5.25" hidden="1" customHeight="1" x14ac:dyDescent="0.25">
      <c r="A2" s="11"/>
      <c r="B2" s="12"/>
      <c r="C2" s="13"/>
      <c r="D2" s="14"/>
      <c r="E2" s="15"/>
      <c r="F2" s="13"/>
      <c r="G2" s="13"/>
      <c r="H2" s="16"/>
      <c r="I2" s="15"/>
      <c r="J2" s="17"/>
      <c r="K2" s="13"/>
      <c r="L2" s="13"/>
      <c r="M2" s="18"/>
    </row>
    <row r="3" spans="1:15" x14ac:dyDescent="0.25">
      <c r="A3" s="20">
        <f>B3-F3</f>
        <v>-10</v>
      </c>
      <c r="B3" s="21">
        <f>SUM(B4:B101)</f>
        <v>1500</v>
      </c>
      <c r="D3" s="23"/>
      <c r="F3" s="24">
        <f>SUM(F4:F101)</f>
        <v>1510</v>
      </c>
      <c r="J3" s="26">
        <f>SUM(J4:J100)</f>
        <v>5350</v>
      </c>
      <c r="M3" s="27"/>
      <c r="O3" s="10" t="s">
        <v>10</v>
      </c>
    </row>
    <row r="4" spans="1:15" x14ac:dyDescent="0.25">
      <c r="B4" s="28">
        <v>500</v>
      </c>
      <c r="C4" s="22" t="s">
        <v>11</v>
      </c>
      <c r="D4" s="23">
        <v>10</v>
      </c>
      <c r="F4" s="22">
        <v>500</v>
      </c>
      <c r="G4" s="22" t="s">
        <v>12</v>
      </c>
      <c r="H4" s="25">
        <v>20</v>
      </c>
      <c r="J4" s="26">
        <v>200</v>
      </c>
      <c r="K4" s="22" t="s">
        <v>13</v>
      </c>
      <c r="L4" s="22" t="s">
        <v>1</v>
      </c>
      <c r="M4" s="27" t="s">
        <v>14</v>
      </c>
      <c r="O4" s="10" t="s">
        <v>15</v>
      </c>
    </row>
    <row r="5" spans="1:15" x14ac:dyDescent="0.25">
      <c r="B5" s="28">
        <v>1000</v>
      </c>
      <c r="C5" s="22" t="s">
        <v>16</v>
      </c>
      <c r="D5" s="23">
        <v>10</v>
      </c>
      <c r="F5" s="22">
        <v>200</v>
      </c>
      <c r="G5" s="22" t="s">
        <v>17</v>
      </c>
      <c r="H5" s="25">
        <v>15</v>
      </c>
      <c r="J5" s="26">
        <f>-(50+50+200)</f>
        <v>-300</v>
      </c>
      <c r="K5" s="29" t="s">
        <v>18</v>
      </c>
      <c r="L5" s="22" t="s">
        <v>4</v>
      </c>
      <c r="M5" s="30">
        <v>43595</v>
      </c>
    </row>
    <row r="6" spans="1:15" x14ac:dyDescent="0.25">
      <c r="F6" s="22">
        <v>60</v>
      </c>
      <c r="G6" s="22" t="s">
        <v>19</v>
      </c>
      <c r="H6" s="25">
        <v>15</v>
      </c>
      <c r="J6" s="26">
        <v>3000</v>
      </c>
      <c r="K6" s="22" t="s">
        <v>20</v>
      </c>
      <c r="L6" s="22" t="s">
        <v>1</v>
      </c>
      <c r="M6" s="27" t="s">
        <v>21</v>
      </c>
    </row>
    <row r="7" spans="1:15" ht="45" x14ac:dyDescent="0.25">
      <c r="F7" s="22">
        <v>300</v>
      </c>
      <c r="G7" s="22" t="s">
        <v>22</v>
      </c>
      <c r="H7" s="25">
        <v>15</v>
      </c>
      <c r="J7" s="26">
        <v>5700</v>
      </c>
      <c r="K7" s="22" t="s">
        <v>23</v>
      </c>
      <c r="L7" s="22" t="s">
        <v>1</v>
      </c>
      <c r="M7" s="32" t="s">
        <v>24</v>
      </c>
    </row>
    <row r="8" spans="1:15" x14ac:dyDescent="0.25">
      <c r="F8" s="22">
        <v>150</v>
      </c>
      <c r="G8" s="22" t="s">
        <v>25</v>
      </c>
      <c r="H8" s="25">
        <v>1</v>
      </c>
      <c r="J8" s="26">
        <v>-250</v>
      </c>
      <c r="K8" s="22" t="s">
        <v>26</v>
      </c>
      <c r="L8" s="22" t="s">
        <v>4</v>
      </c>
      <c r="M8" s="27" t="s">
        <v>21</v>
      </c>
    </row>
    <row r="9" spans="1:15" x14ac:dyDescent="0.25">
      <c r="F9" s="22">
        <v>300</v>
      </c>
      <c r="G9" s="22" t="s">
        <v>27</v>
      </c>
      <c r="H9" s="25">
        <v>1</v>
      </c>
      <c r="J9" s="26">
        <v>-250</v>
      </c>
      <c r="K9" s="22" t="s">
        <v>28</v>
      </c>
      <c r="L9" s="22" t="s">
        <v>4</v>
      </c>
      <c r="M9" s="27" t="s">
        <v>29</v>
      </c>
    </row>
    <row r="10" spans="1:15" x14ac:dyDescent="0.25">
      <c r="J10" s="26">
        <v>-600</v>
      </c>
      <c r="K10" s="22" t="s">
        <v>30</v>
      </c>
      <c r="L10" s="22" t="s">
        <v>4</v>
      </c>
      <c r="M10" s="27" t="s">
        <v>29</v>
      </c>
    </row>
    <row r="11" spans="1:15" x14ac:dyDescent="0.25">
      <c r="G11" s="22">
        <f>-A7</f>
        <v>0</v>
      </c>
      <c r="J11" s="26">
        <v>-250</v>
      </c>
      <c r="K11" s="22" t="s">
        <v>31</v>
      </c>
      <c r="L11" s="22" t="s">
        <v>4</v>
      </c>
      <c r="M11" s="27" t="s">
        <v>29</v>
      </c>
    </row>
    <row r="12" spans="1:15" x14ac:dyDescent="0.25">
      <c r="J12" s="26">
        <f>-(300+3400)</f>
        <v>-3700</v>
      </c>
      <c r="K12" s="22" t="s">
        <v>32</v>
      </c>
      <c r="L12" s="22" t="s">
        <v>4</v>
      </c>
      <c r="M12" s="27" t="s">
        <v>33</v>
      </c>
    </row>
    <row r="13" spans="1:15" x14ac:dyDescent="0.25">
      <c r="J13" s="26">
        <v>2000</v>
      </c>
      <c r="K13" s="22" t="s">
        <v>34</v>
      </c>
      <c r="L13" s="22" t="s">
        <v>1</v>
      </c>
      <c r="M13" s="27" t="s">
        <v>29</v>
      </c>
    </row>
    <row r="14" spans="1:15" x14ac:dyDescent="0.25">
      <c r="J14" s="26">
        <v>-200</v>
      </c>
      <c r="K14" s="22" t="s">
        <v>13</v>
      </c>
      <c r="L14" s="22" t="s">
        <v>4</v>
      </c>
      <c r="M14" s="27" t="s">
        <v>14</v>
      </c>
    </row>
    <row r="101" spans="2:8" ht="15.75" thickBot="1" x14ac:dyDescent="0.3">
      <c r="B101" s="9"/>
      <c r="C101" s="3"/>
      <c r="D101" s="33"/>
      <c r="F101" s="3"/>
      <c r="G101" s="3"/>
      <c r="H101" s="34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58BB-DE70-4DF2-AF44-A7320949F77F}">
  <dimension ref="A1:U131"/>
  <sheetViews>
    <sheetView topLeftCell="C1" zoomScale="89" zoomScaleNormal="89" workbookViewId="0">
      <pane ySplit="4" topLeftCell="A62" activePane="bottomLeft" state="frozen"/>
      <selection pane="bottomLeft" activeCell="K80" sqref="K80"/>
    </sheetView>
  </sheetViews>
  <sheetFormatPr defaultRowHeight="18.75" x14ac:dyDescent="0.25"/>
  <cols>
    <col min="1" max="1" width="3.5703125" style="58" customWidth="1"/>
    <col min="2" max="3" width="9.140625" style="35"/>
    <col min="4" max="4" width="17.140625" style="36" customWidth="1"/>
    <col min="5" max="5" width="3.5703125" style="58" customWidth="1"/>
    <col min="6" max="7" width="9.140625" style="35"/>
    <col min="8" max="8" width="14.28515625" style="35" customWidth="1"/>
    <col min="9" max="9" width="3.5703125" style="58" customWidth="1"/>
    <col min="10" max="11" width="9.140625" style="35"/>
    <col min="12" max="12" width="20.140625" style="36" customWidth="1"/>
    <col min="13" max="13" width="3.5703125" style="58" customWidth="1"/>
    <col min="14" max="15" width="9.140625" style="35"/>
    <col min="16" max="16" width="17.42578125" style="36" customWidth="1"/>
    <col min="17" max="17" width="3.5703125" style="58" customWidth="1"/>
    <col min="18" max="19" width="9.140625" style="35"/>
    <col min="20" max="20" width="16.42578125" style="35" customWidth="1"/>
    <col min="21" max="21" width="3.5703125" style="58" customWidth="1"/>
    <col min="22" max="16384" width="9.140625" style="35"/>
  </cols>
  <sheetData>
    <row r="1" spans="1:21" s="58" customFormat="1" ht="17.25" customHeight="1" x14ac:dyDescent="0.25">
      <c r="D1" s="59"/>
      <c r="L1" s="59"/>
      <c r="P1" s="59"/>
    </row>
    <row r="2" spans="1:21" s="67" customFormat="1" ht="17.25" customHeight="1" thickBot="1" x14ac:dyDescent="0.3">
      <c r="B2" s="47" t="s">
        <v>174</v>
      </c>
      <c r="C2" s="47"/>
      <c r="D2" s="47" t="s">
        <v>173</v>
      </c>
      <c r="E2" s="38"/>
      <c r="F2" s="42" t="s">
        <v>175</v>
      </c>
      <c r="G2" s="42"/>
      <c r="H2" s="42" t="s">
        <v>176</v>
      </c>
      <c r="I2" s="38"/>
      <c r="J2" s="50" t="s">
        <v>179</v>
      </c>
      <c r="K2" s="50"/>
      <c r="L2" s="50" t="s">
        <v>180</v>
      </c>
      <c r="M2" s="38"/>
      <c r="N2" s="53" t="s">
        <v>177</v>
      </c>
      <c r="O2" s="53"/>
      <c r="P2" s="53" t="s">
        <v>178</v>
      </c>
      <c r="Q2" s="38"/>
      <c r="R2" s="38"/>
      <c r="S2" s="38"/>
      <c r="T2" s="38"/>
    </row>
    <row r="3" spans="1:21" s="54" customFormat="1" ht="19.5" thickBot="1" x14ac:dyDescent="0.3">
      <c r="A3" s="56"/>
      <c r="C3" s="248" t="s">
        <v>144</v>
      </c>
      <c r="D3" s="248"/>
      <c r="E3" s="56"/>
      <c r="G3" s="248" t="s">
        <v>145</v>
      </c>
      <c r="H3" s="248"/>
      <c r="I3" s="56"/>
      <c r="K3" s="248" t="s">
        <v>146</v>
      </c>
      <c r="L3" s="248"/>
      <c r="M3" s="56"/>
      <c r="N3" s="70"/>
      <c r="O3" s="248" t="s">
        <v>147</v>
      </c>
      <c r="P3" s="248"/>
      <c r="Q3" s="56"/>
      <c r="S3" s="248" t="s">
        <v>148</v>
      </c>
      <c r="T3" s="248"/>
      <c r="U3" s="56"/>
    </row>
    <row r="4" spans="1:21" s="39" customFormat="1" ht="19.5" thickBot="1" x14ac:dyDescent="0.3">
      <c r="A4" s="55"/>
      <c r="B4" s="39" t="s">
        <v>60</v>
      </c>
      <c r="C4" s="39" t="s">
        <v>140</v>
      </c>
      <c r="D4" s="40" t="s">
        <v>141</v>
      </c>
      <c r="E4" s="55"/>
      <c r="F4" s="39" t="s">
        <v>60</v>
      </c>
      <c r="G4" s="39" t="s">
        <v>140</v>
      </c>
      <c r="H4" s="40" t="s">
        <v>141</v>
      </c>
      <c r="I4" s="55"/>
      <c r="J4" s="39" t="s">
        <v>60</v>
      </c>
      <c r="K4" s="39" t="s">
        <v>140</v>
      </c>
      <c r="L4" s="40" t="s">
        <v>141</v>
      </c>
      <c r="M4" s="55"/>
      <c r="N4" s="39" t="s">
        <v>60</v>
      </c>
      <c r="O4" s="39" t="s">
        <v>140</v>
      </c>
      <c r="P4" s="40" t="s">
        <v>141</v>
      </c>
      <c r="Q4" s="55"/>
      <c r="R4" s="39" t="s">
        <v>60</v>
      </c>
      <c r="S4" s="39" t="s">
        <v>140</v>
      </c>
      <c r="T4" s="40" t="s">
        <v>141</v>
      </c>
      <c r="U4" s="55"/>
    </row>
    <row r="5" spans="1:21" s="37" customFormat="1" x14ac:dyDescent="0.25">
      <c r="A5" s="57"/>
      <c r="B5" s="41" t="s">
        <v>109</v>
      </c>
      <c r="C5" s="41" t="s">
        <v>41</v>
      </c>
      <c r="D5" s="42" t="s">
        <v>35</v>
      </c>
      <c r="E5" s="57"/>
      <c r="F5" s="41" t="s">
        <v>92</v>
      </c>
      <c r="G5" s="43" t="s">
        <v>94</v>
      </c>
      <c r="H5" s="42" t="s">
        <v>95</v>
      </c>
      <c r="I5" s="57"/>
      <c r="J5" s="51" t="s">
        <v>104</v>
      </c>
      <c r="K5" s="52" t="s">
        <v>48</v>
      </c>
      <c r="L5" s="53" t="s">
        <v>112</v>
      </c>
      <c r="M5" s="57"/>
      <c r="N5" s="63" t="s">
        <v>118</v>
      </c>
      <c r="O5" s="64" t="s">
        <v>138</v>
      </c>
      <c r="P5" s="65" t="s">
        <v>139</v>
      </c>
      <c r="Q5" s="57"/>
      <c r="R5" s="41" t="s">
        <v>149</v>
      </c>
      <c r="S5" s="43" t="s">
        <v>42</v>
      </c>
      <c r="T5" s="42" t="s">
        <v>36</v>
      </c>
      <c r="U5" s="57"/>
    </row>
    <row r="6" spans="1:21" s="37" customFormat="1" x14ac:dyDescent="0.25">
      <c r="A6" s="57"/>
      <c r="B6" s="45" t="s">
        <v>63</v>
      </c>
      <c r="C6" s="46" t="s">
        <v>61</v>
      </c>
      <c r="D6" s="47" t="s">
        <v>62</v>
      </c>
      <c r="E6" s="57"/>
      <c r="F6" s="41" t="s">
        <v>93</v>
      </c>
      <c r="G6" s="43" t="s">
        <v>110</v>
      </c>
      <c r="H6" s="42" t="s">
        <v>111</v>
      </c>
      <c r="I6" s="57"/>
      <c r="J6" s="51" t="s">
        <v>105</v>
      </c>
      <c r="K6" s="52" t="s">
        <v>169</v>
      </c>
      <c r="L6" s="53" t="s">
        <v>170</v>
      </c>
      <c r="M6" s="57"/>
      <c r="N6" s="41" t="s">
        <v>119</v>
      </c>
      <c r="O6" s="43" t="s">
        <v>79</v>
      </c>
      <c r="P6" s="42" t="s">
        <v>80</v>
      </c>
      <c r="Q6" s="57"/>
      <c r="R6" s="48" t="s">
        <v>150</v>
      </c>
      <c r="S6" s="49" t="s">
        <v>77</v>
      </c>
      <c r="T6" s="50" t="s">
        <v>78</v>
      </c>
      <c r="U6" s="57"/>
    </row>
    <row r="7" spans="1:21" s="37" customFormat="1" x14ac:dyDescent="0.25">
      <c r="A7" s="57"/>
      <c r="B7" s="41" t="s">
        <v>64</v>
      </c>
      <c r="C7" s="43" t="s">
        <v>44</v>
      </c>
      <c r="D7" s="42" t="s">
        <v>46</v>
      </c>
      <c r="E7" s="57"/>
      <c r="F7" s="44" t="s">
        <v>96</v>
      </c>
      <c r="I7" s="57"/>
      <c r="J7" s="48" t="s">
        <v>106</v>
      </c>
      <c r="K7" s="49" t="s">
        <v>187</v>
      </c>
      <c r="L7" s="50" t="s">
        <v>186</v>
      </c>
      <c r="M7" s="57"/>
      <c r="N7" s="41" t="s">
        <v>120</v>
      </c>
      <c r="O7" s="43" t="s">
        <v>181</v>
      </c>
      <c r="P7" s="42" t="s">
        <v>81</v>
      </c>
      <c r="Q7" s="57"/>
      <c r="R7" s="48" t="s">
        <v>151</v>
      </c>
      <c r="S7" s="49" t="s">
        <v>187</v>
      </c>
      <c r="T7" s="50" t="s">
        <v>184</v>
      </c>
      <c r="U7" s="57"/>
    </row>
    <row r="8" spans="1:21" s="37" customFormat="1" x14ac:dyDescent="0.25">
      <c r="A8" s="57"/>
      <c r="B8" s="41" t="s">
        <v>65</v>
      </c>
      <c r="C8" s="43" t="s">
        <v>45</v>
      </c>
      <c r="D8" s="42" t="s">
        <v>47</v>
      </c>
      <c r="E8" s="57"/>
      <c r="F8" s="44" t="s">
        <v>97</v>
      </c>
      <c r="I8" s="57"/>
      <c r="J8" s="48" t="s">
        <v>107</v>
      </c>
      <c r="K8" s="49" t="s">
        <v>187</v>
      </c>
      <c r="L8" s="50" t="s">
        <v>186</v>
      </c>
      <c r="M8" s="57"/>
      <c r="N8" s="41" t="s">
        <v>121</v>
      </c>
      <c r="O8" s="43" t="s">
        <v>82</v>
      </c>
      <c r="P8" s="42" t="s">
        <v>83</v>
      </c>
      <c r="Q8" s="57"/>
      <c r="R8" s="48" t="s">
        <v>152</v>
      </c>
      <c r="S8" s="49" t="s">
        <v>187</v>
      </c>
      <c r="T8" s="50" t="s">
        <v>184</v>
      </c>
      <c r="U8" s="57"/>
    </row>
    <row r="9" spans="1:21" s="37" customFormat="1" x14ac:dyDescent="0.25">
      <c r="A9" s="57"/>
      <c r="B9" s="41" t="s">
        <v>66</v>
      </c>
      <c r="C9" s="61" t="s">
        <v>51</v>
      </c>
      <c r="D9" s="62" t="s">
        <v>74</v>
      </c>
      <c r="E9" s="57"/>
      <c r="F9" s="44" t="s">
        <v>98</v>
      </c>
      <c r="I9" s="57"/>
      <c r="J9" s="48" t="s">
        <v>108</v>
      </c>
      <c r="K9" s="49" t="s">
        <v>187</v>
      </c>
      <c r="L9" s="50" t="s">
        <v>186</v>
      </c>
      <c r="M9" s="57"/>
      <c r="N9" s="51" t="s">
        <v>122</v>
      </c>
      <c r="O9" s="52"/>
      <c r="P9" s="53"/>
      <c r="Q9" s="57"/>
      <c r="R9" s="48" t="s">
        <v>153</v>
      </c>
      <c r="S9" s="49" t="s">
        <v>187</v>
      </c>
      <c r="T9" s="50" t="s">
        <v>184</v>
      </c>
      <c r="U9" s="57"/>
    </row>
    <row r="10" spans="1:21" s="37" customFormat="1" x14ac:dyDescent="0.25">
      <c r="A10" s="57"/>
      <c r="B10" s="60" t="s">
        <v>67</v>
      </c>
      <c r="C10" s="43" t="s">
        <v>49</v>
      </c>
      <c r="D10" s="42" t="s">
        <v>50</v>
      </c>
      <c r="E10" s="57"/>
      <c r="F10" s="44" t="s">
        <v>99</v>
      </c>
      <c r="I10" s="57"/>
      <c r="J10" s="48" t="s">
        <v>113</v>
      </c>
      <c r="K10" s="49" t="s">
        <v>187</v>
      </c>
      <c r="L10" s="50" t="s">
        <v>186</v>
      </c>
      <c r="M10" s="57"/>
      <c r="N10" s="44" t="s">
        <v>123</v>
      </c>
      <c r="P10" s="38"/>
      <c r="Q10" s="57"/>
      <c r="R10" s="44" t="s">
        <v>154</v>
      </c>
      <c r="U10" s="57"/>
    </row>
    <row r="11" spans="1:21" s="37" customFormat="1" x14ac:dyDescent="0.25">
      <c r="A11" s="57"/>
      <c r="B11" s="41" t="s">
        <v>68</v>
      </c>
      <c r="C11" s="43" t="s">
        <v>53</v>
      </c>
      <c r="D11" s="42" t="s">
        <v>54</v>
      </c>
      <c r="E11" s="57"/>
      <c r="F11" s="44" t="s">
        <v>100</v>
      </c>
      <c r="I11" s="57"/>
      <c r="J11" s="44" t="s">
        <v>114</v>
      </c>
      <c r="M11" s="57"/>
      <c r="N11" s="44" t="s">
        <v>124</v>
      </c>
      <c r="P11" s="38"/>
      <c r="Q11" s="57"/>
      <c r="R11" s="44" t="s">
        <v>155</v>
      </c>
      <c r="U11" s="57"/>
    </row>
    <row r="12" spans="1:21" s="37" customFormat="1" x14ac:dyDescent="0.25">
      <c r="A12" s="57"/>
      <c r="B12" s="41" t="s">
        <v>69</v>
      </c>
      <c r="C12" s="61" t="s">
        <v>75</v>
      </c>
      <c r="D12" s="62" t="s">
        <v>76</v>
      </c>
      <c r="E12" s="57"/>
      <c r="F12" s="44" t="s">
        <v>101</v>
      </c>
      <c r="I12" s="57"/>
      <c r="J12" s="44" t="s">
        <v>115</v>
      </c>
      <c r="L12" s="38"/>
      <c r="M12" s="57"/>
      <c r="N12" s="44" t="s">
        <v>125</v>
      </c>
      <c r="P12" s="38"/>
      <c r="Q12" s="57"/>
      <c r="R12" s="44" t="s">
        <v>156</v>
      </c>
      <c r="U12" s="57"/>
    </row>
    <row r="13" spans="1:21" s="37" customFormat="1" x14ac:dyDescent="0.25">
      <c r="A13" s="57"/>
      <c r="B13" s="69" t="s">
        <v>70</v>
      </c>
      <c r="E13" s="57"/>
      <c r="F13" s="44" t="s">
        <v>102</v>
      </c>
      <c r="I13" s="57"/>
      <c r="J13" s="44" t="s">
        <v>116</v>
      </c>
      <c r="L13" s="38"/>
      <c r="M13" s="57"/>
      <c r="N13" s="44" t="s">
        <v>126</v>
      </c>
      <c r="P13" s="38"/>
      <c r="Q13" s="57"/>
      <c r="R13" s="44" t="s">
        <v>157</v>
      </c>
      <c r="U13" s="57"/>
    </row>
    <row r="14" spans="1:21" s="37" customFormat="1" x14ac:dyDescent="0.25">
      <c r="A14" s="57"/>
      <c r="B14" s="68" t="s">
        <v>71</v>
      </c>
      <c r="E14" s="57"/>
      <c r="F14" s="44" t="s">
        <v>103</v>
      </c>
      <c r="I14" s="57"/>
      <c r="J14" s="44" t="s">
        <v>117</v>
      </c>
      <c r="L14" s="38"/>
      <c r="M14" s="57"/>
      <c r="N14" s="44" t="s">
        <v>127</v>
      </c>
      <c r="P14" s="38"/>
      <c r="Q14" s="57"/>
      <c r="R14" s="44" t="s">
        <v>158</v>
      </c>
      <c r="U14" s="57"/>
    </row>
    <row r="15" spans="1:21" s="37" customFormat="1" x14ac:dyDescent="0.25">
      <c r="A15" s="57"/>
      <c r="B15" s="68" t="s">
        <v>72</v>
      </c>
      <c r="D15" s="38"/>
      <c r="E15" s="57"/>
      <c r="F15" s="44" t="s">
        <v>104</v>
      </c>
      <c r="I15" s="57"/>
      <c r="J15" s="44" t="s">
        <v>118</v>
      </c>
      <c r="L15" s="38"/>
      <c r="M15" s="57"/>
      <c r="N15" s="44" t="s">
        <v>128</v>
      </c>
      <c r="P15" s="38"/>
      <c r="Q15" s="57"/>
      <c r="R15" s="44" t="s">
        <v>159</v>
      </c>
      <c r="U15" s="57"/>
    </row>
    <row r="16" spans="1:21" s="37" customFormat="1" x14ac:dyDescent="0.25">
      <c r="A16" s="57"/>
      <c r="B16" s="44" t="s">
        <v>73</v>
      </c>
      <c r="D16" s="38"/>
      <c r="E16" s="57"/>
      <c r="F16" s="44" t="s">
        <v>105</v>
      </c>
      <c r="I16" s="57"/>
      <c r="J16" s="44" t="s">
        <v>119</v>
      </c>
      <c r="L16" s="38"/>
      <c r="M16" s="57"/>
      <c r="N16" s="44" t="s">
        <v>129</v>
      </c>
      <c r="P16" s="38"/>
      <c r="Q16" s="57"/>
      <c r="R16" s="44" t="s">
        <v>160</v>
      </c>
      <c r="U16" s="57"/>
    </row>
    <row r="17" spans="1:21" s="37" customFormat="1" x14ac:dyDescent="0.25">
      <c r="A17" s="57"/>
      <c r="B17" s="44" t="s">
        <v>84</v>
      </c>
      <c r="D17" s="38"/>
      <c r="E17" s="57"/>
      <c r="F17" s="44" t="s">
        <v>106</v>
      </c>
      <c r="I17" s="57"/>
      <c r="J17" s="44" t="s">
        <v>120</v>
      </c>
      <c r="L17" s="38"/>
      <c r="M17" s="57"/>
      <c r="N17" s="44" t="s">
        <v>130</v>
      </c>
      <c r="P17" s="38"/>
      <c r="Q17" s="57"/>
      <c r="R17" s="44" t="s">
        <v>161</v>
      </c>
      <c r="U17" s="57"/>
    </row>
    <row r="18" spans="1:21" s="37" customFormat="1" x14ac:dyDescent="0.25">
      <c r="A18" s="57"/>
      <c r="B18" s="44" t="s">
        <v>85</v>
      </c>
      <c r="E18" s="57"/>
      <c r="F18" s="44" t="s">
        <v>107</v>
      </c>
      <c r="I18" s="57"/>
      <c r="J18" s="44" t="s">
        <v>121</v>
      </c>
      <c r="L18" s="38"/>
      <c r="M18" s="57"/>
      <c r="N18" s="44" t="s">
        <v>131</v>
      </c>
      <c r="P18" s="38"/>
      <c r="Q18" s="57"/>
      <c r="R18" s="44" t="s">
        <v>162</v>
      </c>
      <c r="U18" s="57"/>
    </row>
    <row r="19" spans="1:21" s="37" customFormat="1" x14ac:dyDescent="0.25">
      <c r="A19" s="57"/>
      <c r="B19" s="44" t="s">
        <v>86</v>
      </c>
      <c r="D19" s="38"/>
      <c r="E19" s="57"/>
      <c r="F19" s="44" t="s">
        <v>108</v>
      </c>
      <c r="I19" s="57"/>
      <c r="J19" s="44" t="s">
        <v>122</v>
      </c>
      <c r="L19" s="38"/>
      <c r="M19" s="57"/>
      <c r="N19" s="44" t="s">
        <v>132</v>
      </c>
      <c r="P19" s="38"/>
      <c r="Q19" s="57"/>
      <c r="R19" s="44" t="s">
        <v>163</v>
      </c>
      <c r="U19" s="57"/>
    </row>
    <row r="20" spans="1:21" s="37" customFormat="1" x14ac:dyDescent="0.25">
      <c r="A20" s="57"/>
      <c r="B20" s="44" t="s">
        <v>87</v>
      </c>
      <c r="D20" s="38"/>
      <c r="E20" s="57"/>
      <c r="F20" s="44" t="s">
        <v>113</v>
      </c>
      <c r="I20" s="57"/>
      <c r="J20" s="44" t="s">
        <v>123</v>
      </c>
      <c r="L20" s="38"/>
      <c r="M20" s="57"/>
      <c r="N20" s="44" t="s">
        <v>133</v>
      </c>
      <c r="P20" s="38"/>
      <c r="Q20" s="57"/>
      <c r="R20" s="44" t="s">
        <v>164</v>
      </c>
      <c r="U20" s="57"/>
    </row>
    <row r="21" spans="1:21" s="37" customFormat="1" x14ac:dyDescent="0.25">
      <c r="A21" s="57"/>
      <c r="B21" s="44" t="s">
        <v>88</v>
      </c>
      <c r="D21" s="38"/>
      <c r="E21" s="57"/>
      <c r="F21" s="44" t="s">
        <v>114</v>
      </c>
      <c r="I21" s="57"/>
      <c r="J21" s="44" t="s">
        <v>124</v>
      </c>
      <c r="L21" s="38"/>
      <c r="M21" s="57"/>
      <c r="N21" s="44" t="s">
        <v>134</v>
      </c>
      <c r="P21" s="38"/>
      <c r="Q21" s="57"/>
      <c r="R21" s="44" t="s">
        <v>165</v>
      </c>
      <c r="U21" s="57"/>
    </row>
    <row r="22" spans="1:21" s="37" customFormat="1" x14ac:dyDescent="0.25">
      <c r="A22" s="57"/>
      <c r="B22" s="44" t="s">
        <v>89</v>
      </c>
      <c r="D22" s="38"/>
      <c r="E22" s="57"/>
      <c r="F22" s="44" t="s">
        <v>115</v>
      </c>
      <c r="I22" s="57"/>
      <c r="J22" s="44" t="s">
        <v>125</v>
      </c>
      <c r="L22" s="38"/>
      <c r="M22" s="57"/>
      <c r="N22" s="44" t="s">
        <v>135</v>
      </c>
      <c r="P22" s="38"/>
      <c r="Q22" s="57"/>
      <c r="R22" s="44" t="s">
        <v>166</v>
      </c>
      <c r="U22" s="57"/>
    </row>
    <row r="23" spans="1:21" s="37" customFormat="1" x14ac:dyDescent="0.25">
      <c r="A23" s="57"/>
      <c r="B23" s="44" t="s">
        <v>90</v>
      </c>
      <c r="D23" s="38"/>
      <c r="E23" s="57"/>
      <c r="F23" s="44" t="s">
        <v>116</v>
      </c>
      <c r="I23" s="57"/>
      <c r="J23" s="44" t="s">
        <v>126</v>
      </c>
      <c r="L23" s="38"/>
      <c r="M23" s="57"/>
      <c r="N23" s="44" t="s">
        <v>136</v>
      </c>
      <c r="P23" s="38"/>
      <c r="Q23" s="57"/>
      <c r="R23" s="44" t="s">
        <v>167</v>
      </c>
      <c r="U23" s="57"/>
    </row>
    <row r="24" spans="1:21" s="37" customFormat="1" x14ac:dyDescent="0.25">
      <c r="A24" s="57"/>
      <c r="B24" s="44" t="s">
        <v>91</v>
      </c>
      <c r="D24" s="38"/>
      <c r="E24" s="57"/>
      <c r="F24" s="44" t="s">
        <v>117</v>
      </c>
      <c r="I24" s="57"/>
      <c r="J24" s="44" t="s">
        <v>127</v>
      </c>
      <c r="L24" s="38"/>
      <c r="M24" s="57"/>
      <c r="N24" s="44" t="s">
        <v>137</v>
      </c>
      <c r="P24" s="38"/>
      <c r="Q24" s="57"/>
      <c r="R24" s="44" t="s">
        <v>168</v>
      </c>
      <c r="U24" s="57"/>
    </row>
    <row r="25" spans="1:21" s="71" customFormat="1" ht="19.5" thickBot="1" x14ac:dyDescent="0.3">
      <c r="B25" s="72"/>
      <c r="D25" s="73"/>
      <c r="F25" s="72"/>
      <c r="J25" s="72"/>
      <c r="L25" s="73"/>
      <c r="N25" s="72"/>
      <c r="P25" s="73"/>
      <c r="R25" s="72"/>
    </row>
    <row r="26" spans="1:21" s="58" customFormat="1" ht="19.5" thickBot="1" x14ac:dyDescent="0.3">
      <c r="L26" s="59"/>
      <c r="P26" s="59"/>
    </row>
    <row r="27" spans="1:21" s="37" customFormat="1" x14ac:dyDescent="0.25">
      <c r="A27" s="57"/>
      <c r="B27" s="41" t="s">
        <v>109</v>
      </c>
      <c r="C27" s="41" t="s">
        <v>41</v>
      </c>
      <c r="D27" s="42" t="s">
        <v>35</v>
      </c>
      <c r="E27" s="57"/>
      <c r="F27" s="41" t="s">
        <v>92</v>
      </c>
      <c r="G27" s="43" t="s">
        <v>94</v>
      </c>
      <c r="H27" s="42" t="s">
        <v>95</v>
      </c>
      <c r="I27" s="57"/>
      <c r="J27" s="51" t="s">
        <v>104</v>
      </c>
      <c r="K27" s="52" t="s">
        <v>169</v>
      </c>
      <c r="L27" s="53" t="s">
        <v>170</v>
      </c>
      <c r="M27" s="57"/>
      <c r="N27" s="63" t="s">
        <v>118</v>
      </c>
      <c r="O27" s="64" t="s">
        <v>138</v>
      </c>
      <c r="P27" s="65" t="s">
        <v>139</v>
      </c>
      <c r="Q27" s="57"/>
      <c r="R27" s="41" t="s">
        <v>149</v>
      </c>
      <c r="S27" s="43" t="s">
        <v>42</v>
      </c>
      <c r="T27" s="42" t="s">
        <v>36</v>
      </c>
      <c r="U27" s="57"/>
    </row>
    <row r="28" spans="1:21" s="37" customFormat="1" x14ac:dyDescent="0.25">
      <c r="A28" s="57"/>
      <c r="B28" s="41"/>
      <c r="C28" s="41"/>
      <c r="D28" s="42"/>
      <c r="E28" s="57"/>
      <c r="I28" s="57"/>
      <c r="J28" s="51"/>
      <c r="K28" s="52"/>
      <c r="L28" s="53"/>
      <c r="M28" s="57"/>
      <c r="N28" s="35"/>
      <c r="O28" s="35"/>
      <c r="P28" s="36"/>
      <c r="Q28" s="57"/>
      <c r="R28" s="44"/>
      <c r="U28" s="57"/>
    </row>
    <row r="29" spans="1:21" x14ac:dyDescent="0.25">
      <c r="A29" s="57"/>
      <c r="B29" s="41"/>
      <c r="C29" s="41"/>
      <c r="D29" s="42"/>
      <c r="R29" s="44"/>
      <c r="S29" s="37"/>
      <c r="T29" s="37"/>
    </row>
    <row r="30" spans="1:21" x14ac:dyDescent="0.25">
      <c r="A30" s="57"/>
      <c r="B30" s="41"/>
      <c r="C30" s="41"/>
      <c r="D30" s="42"/>
      <c r="R30" s="44"/>
      <c r="S30" s="37"/>
      <c r="T30" s="37"/>
    </row>
    <row r="31" spans="1:21" x14ac:dyDescent="0.25">
      <c r="A31" s="57"/>
      <c r="B31" s="41"/>
      <c r="C31" s="41"/>
      <c r="D31" s="42"/>
      <c r="R31" s="44"/>
      <c r="S31" s="37"/>
      <c r="T31" s="37"/>
    </row>
    <row r="32" spans="1:21" x14ac:dyDescent="0.25">
      <c r="A32" s="57"/>
      <c r="B32" s="41"/>
      <c r="C32" s="41"/>
      <c r="D32" s="42"/>
      <c r="R32" s="44"/>
      <c r="S32" s="37"/>
      <c r="T32" s="37"/>
    </row>
    <row r="33" spans="1:21" x14ac:dyDescent="0.25">
      <c r="A33" s="57"/>
      <c r="B33" s="41"/>
      <c r="C33" s="41"/>
      <c r="D33" s="42"/>
      <c r="R33" s="44"/>
      <c r="S33" s="37"/>
      <c r="T33" s="37"/>
    </row>
    <row r="34" spans="1:21" x14ac:dyDescent="0.25">
      <c r="A34" s="57"/>
      <c r="B34" s="41"/>
      <c r="C34" s="41"/>
      <c r="D34" s="42"/>
      <c r="R34" s="44"/>
      <c r="S34" s="37"/>
      <c r="T34" s="37"/>
    </row>
    <row r="35" spans="1:21" x14ac:dyDescent="0.25">
      <c r="A35" s="57"/>
      <c r="B35" s="41"/>
      <c r="C35" s="41"/>
      <c r="D35" s="42"/>
      <c r="R35" s="44"/>
      <c r="S35" s="37"/>
      <c r="T35" s="37"/>
    </row>
    <row r="36" spans="1:21" x14ac:dyDescent="0.25">
      <c r="A36" s="57"/>
      <c r="B36" s="41"/>
      <c r="C36" s="41"/>
      <c r="D36" s="42"/>
      <c r="R36" s="44"/>
      <c r="S36" s="37"/>
      <c r="T36" s="37"/>
    </row>
    <row r="37" spans="1:21" x14ac:dyDescent="0.25">
      <c r="A37" s="57"/>
      <c r="B37" s="41"/>
      <c r="C37" s="41"/>
      <c r="D37" s="42"/>
      <c r="R37" s="44"/>
      <c r="S37" s="37"/>
      <c r="T37" s="37"/>
    </row>
    <row r="38" spans="1:21" s="57" customFormat="1" x14ac:dyDescent="0.25">
      <c r="B38" s="66"/>
      <c r="D38" s="67"/>
      <c r="F38" s="66"/>
      <c r="J38" s="66"/>
      <c r="L38" s="67"/>
      <c r="N38" s="66"/>
      <c r="P38" s="67"/>
      <c r="R38" s="66"/>
    </row>
    <row r="39" spans="1:21" x14ac:dyDescent="0.25">
      <c r="A39" s="57"/>
      <c r="B39" s="45" t="s">
        <v>63</v>
      </c>
      <c r="C39" s="46" t="s">
        <v>61</v>
      </c>
      <c r="D39" s="47" t="s">
        <v>62</v>
      </c>
      <c r="F39" s="41" t="s">
        <v>93</v>
      </c>
      <c r="G39" s="43" t="s">
        <v>110</v>
      </c>
      <c r="H39" s="42" t="s">
        <v>111</v>
      </c>
      <c r="J39" s="51" t="s">
        <v>105</v>
      </c>
      <c r="K39" s="52" t="s">
        <v>48</v>
      </c>
      <c r="L39" s="53" t="s">
        <v>185</v>
      </c>
      <c r="N39" s="41" t="s">
        <v>119</v>
      </c>
      <c r="O39" s="43" t="s">
        <v>182</v>
      </c>
      <c r="P39" s="42" t="s">
        <v>80</v>
      </c>
      <c r="R39" s="48" t="s">
        <v>150</v>
      </c>
      <c r="S39" s="49" t="s">
        <v>77</v>
      </c>
      <c r="T39" s="50" t="s">
        <v>78</v>
      </c>
    </row>
    <row r="40" spans="1:21" x14ac:dyDescent="0.25">
      <c r="A40" s="57"/>
      <c r="B40" s="41"/>
      <c r="C40" s="41"/>
      <c r="D40" s="42"/>
    </row>
    <row r="41" spans="1:21" x14ac:dyDescent="0.25">
      <c r="A41" s="57"/>
      <c r="B41" s="41"/>
      <c r="C41" s="41"/>
      <c r="D41" s="42"/>
      <c r="F41" s="37"/>
      <c r="G41" s="37"/>
      <c r="H41" s="37"/>
      <c r="L41" s="35"/>
      <c r="N41" s="37"/>
      <c r="O41" s="37"/>
      <c r="P41" s="37"/>
    </row>
    <row r="42" spans="1:21" s="37" customFormat="1" x14ac:dyDescent="0.25">
      <c r="A42" s="57"/>
      <c r="B42" s="41"/>
      <c r="C42" s="41"/>
      <c r="D42" s="42"/>
      <c r="E42" s="57"/>
      <c r="I42" s="57"/>
      <c r="M42" s="57"/>
      <c r="Q42" s="57"/>
      <c r="R42" s="35"/>
      <c r="S42" s="35"/>
      <c r="T42" s="35"/>
      <c r="U42" s="57"/>
    </row>
    <row r="43" spans="1:21" s="37" customFormat="1" x14ac:dyDescent="0.25">
      <c r="A43" s="57"/>
      <c r="E43" s="57"/>
      <c r="I43" s="57"/>
      <c r="M43" s="57"/>
      <c r="Q43" s="57"/>
      <c r="R43" s="35"/>
      <c r="S43" s="35"/>
      <c r="T43" s="35"/>
      <c r="U43" s="57"/>
    </row>
    <row r="44" spans="1:21" s="37" customFormat="1" x14ac:dyDescent="0.25">
      <c r="A44" s="57"/>
      <c r="B44" s="35"/>
      <c r="C44" s="35"/>
      <c r="D44" s="35"/>
      <c r="E44" s="57"/>
      <c r="I44" s="57"/>
      <c r="M44" s="57"/>
      <c r="Q44" s="57"/>
      <c r="R44" s="35"/>
      <c r="S44" s="35"/>
      <c r="T44" s="35"/>
      <c r="U44" s="57"/>
    </row>
    <row r="45" spans="1:21" s="37" customFormat="1" x14ac:dyDescent="0.25">
      <c r="A45" s="58"/>
      <c r="B45" s="35"/>
      <c r="C45" s="35"/>
      <c r="D45" s="35"/>
      <c r="E45" s="57"/>
      <c r="I45" s="57"/>
      <c r="M45" s="57"/>
      <c r="Q45" s="57"/>
      <c r="R45" s="35"/>
      <c r="S45" s="35"/>
      <c r="T45" s="35"/>
      <c r="U45" s="57"/>
    </row>
    <row r="46" spans="1:21" s="37" customFormat="1" x14ac:dyDescent="0.25">
      <c r="A46" s="58"/>
      <c r="B46" s="35"/>
      <c r="C46" s="35"/>
      <c r="D46" s="35"/>
      <c r="E46" s="57"/>
      <c r="I46" s="57"/>
      <c r="M46" s="57"/>
      <c r="Q46" s="57"/>
      <c r="R46" s="35"/>
      <c r="S46" s="35"/>
      <c r="T46" s="35"/>
      <c r="U46" s="57"/>
    </row>
    <row r="47" spans="1:21" s="37" customFormat="1" x14ac:dyDescent="0.25">
      <c r="A47" s="58"/>
      <c r="B47" s="35"/>
      <c r="C47" s="35"/>
      <c r="D47" s="35"/>
      <c r="E47" s="57"/>
      <c r="I47" s="57"/>
      <c r="M47" s="57"/>
      <c r="Q47" s="57"/>
      <c r="R47" s="35"/>
      <c r="S47" s="35"/>
      <c r="T47" s="35"/>
      <c r="U47" s="57"/>
    </row>
    <row r="48" spans="1:21" s="37" customFormat="1" x14ac:dyDescent="0.25">
      <c r="A48" s="58"/>
      <c r="B48" s="35"/>
      <c r="C48" s="35"/>
      <c r="D48" s="35"/>
      <c r="E48" s="57"/>
      <c r="I48" s="57"/>
      <c r="M48" s="57"/>
      <c r="Q48" s="57"/>
      <c r="R48" s="35"/>
      <c r="S48" s="35"/>
      <c r="T48" s="35"/>
      <c r="U48" s="57"/>
    </row>
    <row r="49" spans="1:21" s="37" customFormat="1" x14ac:dyDescent="0.25">
      <c r="A49" s="58"/>
      <c r="B49" s="35"/>
      <c r="C49" s="35"/>
      <c r="D49" s="35"/>
      <c r="E49" s="57"/>
      <c r="I49" s="57"/>
      <c r="M49" s="57"/>
      <c r="Q49" s="57"/>
      <c r="R49" s="35"/>
      <c r="S49" s="35"/>
      <c r="T49" s="35"/>
      <c r="U49" s="57"/>
    </row>
    <row r="50" spans="1:21" s="57" customFormat="1" x14ac:dyDescent="0.25">
      <c r="B50" s="66"/>
      <c r="D50" s="67"/>
      <c r="F50" s="66"/>
      <c r="J50" s="66"/>
      <c r="L50" s="67"/>
      <c r="N50" s="66"/>
      <c r="P50" s="67"/>
      <c r="R50" s="66"/>
    </row>
    <row r="51" spans="1:21" s="37" customFormat="1" x14ac:dyDescent="0.25">
      <c r="A51" s="58"/>
      <c r="B51" s="41" t="s">
        <v>64</v>
      </c>
      <c r="C51" s="43" t="s">
        <v>44</v>
      </c>
      <c r="D51" s="42" t="s">
        <v>46</v>
      </c>
      <c r="E51" s="57"/>
      <c r="F51" s="44" t="s">
        <v>96</v>
      </c>
      <c r="I51" s="57"/>
      <c r="J51" s="48" t="s">
        <v>106</v>
      </c>
      <c r="K51" s="49" t="s">
        <v>172</v>
      </c>
      <c r="L51" s="50" t="s">
        <v>171</v>
      </c>
      <c r="M51" s="57"/>
      <c r="N51" s="41" t="s">
        <v>120</v>
      </c>
      <c r="O51" s="43" t="s">
        <v>181</v>
      </c>
      <c r="P51" s="42" t="s">
        <v>81</v>
      </c>
      <c r="Q51" s="57"/>
      <c r="R51" s="48" t="s">
        <v>151</v>
      </c>
      <c r="S51" s="49" t="s">
        <v>183</v>
      </c>
      <c r="T51" s="49" t="s">
        <v>184</v>
      </c>
      <c r="U51" s="57"/>
    </row>
    <row r="52" spans="1:21" s="37" customFormat="1" x14ac:dyDescent="0.25">
      <c r="A52" s="58"/>
      <c r="B52" s="41"/>
      <c r="C52" s="41"/>
      <c r="D52" s="42"/>
      <c r="E52" s="57"/>
      <c r="F52" s="44"/>
      <c r="I52" s="57"/>
      <c r="J52" s="35"/>
      <c r="K52" s="35"/>
      <c r="L52" s="35"/>
      <c r="M52" s="57"/>
      <c r="Q52" s="57"/>
      <c r="R52" s="35"/>
      <c r="S52" s="35"/>
      <c r="T52" s="35"/>
      <c r="U52" s="57"/>
    </row>
    <row r="53" spans="1:21" s="37" customFormat="1" x14ac:dyDescent="0.25">
      <c r="A53" s="58"/>
      <c r="B53" s="41"/>
      <c r="C53" s="41"/>
      <c r="D53" s="42"/>
      <c r="E53" s="57"/>
      <c r="F53" s="44"/>
      <c r="I53" s="57"/>
      <c r="M53" s="57"/>
      <c r="Q53" s="57"/>
      <c r="U53" s="57"/>
    </row>
    <row r="54" spans="1:21" s="37" customFormat="1" x14ac:dyDescent="0.25">
      <c r="A54" s="57"/>
      <c r="B54" s="41"/>
      <c r="C54" s="41"/>
      <c r="D54" s="42"/>
      <c r="E54" s="57"/>
      <c r="F54" s="44"/>
      <c r="I54" s="57"/>
      <c r="M54" s="57"/>
      <c r="Q54" s="57"/>
      <c r="U54" s="57"/>
    </row>
    <row r="55" spans="1:21" s="37" customFormat="1" x14ac:dyDescent="0.25">
      <c r="A55" s="57"/>
      <c r="B55" s="41"/>
      <c r="C55" s="41"/>
      <c r="D55" s="42"/>
      <c r="E55" s="57"/>
      <c r="F55" s="44"/>
      <c r="I55" s="57"/>
      <c r="M55" s="57"/>
      <c r="Q55" s="57"/>
      <c r="U55" s="57"/>
    </row>
    <row r="56" spans="1:21" s="37" customFormat="1" x14ac:dyDescent="0.25">
      <c r="A56" s="57"/>
      <c r="B56" s="41"/>
      <c r="C56" s="41"/>
      <c r="D56" s="42"/>
      <c r="E56" s="57"/>
      <c r="F56" s="44"/>
      <c r="I56" s="57"/>
      <c r="M56" s="57"/>
      <c r="Q56" s="57"/>
      <c r="U56" s="57"/>
    </row>
    <row r="57" spans="1:21" s="37" customFormat="1" x14ac:dyDescent="0.25">
      <c r="A57" s="57"/>
      <c r="B57" s="41"/>
      <c r="C57" s="41"/>
      <c r="D57" s="42"/>
      <c r="E57" s="57"/>
      <c r="F57" s="44"/>
      <c r="I57" s="57"/>
      <c r="M57" s="57"/>
      <c r="Q57" s="57"/>
      <c r="U57" s="57"/>
    </row>
    <row r="58" spans="1:21" s="37" customFormat="1" x14ac:dyDescent="0.25">
      <c r="A58" s="57"/>
      <c r="B58" s="41"/>
      <c r="C58" s="41"/>
      <c r="D58" s="42"/>
      <c r="E58" s="57"/>
      <c r="F58" s="44"/>
      <c r="I58" s="57"/>
      <c r="M58" s="57"/>
      <c r="Q58" s="57"/>
      <c r="U58" s="57"/>
    </row>
    <row r="59" spans="1:21" s="37" customFormat="1" x14ac:dyDescent="0.25">
      <c r="A59" s="57"/>
      <c r="B59" s="41"/>
      <c r="C59" s="41"/>
      <c r="D59" s="42"/>
      <c r="E59" s="57"/>
      <c r="F59" s="44"/>
      <c r="I59" s="57"/>
      <c r="M59" s="57"/>
      <c r="Q59" s="57"/>
      <c r="U59" s="57"/>
    </row>
    <row r="60" spans="1:21" s="37" customFormat="1" x14ac:dyDescent="0.25">
      <c r="A60" s="57"/>
      <c r="B60" s="41"/>
      <c r="C60" s="41"/>
      <c r="D60" s="42"/>
      <c r="E60" s="57"/>
      <c r="F60" s="44"/>
      <c r="I60" s="57"/>
      <c r="M60" s="57"/>
      <c r="Q60" s="57"/>
      <c r="U60" s="57"/>
    </row>
    <row r="61" spans="1:21" x14ac:dyDescent="0.25">
      <c r="A61" s="57"/>
      <c r="B61" s="41"/>
      <c r="C61" s="41"/>
      <c r="D61" s="42"/>
      <c r="F61" s="44"/>
      <c r="G61" s="37"/>
      <c r="H61" s="37"/>
      <c r="J61" s="48" t="s">
        <v>107</v>
      </c>
      <c r="K61" s="49"/>
      <c r="L61" s="50"/>
      <c r="R61" s="37"/>
      <c r="S61" s="37"/>
      <c r="T61" s="37"/>
    </row>
    <row r="62" spans="1:21" x14ac:dyDescent="0.25">
      <c r="A62" s="57"/>
      <c r="B62" s="41" t="s">
        <v>65</v>
      </c>
      <c r="C62" s="43" t="s">
        <v>45</v>
      </c>
      <c r="D62" s="42" t="s">
        <v>47</v>
      </c>
      <c r="F62" s="44" t="s">
        <v>97</v>
      </c>
      <c r="G62" s="37"/>
      <c r="H62" s="37"/>
      <c r="J62" s="48" t="s">
        <v>108</v>
      </c>
      <c r="K62" s="49"/>
      <c r="L62" s="50"/>
      <c r="N62" s="48" t="s">
        <v>121</v>
      </c>
      <c r="O62" s="49" t="s">
        <v>82</v>
      </c>
      <c r="P62" s="50" t="s">
        <v>83</v>
      </c>
      <c r="R62" s="48" t="s">
        <v>152</v>
      </c>
      <c r="S62" s="49" t="s">
        <v>183</v>
      </c>
      <c r="T62" s="49" t="s">
        <v>184</v>
      </c>
    </row>
    <row r="63" spans="1:21" x14ac:dyDescent="0.25">
      <c r="A63" s="57"/>
      <c r="B63" s="41"/>
      <c r="C63" s="41"/>
      <c r="D63" s="42"/>
      <c r="F63" s="44"/>
      <c r="G63" s="37"/>
      <c r="H63" s="37"/>
      <c r="J63" s="44"/>
      <c r="K63" s="37"/>
      <c r="L63" s="37"/>
      <c r="R63" s="37"/>
      <c r="S63" s="37"/>
      <c r="T63" s="37"/>
    </row>
    <row r="64" spans="1:21" x14ac:dyDescent="0.25">
      <c r="A64" s="57"/>
      <c r="B64" s="41"/>
      <c r="C64" s="41"/>
      <c r="D64" s="42"/>
      <c r="F64" s="44"/>
      <c r="G64" s="37"/>
      <c r="H64" s="37"/>
      <c r="J64" s="44"/>
      <c r="K64" s="37"/>
      <c r="L64" s="37"/>
      <c r="R64" s="37"/>
      <c r="S64" s="37"/>
      <c r="T64" s="37"/>
    </row>
    <row r="65" spans="1:20" x14ac:dyDescent="0.25">
      <c r="A65" s="57"/>
      <c r="B65" s="41"/>
      <c r="C65" s="41"/>
      <c r="D65" s="42"/>
      <c r="F65" s="44"/>
      <c r="G65" s="37"/>
      <c r="H65" s="37"/>
      <c r="J65" s="44"/>
      <c r="K65" s="37"/>
      <c r="L65" s="37"/>
      <c r="R65" s="37"/>
      <c r="S65" s="37"/>
      <c r="T65" s="37"/>
    </row>
    <row r="66" spans="1:20" x14ac:dyDescent="0.25">
      <c r="A66" s="57"/>
      <c r="B66" s="41"/>
      <c r="C66" s="41"/>
      <c r="D66" s="42"/>
      <c r="F66" s="44"/>
      <c r="G66" s="37"/>
      <c r="H66" s="37"/>
      <c r="J66" s="44"/>
      <c r="K66" s="37"/>
      <c r="L66" s="37"/>
      <c r="R66" s="37"/>
      <c r="S66" s="37"/>
      <c r="T66" s="37"/>
    </row>
    <row r="67" spans="1:20" x14ac:dyDescent="0.25">
      <c r="A67" s="57"/>
      <c r="B67" s="41"/>
      <c r="C67" s="41"/>
      <c r="D67" s="42"/>
      <c r="F67" s="44"/>
      <c r="G67" s="37"/>
      <c r="H67" s="37"/>
      <c r="J67" s="44"/>
      <c r="K67" s="37"/>
      <c r="L67" s="37"/>
      <c r="R67" s="37"/>
      <c r="S67" s="37"/>
      <c r="T67" s="37"/>
    </row>
    <row r="68" spans="1:20" x14ac:dyDescent="0.25">
      <c r="A68" s="57"/>
      <c r="B68" s="41"/>
      <c r="C68" s="41"/>
      <c r="D68" s="42"/>
      <c r="F68" s="44"/>
      <c r="G68" s="37"/>
      <c r="H68" s="37"/>
      <c r="J68" s="44"/>
      <c r="K68" s="37"/>
      <c r="L68" s="37"/>
      <c r="R68" s="37"/>
      <c r="S68" s="37"/>
      <c r="T68" s="37"/>
    </row>
    <row r="69" spans="1:20" x14ac:dyDescent="0.25">
      <c r="A69" s="57"/>
      <c r="B69" s="41"/>
      <c r="C69" s="41"/>
      <c r="D69" s="42"/>
      <c r="F69" s="44"/>
      <c r="G69" s="37"/>
      <c r="H69" s="37"/>
      <c r="J69" s="44"/>
      <c r="K69" s="37"/>
      <c r="L69" s="37"/>
      <c r="R69" s="37"/>
      <c r="S69" s="37"/>
      <c r="T69" s="37"/>
    </row>
    <row r="70" spans="1:20" x14ac:dyDescent="0.25">
      <c r="A70" s="57"/>
      <c r="B70" s="41"/>
      <c r="C70" s="41"/>
      <c r="D70" s="42"/>
      <c r="F70" s="44"/>
      <c r="G70" s="37"/>
      <c r="H70" s="37"/>
      <c r="J70" s="44"/>
      <c r="K70" s="37"/>
      <c r="L70" s="37"/>
      <c r="R70" s="37"/>
      <c r="S70" s="37"/>
      <c r="T70" s="37"/>
    </row>
    <row r="71" spans="1:20" x14ac:dyDescent="0.25">
      <c r="A71" s="57"/>
      <c r="B71" s="41"/>
      <c r="C71" s="41"/>
      <c r="D71" s="42"/>
      <c r="F71" s="44"/>
      <c r="G71" s="37"/>
      <c r="H71" s="37"/>
      <c r="J71" s="44"/>
      <c r="K71" s="37"/>
      <c r="L71" s="37"/>
      <c r="R71" s="37"/>
      <c r="S71" s="37"/>
      <c r="T71" s="37"/>
    </row>
    <row r="72" spans="1:20" x14ac:dyDescent="0.25">
      <c r="A72" s="57"/>
      <c r="B72" s="41"/>
      <c r="C72" s="41"/>
      <c r="D72" s="42"/>
      <c r="F72" s="44"/>
      <c r="G72" s="37"/>
      <c r="H72" s="37"/>
      <c r="J72" s="44"/>
      <c r="K72" s="37"/>
      <c r="L72" s="37"/>
      <c r="R72" s="37"/>
      <c r="S72" s="37"/>
      <c r="T72" s="37"/>
    </row>
    <row r="73" spans="1:20" x14ac:dyDescent="0.25">
      <c r="A73" s="57"/>
      <c r="B73" s="41" t="s">
        <v>66</v>
      </c>
      <c r="C73" s="43" t="s">
        <v>51</v>
      </c>
      <c r="D73" s="42" t="s">
        <v>74</v>
      </c>
      <c r="F73" s="44" t="s">
        <v>98</v>
      </c>
      <c r="G73" s="37"/>
      <c r="H73" s="37"/>
      <c r="J73" s="48" t="s">
        <v>113</v>
      </c>
      <c r="K73" s="49"/>
      <c r="L73" s="50"/>
      <c r="N73" s="51" t="s">
        <v>122</v>
      </c>
      <c r="O73" s="52" t="s">
        <v>142</v>
      </c>
      <c r="P73" s="53" t="s">
        <v>143</v>
      </c>
      <c r="R73" s="48" t="s">
        <v>153</v>
      </c>
      <c r="S73" s="49" t="s">
        <v>183</v>
      </c>
      <c r="T73" s="49" t="s">
        <v>184</v>
      </c>
    </row>
    <row r="74" spans="1:20" x14ac:dyDescent="0.25">
      <c r="A74" s="57"/>
      <c r="B74" s="41"/>
      <c r="C74" s="43"/>
      <c r="D74" s="42"/>
      <c r="F74" s="44" t="s">
        <v>99</v>
      </c>
      <c r="G74" s="37"/>
      <c r="H74" s="37"/>
      <c r="N74" s="44" t="s">
        <v>123</v>
      </c>
      <c r="O74" s="37"/>
      <c r="P74" s="38"/>
    </row>
    <row r="75" spans="1:20" x14ac:dyDescent="0.25">
      <c r="A75" s="57"/>
      <c r="B75" s="41"/>
      <c r="C75" s="43"/>
      <c r="D75" s="42"/>
      <c r="F75" s="44" t="s">
        <v>100</v>
      </c>
      <c r="G75" s="37"/>
      <c r="H75" s="37"/>
      <c r="N75" s="44" t="s">
        <v>124</v>
      </c>
      <c r="O75" s="37"/>
      <c r="P75" s="38"/>
    </row>
    <row r="76" spans="1:20" x14ac:dyDescent="0.25">
      <c r="A76" s="57"/>
      <c r="B76" s="41"/>
      <c r="C76" s="43"/>
      <c r="D76" s="42"/>
      <c r="F76" s="44" t="s">
        <v>101</v>
      </c>
      <c r="G76" s="37"/>
      <c r="H76" s="37"/>
      <c r="K76" s="35" t="s">
        <v>190</v>
      </c>
      <c r="N76" s="44" t="s">
        <v>125</v>
      </c>
      <c r="O76" s="37"/>
      <c r="P76" s="38"/>
      <c r="R76" s="44" t="s">
        <v>153</v>
      </c>
      <c r="S76" s="37"/>
      <c r="T76" s="37"/>
    </row>
    <row r="77" spans="1:20" x14ac:dyDescent="0.25">
      <c r="A77" s="57"/>
      <c r="B77" s="41"/>
      <c r="C77" s="43"/>
      <c r="D77" s="42"/>
      <c r="F77" s="44" t="s">
        <v>102</v>
      </c>
      <c r="G77" s="37"/>
      <c r="H77" s="37"/>
      <c r="K77" s="35" t="s">
        <v>191</v>
      </c>
      <c r="N77" s="44" t="s">
        <v>126</v>
      </c>
      <c r="O77" s="37"/>
      <c r="P77" s="38"/>
      <c r="R77" s="44" t="s">
        <v>154</v>
      </c>
      <c r="S77" s="37"/>
      <c r="T77" s="37"/>
    </row>
    <row r="78" spans="1:20" x14ac:dyDescent="0.25">
      <c r="A78" s="57"/>
      <c r="B78" s="41"/>
      <c r="C78" s="43"/>
      <c r="D78" s="42"/>
      <c r="F78" s="44" t="s">
        <v>103</v>
      </c>
      <c r="G78" s="37"/>
      <c r="H78" s="37"/>
      <c r="K78" s="35" t="s">
        <v>192</v>
      </c>
      <c r="N78" s="44" t="s">
        <v>127</v>
      </c>
      <c r="O78" s="37"/>
      <c r="P78" s="38"/>
      <c r="R78" s="44" t="s">
        <v>155</v>
      </c>
      <c r="S78" s="37"/>
      <c r="T78" s="37"/>
    </row>
    <row r="79" spans="1:20" x14ac:dyDescent="0.25">
      <c r="A79" s="57"/>
      <c r="B79" s="41"/>
      <c r="C79" s="43"/>
      <c r="D79" s="42"/>
      <c r="F79" s="44" t="s">
        <v>104</v>
      </c>
      <c r="G79" s="37"/>
      <c r="H79" s="37"/>
      <c r="K79" s="35" t="s">
        <v>193</v>
      </c>
      <c r="N79" s="44" t="s">
        <v>128</v>
      </c>
      <c r="O79" s="37"/>
      <c r="P79" s="38"/>
      <c r="R79" s="44" t="s">
        <v>156</v>
      </c>
      <c r="S79" s="37"/>
      <c r="T79" s="37"/>
    </row>
    <row r="80" spans="1:20" x14ac:dyDescent="0.25">
      <c r="A80" s="57"/>
      <c r="B80" s="41"/>
      <c r="C80" s="43"/>
      <c r="D80" s="42"/>
      <c r="F80" s="44" t="s">
        <v>105</v>
      </c>
      <c r="G80" s="37"/>
      <c r="H80" s="37"/>
      <c r="N80" s="44" t="s">
        <v>129</v>
      </c>
      <c r="O80" s="37"/>
      <c r="P80" s="38"/>
      <c r="R80" s="44" t="s">
        <v>157</v>
      </c>
      <c r="S80" s="37"/>
      <c r="T80" s="37"/>
    </row>
    <row r="81" spans="1:20" x14ac:dyDescent="0.25">
      <c r="A81" s="57"/>
      <c r="B81" s="41"/>
      <c r="C81" s="43"/>
      <c r="D81" s="42"/>
      <c r="F81" s="44" t="s">
        <v>106</v>
      </c>
      <c r="G81" s="37"/>
      <c r="H81" s="37"/>
      <c r="N81" s="44" t="s">
        <v>130</v>
      </c>
      <c r="O81" s="37"/>
      <c r="P81" s="38"/>
      <c r="R81" s="44" t="s">
        <v>158</v>
      </c>
      <c r="S81" s="37"/>
      <c r="T81" s="37"/>
    </row>
    <row r="82" spans="1:20" x14ac:dyDescent="0.25">
      <c r="A82" s="57"/>
      <c r="B82" s="41"/>
      <c r="C82" s="43"/>
      <c r="D82" s="42"/>
      <c r="F82" s="44" t="s">
        <v>107</v>
      </c>
      <c r="G82" s="37"/>
      <c r="H82" s="37"/>
      <c r="N82" s="44" t="s">
        <v>131</v>
      </c>
      <c r="O82" s="37"/>
      <c r="P82" s="38"/>
      <c r="R82" s="44" t="s">
        <v>159</v>
      </c>
      <c r="S82" s="37"/>
      <c r="T82" s="37"/>
    </row>
    <row r="83" spans="1:20" x14ac:dyDescent="0.25">
      <c r="A83" s="57"/>
      <c r="B83" s="41" t="s">
        <v>67</v>
      </c>
      <c r="C83" s="43" t="s">
        <v>49</v>
      </c>
      <c r="D83" s="42" t="s">
        <v>50</v>
      </c>
      <c r="F83" s="44" t="s">
        <v>108</v>
      </c>
      <c r="G83" s="37"/>
      <c r="H83" s="37"/>
      <c r="N83" s="44" t="s">
        <v>132</v>
      </c>
      <c r="O83" s="37"/>
      <c r="P83" s="38"/>
      <c r="R83" s="44" t="s">
        <v>160</v>
      </c>
      <c r="S83" s="37"/>
      <c r="T83" s="37"/>
    </row>
    <row r="84" spans="1:20" x14ac:dyDescent="0.25">
      <c r="A84" s="57"/>
      <c r="B84" s="41"/>
      <c r="C84" s="41"/>
      <c r="D84" s="42"/>
      <c r="F84" s="44" t="s">
        <v>113</v>
      </c>
      <c r="G84" s="37"/>
      <c r="H84" s="37"/>
      <c r="J84" s="44" t="s">
        <v>114</v>
      </c>
      <c r="K84" s="37"/>
      <c r="L84" s="38"/>
      <c r="N84" s="44" t="s">
        <v>133</v>
      </c>
      <c r="O84" s="37"/>
      <c r="P84" s="38"/>
      <c r="R84" s="44" t="s">
        <v>161</v>
      </c>
      <c r="S84" s="37"/>
      <c r="T84" s="37"/>
    </row>
    <row r="85" spans="1:20" x14ac:dyDescent="0.25">
      <c r="A85" s="57"/>
      <c r="B85" s="41"/>
      <c r="C85" s="41"/>
      <c r="D85" s="42"/>
      <c r="F85" s="44" t="s">
        <v>114</v>
      </c>
      <c r="G85" s="37"/>
      <c r="H85" s="37"/>
      <c r="J85" s="44" t="s">
        <v>115</v>
      </c>
      <c r="K85" s="37"/>
      <c r="L85" s="38"/>
      <c r="N85" s="44" t="s">
        <v>134</v>
      </c>
      <c r="O85" s="37"/>
      <c r="P85" s="38"/>
      <c r="R85" s="44" t="s">
        <v>162</v>
      </c>
      <c r="S85" s="37"/>
      <c r="T85" s="37"/>
    </row>
    <row r="86" spans="1:20" x14ac:dyDescent="0.25">
      <c r="A86" s="57"/>
      <c r="B86" s="41"/>
      <c r="C86" s="41"/>
      <c r="D86" s="42"/>
      <c r="F86" s="44" t="s">
        <v>115</v>
      </c>
      <c r="G86" s="37"/>
      <c r="H86" s="37"/>
      <c r="J86" s="44" t="s">
        <v>116</v>
      </c>
      <c r="K86" s="37"/>
      <c r="L86" s="38"/>
      <c r="N86" s="44" t="s">
        <v>135</v>
      </c>
      <c r="O86" s="37"/>
      <c r="P86" s="38"/>
      <c r="R86" s="44" t="s">
        <v>163</v>
      </c>
      <c r="S86" s="37"/>
      <c r="T86" s="37"/>
    </row>
    <row r="87" spans="1:20" x14ac:dyDescent="0.25">
      <c r="A87" s="57"/>
      <c r="B87" s="41"/>
      <c r="C87" s="41"/>
      <c r="D87" s="42"/>
      <c r="F87" s="44" t="s">
        <v>116</v>
      </c>
      <c r="G87" s="37"/>
      <c r="H87" s="37"/>
      <c r="J87" s="44" t="s">
        <v>117</v>
      </c>
      <c r="K87" s="37"/>
      <c r="L87" s="38"/>
      <c r="N87" s="44" t="s">
        <v>136</v>
      </c>
      <c r="O87" s="37"/>
      <c r="P87" s="38"/>
      <c r="R87" s="44" t="s">
        <v>164</v>
      </c>
      <c r="S87" s="37"/>
      <c r="T87" s="37"/>
    </row>
    <row r="88" spans="1:20" x14ac:dyDescent="0.25">
      <c r="A88" s="57"/>
      <c r="B88" s="41"/>
      <c r="C88" s="41"/>
      <c r="D88" s="42"/>
      <c r="F88" s="44" t="s">
        <v>117</v>
      </c>
      <c r="G88" s="37"/>
      <c r="H88" s="37"/>
      <c r="J88" s="44" t="s">
        <v>118</v>
      </c>
      <c r="K88" s="37"/>
      <c r="L88" s="38"/>
      <c r="N88" s="44" t="s">
        <v>137</v>
      </c>
      <c r="O88" s="37"/>
      <c r="P88" s="38"/>
      <c r="R88" s="44" t="s">
        <v>165</v>
      </c>
      <c r="S88" s="37"/>
      <c r="T88" s="37"/>
    </row>
    <row r="89" spans="1:20" x14ac:dyDescent="0.25">
      <c r="A89" s="57"/>
      <c r="B89" s="41"/>
      <c r="C89" s="41"/>
      <c r="D89" s="42"/>
      <c r="J89" s="44" t="s">
        <v>119</v>
      </c>
      <c r="K89" s="37"/>
      <c r="L89" s="38"/>
      <c r="R89" s="44" t="s">
        <v>166</v>
      </c>
      <c r="S89" s="37"/>
      <c r="T89" s="37"/>
    </row>
    <row r="90" spans="1:20" x14ac:dyDescent="0.25">
      <c r="A90" s="57"/>
      <c r="B90" s="41"/>
      <c r="C90" s="41"/>
      <c r="D90" s="42"/>
      <c r="J90" s="44" t="s">
        <v>120</v>
      </c>
      <c r="K90" s="37"/>
      <c r="L90" s="38"/>
      <c r="R90" s="44" t="s">
        <v>167</v>
      </c>
      <c r="S90" s="37"/>
      <c r="T90" s="37"/>
    </row>
    <row r="91" spans="1:20" x14ac:dyDescent="0.25">
      <c r="A91" s="57"/>
      <c r="B91" s="41"/>
      <c r="C91" s="41"/>
      <c r="D91" s="42"/>
      <c r="J91" s="44" t="s">
        <v>121</v>
      </c>
      <c r="K91" s="37"/>
      <c r="L91" s="38"/>
      <c r="R91" s="44" t="s">
        <v>168</v>
      </c>
      <c r="S91" s="37"/>
      <c r="T91" s="37"/>
    </row>
    <row r="92" spans="1:20" x14ac:dyDescent="0.25">
      <c r="A92" s="57"/>
      <c r="B92" s="41"/>
      <c r="C92" s="41"/>
      <c r="D92" s="42"/>
      <c r="J92" s="44" t="s">
        <v>122</v>
      </c>
      <c r="K92" s="37"/>
      <c r="L92" s="38"/>
    </row>
    <row r="93" spans="1:20" x14ac:dyDescent="0.25">
      <c r="A93" s="57"/>
      <c r="B93" s="41" t="s">
        <v>68</v>
      </c>
      <c r="C93" s="43" t="s">
        <v>53</v>
      </c>
      <c r="D93" s="42" t="s">
        <v>54</v>
      </c>
      <c r="J93" s="44" t="s">
        <v>123</v>
      </c>
      <c r="K93" s="37"/>
      <c r="L93" s="38"/>
    </row>
    <row r="94" spans="1:20" x14ac:dyDescent="0.25">
      <c r="A94" s="57"/>
      <c r="B94" s="41"/>
      <c r="C94" s="41"/>
      <c r="D94" s="42"/>
      <c r="J94" s="44" t="s">
        <v>124</v>
      </c>
      <c r="K94" s="37"/>
      <c r="L94" s="38"/>
    </row>
    <row r="95" spans="1:20" x14ac:dyDescent="0.25">
      <c r="A95" s="57"/>
      <c r="B95" s="41"/>
      <c r="C95" s="41"/>
      <c r="D95" s="42"/>
      <c r="J95" s="44" t="s">
        <v>125</v>
      </c>
      <c r="K95" s="37"/>
    </row>
    <row r="96" spans="1:20" x14ac:dyDescent="0.25">
      <c r="A96" s="57"/>
      <c r="B96" s="41"/>
      <c r="C96" s="41"/>
      <c r="D96" s="42"/>
      <c r="J96" s="44" t="s">
        <v>126</v>
      </c>
      <c r="K96" s="37"/>
    </row>
    <row r="97" spans="1:12" x14ac:dyDescent="0.25">
      <c r="A97" s="57"/>
      <c r="B97" s="41"/>
      <c r="C97" s="41"/>
      <c r="D97" s="42"/>
      <c r="J97" s="44" t="s">
        <v>127</v>
      </c>
      <c r="K97" s="37"/>
      <c r="L97" s="38"/>
    </row>
    <row r="98" spans="1:12" x14ac:dyDescent="0.25">
      <c r="A98" s="57"/>
      <c r="B98" s="41"/>
      <c r="C98" s="41"/>
      <c r="D98" s="42"/>
      <c r="L98" s="38"/>
    </row>
    <row r="99" spans="1:12" x14ac:dyDescent="0.25">
      <c r="A99" s="57"/>
      <c r="B99" s="41"/>
      <c r="C99" s="41"/>
      <c r="D99" s="42"/>
      <c r="L99" s="38"/>
    </row>
    <row r="100" spans="1:12" x14ac:dyDescent="0.25">
      <c r="A100" s="57"/>
      <c r="B100" s="41"/>
      <c r="C100" s="41"/>
      <c r="D100" s="42"/>
    </row>
    <row r="101" spans="1:12" x14ac:dyDescent="0.25">
      <c r="A101" s="57"/>
      <c r="B101" s="41"/>
      <c r="C101" s="41"/>
      <c r="D101" s="42"/>
    </row>
    <row r="102" spans="1:12" x14ac:dyDescent="0.25">
      <c r="A102" s="57"/>
      <c r="B102" s="41"/>
      <c r="C102" s="41"/>
      <c r="D102" s="42"/>
    </row>
    <row r="103" spans="1:12" x14ac:dyDescent="0.25">
      <c r="A103" s="57"/>
      <c r="B103" s="41"/>
      <c r="C103" s="41"/>
      <c r="D103" s="42"/>
    </row>
    <row r="104" spans="1:12" x14ac:dyDescent="0.25">
      <c r="A104" s="57"/>
      <c r="B104" s="41" t="s">
        <v>69</v>
      </c>
      <c r="C104" s="43" t="s">
        <v>75</v>
      </c>
      <c r="D104" s="42" t="s">
        <v>76</v>
      </c>
    </row>
    <row r="105" spans="1:12" x14ac:dyDescent="0.25">
      <c r="A105" s="57"/>
    </row>
    <row r="120" spans="2:4" x14ac:dyDescent="0.25">
      <c r="B120" s="60" t="s">
        <v>70</v>
      </c>
    </row>
    <row r="121" spans="2:4" x14ac:dyDescent="0.25">
      <c r="B121" s="48" t="s">
        <v>71</v>
      </c>
      <c r="C121" s="37"/>
      <c r="D121" s="37"/>
    </row>
    <row r="122" spans="2:4" x14ac:dyDescent="0.25">
      <c r="B122" s="44" t="s">
        <v>72</v>
      </c>
      <c r="C122" s="37"/>
      <c r="D122" s="38"/>
    </row>
    <row r="123" spans="2:4" x14ac:dyDescent="0.25">
      <c r="B123" s="44" t="s">
        <v>73</v>
      </c>
      <c r="C123" s="37"/>
      <c r="D123" s="38"/>
    </row>
    <row r="124" spans="2:4" x14ac:dyDescent="0.25">
      <c r="B124" s="44" t="s">
        <v>84</v>
      </c>
      <c r="C124" s="37"/>
      <c r="D124" s="38"/>
    </row>
    <row r="125" spans="2:4" x14ac:dyDescent="0.25">
      <c r="B125" s="44" t="s">
        <v>85</v>
      </c>
      <c r="C125" s="37"/>
      <c r="D125" s="37"/>
    </row>
    <row r="126" spans="2:4" x14ac:dyDescent="0.25">
      <c r="B126" s="44" t="s">
        <v>86</v>
      </c>
      <c r="C126" s="37"/>
      <c r="D126" s="38"/>
    </row>
    <row r="127" spans="2:4" x14ac:dyDescent="0.25">
      <c r="B127" s="44" t="s">
        <v>87</v>
      </c>
      <c r="C127" s="37"/>
      <c r="D127" s="38"/>
    </row>
    <row r="128" spans="2:4" x14ac:dyDescent="0.25">
      <c r="B128" s="44" t="s">
        <v>88</v>
      </c>
      <c r="C128" s="37"/>
      <c r="D128" s="38"/>
    </row>
    <row r="129" spans="2:4" x14ac:dyDescent="0.25">
      <c r="B129" s="44" t="s">
        <v>89</v>
      </c>
      <c r="C129" s="37"/>
      <c r="D129" s="38"/>
    </row>
    <row r="130" spans="2:4" x14ac:dyDescent="0.25">
      <c r="B130" s="44" t="s">
        <v>90</v>
      </c>
      <c r="C130" s="37"/>
      <c r="D130" s="38"/>
    </row>
    <row r="131" spans="2:4" x14ac:dyDescent="0.25">
      <c r="B131" s="44" t="s">
        <v>91</v>
      </c>
      <c r="C131" s="37"/>
      <c r="D131" s="38"/>
    </row>
  </sheetData>
  <mergeCells count="5">
    <mergeCell ref="O3:P3"/>
    <mergeCell ref="S3:T3"/>
    <mergeCell ref="C3:D3"/>
    <mergeCell ref="G3:H3"/>
    <mergeCell ref="K3:L3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Galinhas</vt:lpstr>
      <vt:lpstr>Compra e Venda</vt:lpstr>
      <vt:lpstr>Terreiro</vt:lpstr>
      <vt:lpstr>financeiro</vt:lpstr>
      <vt:lpstr>CPF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Elia</dc:creator>
  <cp:lastModifiedBy>55219</cp:lastModifiedBy>
  <dcterms:created xsi:type="dcterms:W3CDTF">2020-12-06T23:51:17Z</dcterms:created>
  <dcterms:modified xsi:type="dcterms:W3CDTF">2025-01-23T15:45:17Z</dcterms:modified>
</cp:coreProperties>
</file>