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mberto Elia\Documents\Betinho\Bichos de Casa\Galinhas\"/>
    </mc:Choice>
  </mc:AlternateContent>
  <xr:revisionPtr revIDLastSave="0" documentId="13_ncr:1_{4EEFC2A5-F4FB-475D-9CCA-CD4C71F04A68}" xr6:coauthVersionLast="46" xr6:coauthVersionMax="47" xr10:uidLastSave="{00000000-0000-0000-0000-000000000000}"/>
  <bookViews>
    <workbookView xWindow="390" yWindow="390" windowWidth="18015" windowHeight="10020" firstSheet="2" activeTab="4" xr2:uid="{B92DF637-F590-4D2B-8C4D-4203EDF030A5}"/>
  </bookViews>
  <sheets>
    <sheet name="financeiro" sheetId="1" r:id="rId1"/>
    <sheet name="Terreiro" sheetId="13" r:id="rId2"/>
    <sheet name="CPF" sheetId="8" r:id="rId3"/>
    <sheet name="Galinheiro" sheetId="10" r:id="rId4"/>
    <sheet name="Galinhas Chocas" sheetId="3" r:id="rId5"/>
    <sheet name="Planilha1" sheetId="11" r:id="rId6"/>
    <sheet name="Conta 2021" sheetId="5" r:id="rId7"/>
    <sheet name="Venda" sheetId="7" r:id="rId8"/>
    <sheet name="Planilha2" sheetId="12" r:id="rId9"/>
    <sheet name="MAIO APRESENTAÇÃO" sheetId="9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0" i="3" l="1"/>
  <c r="N81" i="3"/>
  <c r="K80" i="3"/>
  <c r="E80" i="3"/>
  <c r="N80" i="3"/>
  <c r="H79" i="3"/>
  <c r="K79" i="3"/>
  <c r="E79" i="3"/>
  <c r="N79" i="3"/>
  <c r="H78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66" i="3"/>
  <c r="J67" i="3"/>
  <c r="J65" i="3"/>
  <c r="J64" i="3"/>
  <c r="E78" i="3"/>
  <c r="E74" i="3"/>
  <c r="E75" i="3"/>
  <c r="E76" i="3"/>
  <c r="E77" i="3"/>
  <c r="K78" i="3"/>
  <c r="N78" i="3"/>
  <c r="N77" i="3"/>
  <c r="K77" i="3"/>
  <c r="H77" i="3"/>
  <c r="F76" i="7"/>
  <c r="N75" i="3"/>
  <c r="N76" i="3"/>
  <c r="N74" i="3"/>
  <c r="E71" i="3"/>
  <c r="L53" i="3"/>
  <c r="J60" i="3"/>
  <c r="J61" i="3"/>
  <c r="J62" i="3"/>
  <c r="H73" i="3"/>
  <c r="B7" i="13"/>
  <c r="B11" i="13" s="1"/>
  <c r="B8" i="13" s="1"/>
  <c r="K42" i="3" l="1"/>
  <c r="K43" i="3"/>
  <c r="K44" i="3"/>
  <c r="K45" i="3"/>
  <c r="K46" i="3"/>
  <c r="K47" i="3"/>
  <c r="K48" i="3"/>
  <c r="K49" i="3"/>
  <c r="K50" i="3"/>
  <c r="K51" i="3"/>
  <c r="K52" i="3"/>
  <c r="K41" i="3"/>
  <c r="B5" i="13"/>
  <c r="B4" i="13" s="1"/>
  <c r="L6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54" i="3"/>
  <c r="J59" i="3"/>
  <c r="J63" i="3"/>
  <c r="J58" i="3"/>
  <c r="J57" i="3"/>
  <c r="J56" i="3"/>
  <c r="J55" i="3"/>
  <c r="J54" i="3"/>
  <c r="H75" i="3"/>
  <c r="H76" i="3"/>
  <c r="H74" i="3"/>
  <c r="E73" i="3"/>
  <c r="E72" i="3"/>
  <c r="E68" i="3"/>
  <c r="E69" i="3"/>
  <c r="E67" i="3"/>
  <c r="E70" i="3"/>
  <c r="E63" i="3"/>
  <c r="E64" i="3"/>
  <c r="E65" i="3"/>
  <c r="E66" i="3"/>
  <c r="E62" i="3"/>
  <c r="H63" i="3"/>
  <c r="H64" i="3"/>
  <c r="H65" i="3"/>
  <c r="H66" i="3"/>
  <c r="H67" i="3"/>
  <c r="H68" i="3"/>
  <c r="H69" i="3"/>
  <c r="H71" i="3"/>
  <c r="H70" i="3"/>
  <c r="H72" i="3"/>
  <c r="H62" i="3"/>
  <c r="H60" i="3"/>
  <c r="H61" i="3"/>
  <c r="E61" i="3"/>
  <c r="H59" i="3"/>
  <c r="E60" i="3"/>
  <c r="G140" i="5"/>
  <c r="G141" i="5"/>
  <c r="G139" i="5"/>
  <c r="I139" i="5" s="1"/>
  <c r="E59" i="3"/>
  <c r="H58" i="3"/>
  <c r="E58" i="3"/>
  <c r="H57" i="3"/>
  <c r="E57" i="3"/>
  <c r="H56" i="3"/>
  <c r="E56" i="3"/>
  <c r="H55" i="3"/>
  <c r="E55" i="3"/>
  <c r="G3" i="11"/>
  <c r="G2" i="11"/>
  <c r="D3" i="11"/>
  <c r="D2" i="11"/>
  <c r="H64" i="7"/>
  <c r="H65" i="7"/>
  <c r="H63" i="7"/>
  <c r="H68" i="7" l="1"/>
  <c r="H52" i="3"/>
  <c r="H54" i="3"/>
  <c r="E54" i="3"/>
  <c r="E52" i="3"/>
  <c r="H51" i="3"/>
  <c r="H50" i="3"/>
  <c r="F22" i="10"/>
  <c r="F21" i="10"/>
  <c r="F20" i="10"/>
  <c r="F19" i="10"/>
  <c r="F18" i="10"/>
  <c r="F14" i="10"/>
  <c r="H49" i="3"/>
  <c r="G123" i="5"/>
  <c r="G122" i="5"/>
  <c r="G121" i="5"/>
  <c r="G120" i="5"/>
  <c r="G119" i="5"/>
  <c r="G118" i="5"/>
  <c r="G117" i="5"/>
  <c r="G116" i="5"/>
  <c r="G114" i="5"/>
  <c r="G113" i="5"/>
  <c r="H48" i="3"/>
  <c r="H47" i="3"/>
  <c r="H46" i="3"/>
  <c r="G100" i="5"/>
  <c r="D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H45" i="3"/>
  <c r="E51" i="3"/>
  <c r="G97" i="5"/>
  <c r="G96" i="5"/>
  <c r="G95" i="5"/>
  <c r="F13" i="10"/>
  <c r="F8" i="10"/>
  <c r="G98" i="5"/>
  <c r="G94" i="5"/>
  <c r="G93" i="5"/>
  <c r="F12" i="10"/>
  <c r="F11" i="10"/>
  <c r="G91" i="5"/>
  <c r="G92" i="5"/>
  <c r="F9" i="10"/>
  <c r="E50" i="3"/>
  <c r="F7" i="10"/>
  <c r="F10" i="10"/>
  <c r="E48" i="3"/>
  <c r="E49" i="3"/>
  <c r="E46" i="3"/>
  <c r="E47" i="3"/>
  <c r="F6" i="10"/>
  <c r="F5" i="10"/>
  <c r="F4" i="10"/>
  <c r="F3" i="10"/>
  <c r="E45" i="3"/>
  <c r="E32" i="3"/>
  <c r="E33" i="3"/>
  <c r="E34" i="3"/>
  <c r="E35" i="3"/>
  <c r="E36" i="3"/>
  <c r="E37" i="3"/>
  <c r="E38" i="3"/>
  <c r="E40" i="3"/>
  <c r="E41" i="3"/>
  <c r="E42" i="3"/>
  <c r="E43" i="3"/>
  <c r="E44" i="3"/>
  <c r="E30" i="3"/>
  <c r="E29" i="3"/>
  <c r="G89" i="5"/>
  <c r="G90" i="5"/>
  <c r="G109" i="5"/>
  <c r="G108" i="5"/>
  <c r="G107" i="5"/>
  <c r="G106" i="5"/>
  <c r="G105" i="5"/>
  <c r="G104" i="5"/>
  <c r="G103" i="5"/>
  <c r="G102" i="5"/>
  <c r="G99" i="5"/>
  <c r="G88" i="5"/>
  <c r="G87" i="5"/>
  <c r="G26" i="5"/>
  <c r="D25" i="5"/>
  <c r="G24" i="5"/>
  <c r="G38" i="5"/>
  <c r="G36" i="5"/>
  <c r="G37" i="5"/>
  <c r="G55" i="5"/>
  <c r="G57" i="5"/>
  <c r="G56" i="5"/>
  <c r="G54" i="5"/>
  <c r="G77" i="5"/>
  <c r="G81" i="5"/>
  <c r="G80" i="5"/>
  <c r="G79" i="5"/>
  <c r="H61" i="7"/>
  <c r="G68" i="5"/>
  <c r="G69" i="5"/>
  <c r="G70" i="5"/>
  <c r="G71" i="5"/>
  <c r="H52" i="7"/>
  <c r="H55" i="7" s="1"/>
  <c r="G72" i="5"/>
  <c r="H41" i="3"/>
  <c r="H42" i="3"/>
  <c r="H43" i="3"/>
  <c r="H44" i="3"/>
  <c r="H40" i="3"/>
  <c r="G75" i="5"/>
  <c r="G73" i="5"/>
  <c r="G67" i="5"/>
  <c r="G66" i="5"/>
  <c r="G65" i="5"/>
  <c r="G64" i="5"/>
  <c r="G63" i="5"/>
  <c r="H2" i="3"/>
  <c r="H3" i="3"/>
  <c r="H4" i="3"/>
  <c r="H5" i="3"/>
  <c r="H8" i="3"/>
  <c r="H9" i="3"/>
  <c r="H11" i="3"/>
  <c r="H12" i="3"/>
  <c r="H13" i="3"/>
  <c r="H14" i="3"/>
  <c r="H15" i="3"/>
  <c r="H17" i="3"/>
  <c r="H19" i="3"/>
  <c r="H20" i="3"/>
  <c r="H22" i="3"/>
  <c r="H23" i="3"/>
  <c r="H24" i="3"/>
  <c r="H25" i="3"/>
  <c r="H26" i="3"/>
  <c r="H27" i="3"/>
  <c r="H29" i="3"/>
  <c r="H30" i="3"/>
  <c r="H32" i="3"/>
  <c r="H33" i="3"/>
  <c r="H34" i="3"/>
  <c r="H35" i="3"/>
  <c r="H36" i="3"/>
  <c r="H37" i="3"/>
  <c r="H38" i="3"/>
  <c r="H45" i="7"/>
  <c r="H44" i="7"/>
  <c r="G52" i="5"/>
  <c r="G49" i="5"/>
  <c r="G50" i="5"/>
  <c r="G51" i="5"/>
  <c r="G48" i="5"/>
  <c r="G46" i="5"/>
  <c r="G45" i="5"/>
  <c r="G44" i="5"/>
  <c r="G47" i="5"/>
  <c r="F13" i="9"/>
  <c r="F12" i="9"/>
  <c r="D12" i="9"/>
  <c r="D11" i="9"/>
  <c r="F11" i="9"/>
  <c r="G43" i="5"/>
  <c r="G22" i="5"/>
  <c r="I31" i="5"/>
  <c r="G21" i="5"/>
  <c r="G20" i="5"/>
  <c r="G19" i="5"/>
  <c r="G18" i="5"/>
  <c r="G17" i="5"/>
  <c r="G16" i="5"/>
  <c r="G14" i="5"/>
  <c r="G13" i="5"/>
  <c r="G12" i="5"/>
  <c r="G11" i="5"/>
  <c r="G10" i="5"/>
  <c r="G9" i="5"/>
  <c r="G6" i="5"/>
  <c r="G5" i="5"/>
  <c r="G4" i="5"/>
  <c r="H3" i="9"/>
  <c r="H41" i="9"/>
  <c r="H35" i="9"/>
  <c r="H38" i="9" s="1"/>
  <c r="H30" i="9"/>
  <c r="H29" i="9"/>
  <c r="H25" i="9"/>
  <c r="H24" i="9"/>
  <c r="H23" i="9"/>
  <c r="H19" i="9"/>
  <c r="H18" i="9"/>
  <c r="H35" i="7"/>
  <c r="H38" i="7" s="1"/>
  <c r="H30" i="7"/>
  <c r="H29" i="7"/>
  <c r="I113" i="5" l="1"/>
  <c r="H2" i="10"/>
  <c r="G25" i="5"/>
  <c r="G28" i="5" s="1"/>
  <c r="I87" i="5"/>
  <c r="G40" i="5"/>
  <c r="G58" i="5"/>
  <c r="G60" i="5" s="1"/>
  <c r="G78" i="5"/>
  <c r="F78" i="5" s="1"/>
  <c r="I63" i="5"/>
  <c r="G76" i="5"/>
  <c r="G82" i="5"/>
  <c r="H80" i="5" s="1"/>
  <c r="H46" i="7"/>
  <c r="I9" i="5"/>
  <c r="H11" i="9"/>
  <c r="I43" i="5"/>
  <c r="H26" i="9"/>
  <c r="H20" i="9"/>
  <c r="H32" i="9"/>
  <c r="H32" i="7"/>
  <c r="H5" i="7"/>
  <c r="H7" i="7" s="1"/>
  <c r="H12" i="7"/>
  <c r="H13" i="7" s="1"/>
  <c r="H24" i="7"/>
  <c r="H25" i="7"/>
  <c r="H23" i="7"/>
  <c r="H19" i="7"/>
  <c r="H18" i="7"/>
  <c r="I16" i="5"/>
  <c r="I4" i="5"/>
  <c r="H75" i="5" l="1"/>
  <c r="G84" i="5"/>
  <c r="F76" i="5"/>
  <c r="J2" i="5"/>
  <c r="H26" i="7"/>
  <c r="H20" i="7"/>
  <c r="J12" i="1"/>
  <c r="G11" i="1"/>
  <c r="J5" i="1"/>
  <c r="J3" i="1" s="1"/>
  <c r="F3" i="1"/>
  <c r="B3" i="1"/>
  <c r="A3" i="1" s="1"/>
</calcChain>
</file>

<file path=xl/sharedStrings.xml><?xml version="1.0" encoding="utf-8"?>
<sst xmlns="http://schemas.openxmlformats.org/spreadsheetml/2006/main" count="1205" uniqueCount="365">
  <si>
    <t>FIXOS</t>
  </si>
  <si>
    <t>Receita</t>
  </si>
  <si>
    <t>Coluna1</t>
  </si>
  <si>
    <t>Dia</t>
  </si>
  <si>
    <t>Despesa</t>
  </si>
  <si>
    <t>Extraordinários</t>
  </si>
  <si>
    <t>Fonte</t>
  </si>
  <si>
    <t>Receita/Despesa</t>
  </si>
  <si>
    <t>Data</t>
  </si>
  <si>
    <t>Sonhos</t>
  </si>
  <si>
    <t>Internet melhor</t>
  </si>
  <si>
    <t>Duba</t>
  </si>
  <si>
    <t>Aluguel</t>
  </si>
  <si>
    <t>Galinhas</t>
  </si>
  <si>
    <t>Trimestral</t>
  </si>
  <si>
    <t>Kombi</t>
  </si>
  <si>
    <t>Leila</t>
  </si>
  <si>
    <t>Luz</t>
  </si>
  <si>
    <t>Fornada + Lenha + Cimento + Serviço</t>
  </si>
  <si>
    <t>Internet</t>
  </si>
  <si>
    <t>Evento Julho</t>
  </si>
  <si>
    <t>Julho</t>
  </si>
  <si>
    <t>Conta</t>
  </si>
  <si>
    <t>Silverlaend</t>
  </si>
  <si>
    <t>Maio, Junho, Julho</t>
  </si>
  <si>
    <t>Açougue</t>
  </si>
  <si>
    <t>Taxa inscrição evento Julho</t>
  </si>
  <si>
    <t>Mercado</t>
  </si>
  <si>
    <t>Taxa inscrição evento Outubro</t>
  </si>
  <si>
    <t>Outubro</t>
  </si>
  <si>
    <t>Frete Evento Outubro</t>
  </si>
  <si>
    <t>Estadia + Alimentação evento Outubro</t>
  </si>
  <si>
    <t>Fundição Silverlaend +Frete</t>
  </si>
  <si>
    <t>Junho</t>
  </si>
  <si>
    <t>Evento Outubro</t>
  </si>
  <si>
    <t>unidade</t>
  </si>
  <si>
    <t>Sabrina</t>
  </si>
  <si>
    <t>Fulana</t>
  </si>
  <si>
    <t>deitou</t>
  </si>
  <si>
    <t>galinha</t>
  </si>
  <si>
    <t>Raquel</t>
  </si>
  <si>
    <t>Iniciais</t>
  </si>
  <si>
    <t>SA</t>
  </si>
  <si>
    <t>FU</t>
  </si>
  <si>
    <t>RA</t>
  </si>
  <si>
    <t>DA</t>
  </si>
  <si>
    <t>NA</t>
  </si>
  <si>
    <t>Dalila</t>
  </si>
  <si>
    <t>Nairobi</t>
  </si>
  <si>
    <t>CA</t>
  </si>
  <si>
    <t>ZU</t>
  </si>
  <si>
    <t>Zulema</t>
  </si>
  <si>
    <t>JU</t>
  </si>
  <si>
    <t>Judite</t>
  </si>
  <si>
    <t>MA</t>
  </si>
  <si>
    <t>Macarena</t>
  </si>
  <si>
    <t>Valor</t>
  </si>
  <si>
    <t>Produto</t>
  </si>
  <si>
    <t>milho</t>
  </si>
  <si>
    <t>quantidade</t>
  </si>
  <si>
    <t>Kg</t>
  </si>
  <si>
    <t>touflon top</t>
  </si>
  <si>
    <t>TOTAL</t>
  </si>
  <si>
    <t>fevereiro</t>
  </si>
  <si>
    <t>março</t>
  </si>
  <si>
    <t>frango</t>
  </si>
  <si>
    <t>mês</t>
  </si>
  <si>
    <t>thuya</t>
  </si>
  <si>
    <t>frasco</t>
  </si>
  <si>
    <t>ovo caipira</t>
  </si>
  <si>
    <t>duzia</t>
  </si>
  <si>
    <t>ovo</t>
  </si>
  <si>
    <t>maio</t>
  </si>
  <si>
    <t>abril</t>
  </si>
  <si>
    <t>janeiro</t>
  </si>
  <si>
    <t>polaco</t>
  </si>
  <si>
    <t>franga</t>
  </si>
  <si>
    <t>polaca</t>
  </si>
  <si>
    <t>arredondando</t>
  </si>
  <si>
    <t>Leandro</t>
  </si>
  <si>
    <t>caipira</t>
  </si>
  <si>
    <t>MAIO DE 2021</t>
  </si>
  <si>
    <t>Amigo de Sérgio Caiafa</t>
  </si>
  <si>
    <t>(24) 99214-4350</t>
  </si>
  <si>
    <t>Telefone Whatsaap</t>
  </si>
  <si>
    <t>João Galinha</t>
  </si>
  <si>
    <t>fevereiro DE 2021</t>
  </si>
  <si>
    <t>Poda de árvores</t>
  </si>
  <si>
    <t>março DE 2021</t>
  </si>
  <si>
    <t>CPF</t>
  </si>
  <si>
    <t xml:space="preserve"> AT</t>
  </si>
  <si>
    <t>Ateu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</si>
  <si>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</si>
  <si>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</si>
  <si>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</si>
  <si>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</si>
  <si>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</si>
  <si>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</si>
  <si>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</si>
  <si>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</si>
  <si>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</si>
  <si>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</si>
  <si>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</si>
  <si>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Juditi</t>
  </si>
  <si>
    <t>AG</t>
  </si>
  <si>
    <t>Alta Gracia</t>
  </si>
  <si>
    <t>TO</t>
  </si>
  <si>
    <t>Tokio</t>
  </si>
  <si>
    <t>RI</t>
  </si>
  <si>
    <t>Rita Lee</t>
  </si>
  <si>
    <t>Elis Regina</t>
  </si>
  <si>
    <t>NL</t>
  </si>
  <si>
    <t>Nara Leão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</si>
  <si>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</si>
  <si>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</si>
  <si>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</si>
  <si>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</si>
  <si>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</si>
  <si>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</si>
  <si>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</si>
  <si>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</si>
  <si>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</si>
  <si>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</si>
  <si>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GI</t>
  </si>
  <si>
    <t>Giovana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</si>
  <si>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</si>
  <si>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</si>
  <si>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</si>
  <si>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</si>
  <si>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</si>
  <si>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</si>
  <si>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</si>
  <si>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</si>
  <si>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</si>
  <si>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</si>
  <si>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</si>
  <si>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</si>
  <si>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</si>
  <si>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0000</t>
  </si>
  <si>
    <t>IN</t>
  </si>
  <si>
    <t>Inaura</t>
  </si>
  <si>
    <t>Cálcifer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</si>
  <si>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</si>
  <si>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</si>
  <si>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</si>
  <si>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</si>
  <si>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</si>
  <si>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</si>
  <si>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</si>
  <si>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</si>
  <si>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</si>
  <si>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</si>
  <si>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</si>
  <si>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</si>
  <si>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</si>
  <si>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</si>
  <si>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</si>
  <si>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</si>
  <si>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</si>
  <si>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</si>
  <si>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</si>
  <si>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</si>
  <si>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</si>
  <si>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</si>
  <si>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</si>
  <si>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</si>
  <si>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</si>
  <si>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PO</t>
  </si>
  <si>
    <t>Polaquito</t>
  </si>
  <si>
    <t>Sigla</t>
  </si>
  <si>
    <t>Nome</t>
  </si>
  <si>
    <t>TJ</t>
  </si>
  <si>
    <t>Tom Jobim</t>
  </si>
  <si>
    <t>Caipira</t>
  </si>
  <si>
    <t>Rhodia</t>
  </si>
  <si>
    <t>Índio</t>
  </si>
  <si>
    <t>Polaco</t>
  </si>
  <si>
    <t>Caipirão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</si>
  <si>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</si>
  <si>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</si>
  <si>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</si>
  <si>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</si>
  <si>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</si>
  <si>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</si>
  <si>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</si>
  <si>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</si>
  <si>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</si>
  <si>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</si>
  <si>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</si>
  <si>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</si>
  <si>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</si>
  <si>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</si>
  <si>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</si>
  <si>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</si>
  <si>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</si>
  <si>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</si>
  <si>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</si>
  <si>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</si>
  <si>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Cesar</t>
  </si>
  <si>
    <t>PR</t>
  </si>
  <si>
    <t>Professor</t>
  </si>
  <si>
    <t>Janaina</t>
  </si>
  <si>
    <t>JÁ</t>
  </si>
  <si>
    <t>GALO</t>
  </si>
  <si>
    <t>AXUL</t>
  </si>
  <si>
    <t>VERMELHO</t>
  </si>
  <si>
    <t>GALINHA</t>
  </si>
  <si>
    <t>VERDE</t>
  </si>
  <si>
    <t>FRANGO</t>
  </si>
  <si>
    <t>LARANJA</t>
  </si>
  <si>
    <t>FRANGA</t>
  </si>
  <si>
    <t>ER</t>
  </si>
  <si>
    <t>RL</t>
  </si>
  <si>
    <t>FR</t>
  </si>
  <si>
    <t>Franga</t>
  </si>
  <si>
    <t>Calcifer</t>
  </si>
  <si>
    <t>Índia</t>
  </si>
  <si>
    <t>SN</t>
  </si>
  <si>
    <t>junho</t>
  </si>
  <si>
    <t>nasceu</t>
  </si>
  <si>
    <t>junho de 2021</t>
  </si>
  <si>
    <t>Marquinho ?</t>
  </si>
  <si>
    <t>VENDA DE GALINHAS - MAIO DE 2021</t>
  </si>
  <si>
    <t>VENDA TOTAL</t>
  </si>
  <si>
    <t>Sole</t>
  </si>
  <si>
    <t>Tereza</t>
  </si>
  <si>
    <t>Alba</t>
  </si>
  <si>
    <t>Lucrécia</t>
  </si>
  <si>
    <t>ração</t>
  </si>
  <si>
    <t>WA</t>
  </si>
  <si>
    <t>Wanderléa</t>
  </si>
  <si>
    <t>julho de 2021</t>
  </si>
  <si>
    <t>julho</t>
  </si>
  <si>
    <t>tela de galinheiro</t>
  </si>
  <si>
    <t>metros</t>
  </si>
  <si>
    <t>maio de 2021</t>
  </si>
  <si>
    <t>março de 2021</t>
  </si>
  <si>
    <t>fevereiro de 2021</t>
  </si>
  <si>
    <t>frete embalagem p/ ovo</t>
  </si>
  <si>
    <t>embalagem p/ ovo</t>
  </si>
  <si>
    <t>pulseiras p/marcação</t>
  </si>
  <si>
    <t>Preço</t>
  </si>
  <si>
    <t>etiqueta</t>
  </si>
  <si>
    <t>rolo</t>
  </si>
  <si>
    <t>pacote c/6</t>
  </si>
  <si>
    <t>dúzia</t>
  </si>
  <si>
    <t>IS</t>
  </si>
  <si>
    <t>Ivete Sangalo</t>
  </si>
  <si>
    <t>insumo</t>
  </si>
  <si>
    <t>diversos</t>
  </si>
  <si>
    <t>21 dias</t>
  </si>
  <si>
    <t>agosto</t>
  </si>
  <si>
    <t>20 ml</t>
  </si>
  <si>
    <t>Vantil ibuprofeno</t>
  </si>
  <si>
    <t>caixa c/12</t>
  </si>
  <si>
    <t>frangos</t>
  </si>
  <si>
    <t>JULHO DE 2021</t>
  </si>
  <si>
    <t>Dona Emília</t>
  </si>
  <si>
    <t>% N</t>
  </si>
  <si>
    <t>Tókio</t>
  </si>
  <si>
    <t>&lt;= 5 FA</t>
  </si>
  <si>
    <t>&lt;=4 FA</t>
  </si>
  <si>
    <t>misturaram os pintinhos</t>
  </si>
  <si>
    <t>AG tomou 2 pintinhos da IS</t>
  </si>
  <si>
    <t>FA</t>
  </si>
  <si>
    <t>Fátima</t>
  </si>
  <si>
    <t>agosto de 2021</t>
  </si>
  <si>
    <t>ZP</t>
  </si>
  <si>
    <t>Zizi Possi</t>
  </si>
  <si>
    <t>3FA + 5ER + 6RL</t>
  </si>
  <si>
    <t>5FA + 6ER + 5RL</t>
  </si>
  <si>
    <t>1FA + 1TO + 3RL + 9?</t>
  </si>
  <si>
    <t>galos</t>
  </si>
  <si>
    <t>galo</t>
  </si>
  <si>
    <t>N</t>
  </si>
  <si>
    <t>pintos</t>
  </si>
  <si>
    <t>Claudinho</t>
  </si>
  <si>
    <t>(24) 988343713</t>
  </si>
  <si>
    <t>frango/a</t>
  </si>
  <si>
    <t>pintinho</t>
  </si>
  <si>
    <t>AGOSTO DE 2021</t>
  </si>
  <si>
    <t>setembro de 2021</t>
  </si>
  <si>
    <t>setembro</t>
  </si>
  <si>
    <t>trabalho</t>
  </si>
  <si>
    <t>dias</t>
  </si>
  <si>
    <t>3TE + 6ER + 3RL</t>
  </si>
  <si>
    <t>6ER + 6RL</t>
  </si>
  <si>
    <t>5TE + 5 RL . 4 ER</t>
  </si>
  <si>
    <t>pago</t>
  </si>
  <si>
    <t>Condição</t>
  </si>
  <si>
    <t>4NL + 2 ER + 2FU</t>
  </si>
  <si>
    <t>instalação luz</t>
  </si>
  <si>
    <t>a pagar</t>
  </si>
  <si>
    <t>TE</t>
  </si>
  <si>
    <t>Teresa</t>
  </si>
  <si>
    <t>tela p/pintinho</t>
  </si>
  <si>
    <t>lâmpad led</t>
  </si>
  <si>
    <t>lâmpada led</t>
  </si>
  <si>
    <t>fio paalelo 1,5mm</t>
  </si>
  <si>
    <t>4TO + 6NL + 4RL</t>
  </si>
  <si>
    <t>1TE + 2NL + 1RL</t>
  </si>
  <si>
    <t>4TO + 3NL + 2RL + 1ER +1IS</t>
  </si>
  <si>
    <t>período</t>
  </si>
  <si>
    <t>média geral</t>
  </si>
  <si>
    <t>fio paralelo 1,5mm</t>
  </si>
  <si>
    <t>tela pintinho 1,2m</t>
  </si>
  <si>
    <t>outubro de 2021</t>
  </si>
  <si>
    <t>outubro</t>
  </si>
  <si>
    <t>total</t>
  </si>
  <si>
    <t>11 a 15</t>
  </si>
  <si>
    <t>chocou</t>
  </si>
  <si>
    <t>hoje</t>
  </si>
  <si>
    <t>idade</t>
  </si>
  <si>
    <t>menor</t>
  </si>
  <si>
    <t>maior</t>
  </si>
  <si>
    <t>14TO</t>
  </si>
  <si>
    <t>12FA + 4TO + 2GI</t>
  </si>
  <si>
    <t>18NL</t>
  </si>
  <si>
    <t>19AZ</t>
  </si>
  <si>
    <t>12RL</t>
  </si>
  <si>
    <t>novembro de 2021</t>
  </si>
  <si>
    <t>MB</t>
  </si>
  <si>
    <t>Maria Betânia</t>
  </si>
  <si>
    <t>17TO</t>
  </si>
  <si>
    <t>Altagracia</t>
  </si>
  <si>
    <t>16PO</t>
  </si>
  <si>
    <t>13TE</t>
  </si>
  <si>
    <t>12PO</t>
  </si>
  <si>
    <t>Genética</t>
  </si>
  <si>
    <t>ovos</t>
  </si>
  <si>
    <t>GC</t>
  </si>
  <si>
    <t>Gal Costa</t>
  </si>
  <si>
    <t>10PO</t>
  </si>
  <si>
    <t>ES</t>
  </si>
  <si>
    <t>Elsa Soares</t>
  </si>
  <si>
    <t>TÓ</t>
  </si>
  <si>
    <t>criando</t>
  </si>
  <si>
    <t>vendida</t>
  </si>
  <si>
    <t>solteira</t>
  </si>
  <si>
    <t>%E</t>
  </si>
  <si>
    <t>E</t>
  </si>
  <si>
    <t>nascimento</t>
  </si>
  <si>
    <t>X</t>
  </si>
  <si>
    <t>D</t>
  </si>
  <si>
    <t>L</t>
  </si>
  <si>
    <t>cabeças</t>
  </si>
  <si>
    <t>fator</t>
  </si>
  <si>
    <t>lucro / mês</t>
  </si>
  <si>
    <t>despesa / mês</t>
  </si>
  <si>
    <t>P</t>
  </si>
  <si>
    <t>X * N</t>
  </si>
  <si>
    <t>B</t>
  </si>
  <si>
    <t>bruto / mês</t>
  </si>
  <si>
    <t>18 FA</t>
  </si>
  <si>
    <t>galinhas</t>
  </si>
  <si>
    <t>17RL + 1 Gigante</t>
  </si>
  <si>
    <t>Natália</t>
  </si>
  <si>
    <t>uma roça no meu Coração</t>
  </si>
  <si>
    <t>Embrapa 51</t>
  </si>
  <si>
    <t>?</t>
  </si>
  <si>
    <t>4 TÓ</t>
  </si>
  <si>
    <t>11 TÓ</t>
  </si>
  <si>
    <t>12 TÓ</t>
  </si>
  <si>
    <t>aumiu</t>
  </si>
  <si>
    <t>chocando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</si>
</sst>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[$-416]d;@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theme="7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u/>
      <sz val="14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4" tint="-0.499984740745262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2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20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24">
    <xf numFmtId="0" fontId="0" fillId="0" borderId="0" xfId="0"/>
    <xf numFmtId="44" fontId="3" fillId="0" borderId="1" xfId="2" applyFont="1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44" fontId="0" fillId="0" borderId="3" xfId="2" applyFont="1" applyBorder="1" applyAlignment="1">
      <alignment horizontal="center" vertical="center"/>
    </xf>
    <xf numFmtId="0" fontId="0" fillId="0" borderId="4" xfId="1" applyNumberFormat="1" applyFont="1" applyBorder="1" applyAlignment="1">
      <alignment horizontal="center" vertical="center"/>
    </xf>
    <xf numFmtId="0" fontId="0" fillId="2" borderId="5" xfId="2" applyNumberFormat="1" applyFont="1" applyFill="1" applyBorder="1" applyAlignment="1">
      <alignment horizontal="center" vertical="center"/>
    </xf>
    <xf numFmtId="44" fontId="0" fillId="0" borderId="6" xfId="2" applyFont="1" applyBorder="1" applyAlignment="1">
      <alignment horizontal="center" vertical="center"/>
    </xf>
    <xf numFmtId="0" fontId="0" fillId="0" borderId="6" xfId="2" applyNumberFormat="1" applyFont="1" applyBorder="1" applyAlignment="1">
      <alignment horizontal="center" vertical="center"/>
    </xf>
    <xf numFmtId="44" fontId="0" fillId="0" borderId="7" xfId="2" applyFont="1" applyBorder="1" applyAlignment="1">
      <alignment horizontal="center" vertical="center"/>
    </xf>
    <xf numFmtId="44" fontId="0" fillId="0" borderId="4" xfId="2" applyFont="1" applyBorder="1" applyAlignment="1">
      <alignment horizontal="center" vertical="center"/>
    </xf>
    <xf numFmtId="44" fontId="0" fillId="0" borderId="0" xfId="2" applyFont="1" applyAlignment="1">
      <alignment horizontal="center" vertical="center"/>
    </xf>
    <xf numFmtId="44" fontId="3" fillId="2" borderId="0" xfId="2" applyFont="1" applyFill="1" applyBorder="1" applyAlignment="1">
      <alignment horizontal="center" vertical="center"/>
    </xf>
    <xf numFmtId="44" fontId="0" fillId="2" borderId="0" xfId="2" applyFont="1" applyFill="1" applyBorder="1" applyAlignment="1">
      <alignment horizontal="center" vertical="center"/>
    </xf>
    <xf numFmtId="44" fontId="0" fillId="2" borderId="8" xfId="2" applyFont="1" applyFill="1" applyBorder="1" applyAlignment="1">
      <alignment horizontal="center" vertical="center"/>
    </xf>
    <xf numFmtId="0" fontId="0" fillId="2" borderId="9" xfId="1" applyNumberFormat="1" applyFont="1" applyFill="1" applyBorder="1" applyAlignment="1">
      <alignment horizontal="center" vertical="center"/>
    </xf>
    <xf numFmtId="0" fontId="0" fillId="2" borderId="9" xfId="2" applyNumberFormat="1" applyFont="1" applyFill="1" applyBorder="1" applyAlignment="1">
      <alignment horizontal="center" vertical="center"/>
    </xf>
    <xf numFmtId="0" fontId="0" fillId="2" borderId="8" xfId="2" applyNumberFormat="1" applyFont="1" applyFill="1" applyBorder="1" applyAlignment="1">
      <alignment horizontal="center" vertical="center"/>
    </xf>
    <xf numFmtId="44" fontId="0" fillId="2" borderId="10" xfId="2" applyFont="1" applyFill="1" applyBorder="1" applyAlignment="1">
      <alignment horizontal="center" vertical="center"/>
    </xf>
    <xf numFmtId="44" fontId="0" fillId="2" borderId="9" xfId="2" applyFont="1" applyFill="1" applyBorder="1" applyAlignment="1">
      <alignment horizontal="center" vertical="center"/>
    </xf>
    <xf numFmtId="44" fontId="0" fillId="2" borderId="0" xfId="2" applyFont="1" applyFill="1" applyAlignment="1">
      <alignment horizontal="center" vertical="center"/>
    </xf>
    <xf numFmtId="44" fontId="2" fillId="3" borderId="0" xfId="2" applyFont="1" applyFill="1" applyAlignment="1">
      <alignment horizontal="center" vertical="center"/>
    </xf>
    <xf numFmtId="44" fontId="0" fillId="4" borderId="0" xfId="2" applyFont="1" applyFill="1" applyBorder="1" applyAlignment="1">
      <alignment horizontal="center" vertical="center"/>
    </xf>
    <xf numFmtId="44" fontId="0" fillId="0" borderId="8" xfId="2" applyFont="1" applyBorder="1" applyAlignment="1">
      <alignment horizontal="center" vertical="center"/>
    </xf>
    <xf numFmtId="0" fontId="0" fillId="0" borderId="9" xfId="1" applyNumberFormat="1" applyFont="1" applyBorder="1" applyAlignment="1">
      <alignment horizontal="center" vertical="center"/>
    </xf>
    <xf numFmtId="44" fontId="0" fillId="5" borderId="8" xfId="2" applyFont="1" applyFill="1" applyBorder="1" applyAlignment="1">
      <alignment horizontal="center" vertical="center"/>
    </xf>
    <xf numFmtId="0" fontId="0" fillId="0" borderId="8" xfId="2" applyNumberFormat="1" applyFont="1" applyBorder="1" applyAlignment="1">
      <alignment horizontal="center" vertical="center"/>
    </xf>
    <xf numFmtId="44" fontId="0" fillId="0" borderId="10" xfId="2" applyFont="1" applyBorder="1" applyAlignment="1">
      <alignment horizontal="center" vertical="center"/>
    </xf>
    <xf numFmtId="44" fontId="0" fillId="0" borderId="9" xfId="2" applyFont="1" applyBorder="1" applyAlignment="1">
      <alignment horizontal="center" vertical="center"/>
    </xf>
    <xf numFmtId="44" fontId="0" fillId="0" borderId="0" xfId="2" applyFont="1" applyBorder="1" applyAlignment="1">
      <alignment horizontal="center" vertical="center"/>
    </xf>
    <xf numFmtId="44" fontId="0" fillId="0" borderId="8" xfId="2" applyFont="1" applyBorder="1" applyAlignment="1">
      <alignment horizontal="center" vertical="center" wrapText="1"/>
    </xf>
    <xf numFmtId="14" fontId="0" fillId="0" borderId="9" xfId="2" applyNumberFormat="1" applyFont="1" applyBorder="1" applyAlignment="1">
      <alignment horizontal="center" vertical="center"/>
    </xf>
    <xf numFmtId="0" fontId="0" fillId="0" borderId="8" xfId="1" applyNumberFormat="1" applyFont="1" applyBorder="1" applyAlignment="1">
      <alignment horizontal="center" vertical="center"/>
    </xf>
    <xf numFmtId="44" fontId="0" fillId="0" borderId="9" xfId="2" applyFont="1" applyBorder="1" applyAlignment="1">
      <alignment horizontal="center" vertical="center" wrapText="1"/>
    </xf>
    <xf numFmtId="0" fontId="0" fillId="0" borderId="3" xfId="1" applyNumberFormat="1" applyFont="1" applyBorder="1" applyAlignment="1">
      <alignment horizontal="center" vertical="center"/>
    </xf>
    <xf numFmtId="0" fontId="0" fillId="0" borderId="3" xfId="2" applyNumberFormat="1" applyFont="1" applyBorder="1" applyAlignment="1">
      <alignment horizontal="center" vertical="center"/>
    </xf>
    <xf numFmtId="0" fontId="6" fillId="7" borderId="0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6" borderId="0" xfId="0" applyFont="1" applyFill="1"/>
    <xf numFmtId="164" fontId="4" fillId="6" borderId="0" xfId="0" applyNumberFormat="1" applyFont="1" applyFill="1"/>
    <xf numFmtId="164" fontId="4" fillId="6" borderId="0" xfId="0" applyNumberFormat="1" applyFont="1" applyFill="1" applyAlignment="1">
      <alignment vertical="center"/>
    </xf>
    <xf numFmtId="164" fontId="4" fillId="6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164" fontId="5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14" fontId="4" fillId="0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6" fillId="0" borderId="11" xfId="0" quotePrefix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9" fillId="0" borderId="18" xfId="0" quotePrefix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6" borderId="0" xfId="0" quotePrefix="1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12" fillId="0" borderId="0" xfId="0" quotePrefix="1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2" fillId="0" borderId="11" xfId="0" quotePrefix="1" applyFont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2" xfId="0" quotePrefix="1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9" fontId="13" fillId="0" borderId="0" xfId="0" applyNumberFormat="1" applyFont="1" applyFill="1" applyBorder="1" applyAlignment="1">
      <alignment horizontal="center" vertical="center"/>
    </xf>
    <xf numFmtId="14" fontId="13" fillId="0" borderId="0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7" fillId="0" borderId="17" xfId="0" applyFont="1" applyBorder="1" applyAlignment="1">
      <alignment horizontal="right"/>
    </xf>
    <xf numFmtId="164" fontId="7" fillId="0" borderId="16" xfId="0" applyNumberFormat="1" applyFont="1" applyBorder="1" applyAlignment="1">
      <alignment horizontal="center" vertical="center"/>
    </xf>
    <xf numFmtId="0" fontId="0" fillId="6" borderId="0" xfId="0" applyFill="1"/>
    <xf numFmtId="0" fontId="4" fillId="7" borderId="14" xfId="0" applyFont="1" applyFill="1" applyBorder="1" applyAlignment="1">
      <alignment horizontal="center"/>
    </xf>
    <xf numFmtId="164" fontId="4" fillId="7" borderId="14" xfId="0" applyNumberFormat="1" applyFont="1" applyFill="1" applyBorder="1" applyAlignment="1">
      <alignment horizontal="center"/>
    </xf>
    <xf numFmtId="164" fontId="4" fillId="7" borderId="15" xfId="0" applyNumberFormat="1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/>
    </xf>
    <xf numFmtId="164" fontId="4" fillId="7" borderId="0" xfId="0" applyNumberFormat="1" applyFont="1" applyFill="1" applyBorder="1" applyAlignment="1">
      <alignment horizontal="center"/>
    </xf>
    <xf numFmtId="164" fontId="4" fillId="7" borderId="10" xfId="0" applyNumberFormat="1" applyFont="1" applyFill="1" applyBorder="1" applyAlignment="1">
      <alignment horizontal="center" vertical="center"/>
    </xf>
    <xf numFmtId="164" fontId="4" fillId="7" borderId="7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164" fontId="6" fillId="7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right"/>
    </xf>
    <xf numFmtId="164" fontId="6" fillId="7" borderId="7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/>
    </xf>
    <xf numFmtId="164" fontId="15" fillId="0" borderId="0" xfId="0" applyNumberFormat="1" applyFont="1" applyFill="1" applyAlignment="1">
      <alignment horizontal="center"/>
    </xf>
    <xf numFmtId="0" fontId="15" fillId="0" borderId="0" xfId="0" applyFont="1" applyFill="1" applyAlignment="1">
      <alignment horizontal="center" vertical="center"/>
    </xf>
    <xf numFmtId="14" fontId="15" fillId="0" borderId="5" xfId="0" applyNumberFormat="1" applyFont="1" applyFill="1" applyBorder="1" applyAlignment="1">
      <alignment horizontal="center"/>
    </xf>
    <xf numFmtId="0" fontId="15" fillId="0" borderId="15" xfId="0" applyFont="1" applyFill="1" applyBorder="1" applyAlignment="1">
      <alignment horizontal="center"/>
    </xf>
    <xf numFmtId="0" fontId="15" fillId="0" borderId="5" xfId="0" applyFont="1" applyFill="1" applyBorder="1" applyAlignment="1">
      <alignment horizontal="center"/>
    </xf>
    <xf numFmtId="0" fontId="15" fillId="0" borderId="14" xfId="0" applyFont="1" applyFill="1" applyBorder="1" applyAlignment="1">
      <alignment horizontal="center"/>
    </xf>
    <xf numFmtId="164" fontId="15" fillId="0" borderId="15" xfId="0" applyNumberFormat="1" applyFont="1" applyFill="1" applyBorder="1" applyAlignment="1">
      <alignment horizontal="center"/>
    </xf>
    <xf numFmtId="14" fontId="15" fillId="0" borderId="4" xfId="0" applyNumberFormat="1" applyFont="1" applyFill="1" applyBorder="1" applyAlignment="1">
      <alignment horizontal="center"/>
    </xf>
    <xf numFmtId="0" fontId="15" fillId="0" borderId="7" xfId="0" applyFont="1" applyFill="1" applyBorder="1" applyAlignment="1">
      <alignment horizontal="center"/>
    </xf>
    <xf numFmtId="0" fontId="15" fillId="0" borderId="4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164" fontId="15" fillId="0" borderId="7" xfId="0" applyNumberFormat="1" applyFont="1" applyFill="1" applyBorder="1" applyAlignment="1">
      <alignment horizontal="center"/>
    </xf>
    <xf numFmtId="14" fontId="5" fillId="7" borderId="1" xfId="0" applyNumberFormat="1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164" fontId="5" fillId="7" borderId="17" xfId="0" applyNumberFormat="1" applyFont="1" applyFill="1" applyBorder="1" applyAlignment="1">
      <alignment horizontal="center"/>
    </xf>
    <xf numFmtId="14" fontId="15" fillId="7" borderId="5" xfId="0" applyNumberFormat="1" applyFont="1" applyFill="1" applyBorder="1" applyAlignment="1">
      <alignment horizontal="center"/>
    </xf>
    <xf numFmtId="0" fontId="15" fillId="7" borderId="14" xfId="0" applyFont="1" applyFill="1" applyBorder="1" applyAlignment="1">
      <alignment horizontal="center"/>
    </xf>
    <xf numFmtId="14" fontId="15" fillId="7" borderId="4" xfId="0" applyNumberFormat="1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164" fontId="15" fillId="7" borderId="13" xfId="0" applyNumberFormat="1" applyFont="1" applyFill="1" applyBorder="1" applyAlignment="1">
      <alignment horizontal="center"/>
    </xf>
    <xf numFmtId="164" fontId="15" fillId="7" borderId="3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4" fontId="15" fillId="0" borderId="9" xfId="0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164" fontId="15" fillId="0" borderId="10" xfId="0" applyNumberFormat="1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0" fontId="18" fillId="0" borderId="0" xfId="0" applyFont="1" applyFill="1" applyAlignment="1">
      <alignment horizontal="center" vertical="center"/>
    </xf>
    <xf numFmtId="164" fontId="18" fillId="0" borderId="0" xfId="0" applyNumberFormat="1" applyFont="1" applyFill="1" applyAlignment="1">
      <alignment horizontal="center" vertical="center"/>
    </xf>
    <xf numFmtId="14" fontId="19" fillId="0" borderId="9" xfId="0" applyNumberFormat="1" applyFont="1" applyFill="1" applyBorder="1" applyAlignment="1">
      <alignment horizontal="center"/>
    </xf>
    <xf numFmtId="0" fontId="19" fillId="0" borderId="9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164" fontId="19" fillId="0" borderId="10" xfId="0" applyNumberFormat="1" applyFont="1" applyFill="1" applyBorder="1" applyAlignment="1">
      <alignment horizontal="center"/>
    </xf>
    <xf numFmtId="164" fontId="15" fillId="0" borderId="14" xfId="0" applyNumberFormat="1" applyFont="1" applyFill="1" applyBorder="1" applyAlignment="1">
      <alignment horizontal="center"/>
    </xf>
    <xf numFmtId="164" fontId="15" fillId="0" borderId="0" xfId="0" applyNumberFormat="1" applyFont="1" applyFill="1" applyBorder="1" applyAlignment="1">
      <alignment horizontal="center"/>
    </xf>
    <xf numFmtId="164" fontId="19" fillId="0" borderId="0" xfId="0" applyNumberFormat="1" applyFont="1" applyFill="1" applyBorder="1" applyAlignment="1">
      <alignment horizontal="center"/>
    </xf>
    <xf numFmtId="164" fontId="15" fillId="0" borderId="2" xfId="0" applyNumberFormat="1" applyFont="1" applyFill="1" applyBorder="1" applyAlignment="1">
      <alignment horizontal="center"/>
    </xf>
    <xf numFmtId="0" fontId="20" fillId="0" borderId="16" xfId="0" applyFont="1" applyBorder="1" applyAlignment="1">
      <alignment horizontal="center"/>
    </xf>
    <xf numFmtId="14" fontId="19" fillId="7" borderId="9" xfId="0" applyNumberFormat="1" applyFont="1" applyFill="1" applyBorder="1" applyAlignment="1">
      <alignment horizontal="center"/>
    </xf>
    <xf numFmtId="0" fontId="19" fillId="7" borderId="8" xfId="0" applyFont="1" applyFill="1" applyBorder="1" applyAlignment="1">
      <alignment horizontal="center"/>
    </xf>
    <xf numFmtId="0" fontId="19" fillId="7" borderId="0" xfId="0" applyFont="1" applyFill="1" applyBorder="1" applyAlignment="1">
      <alignment horizontal="center"/>
    </xf>
    <xf numFmtId="164" fontId="19" fillId="7" borderId="8" xfId="0" applyNumberFormat="1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 vertical="center"/>
    </xf>
    <xf numFmtId="14" fontId="15" fillId="6" borderId="0" xfId="0" applyNumberFormat="1" applyFont="1" applyFill="1" applyBorder="1" applyAlignment="1">
      <alignment horizontal="center"/>
    </xf>
    <xf numFmtId="0" fontId="15" fillId="6" borderId="0" xfId="0" applyFont="1" applyFill="1" applyBorder="1" applyAlignment="1">
      <alignment horizontal="center"/>
    </xf>
    <xf numFmtId="164" fontId="15" fillId="6" borderId="0" xfId="0" applyNumberFormat="1" applyFont="1" applyFill="1" applyBorder="1" applyAlignment="1">
      <alignment horizontal="center"/>
    </xf>
    <xf numFmtId="0" fontId="5" fillId="6" borderId="0" xfId="0" applyFont="1" applyFill="1" applyBorder="1" applyAlignment="1">
      <alignment horizontal="center" vertical="center"/>
    </xf>
    <xf numFmtId="164" fontId="20" fillId="6" borderId="0" xfId="0" applyNumberFormat="1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/>
    </xf>
    <xf numFmtId="164" fontId="15" fillId="7" borderId="14" xfId="0" applyNumberFormat="1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 vertical="center"/>
    </xf>
    <xf numFmtId="0" fontId="19" fillId="7" borderId="9" xfId="0" applyFont="1" applyFill="1" applyBorder="1" applyAlignment="1">
      <alignment horizontal="center"/>
    </xf>
    <xf numFmtId="164" fontId="19" fillId="7" borderId="0" xfId="0" applyNumberFormat="1" applyFont="1" applyFill="1" applyBorder="1" applyAlignment="1">
      <alignment horizontal="center"/>
    </xf>
    <xf numFmtId="0" fontId="19" fillId="7" borderId="4" xfId="0" applyFont="1" applyFill="1" applyBorder="1" applyAlignment="1">
      <alignment horizontal="center"/>
    </xf>
    <xf numFmtId="0" fontId="19" fillId="7" borderId="2" xfId="0" quotePrefix="1" applyFont="1" applyFill="1" applyBorder="1" applyAlignment="1">
      <alignment horizontal="center"/>
    </xf>
    <xf numFmtId="0" fontId="19" fillId="7" borderId="2" xfId="0" applyFont="1" applyFill="1" applyBorder="1" applyAlignment="1">
      <alignment horizontal="center"/>
    </xf>
    <xf numFmtId="164" fontId="19" fillId="7" borderId="2" xfId="0" applyNumberFormat="1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/>
    </xf>
    <xf numFmtId="164" fontId="22" fillId="0" borderId="0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center"/>
    </xf>
    <xf numFmtId="164" fontId="22" fillId="0" borderId="10" xfId="0" applyNumberFormat="1" applyFont="1" applyFill="1" applyBorder="1" applyAlignment="1">
      <alignment horizontal="center"/>
    </xf>
    <xf numFmtId="14" fontId="22" fillId="0" borderId="9" xfId="0" applyNumberFormat="1" applyFont="1" applyFill="1" applyBorder="1" applyAlignment="1">
      <alignment horizontal="center"/>
    </xf>
    <xf numFmtId="0" fontId="22" fillId="0" borderId="4" xfId="0" applyFont="1" applyFill="1" applyBorder="1" applyAlignment="1">
      <alignment horizontal="center"/>
    </xf>
    <xf numFmtId="0" fontId="22" fillId="0" borderId="2" xfId="0" applyFont="1" applyFill="1" applyBorder="1" applyAlignment="1">
      <alignment horizontal="center"/>
    </xf>
    <xf numFmtId="164" fontId="22" fillId="0" borderId="2" xfId="0" applyNumberFormat="1" applyFont="1" applyFill="1" applyBorder="1" applyAlignment="1">
      <alignment horizontal="center"/>
    </xf>
    <xf numFmtId="164" fontId="22" fillId="0" borderId="7" xfId="0" applyNumberFormat="1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164" fontId="4" fillId="6" borderId="0" xfId="0" applyNumberFormat="1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164" fontId="6" fillId="6" borderId="0" xfId="0" applyNumberFormat="1" applyFont="1" applyFill="1" applyAlignment="1">
      <alignment horizontal="center"/>
    </xf>
    <xf numFmtId="14" fontId="4" fillId="6" borderId="0" xfId="0" applyNumberFormat="1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14" fontId="13" fillId="0" borderId="0" xfId="0" applyNumberFormat="1" applyFont="1" applyBorder="1" applyAlignment="1">
      <alignment horizontal="center" vertical="center"/>
    </xf>
    <xf numFmtId="9" fontId="13" fillId="0" borderId="0" xfId="0" applyNumberFormat="1" applyFont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24" fillId="7" borderId="4" xfId="0" applyFont="1" applyFill="1" applyBorder="1" applyAlignment="1">
      <alignment horizontal="center"/>
    </xf>
    <xf numFmtId="164" fontId="6" fillId="7" borderId="0" xfId="0" applyNumberFormat="1" applyFont="1" applyFill="1" applyBorder="1" applyAlignment="1">
      <alignment horizontal="center"/>
    </xf>
    <xf numFmtId="164" fontId="6" fillId="7" borderId="2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25" fillId="7" borderId="5" xfId="0" applyFont="1" applyFill="1" applyBorder="1" applyAlignment="1">
      <alignment horizontal="center"/>
    </xf>
    <xf numFmtId="0" fontId="25" fillId="7" borderId="14" xfId="0" applyFont="1" applyFill="1" applyBorder="1" applyAlignment="1">
      <alignment horizontal="center"/>
    </xf>
    <xf numFmtId="164" fontId="25" fillId="7" borderId="14" xfId="0" applyNumberFormat="1" applyFont="1" applyFill="1" applyBorder="1" applyAlignment="1">
      <alignment horizontal="center"/>
    </xf>
    <xf numFmtId="0" fontId="25" fillId="0" borderId="9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5" fillId="0" borderId="0" xfId="0" applyNumberFormat="1" applyFont="1" applyFill="1" applyBorder="1" applyAlignment="1">
      <alignment horizontal="center"/>
    </xf>
    <xf numFmtId="164" fontId="25" fillId="0" borderId="0" xfId="0" applyNumberFormat="1" applyFont="1" applyFill="1" applyBorder="1" applyAlignment="1">
      <alignment horizontal="center"/>
    </xf>
    <xf numFmtId="9" fontId="12" fillId="0" borderId="0" xfId="0" applyNumberFormat="1" applyFont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4" fillId="6" borderId="0" xfId="0" applyFont="1" applyFill="1" applyBorder="1" applyAlignment="1">
      <alignment vertical="center"/>
    </xf>
    <xf numFmtId="14" fontId="19" fillId="10" borderId="9" xfId="0" applyNumberFormat="1" applyFont="1" applyFill="1" applyBorder="1" applyAlignment="1">
      <alignment horizontal="center"/>
    </xf>
    <xf numFmtId="0" fontId="19" fillId="10" borderId="0" xfId="0" applyFont="1" applyFill="1" applyBorder="1" applyAlignment="1">
      <alignment horizontal="center"/>
    </xf>
    <xf numFmtId="164" fontId="19" fillId="10" borderId="0" xfId="0" applyNumberFormat="1" applyFont="1" applyFill="1" applyBorder="1" applyAlignment="1">
      <alignment horizontal="center"/>
    </xf>
    <xf numFmtId="164" fontId="19" fillId="10" borderId="10" xfId="0" applyNumberFormat="1" applyFont="1" applyFill="1" applyBorder="1" applyAlignment="1">
      <alignment horizontal="center"/>
    </xf>
    <xf numFmtId="0" fontId="19" fillId="10" borderId="0" xfId="0" applyNumberFormat="1" applyFont="1" applyFill="1" applyBorder="1" applyAlignment="1">
      <alignment horizontal="center"/>
    </xf>
    <xf numFmtId="14" fontId="23" fillId="11" borderId="9" xfId="0" applyNumberFormat="1" applyFont="1" applyFill="1" applyBorder="1" applyAlignment="1">
      <alignment horizontal="center"/>
    </xf>
    <xf numFmtId="0" fontId="23" fillId="11" borderId="0" xfId="0" applyFont="1" applyFill="1" applyBorder="1" applyAlignment="1">
      <alignment horizontal="center"/>
    </xf>
    <xf numFmtId="164" fontId="23" fillId="11" borderId="0" xfId="0" applyNumberFormat="1" applyFont="1" applyFill="1" applyBorder="1" applyAlignment="1">
      <alignment horizontal="center" vertical="center"/>
    </xf>
    <xf numFmtId="164" fontId="23" fillId="11" borderId="10" xfId="0" applyNumberFormat="1" applyFont="1" applyFill="1" applyBorder="1" applyAlignment="1">
      <alignment horizontal="center"/>
    </xf>
    <xf numFmtId="164" fontId="23" fillId="11" borderId="0" xfId="0" applyNumberFormat="1" applyFont="1" applyFill="1" applyBorder="1" applyAlignment="1">
      <alignment horizontal="center"/>
    </xf>
    <xf numFmtId="14" fontId="23" fillId="11" borderId="4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164" fontId="23" fillId="11" borderId="2" xfId="0" applyNumberFormat="1" applyFont="1" applyFill="1" applyBorder="1" applyAlignment="1">
      <alignment horizontal="center"/>
    </xf>
    <xf numFmtId="164" fontId="23" fillId="11" borderId="7" xfId="0" applyNumberFormat="1" applyFont="1" applyFill="1" applyBorder="1" applyAlignment="1">
      <alignment horizontal="center"/>
    </xf>
    <xf numFmtId="14" fontId="15" fillId="12" borderId="5" xfId="0" applyNumberFormat="1" applyFont="1" applyFill="1" applyBorder="1" applyAlignment="1">
      <alignment horizontal="center"/>
    </xf>
    <xf numFmtId="0" fontId="15" fillId="12" borderId="14" xfId="0" applyFont="1" applyFill="1" applyBorder="1" applyAlignment="1">
      <alignment horizontal="center"/>
    </xf>
    <xf numFmtId="164" fontId="15" fillId="12" borderId="14" xfId="0" applyNumberFormat="1" applyFont="1" applyFill="1" applyBorder="1" applyAlignment="1">
      <alignment horizontal="center"/>
    </xf>
    <xf numFmtId="164" fontId="15" fillId="12" borderId="15" xfId="0" applyNumberFormat="1" applyFont="1" applyFill="1" applyBorder="1" applyAlignment="1">
      <alignment horizontal="center"/>
    </xf>
    <xf numFmtId="14" fontId="15" fillId="12" borderId="9" xfId="0" applyNumberFormat="1" applyFont="1" applyFill="1" applyBorder="1" applyAlignment="1">
      <alignment horizontal="center"/>
    </xf>
    <xf numFmtId="0" fontId="15" fillId="12" borderId="0" xfId="0" applyFont="1" applyFill="1" applyBorder="1" applyAlignment="1">
      <alignment horizontal="center"/>
    </xf>
    <xf numFmtId="164" fontId="15" fillId="12" borderId="0" xfId="0" applyNumberFormat="1" applyFont="1" applyFill="1" applyBorder="1" applyAlignment="1">
      <alignment horizontal="center"/>
    </xf>
    <xf numFmtId="164" fontId="15" fillId="12" borderId="10" xfId="0" applyNumberFormat="1" applyFont="1" applyFill="1" applyBorder="1" applyAlignment="1">
      <alignment horizontal="center"/>
    </xf>
    <xf numFmtId="0" fontId="18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/>
    </xf>
    <xf numFmtId="14" fontId="5" fillId="13" borderId="0" xfId="0" applyNumberFormat="1" applyFont="1" applyFill="1" applyAlignment="1">
      <alignment horizontal="center"/>
    </xf>
    <xf numFmtId="0" fontId="5" fillId="13" borderId="2" xfId="0" applyFont="1" applyFill="1" applyBorder="1" applyAlignment="1">
      <alignment horizontal="center"/>
    </xf>
    <xf numFmtId="164" fontId="5" fillId="13" borderId="0" xfId="0" applyNumberFormat="1" applyFont="1" applyFill="1" applyAlignment="1">
      <alignment horizontal="center"/>
    </xf>
    <xf numFmtId="164" fontId="7" fillId="13" borderId="3" xfId="0" applyNumberFormat="1" applyFont="1" applyFill="1" applyBorder="1" applyAlignment="1">
      <alignment horizontal="center"/>
    </xf>
    <xf numFmtId="164" fontId="7" fillId="13" borderId="0" xfId="0" applyNumberFormat="1" applyFont="1" applyFill="1" applyBorder="1" applyAlignment="1">
      <alignment horizontal="center" vertical="center"/>
    </xf>
    <xf numFmtId="0" fontId="4" fillId="13" borderId="0" xfId="0" applyFont="1" applyFill="1" applyAlignment="1">
      <alignment horizontal="center"/>
    </xf>
    <xf numFmtId="0" fontId="15" fillId="13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64" fontId="25" fillId="7" borderId="15" xfId="0" applyNumberFormat="1" applyFont="1" applyFill="1" applyBorder="1" applyAlignment="1">
      <alignment horizontal="center"/>
    </xf>
    <xf numFmtId="164" fontId="6" fillId="7" borderId="10" xfId="0" applyNumberFormat="1" applyFont="1" applyFill="1" applyBorder="1" applyAlignment="1">
      <alignment horizontal="center"/>
    </xf>
    <xf numFmtId="164" fontId="6" fillId="7" borderId="7" xfId="0" applyNumberFormat="1" applyFont="1" applyFill="1" applyBorder="1" applyAlignment="1">
      <alignment horizontal="center"/>
    </xf>
    <xf numFmtId="164" fontId="4" fillId="14" borderId="0" xfId="0" applyNumberFormat="1" applyFont="1" applyFill="1" applyBorder="1" applyAlignment="1">
      <alignment horizontal="center"/>
    </xf>
    <xf numFmtId="0" fontId="4" fillId="14" borderId="0" xfId="0" applyFont="1" applyFill="1" applyAlignment="1">
      <alignment horizontal="center"/>
    </xf>
    <xf numFmtId="164" fontId="5" fillId="14" borderId="0" xfId="0" applyNumberFormat="1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14" fontId="4" fillId="14" borderId="0" xfId="0" applyNumberFormat="1" applyFont="1" applyFill="1" applyAlignment="1">
      <alignment horizontal="center"/>
    </xf>
    <xf numFmtId="164" fontId="4" fillId="14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10" borderId="0" xfId="0" applyFont="1" applyFill="1" applyBorder="1" applyAlignment="1">
      <alignment vertical="center"/>
    </xf>
    <xf numFmtId="164" fontId="25" fillId="10" borderId="0" xfId="0" applyNumberFormat="1" applyFont="1" applyFill="1" applyBorder="1" applyAlignment="1">
      <alignment vertical="center"/>
    </xf>
    <xf numFmtId="0" fontId="4" fillId="10" borderId="0" xfId="0" applyFont="1" applyFill="1" applyAlignment="1">
      <alignment horizontal="center"/>
    </xf>
    <xf numFmtId="164" fontId="6" fillId="10" borderId="0" xfId="0" applyNumberFormat="1" applyFont="1" applyFill="1" applyBorder="1" applyAlignment="1">
      <alignment vertical="center"/>
    </xf>
    <xf numFmtId="164" fontId="6" fillId="10" borderId="0" xfId="0" applyNumberFormat="1" applyFont="1" applyFill="1" applyBorder="1" applyAlignment="1">
      <alignment horizontal="center"/>
    </xf>
    <xf numFmtId="0" fontId="5" fillId="10" borderId="0" xfId="0" applyFont="1" applyFill="1" applyBorder="1" applyAlignment="1">
      <alignment horizontal="center"/>
    </xf>
    <xf numFmtId="164" fontId="5" fillId="10" borderId="0" xfId="0" applyNumberFormat="1" applyFont="1" applyFill="1" applyAlignment="1">
      <alignment horizontal="center"/>
    </xf>
    <xf numFmtId="164" fontId="27" fillId="7" borderId="1" xfId="0" applyNumberFormat="1" applyFont="1" applyFill="1" applyBorder="1" applyAlignment="1">
      <alignment horizontal="center"/>
    </xf>
    <xf numFmtId="164" fontId="28" fillId="7" borderId="1" xfId="0" applyNumberFormat="1" applyFont="1" applyFill="1" applyBorder="1" applyAlignment="1">
      <alignment horizontal="center"/>
    </xf>
    <xf numFmtId="164" fontId="28" fillId="0" borderId="16" xfId="0" applyNumberFormat="1" applyFont="1" applyFill="1" applyBorder="1" applyAlignment="1">
      <alignment horizontal="center"/>
    </xf>
    <xf numFmtId="164" fontId="27" fillId="7" borderId="16" xfId="0" applyNumberFormat="1" applyFont="1" applyFill="1" applyBorder="1" applyAlignment="1">
      <alignment horizontal="center"/>
    </xf>
    <xf numFmtId="164" fontId="25" fillId="7" borderId="10" xfId="0" applyNumberFormat="1" applyFont="1" applyFill="1" applyBorder="1" applyAlignment="1">
      <alignment horizontal="center"/>
    </xf>
    <xf numFmtId="0" fontId="4" fillId="10" borderId="0" xfId="0" applyFont="1" applyFill="1" applyAlignment="1">
      <alignment horizontal="center" vertical="center"/>
    </xf>
    <xf numFmtId="0" fontId="6" fillId="10" borderId="0" xfId="0" applyFont="1" applyFill="1" applyBorder="1" applyAlignment="1">
      <alignment horizontal="center"/>
    </xf>
    <xf numFmtId="164" fontId="6" fillId="10" borderId="0" xfId="0" applyNumberFormat="1" applyFont="1" applyFill="1" applyAlignment="1">
      <alignment horizontal="center"/>
    </xf>
    <xf numFmtId="0" fontId="4" fillId="10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vertical="center"/>
    </xf>
    <xf numFmtId="0" fontId="4" fillId="13" borderId="0" xfId="0" applyFont="1" applyFill="1" applyBorder="1" applyAlignment="1">
      <alignment horizontal="center"/>
    </xf>
    <xf numFmtId="0" fontId="16" fillId="10" borderId="0" xfId="0" applyFont="1" applyFill="1" applyBorder="1" applyAlignment="1">
      <alignment horizontal="center"/>
    </xf>
    <xf numFmtId="164" fontId="27" fillId="10" borderId="0" xfId="0" applyNumberFormat="1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7" borderId="14" xfId="0" applyFont="1" applyFill="1" applyBorder="1" applyAlignment="1">
      <alignment horizontal="center"/>
    </xf>
    <xf numFmtId="164" fontId="6" fillId="7" borderId="14" xfId="0" applyNumberFormat="1" applyFont="1" applyFill="1" applyBorder="1" applyAlignment="1">
      <alignment horizontal="center"/>
    </xf>
    <xf numFmtId="164" fontId="6" fillId="7" borderId="15" xfId="0" applyNumberFormat="1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164" fontId="28" fillId="7" borderId="16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14" fontId="23" fillId="16" borderId="5" xfId="0" applyNumberFormat="1" applyFont="1" applyFill="1" applyBorder="1" applyAlignment="1">
      <alignment horizontal="center"/>
    </xf>
    <xf numFmtId="0" fontId="23" fillId="16" borderId="14" xfId="0" applyFont="1" applyFill="1" applyBorder="1" applyAlignment="1">
      <alignment horizontal="center"/>
    </xf>
    <xf numFmtId="164" fontId="23" fillId="16" borderId="15" xfId="0" applyNumberFormat="1" applyFont="1" applyFill="1" applyBorder="1" applyAlignment="1">
      <alignment horizontal="center"/>
    </xf>
    <xf numFmtId="14" fontId="23" fillId="12" borderId="9" xfId="0" applyNumberFormat="1" applyFont="1" applyFill="1" applyBorder="1" applyAlignment="1">
      <alignment horizontal="center"/>
    </xf>
    <xf numFmtId="0" fontId="23" fillId="12" borderId="0" xfId="0" applyFont="1" applyFill="1" applyBorder="1" applyAlignment="1">
      <alignment horizontal="center"/>
    </xf>
    <xf numFmtId="164" fontId="23" fillId="12" borderId="10" xfId="0" applyNumberFormat="1" applyFont="1" applyFill="1" applyBorder="1" applyAlignment="1">
      <alignment horizontal="center"/>
    </xf>
    <xf numFmtId="0" fontId="23" fillId="16" borderId="0" xfId="0" applyFont="1" applyFill="1" applyBorder="1" applyAlignment="1">
      <alignment horizontal="center"/>
    </xf>
    <xf numFmtId="14" fontId="23" fillId="16" borderId="9" xfId="0" applyNumberFormat="1" applyFont="1" applyFill="1" applyBorder="1" applyAlignment="1">
      <alignment horizontal="center"/>
    </xf>
    <xf numFmtId="164" fontId="23" fillId="16" borderId="10" xfId="0" applyNumberFormat="1" applyFont="1" applyFill="1" applyBorder="1" applyAlignment="1">
      <alignment horizontal="center"/>
    </xf>
    <xf numFmtId="0" fontId="6" fillId="12" borderId="9" xfId="0" applyFont="1" applyFill="1" applyBorder="1" applyAlignment="1">
      <alignment horizontal="center"/>
    </xf>
    <xf numFmtId="0" fontId="6" fillId="12" borderId="0" xfId="0" applyFont="1" applyFill="1" applyBorder="1" applyAlignment="1">
      <alignment horizontal="center"/>
    </xf>
    <xf numFmtId="164" fontId="6" fillId="12" borderId="0" xfId="0" applyNumberFormat="1" applyFont="1" applyFill="1" applyBorder="1" applyAlignment="1">
      <alignment horizontal="center"/>
    </xf>
    <xf numFmtId="164" fontId="6" fillId="12" borderId="10" xfId="0" applyNumberFormat="1" applyFont="1" applyFill="1" applyBorder="1" applyAlignment="1">
      <alignment horizontal="center"/>
    </xf>
    <xf numFmtId="0" fontId="24" fillId="17" borderId="4" xfId="0" applyFont="1" applyFill="1" applyBorder="1" applyAlignment="1">
      <alignment horizontal="center"/>
    </xf>
    <xf numFmtId="164" fontId="6" fillId="17" borderId="2" xfId="0" applyNumberFormat="1" applyFont="1" applyFill="1" applyBorder="1" applyAlignment="1">
      <alignment horizontal="center"/>
    </xf>
    <xf numFmtId="164" fontId="6" fillId="17" borderId="7" xfId="0" applyNumberFormat="1" applyFont="1" applyFill="1" applyBorder="1" applyAlignment="1">
      <alignment horizontal="center"/>
    </xf>
    <xf numFmtId="0" fontId="25" fillId="10" borderId="5" xfId="0" applyFont="1" applyFill="1" applyBorder="1" applyAlignment="1">
      <alignment horizontal="center"/>
    </xf>
    <xf numFmtId="0" fontId="25" fillId="10" borderId="14" xfId="0" applyFont="1" applyFill="1" applyBorder="1" applyAlignment="1">
      <alignment horizontal="center"/>
    </xf>
    <xf numFmtId="164" fontId="25" fillId="10" borderId="14" xfId="0" applyNumberFormat="1" applyFont="1" applyFill="1" applyBorder="1" applyAlignment="1">
      <alignment horizontal="center"/>
    </xf>
    <xf numFmtId="164" fontId="25" fillId="10" borderId="15" xfId="0" applyNumberFormat="1" applyFont="1" applyFill="1" applyBorder="1" applyAlignment="1">
      <alignment horizontal="center"/>
    </xf>
    <xf numFmtId="0" fontId="25" fillId="10" borderId="9" xfId="0" applyFont="1" applyFill="1" applyBorder="1" applyAlignment="1">
      <alignment horizontal="center"/>
    </xf>
    <xf numFmtId="0" fontId="25" fillId="10" borderId="0" xfId="0" applyFont="1" applyFill="1" applyBorder="1" applyAlignment="1">
      <alignment horizontal="center"/>
    </xf>
    <xf numFmtId="0" fontId="25" fillId="10" borderId="0" xfId="0" applyNumberFormat="1" applyFont="1" applyFill="1" applyBorder="1" applyAlignment="1">
      <alignment horizontal="center"/>
    </xf>
    <xf numFmtId="164" fontId="25" fillId="10" borderId="0" xfId="0" applyNumberFormat="1" applyFont="1" applyFill="1" applyBorder="1" applyAlignment="1">
      <alignment horizontal="center"/>
    </xf>
    <xf numFmtId="164" fontId="25" fillId="10" borderId="10" xfId="0" applyNumberFormat="1" applyFont="1" applyFill="1" applyBorder="1" applyAlignment="1">
      <alignment horizontal="center"/>
    </xf>
    <xf numFmtId="0" fontId="25" fillId="10" borderId="20" xfId="0" applyFont="1" applyFill="1" applyBorder="1" applyAlignment="1">
      <alignment horizontal="center"/>
    </xf>
    <xf numFmtId="0" fontId="25" fillId="10" borderId="11" xfId="0" applyFont="1" applyFill="1" applyBorder="1" applyAlignment="1">
      <alignment horizontal="center"/>
    </xf>
    <xf numFmtId="0" fontId="25" fillId="10" borderId="11" xfId="0" applyNumberFormat="1" applyFont="1" applyFill="1" applyBorder="1" applyAlignment="1">
      <alignment horizontal="center"/>
    </xf>
    <xf numFmtId="164" fontId="25" fillId="10" borderId="11" xfId="0" applyNumberFormat="1" applyFont="1" applyFill="1" applyBorder="1" applyAlignment="1">
      <alignment horizontal="center"/>
    </xf>
    <xf numFmtId="164" fontId="25" fillId="10" borderId="19" xfId="0" applyNumberFormat="1" applyFont="1" applyFill="1" applyBorder="1" applyAlignment="1">
      <alignment horizontal="center"/>
    </xf>
    <xf numFmtId="164" fontId="23" fillId="16" borderId="5" xfId="0" applyNumberFormat="1" applyFont="1" applyFill="1" applyBorder="1" applyAlignment="1">
      <alignment horizontal="center"/>
    </xf>
    <xf numFmtId="164" fontId="29" fillId="0" borderId="6" xfId="0" applyNumberFormat="1" applyFont="1" applyFill="1" applyBorder="1" applyAlignment="1">
      <alignment vertical="center"/>
    </xf>
    <xf numFmtId="164" fontId="23" fillId="16" borderId="9" xfId="0" applyNumberFormat="1" applyFont="1" applyFill="1" applyBorder="1" applyAlignment="1">
      <alignment horizontal="center"/>
    </xf>
    <xf numFmtId="164" fontId="23" fillId="12" borderId="9" xfId="0" applyNumberFormat="1" applyFont="1" applyFill="1" applyBorder="1" applyAlignment="1">
      <alignment horizontal="center"/>
    </xf>
    <xf numFmtId="164" fontId="19" fillId="10" borderId="9" xfId="0" applyNumberFormat="1" applyFont="1" applyFill="1" applyBorder="1" applyAlignment="1">
      <alignment horizontal="center"/>
    </xf>
    <xf numFmtId="164" fontId="23" fillId="11" borderId="4" xfId="0" applyNumberFormat="1" applyFont="1" applyFill="1" applyBorder="1" applyAlignment="1">
      <alignment horizontal="center"/>
    </xf>
    <xf numFmtId="0" fontId="31" fillId="0" borderId="0" xfId="0" applyFont="1" applyFill="1" applyBorder="1"/>
    <xf numFmtId="0" fontId="32" fillId="0" borderId="0" xfId="0" applyFont="1" applyFill="1" applyBorder="1"/>
    <xf numFmtId="164" fontId="30" fillId="0" borderId="13" xfId="0" applyNumberFormat="1" applyFont="1" applyFill="1" applyBorder="1" applyAlignment="1">
      <alignment horizontal="center"/>
    </xf>
    <xf numFmtId="164" fontId="30" fillId="0" borderId="3" xfId="0" applyNumberFormat="1" applyFont="1" applyFill="1" applyBorder="1"/>
    <xf numFmtId="14" fontId="30" fillId="0" borderId="2" xfId="0" applyNumberFormat="1" applyFont="1" applyFill="1" applyBorder="1" applyAlignment="1">
      <alignment horizontal="center"/>
    </xf>
    <xf numFmtId="0" fontId="30" fillId="0" borderId="2" xfId="0" applyFont="1" applyFill="1" applyBorder="1" applyAlignment="1">
      <alignment horizontal="center"/>
    </xf>
    <xf numFmtId="164" fontId="30" fillId="0" borderId="2" xfId="0" applyNumberFormat="1" applyFont="1" applyFill="1" applyBorder="1" applyAlignment="1">
      <alignment horizontal="center"/>
    </xf>
    <xf numFmtId="14" fontId="13" fillId="0" borderId="0" xfId="0" applyNumberFormat="1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164" fontId="13" fillId="0" borderId="0" xfId="0" applyNumberFormat="1" applyFont="1" applyFill="1" applyBorder="1" applyAlignment="1">
      <alignment horizont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0" fontId="30" fillId="0" borderId="2" xfId="0" applyFont="1" applyFill="1" applyBorder="1"/>
    <xf numFmtId="0" fontId="4" fillId="6" borderId="15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16" fillId="0" borderId="5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164" fontId="23" fillId="0" borderId="10" xfId="0" applyNumberFormat="1" applyFont="1" applyFill="1" applyBorder="1" applyAlignment="1">
      <alignment vertical="center"/>
    </xf>
    <xf numFmtId="164" fontId="25" fillId="0" borderId="10" xfId="0" applyNumberFormat="1" applyFont="1" applyFill="1" applyBorder="1" applyAlignment="1">
      <alignment vertical="center"/>
    </xf>
    <xf numFmtId="0" fontId="5" fillId="0" borderId="9" xfId="0" applyFont="1" applyFill="1" applyBorder="1" applyAlignment="1">
      <alignment horizontal="center"/>
    </xf>
    <xf numFmtId="164" fontId="5" fillId="0" borderId="10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164" fontId="5" fillId="0" borderId="7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14" fontId="15" fillId="0" borderId="0" xfId="0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horizontal="center" vertical="center"/>
    </xf>
    <xf numFmtId="14" fontId="31" fillId="0" borderId="0" xfId="0" applyNumberFormat="1" applyFont="1" applyFill="1" applyBorder="1"/>
    <xf numFmtId="14" fontId="14" fillId="0" borderId="0" xfId="0" applyNumberFormat="1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4" fontId="12" fillId="0" borderId="0" xfId="0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4" fontId="31" fillId="0" borderId="0" xfId="0" applyNumberFormat="1" applyFont="1" applyBorder="1"/>
    <xf numFmtId="0" fontId="14" fillId="6" borderId="11" xfId="0" applyFont="1" applyFill="1" applyBorder="1" applyAlignment="1">
      <alignment horizontal="center" vertical="center"/>
    </xf>
    <xf numFmtId="14" fontId="14" fillId="6" borderId="1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4" fontId="33" fillId="0" borderId="17" xfId="0" applyNumberFormat="1" applyFont="1" applyFill="1" applyBorder="1" applyAlignment="1">
      <alignment horizontal="right"/>
    </xf>
    <xf numFmtId="165" fontId="33" fillId="0" borderId="17" xfId="0" applyNumberFormat="1" applyFont="1" applyFill="1" applyBorder="1" applyAlignment="1">
      <alignment horizontal="center" vertical="center"/>
    </xf>
    <xf numFmtId="14" fontId="33" fillId="0" borderId="16" xfId="0" applyNumberFormat="1" applyFont="1" applyFill="1" applyBorder="1" applyAlignment="1">
      <alignment horizontal="left"/>
    </xf>
    <xf numFmtId="0" fontId="4" fillId="0" borderId="0" xfId="0" applyFont="1" applyFill="1" applyAlignment="1">
      <alignment horizontal="center"/>
    </xf>
    <xf numFmtId="0" fontId="34" fillId="0" borderId="0" xfId="0" applyFont="1" applyFill="1" applyBorder="1"/>
    <xf numFmtId="14" fontId="19" fillId="0" borderId="0" xfId="0" applyNumberFormat="1" applyFont="1" applyFill="1" applyBorder="1" applyAlignment="1">
      <alignment horizontal="center"/>
    </xf>
    <xf numFmtId="0" fontId="19" fillId="0" borderId="0" xfId="0" applyFont="1" applyFill="1" applyBorder="1" applyAlignment="1">
      <alignment vertical="center"/>
    </xf>
    <xf numFmtId="0" fontId="35" fillId="0" borderId="0" xfId="0" applyFont="1" applyFill="1" applyBorder="1"/>
    <xf numFmtId="14" fontId="13" fillId="0" borderId="11" xfId="0" applyNumberFormat="1" applyFont="1" applyFill="1" applyBorder="1" applyAlignment="1">
      <alignment horizontal="center"/>
    </xf>
    <xf numFmtId="0" fontId="13" fillId="0" borderId="11" xfId="0" applyFont="1" applyFill="1" applyBorder="1" applyAlignment="1">
      <alignment horizontal="center"/>
    </xf>
    <xf numFmtId="164" fontId="13" fillId="0" borderId="11" xfId="0" applyNumberFormat="1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/>
    </xf>
    <xf numFmtId="14" fontId="30" fillId="0" borderId="0" xfId="0" applyNumberFormat="1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3" fillId="6" borderId="0" xfId="0" applyFont="1" applyFill="1"/>
    <xf numFmtId="164" fontId="13" fillId="6" borderId="0" xfId="0" applyNumberFormat="1" applyFont="1" applyFill="1"/>
    <xf numFmtId="164" fontId="13" fillId="6" borderId="0" xfId="0" applyNumberFormat="1" applyFont="1" applyFill="1" applyAlignment="1">
      <alignment vertical="center"/>
    </xf>
    <xf numFmtId="0" fontId="13" fillId="0" borderId="0" xfId="0" applyFont="1"/>
    <xf numFmtId="0" fontId="13" fillId="6" borderId="0" xfId="0" applyFont="1" applyFill="1" applyBorder="1"/>
    <xf numFmtId="14" fontId="13" fillId="0" borderId="5" xfId="0" applyNumberFormat="1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4" xfId="0" applyFont="1" applyBorder="1"/>
    <xf numFmtId="164" fontId="13" fillId="0" borderId="15" xfId="0" applyNumberFormat="1" applyFont="1" applyBorder="1" applyAlignment="1">
      <alignment horizontal="center" vertical="center"/>
    </xf>
    <xf numFmtId="0" fontId="13" fillId="0" borderId="9" xfId="0" applyFont="1" applyBorder="1"/>
    <xf numFmtId="0" fontId="13" fillId="0" borderId="0" xfId="0" applyFont="1" applyBorder="1" applyAlignment="1">
      <alignment horizontal="center"/>
    </xf>
    <xf numFmtId="0" fontId="13" fillId="0" borderId="0" xfId="0" applyFont="1" applyBorder="1"/>
    <xf numFmtId="164" fontId="13" fillId="0" borderId="7" xfId="0" applyNumberFormat="1" applyFont="1" applyBorder="1" applyAlignment="1">
      <alignment vertical="center"/>
    </xf>
    <xf numFmtId="0" fontId="13" fillId="0" borderId="4" xfId="0" applyFont="1" applyBorder="1"/>
    <xf numFmtId="0" fontId="13" fillId="0" borderId="2" xfId="0" applyFont="1" applyBorder="1"/>
    <xf numFmtId="164" fontId="13" fillId="0" borderId="2" xfId="0" applyNumberFormat="1" applyFont="1" applyBorder="1"/>
    <xf numFmtId="0" fontId="12" fillId="0" borderId="2" xfId="0" applyFont="1" applyBorder="1" applyAlignment="1">
      <alignment horizontal="right"/>
    </xf>
    <xf numFmtId="164" fontId="12" fillId="0" borderId="7" xfId="0" applyNumberFormat="1" applyFont="1" applyBorder="1" applyAlignment="1">
      <alignment horizontal="center" vertical="center"/>
    </xf>
    <xf numFmtId="164" fontId="13" fillId="0" borderId="14" xfId="0" applyNumberFormat="1" applyFont="1" applyBorder="1"/>
    <xf numFmtId="164" fontId="13" fillId="0" borderId="16" xfId="0" applyNumberFormat="1" applyFont="1" applyBorder="1" applyAlignment="1">
      <alignment horizontal="center" vertical="center"/>
    </xf>
    <xf numFmtId="0" fontId="13" fillId="6" borderId="0" xfId="0" applyFont="1" applyFill="1" applyAlignment="1">
      <alignment horizontal="center"/>
    </xf>
    <xf numFmtId="164" fontId="13" fillId="6" borderId="0" xfId="0" applyNumberFormat="1" applyFont="1" applyFill="1" applyAlignment="1">
      <alignment horizontal="center"/>
    </xf>
    <xf numFmtId="164" fontId="13" fillId="6" borderId="0" xfId="0" applyNumberFormat="1" applyFont="1" applyFill="1" applyAlignment="1">
      <alignment horizontal="center" vertical="center"/>
    </xf>
    <xf numFmtId="164" fontId="13" fillId="0" borderId="14" xfId="0" applyNumberFormat="1" applyFont="1" applyBorder="1" applyAlignment="1">
      <alignment horizontal="center"/>
    </xf>
    <xf numFmtId="164" fontId="13" fillId="0" borderId="0" xfId="0" applyNumberFormat="1" applyFont="1" applyBorder="1" applyAlignment="1">
      <alignment horizontal="center"/>
    </xf>
    <xf numFmtId="164" fontId="13" fillId="0" borderId="10" xfId="0" applyNumberFormat="1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14" fontId="13" fillId="0" borderId="5" xfId="0" applyNumberFormat="1" applyFont="1" applyBorder="1"/>
    <xf numFmtId="0" fontId="13" fillId="0" borderId="14" xfId="0" applyFont="1" applyBorder="1" applyAlignment="1">
      <alignment horizontal="center" vertical="center"/>
    </xf>
    <xf numFmtId="164" fontId="13" fillId="0" borderId="15" xfId="0" applyNumberFormat="1" applyFont="1" applyBorder="1" applyAlignment="1">
      <alignment vertical="center"/>
    </xf>
    <xf numFmtId="164" fontId="13" fillId="0" borderId="0" xfId="0" applyNumberFormat="1" applyFont="1" applyBorder="1"/>
    <xf numFmtId="164" fontId="13" fillId="0" borderId="10" xfId="0" applyNumberFormat="1" applyFont="1" applyBorder="1" applyAlignment="1">
      <alignment vertical="center"/>
    </xf>
    <xf numFmtId="0" fontId="12" fillId="0" borderId="2" xfId="0" applyFont="1" applyBorder="1"/>
    <xf numFmtId="164" fontId="12" fillId="0" borderId="7" xfId="0" applyNumberFormat="1" applyFont="1" applyBorder="1" applyAlignment="1">
      <alignment horizontal="center"/>
    </xf>
    <xf numFmtId="164" fontId="13" fillId="0" borderId="0" xfId="0" applyNumberFormat="1" applyFont="1"/>
    <xf numFmtId="164" fontId="13" fillId="0" borderId="0" xfId="0" applyNumberFormat="1" applyFont="1" applyAlignment="1">
      <alignment vertical="center"/>
    </xf>
    <xf numFmtId="165" fontId="30" fillId="0" borderId="0" xfId="0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14" fontId="14" fillId="0" borderId="2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64" fontId="6" fillId="0" borderId="0" xfId="0" applyNumberFormat="1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14" fontId="14" fillId="6" borderId="0" xfId="0" applyNumberFormat="1" applyFont="1" applyFill="1" applyBorder="1" applyAlignment="1">
      <alignment horizontal="center" vertical="center"/>
    </xf>
    <xf numFmtId="9" fontId="14" fillId="6" borderId="0" xfId="0" applyNumberFormat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4" fontId="12" fillId="0" borderId="0" xfId="0" applyNumberFormat="1" applyFont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14" fontId="14" fillId="8" borderId="2" xfId="0" applyNumberFormat="1" applyFont="1" applyFill="1" applyBorder="1" applyAlignment="1">
      <alignment horizontal="center" vertical="center"/>
    </xf>
    <xf numFmtId="9" fontId="14" fillId="8" borderId="2" xfId="0" applyNumberFormat="1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 vertical="center"/>
    </xf>
    <xf numFmtId="14" fontId="12" fillId="9" borderId="0" xfId="0" applyNumberFormat="1" applyFont="1" applyFill="1" applyBorder="1" applyAlignment="1">
      <alignment horizontal="center" vertical="center"/>
    </xf>
    <xf numFmtId="165" fontId="13" fillId="9" borderId="0" xfId="0" applyNumberFormat="1" applyFont="1" applyFill="1" applyBorder="1" applyAlignment="1">
      <alignment horizontal="center" vertical="center"/>
    </xf>
    <xf numFmtId="0" fontId="13" fillId="9" borderId="0" xfId="0" applyFont="1" applyFill="1" applyBorder="1" applyAlignment="1">
      <alignment horizontal="center" vertical="center"/>
    </xf>
    <xf numFmtId="9" fontId="13" fillId="9" borderId="0" xfId="0" applyNumberFormat="1" applyFont="1" applyFill="1" applyBorder="1" applyAlignment="1">
      <alignment horizontal="center" vertical="center"/>
    </xf>
    <xf numFmtId="9" fontId="12" fillId="9" borderId="0" xfId="0" applyNumberFormat="1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left" vertical="center"/>
    </xf>
    <xf numFmtId="0" fontId="12" fillId="15" borderId="0" xfId="0" applyFont="1" applyFill="1" applyBorder="1" applyAlignment="1">
      <alignment horizontal="center" vertical="center"/>
    </xf>
    <xf numFmtId="14" fontId="12" fillId="15" borderId="0" xfId="0" applyNumberFormat="1" applyFont="1" applyFill="1" applyBorder="1" applyAlignment="1">
      <alignment horizontal="center" vertical="center"/>
    </xf>
    <xf numFmtId="9" fontId="12" fillId="15" borderId="0" xfId="0" applyNumberFormat="1" applyFont="1" applyFill="1" applyBorder="1" applyAlignment="1">
      <alignment horizontal="center" vertical="center"/>
    </xf>
    <xf numFmtId="0" fontId="13" fillId="15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3" fillId="17" borderId="0" xfId="0" applyFont="1" applyFill="1" applyBorder="1" applyAlignment="1">
      <alignment horizontal="center" vertical="center"/>
    </xf>
    <xf numFmtId="0" fontId="12" fillId="17" borderId="0" xfId="0" applyFont="1" applyFill="1" applyBorder="1" applyAlignment="1">
      <alignment horizontal="center" vertical="center"/>
    </xf>
    <xf numFmtId="14" fontId="12" fillId="17" borderId="0" xfId="0" applyNumberFormat="1" applyFont="1" applyFill="1" applyBorder="1" applyAlignment="1">
      <alignment horizontal="center" vertical="center"/>
    </xf>
    <xf numFmtId="165" fontId="13" fillId="17" borderId="0" xfId="0" applyNumberFormat="1" applyFont="1" applyFill="1" applyBorder="1" applyAlignment="1">
      <alignment horizontal="center" vertical="center"/>
    </xf>
    <xf numFmtId="9" fontId="12" fillId="17" borderId="0" xfId="0" applyNumberFormat="1" applyFont="1" applyFill="1" applyBorder="1" applyAlignment="1">
      <alignment horizontal="center" vertical="center"/>
    </xf>
    <xf numFmtId="0" fontId="13" fillId="17" borderId="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center" vertical="center"/>
    </xf>
    <xf numFmtId="9" fontId="13" fillId="17" borderId="0" xfId="0" applyNumberFormat="1" applyFont="1" applyFill="1" applyBorder="1" applyAlignment="1">
      <alignment horizontal="center" vertical="center"/>
    </xf>
    <xf numFmtId="14" fontId="13" fillId="17" borderId="0" xfId="0" applyNumberFormat="1" applyFont="1" applyFill="1" applyBorder="1" applyAlignment="1">
      <alignment horizontal="center" vertical="center"/>
    </xf>
    <xf numFmtId="0" fontId="26" fillId="17" borderId="0" xfId="0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4" fontId="9" fillId="0" borderId="0" xfId="0" applyNumberFormat="1" applyFont="1" applyFill="1" applyBorder="1" applyAlignment="1">
      <alignment horizontal="center" vertical="center"/>
    </xf>
    <xf numFmtId="9" fontId="9" fillId="0" borderId="0" xfId="0" applyNumberFormat="1" applyFont="1" applyFill="1" applyBorder="1" applyAlignment="1">
      <alignment horizontal="center" vertical="center"/>
    </xf>
    <xf numFmtId="165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2" fillId="19" borderId="0" xfId="0" applyFont="1" applyFill="1" applyBorder="1" applyAlignment="1">
      <alignment horizontal="center" vertical="center"/>
    </xf>
    <xf numFmtId="14" fontId="12" fillId="19" borderId="0" xfId="0" applyNumberFormat="1" applyFont="1" applyFill="1" applyBorder="1" applyAlignment="1">
      <alignment horizontal="center" vertical="center"/>
    </xf>
    <xf numFmtId="9" fontId="12" fillId="19" borderId="0" xfId="0" applyNumberFormat="1" applyFont="1" applyFill="1" applyBorder="1" applyAlignment="1">
      <alignment horizontal="center" vertical="center"/>
    </xf>
    <xf numFmtId="0" fontId="13" fillId="19" borderId="0" xfId="0" applyFont="1" applyFill="1" applyBorder="1" applyAlignment="1">
      <alignment horizontal="center" vertical="center"/>
    </xf>
    <xf numFmtId="165" fontId="13" fillId="19" borderId="0" xfId="0" applyNumberFormat="1" applyFont="1" applyFill="1" applyBorder="1" applyAlignment="1">
      <alignment horizontal="center" vertical="center"/>
    </xf>
    <xf numFmtId="0" fontId="13" fillId="19" borderId="11" xfId="0" applyFont="1" applyFill="1" applyBorder="1" applyAlignment="1">
      <alignment horizontal="center" vertical="center"/>
    </xf>
    <xf numFmtId="0" fontId="12" fillId="19" borderId="11" xfId="0" applyFont="1" applyFill="1" applyBorder="1" applyAlignment="1">
      <alignment horizontal="center" vertical="center"/>
    </xf>
    <xf numFmtId="14" fontId="12" fillId="19" borderId="11" xfId="0" applyNumberFormat="1" applyFont="1" applyFill="1" applyBorder="1" applyAlignment="1">
      <alignment horizontal="center" vertical="center"/>
    </xf>
    <xf numFmtId="165" fontId="13" fillId="19" borderId="11" xfId="0" applyNumberFormat="1" applyFont="1" applyFill="1" applyBorder="1" applyAlignment="1">
      <alignment horizontal="center" vertical="center"/>
    </xf>
    <xf numFmtId="9" fontId="12" fillId="19" borderId="11" xfId="0" applyNumberFormat="1" applyFont="1" applyFill="1" applyBorder="1" applyAlignment="1">
      <alignment horizontal="center" vertical="center"/>
    </xf>
    <xf numFmtId="9" fontId="9" fillId="17" borderId="0" xfId="0" applyNumberFormat="1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1" fontId="14" fillId="6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Border="1" applyAlignment="1">
      <alignment horizontal="center" vertical="center"/>
    </xf>
    <xf numFmtId="1" fontId="14" fillId="8" borderId="2" xfId="0" applyNumberFormat="1" applyFont="1" applyFill="1" applyBorder="1" applyAlignment="1">
      <alignment horizontal="center" vertical="center"/>
    </xf>
    <xf numFmtId="1" fontId="13" fillId="6" borderId="0" xfId="0" applyNumberFormat="1" applyFont="1" applyFill="1" applyBorder="1" applyAlignment="1">
      <alignment horizontal="center" vertical="center"/>
    </xf>
    <xf numFmtId="1" fontId="13" fillId="17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" fontId="12" fillId="0" borderId="0" xfId="0" applyNumberFormat="1" applyFont="1" applyBorder="1" applyAlignment="1">
      <alignment horizontal="center" vertical="center"/>
    </xf>
    <xf numFmtId="1" fontId="13" fillId="19" borderId="0" xfId="0" applyNumberFormat="1" applyFont="1" applyFill="1" applyBorder="1" applyAlignment="1">
      <alignment horizontal="center" vertical="center"/>
    </xf>
    <xf numFmtId="0" fontId="38" fillId="20" borderId="0" xfId="0" applyFont="1" applyFill="1" applyBorder="1" applyAlignment="1">
      <alignment horizontal="center" vertical="center"/>
    </xf>
    <xf numFmtId="0" fontId="14" fillId="18" borderId="2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vertical="center"/>
    </xf>
    <xf numFmtId="0" fontId="14" fillId="18" borderId="11" xfId="0" applyFont="1" applyFill="1" applyBorder="1" applyAlignment="1">
      <alignment horizontal="center" vertical="center"/>
    </xf>
    <xf numFmtId="0" fontId="14" fillId="18" borderId="2" xfId="0" applyFont="1" applyFill="1" applyBorder="1" applyAlignment="1">
      <alignment vertical="center"/>
    </xf>
    <xf numFmtId="165" fontId="12" fillId="19" borderId="0" xfId="0" applyNumberFormat="1" applyFont="1" applyFill="1" applyBorder="1" applyAlignment="1">
      <alignment horizontal="center" vertical="center"/>
    </xf>
    <xf numFmtId="0" fontId="12" fillId="19" borderId="0" xfId="0" applyFont="1" applyFill="1" applyBorder="1" applyAlignment="1">
      <alignment horizontal="left" vertical="center"/>
    </xf>
    <xf numFmtId="0" fontId="13" fillId="19" borderId="0" xfId="0" applyFont="1" applyFill="1" applyBorder="1" applyAlignment="1">
      <alignment horizontal="left" vertical="center"/>
    </xf>
    <xf numFmtId="14" fontId="38" fillId="20" borderId="0" xfId="0" applyNumberFormat="1" applyFont="1" applyFill="1" applyBorder="1" applyAlignment="1">
      <alignment horizontal="center" vertical="center"/>
    </xf>
    <xf numFmtId="9" fontId="38" fillId="20" borderId="0" xfId="0" applyNumberFormat="1" applyFont="1" applyFill="1" applyBorder="1" applyAlignment="1">
      <alignment horizontal="center" vertical="center"/>
    </xf>
    <xf numFmtId="165" fontId="38" fillId="20" borderId="0" xfId="0" applyNumberFormat="1" applyFont="1" applyFill="1" applyBorder="1" applyAlignment="1">
      <alignment horizontal="center" vertical="center"/>
    </xf>
    <xf numFmtId="1" fontId="38" fillId="20" borderId="0" xfId="0" applyNumberFormat="1" applyFont="1" applyFill="1" applyBorder="1" applyAlignment="1">
      <alignment horizontal="center" vertical="center"/>
    </xf>
    <xf numFmtId="0" fontId="38" fillId="20" borderId="0" xfId="0" applyFont="1" applyFill="1" applyBorder="1" applyAlignment="1">
      <alignment horizontal="left" vertical="center"/>
    </xf>
    <xf numFmtId="14" fontId="7" fillId="0" borderId="1" xfId="0" applyNumberFormat="1" applyFont="1" applyFill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3" fillId="0" borderId="5" xfId="0" applyFont="1" applyBorder="1"/>
    <xf numFmtId="0" fontId="13" fillId="0" borderId="14" xfId="0" applyFont="1" applyBorder="1" applyAlignment="1">
      <alignment horizontal="right"/>
    </xf>
    <xf numFmtId="164" fontId="13" fillId="0" borderId="15" xfId="0" applyNumberFormat="1" applyFont="1" applyBorder="1"/>
    <xf numFmtId="0" fontId="13" fillId="0" borderId="0" xfId="0" applyFont="1" applyBorder="1" applyAlignment="1">
      <alignment horizontal="right"/>
    </xf>
    <xf numFmtId="164" fontId="13" fillId="0" borderId="10" xfId="0" applyNumberFormat="1" applyFont="1" applyBorder="1"/>
    <xf numFmtId="164" fontId="13" fillId="0" borderId="19" xfId="0" applyNumberFormat="1" applyFont="1" applyBorder="1"/>
    <xf numFmtId="164" fontId="13" fillId="0" borderId="7" xfId="0" applyNumberFormat="1" applyFont="1" applyBorder="1"/>
    <xf numFmtId="0" fontId="14" fillId="0" borderId="0" xfId="0" applyFont="1" applyFill="1" applyBorder="1" applyAlignment="1">
      <alignment horizontal="center" vertical="center"/>
    </xf>
    <xf numFmtId="0" fontId="12" fillId="16" borderId="0" xfId="0" applyFont="1" applyFill="1" applyBorder="1" applyAlignment="1">
      <alignment horizontal="center" vertical="center"/>
    </xf>
    <xf numFmtId="14" fontId="12" fillId="16" borderId="0" xfId="0" applyNumberFormat="1" applyFont="1" applyFill="1" applyBorder="1" applyAlignment="1">
      <alignment horizontal="center" vertical="center"/>
    </xf>
    <xf numFmtId="165" fontId="13" fillId="16" borderId="0" xfId="0" applyNumberFormat="1" applyFont="1" applyFill="1" applyBorder="1" applyAlignment="1">
      <alignment horizontal="center" vertical="center"/>
    </xf>
    <xf numFmtId="9" fontId="12" fillId="16" borderId="0" xfId="0" applyNumberFormat="1" applyFont="1" applyFill="1" applyBorder="1" applyAlignment="1">
      <alignment horizontal="center" vertical="center"/>
    </xf>
    <xf numFmtId="1" fontId="13" fillId="16" borderId="0" xfId="0" applyNumberFormat="1" applyFont="1" applyFill="1" applyBorder="1" applyAlignment="1">
      <alignment horizontal="center" vertical="center"/>
    </xf>
    <xf numFmtId="0" fontId="13" fillId="16" borderId="0" xfId="0" applyFont="1" applyFill="1" applyBorder="1" applyAlignment="1">
      <alignment horizontal="center" vertical="center"/>
    </xf>
    <xf numFmtId="0" fontId="12" fillId="16" borderId="0" xfId="0" applyFont="1" applyFill="1" applyBorder="1" applyAlignment="1">
      <alignment horizontal="left" vertical="center"/>
    </xf>
    <xf numFmtId="9" fontId="12" fillId="11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10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14" fontId="12" fillId="10" borderId="0" xfId="0" applyNumberFormat="1" applyFont="1" applyFill="1" applyBorder="1" applyAlignment="1">
      <alignment horizontal="center" vertical="center"/>
    </xf>
    <xf numFmtId="165" fontId="12" fillId="10" borderId="0" xfId="0" applyNumberFormat="1" applyFont="1" applyFill="1" applyBorder="1" applyAlignment="1">
      <alignment horizontal="center" vertical="center"/>
    </xf>
    <xf numFmtId="9" fontId="12" fillId="10" borderId="0" xfId="0" applyNumberFormat="1" applyFont="1" applyFill="1" applyBorder="1" applyAlignment="1">
      <alignment horizontal="center" vertical="center"/>
    </xf>
    <xf numFmtId="1" fontId="13" fillId="10" borderId="0" xfId="0" applyNumberFormat="1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left" vertical="center"/>
    </xf>
    <xf numFmtId="165" fontId="12" fillId="0" borderId="0" xfId="0" applyNumberFormat="1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14" fontId="12" fillId="4" borderId="0" xfId="0" applyNumberFormat="1" applyFont="1" applyFill="1" applyBorder="1" applyAlignment="1">
      <alignment horizontal="center" vertical="center"/>
    </xf>
    <xf numFmtId="165" fontId="13" fillId="4" borderId="0" xfId="0" applyNumberFormat="1" applyFont="1" applyFill="1" applyBorder="1" applyAlignment="1">
      <alignment horizontal="center" vertical="center"/>
    </xf>
    <xf numFmtId="9" fontId="12" fillId="4" borderId="0" xfId="0" applyNumberFormat="1" applyFont="1" applyFill="1" applyBorder="1" applyAlignment="1">
      <alignment horizontal="center" vertical="center"/>
    </xf>
    <xf numFmtId="1" fontId="13" fillId="4" borderId="0" xfId="0" applyNumberFormat="1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4" fontId="14" fillId="0" borderId="2" xfId="0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" fontId="17" fillId="13" borderId="1" xfId="0" applyNumberFormat="1" applyFont="1" applyFill="1" applyBorder="1" applyAlignment="1">
      <alignment horizontal="center" vertical="center"/>
    </xf>
    <xf numFmtId="1" fontId="17" fillId="13" borderId="17" xfId="0" applyNumberFormat="1" applyFont="1" applyFill="1" applyBorder="1" applyAlignment="1">
      <alignment horizontal="center" vertical="center"/>
    </xf>
    <xf numFmtId="1" fontId="17" fillId="13" borderId="16" xfId="0" applyNumberFormat="1" applyFont="1" applyFill="1" applyBorder="1" applyAlignment="1">
      <alignment horizontal="center" vertical="center"/>
    </xf>
    <xf numFmtId="1" fontId="16" fillId="6" borderId="1" xfId="0" applyNumberFormat="1" applyFont="1" applyFill="1" applyBorder="1" applyAlignment="1">
      <alignment horizontal="center"/>
    </xf>
    <xf numFmtId="1" fontId="16" fillId="6" borderId="17" xfId="0" applyNumberFormat="1" applyFont="1" applyFill="1" applyBorder="1" applyAlignment="1">
      <alignment horizontal="center"/>
    </xf>
    <xf numFmtId="1" fontId="16" fillId="6" borderId="16" xfId="0" applyNumberFormat="1" applyFont="1" applyFill="1" applyBorder="1" applyAlignment="1">
      <alignment horizontal="center"/>
    </xf>
    <xf numFmtId="0" fontId="23" fillId="11" borderId="0" xfId="0" applyFont="1" applyFill="1" applyBorder="1" applyAlignment="1">
      <alignment horizontal="center" vertical="center"/>
    </xf>
    <xf numFmtId="1" fontId="16" fillId="6" borderId="2" xfId="0" applyNumberFormat="1" applyFont="1" applyFill="1" applyBorder="1" applyAlignment="1">
      <alignment horizontal="center"/>
    </xf>
    <xf numFmtId="1" fontId="16" fillId="6" borderId="0" xfId="0" applyNumberFormat="1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6" fillId="0" borderId="13" xfId="0" applyNumberFormat="1" applyFont="1" applyFill="1" applyBorder="1" applyAlignment="1">
      <alignment horizontal="center" vertical="center"/>
    </xf>
    <xf numFmtId="164" fontId="6" fillId="0" borderId="8" xfId="0" applyNumberFormat="1" applyFont="1" applyFill="1" applyBorder="1" applyAlignment="1">
      <alignment horizontal="center" vertical="center"/>
    </xf>
    <xf numFmtId="164" fontId="6" fillId="0" borderId="3" xfId="0" applyNumberFormat="1" applyFont="1" applyFill="1" applyBorder="1" applyAlignment="1">
      <alignment horizontal="center" vertical="center"/>
    </xf>
    <xf numFmtId="164" fontId="5" fillId="0" borderId="15" xfId="0" applyNumberFormat="1" applyFont="1" applyFill="1" applyBorder="1" applyAlignment="1">
      <alignment horizontal="center" vertical="center"/>
    </xf>
    <xf numFmtId="164" fontId="5" fillId="0" borderId="10" xfId="0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64" fontId="6" fillId="0" borderId="14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5" fillId="0" borderId="15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164" fontId="21" fillId="0" borderId="13" xfId="0" applyNumberFormat="1" applyFont="1" applyFill="1" applyBorder="1" applyAlignment="1">
      <alignment horizontal="center" vertical="center"/>
    </xf>
    <xf numFmtId="164" fontId="21" fillId="0" borderId="8" xfId="0" applyNumberFormat="1" applyFont="1" applyFill="1" applyBorder="1" applyAlignment="1">
      <alignment horizontal="center" vertical="center"/>
    </xf>
    <xf numFmtId="164" fontId="21" fillId="0" borderId="3" xfId="0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/>
    </xf>
    <xf numFmtId="0" fontId="16" fillId="0" borderId="16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17" borderId="2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164" fontId="4" fillId="6" borderId="13" xfId="0" applyNumberFormat="1" applyFont="1" applyFill="1" applyBorder="1" applyAlignment="1">
      <alignment horizontal="center" vertical="center"/>
    </xf>
    <xf numFmtId="164" fontId="4" fillId="6" borderId="8" xfId="0" applyNumberFormat="1" applyFont="1" applyFill="1" applyBorder="1" applyAlignment="1">
      <alignment horizontal="center" vertical="center"/>
    </xf>
    <xf numFmtId="164" fontId="4" fillId="6" borderId="3" xfId="0" applyNumberFormat="1" applyFont="1" applyFill="1" applyBorder="1" applyAlignment="1">
      <alignment horizontal="center" vertical="center"/>
    </xf>
    <xf numFmtId="164" fontId="25" fillId="10" borderId="13" xfId="0" applyNumberFormat="1" applyFont="1" applyFill="1" applyBorder="1" applyAlignment="1">
      <alignment horizontal="center" vertical="center"/>
    </xf>
    <xf numFmtId="164" fontId="25" fillId="10" borderId="8" xfId="0" applyNumberFormat="1" applyFont="1" applyFill="1" applyBorder="1" applyAlignment="1">
      <alignment horizontal="center" vertical="center"/>
    </xf>
    <xf numFmtId="164" fontId="25" fillId="10" borderId="3" xfId="0" applyNumberFormat="1" applyFont="1" applyFill="1" applyBorder="1" applyAlignment="1">
      <alignment horizontal="center" vertical="center"/>
    </xf>
    <xf numFmtId="164" fontId="5" fillId="10" borderId="0" xfId="0" applyNumberFormat="1" applyFont="1" applyFill="1" applyBorder="1" applyAlignment="1">
      <alignment horizontal="center" vertical="center"/>
    </xf>
    <xf numFmtId="164" fontId="6" fillId="10" borderId="8" xfId="0" applyNumberFormat="1" applyFont="1" applyFill="1" applyBorder="1" applyAlignment="1">
      <alignment horizontal="center" vertical="center"/>
    </xf>
    <xf numFmtId="164" fontId="6" fillId="10" borderId="3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14" fontId="13" fillId="0" borderId="9" xfId="0" applyNumberFormat="1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64" fontId="13" fillId="0" borderId="14" xfId="0" applyNumberFormat="1" applyFont="1" applyBorder="1" applyAlignment="1">
      <alignment horizontal="center" vertical="center"/>
    </xf>
    <xf numFmtId="164" fontId="13" fillId="0" borderId="0" xfId="0" applyNumberFormat="1" applyFont="1" applyBorder="1" applyAlignment="1">
      <alignment horizontal="center" vertical="center"/>
    </xf>
    <xf numFmtId="14" fontId="4" fillId="7" borderId="5" xfId="0" applyNumberFormat="1" applyFont="1" applyFill="1" applyBorder="1" applyAlignment="1">
      <alignment horizontal="center" vertical="center"/>
    </xf>
    <xf numFmtId="14" fontId="4" fillId="7" borderId="9" xfId="0" applyNumberFormat="1" applyFont="1" applyFill="1" applyBorder="1" applyAlignment="1">
      <alignment horizontal="center" vertical="center"/>
    </xf>
    <xf numFmtId="14" fontId="4" fillId="7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20" fillId="7" borderId="15" xfId="0" applyNumberFormat="1" applyFont="1" applyFill="1" applyBorder="1" applyAlignment="1">
      <alignment horizontal="center"/>
    </xf>
    <xf numFmtId="164" fontId="20" fillId="7" borderId="10" xfId="0" applyNumberFormat="1" applyFont="1" applyFill="1" applyBorder="1" applyAlignment="1">
      <alignment horizontal="center"/>
    </xf>
    <xf numFmtId="164" fontId="20" fillId="7" borderId="7" xfId="0" applyNumberFormat="1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64" fontId="20" fillId="7" borderId="13" xfId="0" applyNumberFormat="1" applyFont="1" applyFill="1" applyBorder="1" applyAlignment="1">
      <alignment horizontal="center" vertical="center"/>
    </xf>
    <xf numFmtId="164" fontId="20" fillId="7" borderId="8" xfId="0" applyNumberFormat="1" applyFont="1" applyFill="1" applyBorder="1" applyAlignment="1">
      <alignment horizontal="center" vertical="center"/>
    </xf>
    <xf numFmtId="164" fontId="20" fillId="7" borderId="3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211693</xdr:colOff>
      <xdr:row>38</xdr:row>
      <xdr:rowOff>208375</xdr:rowOff>
    </xdr:from>
    <xdr:to>
      <xdr:col>3</xdr:col>
      <xdr:colOff>1123736</xdr:colOff>
      <xdr:row>48</xdr:row>
      <xdr:rowOff>210910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4A3CED4-878E-4C22-9E21-F90145B2E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142" y="9155454"/>
          <a:ext cx="2132100" cy="2357029"/>
        </a:xfrm>
        <a:prstGeom prst="rect">
          <a:avLst/>
        </a:prstGeom>
      </xdr:spPr>
    </xdr:pic>
    <xdr:clientData/>
  </xdr:twoCellAnchor>
  <xdr:twoCellAnchor editAs="oneCell">
    <xdr:from>
      <xdr:col>0</xdr:col>
      <xdr:colOff>206018</xdr:colOff>
      <xdr:row>62</xdr:row>
      <xdr:rowOff>28574</xdr:rowOff>
    </xdr:from>
    <xdr:to>
      <xdr:col>3</xdr:col>
      <xdr:colOff>1103236</xdr:colOff>
      <xdr:row>71</xdr:row>
      <xdr:rowOff>76198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5035B3C-8E3E-4C4D-B5BB-CAA1103BE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18" y="14626439"/>
          <a:ext cx="2352724" cy="2166669"/>
        </a:xfrm>
        <a:prstGeom prst="rect">
          <a:avLst/>
        </a:prstGeom>
      </xdr:spPr>
    </xdr:pic>
    <xdr:clientData/>
  </xdr:twoCellAnchor>
  <xdr:twoCellAnchor editAs="oneCell">
    <xdr:from>
      <xdr:col>5</xdr:col>
      <xdr:colOff>82299</xdr:colOff>
      <xdr:row>27</xdr:row>
      <xdr:rowOff>53512</xdr:rowOff>
    </xdr:from>
    <xdr:to>
      <xdr:col>7</xdr:col>
      <xdr:colOff>864444</xdr:colOff>
      <xdr:row>36</xdr:row>
      <xdr:rowOff>224747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21C92BB-DA44-467C-A4FF-66A84B190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8395" y="6635394"/>
          <a:ext cx="2002201" cy="2290280"/>
        </a:xfrm>
        <a:prstGeom prst="rect">
          <a:avLst/>
        </a:prstGeom>
      </xdr:spPr>
    </xdr:pic>
    <xdr:clientData/>
  </xdr:twoCellAnchor>
  <xdr:twoCellAnchor editAs="oneCell">
    <xdr:from>
      <xdr:col>9</xdr:col>
      <xdr:colOff>7556</xdr:colOff>
      <xdr:row>27</xdr:row>
      <xdr:rowOff>85618</xdr:rowOff>
    </xdr:from>
    <xdr:to>
      <xdr:col>11</xdr:col>
      <xdr:colOff>1323381</xdr:colOff>
      <xdr:row>37</xdr:row>
      <xdr:rowOff>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A262251-8159-4CFA-8E8C-673226AAC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1657" y="6442753"/>
          <a:ext cx="2535881" cy="2268876"/>
        </a:xfrm>
        <a:prstGeom prst="rect">
          <a:avLst/>
        </a:prstGeom>
      </xdr:spPr>
    </xdr:pic>
    <xdr:clientData/>
  </xdr:twoCellAnchor>
  <xdr:twoCellAnchor editAs="oneCell">
    <xdr:from>
      <xdr:col>13</xdr:col>
      <xdr:colOff>76162</xdr:colOff>
      <xdr:row>62</xdr:row>
      <xdr:rowOff>64214</xdr:rowOff>
    </xdr:from>
    <xdr:to>
      <xdr:col>15</xdr:col>
      <xdr:colOff>1046553</xdr:colOff>
      <xdr:row>72</xdr:row>
      <xdr:rowOff>-1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A8E6A21-EE26-4C12-9178-15398DA1F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3550" y="14662079"/>
          <a:ext cx="2190447" cy="2290280"/>
        </a:xfrm>
        <a:prstGeom prst="rect">
          <a:avLst/>
        </a:prstGeom>
      </xdr:spPr>
    </xdr:pic>
    <xdr:clientData/>
  </xdr:twoCellAnchor>
  <xdr:twoCellAnchor editAs="oneCell">
    <xdr:from>
      <xdr:col>9</xdr:col>
      <xdr:colOff>3</xdr:colOff>
      <xdr:row>51</xdr:row>
      <xdr:rowOff>42809</xdr:rowOff>
    </xdr:from>
    <xdr:to>
      <xdr:col>11</xdr:col>
      <xdr:colOff>1294973</xdr:colOff>
      <xdr:row>60</xdr:row>
      <xdr:rowOff>198591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0A31D9E-9906-47A8-9C55-5E96D7C7F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4104" y="11804579"/>
          <a:ext cx="2515026" cy="2274827"/>
        </a:xfrm>
        <a:prstGeom prst="rect">
          <a:avLst/>
        </a:prstGeom>
      </xdr:spPr>
    </xdr:pic>
    <xdr:clientData/>
  </xdr:twoCellAnchor>
  <xdr:twoCellAnchor editAs="oneCell">
    <xdr:from>
      <xdr:col>13</xdr:col>
      <xdr:colOff>21406</xdr:colOff>
      <xdr:row>51</xdr:row>
      <xdr:rowOff>32106</xdr:rowOff>
    </xdr:from>
    <xdr:to>
      <xdr:col>16</xdr:col>
      <xdr:colOff>42810</xdr:colOff>
      <xdr:row>57</xdr:row>
      <xdr:rowOff>233484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680D497-4ECB-48B4-A689-364E3609F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794" y="12264775"/>
          <a:ext cx="2408005" cy="161407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83</xdr:row>
      <xdr:rowOff>1</xdr:rowOff>
    </xdr:from>
    <xdr:to>
      <xdr:col>4</xdr:col>
      <xdr:colOff>32108</xdr:colOff>
      <xdr:row>91</xdr:row>
      <xdr:rowOff>128650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41487D0-E96B-4B5A-9E3E-2F9E518B0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450" y="18118905"/>
          <a:ext cx="2397304" cy="201224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104</xdr:row>
      <xdr:rowOff>0</xdr:rowOff>
    </xdr:from>
    <xdr:to>
      <xdr:col>4</xdr:col>
      <xdr:colOff>19168</xdr:colOff>
      <xdr:row>113</xdr:row>
      <xdr:rowOff>85618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D56B33EB-47C7-4F66-B0F2-3042126E5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450" y="20708848"/>
          <a:ext cx="2384364" cy="2204663"/>
        </a:xfrm>
        <a:prstGeom prst="rect">
          <a:avLst/>
        </a:prstGeom>
      </xdr:spPr>
    </xdr:pic>
    <xdr:clientData/>
  </xdr:twoCellAnchor>
  <xdr:twoCellAnchor editAs="oneCell">
    <xdr:from>
      <xdr:col>13</xdr:col>
      <xdr:colOff>149831</xdr:colOff>
      <xdr:row>27</xdr:row>
      <xdr:rowOff>20508</xdr:rowOff>
    </xdr:from>
    <xdr:to>
      <xdr:col>15</xdr:col>
      <xdr:colOff>1006011</xdr:colOff>
      <xdr:row>37</xdr:row>
      <xdr:rowOff>14246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6735349D-E82E-4ED4-BD56-39B64113E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7219" y="6602390"/>
          <a:ext cx="2076236" cy="2348232"/>
        </a:xfrm>
        <a:prstGeom prst="rect">
          <a:avLst/>
        </a:prstGeom>
      </xdr:spPr>
    </xdr:pic>
    <xdr:clientData/>
  </xdr:twoCellAnchor>
  <xdr:twoCellAnchor editAs="oneCell">
    <xdr:from>
      <xdr:col>9</xdr:col>
      <xdr:colOff>53512</xdr:colOff>
      <xdr:row>62</xdr:row>
      <xdr:rowOff>21407</xdr:rowOff>
    </xdr:from>
    <xdr:to>
      <xdr:col>11</xdr:col>
      <xdr:colOff>1316377</xdr:colOff>
      <xdr:row>71</xdr:row>
      <xdr:rowOff>139601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64218924-F42E-42EA-A401-5082921B6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7613" y="14619272"/>
          <a:ext cx="2482921" cy="2237239"/>
        </a:xfrm>
        <a:prstGeom prst="rect">
          <a:avLst/>
        </a:prstGeom>
      </xdr:spPr>
    </xdr:pic>
    <xdr:clientData/>
  </xdr:twoCellAnchor>
  <xdr:twoCellAnchor editAs="oneCell">
    <xdr:from>
      <xdr:col>17</xdr:col>
      <xdr:colOff>3930</xdr:colOff>
      <xdr:row>51</xdr:row>
      <xdr:rowOff>21405</xdr:rowOff>
    </xdr:from>
    <xdr:to>
      <xdr:col>19</xdr:col>
      <xdr:colOff>1080942</xdr:colOff>
      <xdr:row>58</xdr:row>
      <xdr:rowOff>117725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E13D3453-EA23-44F6-A2E9-307714721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3368" y="9428680"/>
          <a:ext cx="2297068" cy="1744466"/>
        </a:xfrm>
        <a:prstGeom prst="rect">
          <a:avLst/>
        </a:prstGeom>
      </xdr:spPr>
    </xdr:pic>
    <xdr:clientData/>
  </xdr:twoCellAnchor>
  <xdr:twoCellAnchor editAs="oneCell">
    <xdr:from>
      <xdr:col>17</xdr:col>
      <xdr:colOff>24973</xdr:colOff>
      <xdr:row>62</xdr:row>
      <xdr:rowOff>21405</xdr:rowOff>
    </xdr:from>
    <xdr:to>
      <xdr:col>19</xdr:col>
      <xdr:colOff>1083495</xdr:colOff>
      <xdr:row>69</xdr:row>
      <xdr:rowOff>82193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ED0DB521-E626-4EA5-9D3A-9ACB3DE14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4411" y="14373118"/>
          <a:ext cx="2278578" cy="1708934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14963</xdr:colOff>
      <xdr:row>39</xdr:row>
      <xdr:rowOff>42809</xdr:rowOff>
    </xdr:from>
    <xdr:to>
      <xdr:col>20</xdr:col>
      <xdr:colOff>2780</xdr:colOff>
      <xdr:row>48</xdr:row>
      <xdr:rowOff>192641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8548E0DE-B054-41E2-AE96-8C4986DC1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4401" y="6860140"/>
          <a:ext cx="2299503" cy="2268877"/>
        </a:xfrm>
        <a:prstGeom prst="rect">
          <a:avLst/>
        </a:prstGeom>
      </xdr:spPr>
    </xdr:pic>
    <xdr:clientData/>
  </xdr:twoCellAnchor>
  <xdr:twoCellAnchor editAs="oneCell">
    <xdr:from>
      <xdr:col>1</xdr:col>
      <xdr:colOff>53511</xdr:colOff>
      <xdr:row>27</xdr:row>
      <xdr:rowOff>85617</xdr:rowOff>
    </xdr:from>
    <xdr:to>
      <xdr:col>3</xdr:col>
      <xdr:colOff>1034887</xdr:colOff>
      <xdr:row>37</xdr:row>
      <xdr:rowOff>32106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78A7884-76FA-4ACE-89D5-C4B7C8C64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960" y="6667499"/>
          <a:ext cx="2201433" cy="2300983"/>
        </a:xfrm>
        <a:prstGeom prst="rect">
          <a:avLst/>
        </a:prstGeom>
      </xdr:spPr>
    </xdr:pic>
    <xdr:clientData/>
  </xdr:twoCellAnchor>
  <xdr:twoCellAnchor editAs="oneCell">
    <xdr:from>
      <xdr:col>9</xdr:col>
      <xdr:colOff>139129</xdr:colOff>
      <xdr:row>39</xdr:row>
      <xdr:rowOff>32108</xdr:rowOff>
    </xdr:from>
    <xdr:to>
      <xdr:col>11</xdr:col>
      <xdr:colOff>1233327</xdr:colOff>
      <xdr:row>48</xdr:row>
      <xdr:rowOff>227317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550807D4-2C28-4E9D-8B17-88EE90177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3230" y="9203934"/>
          <a:ext cx="2314254" cy="2314254"/>
        </a:xfrm>
        <a:prstGeom prst="rect">
          <a:avLst/>
        </a:prstGeom>
      </xdr:spPr>
    </xdr:pic>
    <xdr:clientData/>
  </xdr:twoCellAnchor>
  <xdr:twoCellAnchor editAs="oneCell">
    <xdr:from>
      <xdr:col>5</xdr:col>
      <xdr:colOff>10702</xdr:colOff>
      <xdr:row>39</xdr:row>
      <xdr:rowOff>85619</xdr:rowOff>
    </xdr:from>
    <xdr:to>
      <xdr:col>7</xdr:col>
      <xdr:colOff>920393</xdr:colOff>
      <xdr:row>47</xdr:row>
      <xdr:rowOff>132279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C7E10BA0-C7CD-4C04-ACD6-5F2BB77E6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6798" y="9257445"/>
          <a:ext cx="2129747" cy="1930256"/>
        </a:xfrm>
        <a:prstGeom prst="rect">
          <a:avLst/>
        </a:prstGeom>
      </xdr:spPr>
    </xdr:pic>
    <xdr:clientData/>
  </xdr:twoCellAnchor>
  <xdr:twoCellAnchor editAs="oneCell">
    <xdr:from>
      <xdr:col>17</xdr:col>
      <xdr:colOff>117725</xdr:colOff>
      <xdr:row>73</xdr:row>
      <xdr:rowOff>64212</xdr:rowOff>
    </xdr:from>
    <xdr:to>
      <xdr:col>20</xdr:col>
      <xdr:colOff>126021</xdr:colOff>
      <xdr:row>83</xdr:row>
      <xdr:rowOff>95749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291AACE9-BF34-48DF-9EA8-EA32ABE74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7163" y="16534970"/>
          <a:ext cx="2319982" cy="238603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73</xdr:row>
      <xdr:rowOff>0</xdr:rowOff>
    </xdr:from>
    <xdr:to>
      <xdr:col>3</xdr:col>
      <xdr:colOff>1120468</xdr:colOff>
      <xdr:row>82</xdr:row>
      <xdr:rowOff>32107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CEA1E9D-A124-4BC5-81E7-070897D7A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450" y="17187809"/>
          <a:ext cx="2340524" cy="2151152"/>
        </a:xfrm>
        <a:prstGeom prst="rect">
          <a:avLst/>
        </a:prstGeom>
      </xdr:spPr>
    </xdr:pic>
    <xdr:clientData/>
  </xdr:twoCellAnchor>
  <xdr:twoCellAnchor editAs="oneCell">
    <xdr:from>
      <xdr:col>16</xdr:col>
      <xdr:colOff>224449</xdr:colOff>
      <xdr:row>27</xdr:row>
      <xdr:rowOff>64213</xdr:rowOff>
    </xdr:from>
    <xdr:to>
      <xdr:col>19</xdr:col>
      <xdr:colOff>1051388</xdr:colOff>
      <xdr:row>36</xdr:row>
      <xdr:rowOff>138746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BDE85C87-528B-46D7-8A96-1582DFFA6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8438" y="6421348"/>
          <a:ext cx="2282444" cy="2193578"/>
        </a:xfrm>
        <a:prstGeom prst="rect">
          <a:avLst/>
        </a:prstGeom>
      </xdr:spPr>
    </xdr:pic>
    <xdr:clientData/>
  </xdr:twoCellAnchor>
  <xdr:twoCellAnchor editAs="oneCell">
    <xdr:from>
      <xdr:col>13</xdr:col>
      <xdr:colOff>50994</xdr:colOff>
      <xdr:row>39</xdr:row>
      <xdr:rowOff>53512</xdr:rowOff>
    </xdr:from>
    <xdr:to>
      <xdr:col>15</xdr:col>
      <xdr:colOff>1137005</xdr:colOff>
      <xdr:row>47</xdr:row>
      <xdr:rowOff>233239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426BEB4C-B1C3-4662-97DF-CA17AC01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8382" y="9236040"/>
          <a:ext cx="2306067" cy="20633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BB5B4A-D58D-4C06-A5CB-64A94718B1FF}" name="Tabela1" displayName="Tabela1" ref="J1:M14" totalsRowShown="0" headerRowDxfId="10" headerRowBorderDxfId="9" tableBorderDxfId="8" headerRowCellStyle="Moeda">
  <autoFilter ref="J1:M14" xr:uid="{4D8ABE69-D67E-4C42-AFCC-A2F5B05B6A6A}"/>
  <tableColumns count="4">
    <tableColumn id="1" xr3:uid="{CD984B8C-2342-49B2-8376-F0282E4355D9}" name="Extraordinários" dataDxfId="7" dataCellStyle="Moeda"/>
    <tableColumn id="2" xr3:uid="{D089EC83-7BAC-4606-8166-9DD53DF770BB}" name="Fonte" dataDxfId="6" dataCellStyle="Moeda"/>
    <tableColumn id="3" xr3:uid="{C23F273F-8700-489C-B624-D8305A462D83}" name="Receita/Despesa" dataDxfId="5" dataCellStyle="Moeda"/>
    <tableColumn id="4" xr3:uid="{4AE0C3B6-C08F-4BE5-B077-0B5F99B6C614}" name="Data" dataDxfId="4" dataCellStyle="Moe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E83827-EE6B-497E-A91E-EDE1861CE9A1}" name="Tabela4" displayName="Tabela4" ref="B1:D5" totalsRowShown="0" headerRowBorderDxfId="3" tableBorderDxfId="2">
  <autoFilter ref="B1:D5" xr:uid="{1ED4B859-FCEE-4BEE-BBCD-E12F57775E3E}"/>
  <tableColumns count="3">
    <tableColumn id="1" xr3:uid="{7F4FCF6E-4EB5-4F0F-8B55-FD3B8E64E614}" name="Receita"/>
    <tableColumn id="2" xr3:uid="{438015E9-C7D9-4B52-954F-867F9DC5DC64}" name="Coluna1" dataDxfId="1" dataCellStyle="Moeda"/>
    <tableColumn id="3" xr3:uid="{434615AC-B1D3-4B2D-882E-E622962A581C}" name="Dia" dataDxfId="0" dataCellStyle="Vírgula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BDA4-0C85-4F39-83F9-CA727CC64729}">
  <dimension ref="A1:O101"/>
  <sheetViews>
    <sheetView topLeftCell="E10" zoomScale="190" zoomScaleNormal="190" workbookViewId="0">
      <selection activeCell="H7" sqref="H7"/>
    </sheetView>
  </sheetViews>
  <sheetFormatPr defaultRowHeight="15" x14ac:dyDescent="0.25"/>
  <cols>
    <col min="1" max="1" width="10.42578125" style="10" bestFit="1" customWidth="1"/>
    <col min="2" max="2" width="12.140625" style="27" bestFit="1" customWidth="1"/>
    <col min="3" max="3" width="11.140625" style="22" customWidth="1"/>
    <col min="4" max="4" width="9.7109375" style="31" bestFit="1" customWidth="1"/>
    <col min="5" max="5" width="1.140625" style="15" customWidth="1"/>
    <col min="6" max="6" width="12.140625" style="22" bestFit="1" customWidth="1"/>
    <col min="7" max="7" width="10" style="22" bestFit="1" customWidth="1"/>
    <col min="8" max="8" width="9.7109375" style="25" bestFit="1" customWidth="1"/>
    <col min="9" max="9" width="1.140625" style="15" customWidth="1"/>
    <col min="10" max="10" width="17.42578125" style="22" customWidth="1"/>
    <col min="11" max="11" width="37.140625" style="22" bestFit="1" customWidth="1"/>
    <col min="12" max="12" width="18.85546875" style="22" customWidth="1"/>
    <col min="13" max="13" width="11.42578125" style="22" bestFit="1" customWidth="1"/>
    <col min="14" max="14" width="9.140625" style="10"/>
    <col min="15" max="15" width="16.7109375" style="10" bestFit="1" customWidth="1"/>
    <col min="16" max="16384" width="9.140625" style="10"/>
  </cols>
  <sheetData>
    <row r="1" spans="1:15" ht="21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/>
      <c r="F1" s="6" t="s">
        <v>4</v>
      </c>
      <c r="G1" s="6"/>
      <c r="H1" s="7" t="s">
        <v>3</v>
      </c>
      <c r="I1" s="5"/>
      <c r="J1" s="8" t="s">
        <v>5</v>
      </c>
      <c r="K1" s="3" t="s">
        <v>6</v>
      </c>
      <c r="L1" s="3" t="s">
        <v>7</v>
      </c>
      <c r="M1" s="9" t="s">
        <v>8</v>
      </c>
      <c r="O1" s="10" t="s">
        <v>9</v>
      </c>
    </row>
    <row r="2" spans="1:15" s="19" customFormat="1" ht="5.25" hidden="1" customHeight="1" x14ac:dyDescent="0.25">
      <c r="A2" s="11"/>
      <c r="B2" s="12"/>
      <c r="C2" s="13"/>
      <c r="D2" s="14"/>
      <c r="E2" s="15"/>
      <c r="F2" s="13"/>
      <c r="G2" s="13"/>
      <c r="H2" s="16"/>
      <c r="I2" s="15"/>
      <c r="J2" s="17"/>
      <c r="K2" s="13"/>
      <c r="L2" s="13"/>
      <c r="M2" s="18"/>
    </row>
    <row r="3" spans="1:15" x14ac:dyDescent="0.25">
      <c r="A3" s="20">
        <f>B3-F3</f>
        <v>-10</v>
      </c>
      <c r="B3" s="21">
        <f>SUM(B4:B101)</f>
        <v>1500</v>
      </c>
      <c r="D3" s="23"/>
      <c r="F3" s="24">
        <f>SUM(F4:F101)</f>
        <v>1510</v>
      </c>
      <c r="J3" s="26">
        <f>SUM(J4:J100)</f>
        <v>5350</v>
      </c>
      <c r="M3" s="27"/>
      <c r="O3" s="10" t="s">
        <v>10</v>
      </c>
    </row>
    <row r="4" spans="1:15" x14ac:dyDescent="0.25">
      <c r="B4" s="28">
        <v>500</v>
      </c>
      <c r="C4" s="22" t="s">
        <v>11</v>
      </c>
      <c r="D4" s="23">
        <v>10</v>
      </c>
      <c r="F4" s="22">
        <v>500</v>
      </c>
      <c r="G4" s="22" t="s">
        <v>12</v>
      </c>
      <c r="H4" s="25">
        <v>20</v>
      </c>
      <c r="J4" s="26">
        <v>200</v>
      </c>
      <c r="K4" s="22" t="s">
        <v>13</v>
      </c>
      <c r="L4" s="22" t="s">
        <v>1</v>
      </c>
      <c r="M4" s="27" t="s">
        <v>14</v>
      </c>
      <c r="O4" s="10" t="s">
        <v>15</v>
      </c>
    </row>
    <row r="5" spans="1:15" x14ac:dyDescent="0.25">
      <c r="B5" s="28">
        <v>1000</v>
      </c>
      <c r="C5" s="22" t="s">
        <v>16</v>
      </c>
      <c r="D5" s="23">
        <v>10</v>
      </c>
      <c r="F5" s="22">
        <v>200</v>
      </c>
      <c r="G5" s="22" t="s">
        <v>17</v>
      </c>
      <c r="H5" s="25">
        <v>15</v>
      </c>
      <c r="J5" s="26">
        <f>-(50+50+200)</f>
        <v>-300</v>
      </c>
      <c r="K5" s="29" t="s">
        <v>18</v>
      </c>
      <c r="L5" s="22" t="s">
        <v>4</v>
      </c>
      <c r="M5" s="30">
        <v>43595</v>
      </c>
    </row>
    <row r="6" spans="1:15" x14ac:dyDescent="0.25">
      <c r="F6" s="22">
        <v>60</v>
      </c>
      <c r="G6" s="22" t="s">
        <v>19</v>
      </c>
      <c r="H6" s="25">
        <v>15</v>
      </c>
      <c r="J6" s="26">
        <v>3000</v>
      </c>
      <c r="K6" s="22" t="s">
        <v>20</v>
      </c>
      <c r="L6" s="22" t="s">
        <v>1</v>
      </c>
      <c r="M6" s="27" t="s">
        <v>21</v>
      </c>
    </row>
    <row r="7" spans="1:15" ht="45" x14ac:dyDescent="0.25">
      <c r="F7" s="22">
        <v>300</v>
      </c>
      <c r="G7" s="22" t="s">
        <v>22</v>
      </c>
      <c r="H7" s="25">
        <v>15</v>
      </c>
      <c r="J7" s="26">
        <v>5700</v>
      </c>
      <c r="K7" s="22" t="s">
        <v>23</v>
      </c>
      <c r="L7" s="22" t="s">
        <v>1</v>
      </c>
      <c r="M7" s="32" t="s">
        <v>24</v>
      </c>
    </row>
    <row r="8" spans="1:15" x14ac:dyDescent="0.25">
      <c r="F8" s="22">
        <v>150</v>
      </c>
      <c r="G8" s="22" t="s">
        <v>25</v>
      </c>
      <c r="H8" s="25">
        <v>1</v>
      </c>
      <c r="J8" s="26">
        <v>-250</v>
      </c>
      <c r="K8" s="22" t="s">
        <v>26</v>
      </c>
      <c r="L8" s="22" t="s">
        <v>4</v>
      </c>
      <c r="M8" s="27" t="s">
        <v>21</v>
      </c>
    </row>
    <row r="9" spans="1:15" x14ac:dyDescent="0.25">
      <c r="F9" s="22">
        <v>300</v>
      </c>
      <c r="G9" s="22" t="s">
        <v>27</v>
      </c>
      <c r="H9" s="25">
        <v>1</v>
      </c>
      <c r="J9" s="26">
        <v>-250</v>
      </c>
      <c r="K9" s="22" t="s">
        <v>28</v>
      </c>
      <c r="L9" s="22" t="s">
        <v>4</v>
      </c>
      <c r="M9" s="27" t="s">
        <v>29</v>
      </c>
    </row>
    <row r="10" spans="1:15" x14ac:dyDescent="0.25">
      <c r="J10" s="26">
        <v>-600</v>
      </c>
      <c r="K10" s="22" t="s">
        <v>30</v>
      </c>
      <c r="L10" s="22" t="s">
        <v>4</v>
      </c>
      <c r="M10" s="27" t="s">
        <v>29</v>
      </c>
    </row>
    <row r="11" spans="1:15" x14ac:dyDescent="0.25">
      <c r="G11" s="22">
        <f>-A7</f>
        <v>0</v>
      </c>
      <c r="J11" s="26">
        <v>-250</v>
      </c>
      <c r="K11" s="22" t="s">
        <v>31</v>
      </c>
      <c r="L11" s="22" t="s">
        <v>4</v>
      </c>
      <c r="M11" s="27" t="s">
        <v>29</v>
      </c>
    </row>
    <row r="12" spans="1:15" x14ac:dyDescent="0.25">
      <c r="J12" s="26">
        <f>-(300+3400)</f>
        <v>-3700</v>
      </c>
      <c r="K12" s="22" t="s">
        <v>32</v>
      </c>
      <c r="L12" s="22" t="s">
        <v>4</v>
      </c>
      <c r="M12" s="27" t="s">
        <v>33</v>
      </c>
    </row>
    <row r="13" spans="1:15" x14ac:dyDescent="0.25">
      <c r="J13" s="26">
        <v>2000</v>
      </c>
      <c r="K13" s="22" t="s">
        <v>34</v>
      </c>
      <c r="L13" s="22" t="s">
        <v>1</v>
      </c>
      <c r="M13" s="27" t="s">
        <v>29</v>
      </c>
    </row>
    <row r="14" spans="1:15" x14ac:dyDescent="0.25">
      <c r="J14" s="26">
        <v>-200</v>
      </c>
      <c r="K14" s="22" t="s">
        <v>13</v>
      </c>
      <c r="L14" s="22" t="s">
        <v>4</v>
      </c>
      <c r="M14" s="27" t="s">
        <v>14</v>
      </c>
    </row>
    <row r="101" spans="2:8" ht="15.75" thickBot="1" x14ac:dyDescent="0.3">
      <c r="B101" s="9"/>
      <c r="C101" s="3"/>
      <c r="D101" s="33"/>
      <c r="F101" s="3"/>
      <c r="G101" s="3"/>
      <c r="H101" s="34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FB91-2D10-47B3-8176-A1C727C9927F}">
  <dimension ref="A2:E11"/>
  <sheetViews>
    <sheetView workbookViewId="0">
      <selection activeCell="C12" sqref="C12"/>
    </sheetView>
  </sheetViews>
  <sheetFormatPr defaultRowHeight="18.75" x14ac:dyDescent="0.25"/>
  <cols>
    <col min="1" max="1" width="24.5703125" style="80" customWidth="1"/>
    <col min="2" max="2" width="20.28515625" style="80" customWidth="1"/>
    <col min="3" max="3" width="25.42578125" style="80" customWidth="1"/>
    <col min="4" max="4" width="13.5703125" style="502" customWidth="1"/>
    <col min="5" max="5" width="15.28515625" style="502" customWidth="1"/>
    <col min="6" max="6" width="18.85546875" style="80" customWidth="1"/>
    <col min="7" max="7" width="14.7109375" style="80" customWidth="1"/>
    <col min="8" max="8" width="13.7109375" style="80" customWidth="1"/>
    <col min="9" max="16384" width="9.140625" style="80"/>
  </cols>
  <sheetData>
    <row r="2" spans="1:3" x14ac:dyDescent="0.25">
      <c r="A2" s="80" t="s">
        <v>274</v>
      </c>
      <c r="B2" s="80">
        <v>30</v>
      </c>
      <c r="C2" s="80" t="s">
        <v>354</v>
      </c>
    </row>
    <row r="3" spans="1:3" x14ac:dyDescent="0.25">
      <c r="A3" s="80" t="s">
        <v>342</v>
      </c>
      <c r="B3" s="80">
        <v>5</v>
      </c>
      <c r="C3" s="80" t="s">
        <v>346</v>
      </c>
    </row>
    <row r="4" spans="1:3" x14ac:dyDescent="0.25">
      <c r="A4" s="502" t="s">
        <v>343</v>
      </c>
      <c r="B4" s="502">
        <f>B5*3.5</f>
        <v>315</v>
      </c>
      <c r="C4" s="80" t="s">
        <v>348</v>
      </c>
    </row>
    <row r="5" spans="1:3" x14ac:dyDescent="0.25">
      <c r="A5" s="80" t="s">
        <v>349</v>
      </c>
      <c r="B5" s="80">
        <f>B2*3</f>
        <v>90</v>
      </c>
      <c r="C5" s="80" t="s">
        <v>345</v>
      </c>
    </row>
    <row r="7" spans="1:3" x14ac:dyDescent="0.25">
      <c r="A7" s="80" t="s">
        <v>350</v>
      </c>
      <c r="B7" s="80">
        <f>B2*B3</f>
        <v>150</v>
      </c>
      <c r="C7" s="80" t="s">
        <v>354</v>
      </c>
    </row>
    <row r="8" spans="1:3" x14ac:dyDescent="0.25">
      <c r="A8" s="80" t="s">
        <v>343</v>
      </c>
      <c r="B8" s="502">
        <f>B11*3.5</f>
        <v>1575</v>
      </c>
      <c r="C8" s="80" t="s">
        <v>348</v>
      </c>
    </row>
    <row r="9" spans="1:3" x14ac:dyDescent="0.25">
      <c r="A9" s="80" t="s">
        <v>351</v>
      </c>
      <c r="B9" s="502">
        <v>4575</v>
      </c>
      <c r="C9" s="80" t="s">
        <v>352</v>
      </c>
    </row>
    <row r="10" spans="1:3" x14ac:dyDescent="0.25">
      <c r="A10" s="502" t="s">
        <v>344</v>
      </c>
      <c r="B10" s="502">
        <v>3000</v>
      </c>
      <c r="C10" s="80" t="s">
        <v>347</v>
      </c>
    </row>
    <row r="11" spans="1:3" x14ac:dyDescent="0.25">
      <c r="A11" s="80" t="s">
        <v>349</v>
      </c>
      <c r="B11" s="80">
        <f>B7*3</f>
        <v>450</v>
      </c>
      <c r="C11" s="80" t="s">
        <v>345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58BB-DE70-4DF2-AF44-A7320949F77F}">
  <dimension ref="A1:U131"/>
  <sheetViews>
    <sheetView topLeftCell="B1" zoomScale="89" zoomScaleNormal="89" workbookViewId="0">
      <pane ySplit="4" topLeftCell="A71" activePane="bottomLeft" state="frozen"/>
      <selection pane="bottomLeft" activeCell="K80" sqref="K80"/>
    </sheetView>
  </sheetViews>
  <sheetFormatPr defaultRowHeight="18.75" x14ac:dyDescent="0.25"/>
  <cols>
    <col min="1" max="1" width="3.5703125" style="72" customWidth="1"/>
    <col min="2" max="3" width="9.140625" style="38"/>
    <col min="4" max="4" width="17.140625" style="50" customWidth="1"/>
    <col min="5" max="5" width="3.5703125" style="72" customWidth="1"/>
    <col min="6" max="7" width="9.140625" style="38"/>
    <col min="8" max="8" width="14.28515625" style="38" customWidth="1"/>
    <col min="9" max="9" width="3.5703125" style="72" customWidth="1"/>
    <col min="10" max="11" width="9.140625" style="38"/>
    <col min="12" max="12" width="20.140625" style="50" customWidth="1"/>
    <col min="13" max="13" width="3.5703125" style="72" customWidth="1"/>
    <col min="14" max="15" width="9.140625" style="38"/>
    <col min="16" max="16" width="17.42578125" style="50" customWidth="1"/>
    <col min="17" max="17" width="3.5703125" style="72" customWidth="1"/>
    <col min="18" max="19" width="9.140625" style="38"/>
    <col min="20" max="20" width="16.42578125" style="38" customWidth="1"/>
    <col min="21" max="21" width="3.5703125" style="72" customWidth="1"/>
    <col min="22" max="16384" width="9.140625" style="38"/>
  </cols>
  <sheetData>
    <row r="1" spans="1:21" s="72" customFormat="1" ht="17.25" customHeight="1" x14ac:dyDescent="0.25">
      <c r="D1" s="73"/>
      <c r="L1" s="73"/>
      <c r="P1" s="73"/>
    </row>
    <row r="2" spans="1:21" s="82" customFormat="1" ht="17.25" customHeight="1" thickBot="1" x14ac:dyDescent="0.3">
      <c r="B2" s="88" t="s">
        <v>204</v>
      </c>
      <c r="C2" s="88"/>
      <c r="D2" s="88" t="s">
        <v>203</v>
      </c>
      <c r="E2" s="83"/>
      <c r="F2" s="87" t="s">
        <v>205</v>
      </c>
      <c r="G2" s="87"/>
      <c r="H2" s="87" t="s">
        <v>206</v>
      </c>
      <c r="I2" s="83"/>
      <c r="J2" s="89" t="s">
        <v>209</v>
      </c>
      <c r="K2" s="89"/>
      <c r="L2" s="89" t="s">
        <v>210</v>
      </c>
      <c r="M2" s="83"/>
      <c r="N2" s="90" t="s">
        <v>207</v>
      </c>
      <c r="O2" s="90"/>
      <c r="P2" s="90" t="s">
        <v>208</v>
      </c>
      <c r="Q2" s="83"/>
      <c r="R2" s="83"/>
      <c r="S2" s="83"/>
      <c r="T2" s="83"/>
    </row>
    <row r="3" spans="1:21" s="68" customFormat="1" ht="19.5" thickBot="1" x14ac:dyDescent="0.3">
      <c r="A3" s="70"/>
      <c r="C3" s="536" t="s">
        <v>173</v>
      </c>
      <c r="D3" s="536"/>
      <c r="E3" s="70"/>
      <c r="G3" s="536" t="s">
        <v>174</v>
      </c>
      <c r="H3" s="536"/>
      <c r="I3" s="70"/>
      <c r="K3" s="536" t="s">
        <v>175</v>
      </c>
      <c r="L3" s="536"/>
      <c r="M3" s="70"/>
      <c r="N3" s="91"/>
      <c r="O3" s="536" t="s">
        <v>176</v>
      </c>
      <c r="P3" s="536"/>
      <c r="Q3" s="70"/>
      <c r="S3" s="536" t="s">
        <v>177</v>
      </c>
      <c r="T3" s="536"/>
      <c r="U3" s="70"/>
    </row>
    <row r="4" spans="1:21" s="53" customFormat="1" ht="19.5" thickBot="1" x14ac:dyDescent="0.3">
      <c r="A4" s="69"/>
      <c r="B4" s="53" t="s">
        <v>89</v>
      </c>
      <c r="C4" s="53" t="s">
        <v>169</v>
      </c>
      <c r="D4" s="54" t="s">
        <v>170</v>
      </c>
      <c r="E4" s="69"/>
      <c r="F4" s="53" t="s">
        <v>89</v>
      </c>
      <c r="G4" s="53" t="s">
        <v>169</v>
      </c>
      <c r="H4" s="54" t="s">
        <v>170</v>
      </c>
      <c r="I4" s="69"/>
      <c r="J4" s="53" t="s">
        <v>89</v>
      </c>
      <c r="K4" s="53" t="s">
        <v>169</v>
      </c>
      <c r="L4" s="54" t="s">
        <v>170</v>
      </c>
      <c r="M4" s="69"/>
      <c r="N4" s="53" t="s">
        <v>89</v>
      </c>
      <c r="O4" s="53" t="s">
        <v>169</v>
      </c>
      <c r="P4" s="54" t="s">
        <v>170</v>
      </c>
      <c r="Q4" s="69"/>
      <c r="R4" s="53" t="s">
        <v>89</v>
      </c>
      <c r="S4" s="53" t="s">
        <v>169</v>
      </c>
      <c r="T4" s="54" t="s">
        <v>170</v>
      </c>
      <c r="U4" s="69"/>
    </row>
    <row r="5" spans="1:21" s="51" customFormat="1" x14ac:dyDescent="0.25">
      <c r="A5" s="71"/>
      <c r="B5" s="55" t="s">
        <v>138</v>
      </c>
      <c r="C5" s="55" t="s">
        <v>42</v>
      </c>
      <c r="D5" s="56" t="s">
        <v>36</v>
      </c>
      <c r="E5" s="71"/>
      <c r="F5" s="55" t="s">
        <v>121</v>
      </c>
      <c r="G5" s="57" t="s">
        <v>123</v>
      </c>
      <c r="H5" s="56" t="s">
        <v>124</v>
      </c>
      <c r="I5" s="71"/>
      <c r="J5" s="65" t="s">
        <v>133</v>
      </c>
      <c r="K5" s="66" t="s">
        <v>49</v>
      </c>
      <c r="L5" s="67" t="s">
        <v>141</v>
      </c>
      <c r="M5" s="71"/>
      <c r="N5" s="77" t="s">
        <v>147</v>
      </c>
      <c r="O5" s="78" t="s">
        <v>167</v>
      </c>
      <c r="P5" s="79" t="s">
        <v>168</v>
      </c>
      <c r="Q5" s="71"/>
      <c r="R5" s="55" t="s">
        <v>178</v>
      </c>
      <c r="S5" s="57" t="s">
        <v>43</v>
      </c>
      <c r="T5" s="56" t="s">
        <v>37</v>
      </c>
      <c r="U5" s="71"/>
    </row>
    <row r="6" spans="1:21" s="51" customFormat="1" x14ac:dyDescent="0.25">
      <c r="A6" s="71"/>
      <c r="B6" s="59" t="s">
        <v>92</v>
      </c>
      <c r="C6" s="60" t="s">
        <v>90</v>
      </c>
      <c r="D6" s="61" t="s">
        <v>91</v>
      </c>
      <c r="E6" s="71"/>
      <c r="F6" s="55" t="s">
        <v>122</v>
      </c>
      <c r="G6" s="57" t="s">
        <v>139</v>
      </c>
      <c r="H6" s="56" t="s">
        <v>140</v>
      </c>
      <c r="I6" s="71"/>
      <c r="J6" s="65" t="s">
        <v>134</v>
      </c>
      <c r="K6" s="66" t="s">
        <v>199</v>
      </c>
      <c r="L6" s="67" t="s">
        <v>200</v>
      </c>
      <c r="M6" s="71"/>
      <c r="N6" s="55" t="s">
        <v>148</v>
      </c>
      <c r="O6" s="57" t="s">
        <v>108</v>
      </c>
      <c r="P6" s="56" t="s">
        <v>109</v>
      </c>
      <c r="Q6" s="71"/>
      <c r="R6" s="62" t="s">
        <v>179</v>
      </c>
      <c r="S6" s="63" t="s">
        <v>106</v>
      </c>
      <c r="T6" s="64" t="s">
        <v>107</v>
      </c>
      <c r="U6" s="71"/>
    </row>
    <row r="7" spans="1:21" s="51" customFormat="1" x14ac:dyDescent="0.25">
      <c r="A7" s="71"/>
      <c r="B7" s="55" t="s">
        <v>93</v>
      </c>
      <c r="C7" s="57" t="s">
        <v>45</v>
      </c>
      <c r="D7" s="56" t="s">
        <v>47</v>
      </c>
      <c r="E7" s="71"/>
      <c r="F7" s="58" t="s">
        <v>125</v>
      </c>
      <c r="I7" s="71"/>
      <c r="J7" s="62" t="s">
        <v>135</v>
      </c>
      <c r="K7" s="63" t="s">
        <v>217</v>
      </c>
      <c r="L7" s="64" t="s">
        <v>216</v>
      </c>
      <c r="M7" s="71"/>
      <c r="N7" s="55" t="s">
        <v>149</v>
      </c>
      <c r="O7" s="57" t="s">
        <v>211</v>
      </c>
      <c r="P7" s="56" t="s">
        <v>110</v>
      </c>
      <c r="Q7" s="71"/>
      <c r="R7" s="62" t="s">
        <v>180</v>
      </c>
      <c r="S7" s="63" t="s">
        <v>217</v>
      </c>
      <c r="T7" s="64" t="s">
        <v>214</v>
      </c>
      <c r="U7" s="71"/>
    </row>
    <row r="8" spans="1:21" s="51" customFormat="1" x14ac:dyDescent="0.25">
      <c r="A8" s="71"/>
      <c r="B8" s="55" t="s">
        <v>94</v>
      </c>
      <c r="C8" s="57" t="s">
        <v>46</v>
      </c>
      <c r="D8" s="56" t="s">
        <v>48</v>
      </c>
      <c r="E8" s="71"/>
      <c r="F8" s="58" t="s">
        <v>126</v>
      </c>
      <c r="I8" s="71"/>
      <c r="J8" s="62" t="s">
        <v>136</v>
      </c>
      <c r="K8" s="63" t="s">
        <v>217</v>
      </c>
      <c r="L8" s="64" t="s">
        <v>216</v>
      </c>
      <c r="M8" s="71"/>
      <c r="N8" s="55" t="s">
        <v>150</v>
      </c>
      <c r="O8" s="57" t="s">
        <v>111</v>
      </c>
      <c r="P8" s="56" t="s">
        <v>112</v>
      </c>
      <c r="Q8" s="71"/>
      <c r="R8" s="62" t="s">
        <v>181</v>
      </c>
      <c r="S8" s="63" t="s">
        <v>217</v>
      </c>
      <c r="T8" s="64" t="s">
        <v>214</v>
      </c>
      <c r="U8" s="71"/>
    </row>
    <row r="9" spans="1:21" s="51" customFormat="1" x14ac:dyDescent="0.25">
      <c r="A9" s="71"/>
      <c r="B9" s="55" t="s">
        <v>95</v>
      </c>
      <c r="C9" s="75" t="s">
        <v>52</v>
      </c>
      <c r="D9" s="76" t="s">
        <v>103</v>
      </c>
      <c r="E9" s="71"/>
      <c r="F9" s="58" t="s">
        <v>127</v>
      </c>
      <c r="I9" s="71"/>
      <c r="J9" s="62" t="s">
        <v>137</v>
      </c>
      <c r="K9" s="63" t="s">
        <v>217</v>
      </c>
      <c r="L9" s="64" t="s">
        <v>216</v>
      </c>
      <c r="M9" s="71"/>
      <c r="N9" s="65" t="s">
        <v>151</v>
      </c>
      <c r="O9" s="66"/>
      <c r="P9" s="67"/>
      <c r="Q9" s="71"/>
      <c r="R9" s="62" t="s">
        <v>182</v>
      </c>
      <c r="S9" s="63" t="s">
        <v>217</v>
      </c>
      <c r="T9" s="64" t="s">
        <v>214</v>
      </c>
      <c r="U9" s="71"/>
    </row>
    <row r="10" spans="1:21" s="51" customFormat="1" x14ac:dyDescent="0.25">
      <c r="A10" s="71"/>
      <c r="B10" s="74" t="s">
        <v>96</v>
      </c>
      <c r="C10" s="57" t="s">
        <v>50</v>
      </c>
      <c r="D10" s="56" t="s">
        <v>51</v>
      </c>
      <c r="E10" s="71"/>
      <c r="F10" s="58" t="s">
        <v>128</v>
      </c>
      <c r="I10" s="71"/>
      <c r="J10" s="62" t="s">
        <v>142</v>
      </c>
      <c r="K10" s="63" t="s">
        <v>217</v>
      </c>
      <c r="L10" s="64" t="s">
        <v>216</v>
      </c>
      <c r="M10" s="71"/>
      <c r="N10" s="58" t="s">
        <v>152</v>
      </c>
      <c r="P10" s="52"/>
      <c r="Q10" s="71"/>
      <c r="R10" s="58" t="s">
        <v>183</v>
      </c>
      <c r="U10" s="71"/>
    </row>
    <row r="11" spans="1:21" s="51" customFormat="1" x14ac:dyDescent="0.25">
      <c r="A11" s="71"/>
      <c r="B11" s="55" t="s">
        <v>97</v>
      </c>
      <c r="C11" s="57" t="s">
        <v>54</v>
      </c>
      <c r="D11" s="56" t="s">
        <v>55</v>
      </c>
      <c r="E11" s="71"/>
      <c r="F11" s="58" t="s">
        <v>129</v>
      </c>
      <c r="I11" s="71"/>
      <c r="J11" s="58" t="s">
        <v>143</v>
      </c>
      <c r="M11" s="71"/>
      <c r="N11" s="58" t="s">
        <v>153</v>
      </c>
      <c r="P11" s="52"/>
      <c r="Q11" s="71"/>
      <c r="R11" s="58" t="s">
        <v>184</v>
      </c>
      <c r="U11" s="71"/>
    </row>
    <row r="12" spans="1:21" s="51" customFormat="1" x14ac:dyDescent="0.25">
      <c r="A12" s="71"/>
      <c r="B12" s="55" t="s">
        <v>98</v>
      </c>
      <c r="C12" s="75" t="s">
        <v>104</v>
      </c>
      <c r="D12" s="76" t="s">
        <v>105</v>
      </c>
      <c r="E12" s="71"/>
      <c r="F12" s="58" t="s">
        <v>130</v>
      </c>
      <c r="I12" s="71"/>
      <c r="J12" s="58" t="s">
        <v>144</v>
      </c>
      <c r="L12" s="52"/>
      <c r="M12" s="71"/>
      <c r="N12" s="58" t="s">
        <v>154</v>
      </c>
      <c r="P12" s="52"/>
      <c r="Q12" s="71"/>
      <c r="R12" s="58" t="s">
        <v>185</v>
      </c>
      <c r="U12" s="71"/>
    </row>
    <row r="13" spans="1:21" s="51" customFormat="1" x14ac:dyDescent="0.25">
      <c r="A13" s="71"/>
      <c r="B13" s="86" t="s">
        <v>99</v>
      </c>
      <c r="E13" s="71"/>
      <c r="F13" s="58" t="s">
        <v>131</v>
      </c>
      <c r="I13" s="71"/>
      <c r="J13" s="58" t="s">
        <v>145</v>
      </c>
      <c r="L13" s="52"/>
      <c r="M13" s="71"/>
      <c r="N13" s="58" t="s">
        <v>155</v>
      </c>
      <c r="P13" s="52"/>
      <c r="Q13" s="71"/>
      <c r="R13" s="58" t="s">
        <v>186</v>
      </c>
      <c r="U13" s="71"/>
    </row>
    <row r="14" spans="1:21" s="51" customFormat="1" x14ac:dyDescent="0.25">
      <c r="A14" s="71"/>
      <c r="B14" s="84" t="s">
        <v>100</v>
      </c>
      <c r="E14" s="71"/>
      <c r="F14" s="58" t="s">
        <v>132</v>
      </c>
      <c r="I14" s="71"/>
      <c r="J14" s="58" t="s">
        <v>146</v>
      </c>
      <c r="L14" s="52"/>
      <c r="M14" s="71"/>
      <c r="N14" s="58" t="s">
        <v>156</v>
      </c>
      <c r="P14" s="52"/>
      <c r="Q14" s="71"/>
      <c r="R14" s="58" t="s">
        <v>187</v>
      </c>
      <c r="U14" s="71"/>
    </row>
    <row r="15" spans="1:21" s="51" customFormat="1" x14ac:dyDescent="0.25">
      <c r="A15" s="71"/>
      <c r="B15" s="84" t="s">
        <v>101</v>
      </c>
      <c r="D15" s="52"/>
      <c r="E15" s="71"/>
      <c r="F15" s="58" t="s">
        <v>133</v>
      </c>
      <c r="I15" s="71"/>
      <c r="J15" s="58" t="s">
        <v>147</v>
      </c>
      <c r="L15" s="52"/>
      <c r="M15" s="71"/>
      <c r="N15" s="58" t="s">
        <v>157</v>
      </c>
      <c r="P15" s="52"/>
      <c r="Q15" s="71"/>
      <c r="R15" s="58" t="s">
        <v>188</v>
      </c>
      <c r="U15" s="71"/>
    </row>
    <row r="16" spans="1:21" s="51" customFormat="1" x14ac:dyDescent="0.25">
      <c r="A16" s="71"/>
      <c r="B16" s="58" t="s">
        <v>102</v>
      </c>
      <c r="D16" s="52"/>
      <c r="E16" s="71"/>
      <c r="F16" s="58" t="s">
        <v>134</v>
      </c>
      <c r="I16" s="71"/>
      <c r="J16" s="58" t="s">
        <v>148</v>
      </c>
      <c r="L16" s="52"/>
      <c r="M16" s="71"/>
      <c r="N16" s="58" t="s">
        <v>158</v>
      </c>
      <c r="P16" s="52"/>
      <c r="Q16" s="71"/>
      <c r="R16" s="58" t="s">
        <v>189</v>
      </c>
      <c r="U16" s="71"/>
    </row>
    <row r="17" spans="1:21" s="51" customFormat="1" x14ac:dyDescent="0.25">
      <c r="A17" s="71"/>
      <c r="B17" s="58" t="s">
        <v>113</v>
      </c>
      <c r="D17" s="52"/>
      <c r="E17" s="71"/>
      <c r="F17" s="58" t="s">
        <v>135</v>
      </c>
      <c r="I17" s="71"/>
      <c r="J17" s="58" t="s">
        <v>149</v>
      </c>
      <c r="L17" s="52"/>
      <c r="M17" s="71"/>
      <c r="N17" s="58" t="s">
        <v>159</v>
      </c>
      <c r="P17" s="52"/>
      <c r="Q17" s="71"/>
      <c r="R17" s="58" t="s">
        <v>190</v>
      </c>
      <c r="U17" s="71"/>
    </row>
    <row r="18" spans="1:21" s="51" customFormat="1" x14ac:dyDescent="0.25">
      <c r="A18" s="71"/>
      <c r="B18" s="58" t="s">
        <v>114</v>
      </c>
      <c r="E18" s="71"/>
      <c r="F18" s="58" t="s">
        <v>136</v>
      </c>
      <c r="I18" s="71"/>
      <c r="J18" s="58" t="s">
        <v>150</v>
      </c>
      <c r="L18" s="52"/>
      <c r="M18" s="71"/>
      <c r="N18" s="58" t="s">
        <v>160</v>
      </c>
      <c r="P18" s="52"/>
      <c r="Q18" s="71"/>
      <c r="R18" s="58" t="s">
        <v>191</v>
      </c>
      <c r="U18" s="71"/>
    </row>
    <row r="19" spans="1:21" s="51" customFormat="1" x14ac:dyDescent="0.25">
      <c r="A19" s="71"/>
      <c r="B19" s="58" t="s">
        <v>115</v>
      </c>
      <c r="D19" s="52"/>
      <c r="E19" s="71"/>
      <c r="F19" s="58" t="s">
        <v>137</v>
      </c>
      <c r="I19" s="71"/>
      <c r="J19" s="58" t="s">
        <v>151</v>
      </c>
      <c r="L19" s="52"/>
      <c r="M19" s="71"/>
      <c r="N19" s="58" t="s">
        <v>161</v>
      </c>
      <c r="P19" s="52"/>
      <c r="Q19" s="71"/>
      <c r="R19" s="58" t="s">
        <v>192</v>
      </c>
      <c r="U19" s="71"/>
    </row>
    <row r="20" spans="1:21" s="51" customFormat="1" x14ac:dyDescent="0.25">
      <c r="A20" s="71"/>
      <c r="B20" s="58" t="s">
        <v>116</v>
      </c>
      <c r="D20" s="52"/>
      <c r="E20" s="71"/>
      <c r="F20" s="58" t="s">
        <v>142</v>
      </c>
      <c r="I20" s="71"/>
      <c r="J20" s="58" t="s">
        <v>152</v>
      </c>
      <c r="L20" s="52"/>
      <c r="M20" s="71"/>
      <c r="N20" s="58" t="s">
        <v>162</v>
      </c>
      <c r="P20" s="52"/>
      <c r="Q20" s="71"/>
      <c r="R20" s="58" t="s">
        <v>193</v>
      </c>
      <c r="U20" s="71"/>
    </row>
    <row r="21" spans="1:21" s="51" customFormat="1" x14ac:dyDescent="0.25">
      <c r="A21" s="71"/>
      <c r="B21" s="58" t="s">
        <v>117</v>
      </c>
      <c r="D21" s="52"/>
      <c r="E21" s="71"/>
      <c r="F21" s="58" t="s">
        <v>143</v>
      </c>
      <c r="I21" s="71"/>
      <c r="J21" s="58" t="s">
        <v>153</v>
      </c>
      <c r="L21" s="52"/>
      <c r="M21" s="71"/>
      <c r="N21" s="58" t="s">
        <v>163</v>
      </c>
      <c r="P21" s="52"/>
      <c r="Q21" s="71"/>
      <c r="R21" s="58" t="s">
        <v>194</v>
      </c>
      <c r="U21" s="71"/>
    </row>
    <row r="22" spans="1:21" s="51" customFormat="1" x14ac:dyDescent="0.25">
      <c r="A22" s="71"/>
      <c r="B22" s="58" t="s">
        <v>118</v>
      </c>
      <c r="D22" s="52"/>
      <c r="E22" s="71"/>
      <c r="F22" s="58" t="s">
        <v>144</v>
      </c>
      <c r="I22" s="71"/>
      <c r="J22" s="58" t="s">
        <v>154</v>
      </c>
      <c r="L22" s="52"/>
      <c r="M22" s="71"/>
      <c r="N22" s="58" t="s">
        <v>164</v>
      </c>
      <c r="P22" s="52"/>
      <c r="Q22" s="71"/>
      <c r="R22" s="58" t="s">
        <v>195</v>
      </c>
      <c r="U22" s="71"/>
    </row>
    <row r="23" spans="1:21" s="51" customFormat="1" x14ac:dyDescent="0.25">
      <c r="A23" s="71"/>
      <c r="B23" s="58" t="s">
        <v>119</v>
      </c>
      <c r="D23" s="52"/>
      <c r="E23" s="71"/>
      <c r="F23" s="58" t="s">
        <v>145</v>
      </c>
      <c r="I23" s="71"/>
      <c r="J23" s="58" t="s">
        <v>155</v>
      </c>
      <c r="L23" s="52"/>
      <c r="M23" s="71"/>
      <c r="N23" s="58" t="s">
        <v>165</v>
      </c>
      <c r="P23" s="52"/>
      <c r="Q23" s="71"/>
      <c r="R23" s="58" t="s">
        <v>196</v>
      </c>
      <c r="U23" s="71"/>
    </row>
    <row r="24" spans="1:21" s="51" customFormat="1" x14ac:dyDescent="0.25">
      <c r="A24" s="71"/>
      <c r="B24" s="58" t="s">
        <v>120</v>
      </c>
      <c r="D24" s="52"/>
      <c r="E24" s="71"/>
      <c r="F24" s="58" t="s">
        <v>146</v>
      </c>
      <c r="I24" s="71"/>
      <c r="J24" s="58" t="s">
        <v>156</v>
      </c>
      <c r="L24" s="52"/>
      <c r="M24" s="71"/>
      <c r="N24" s="58" t="s">
        <v>166</v>
      </c>
      <c r="P24" s="52"/>
      <c r="Q24" s="71"/>
      <c r="R24" s="58" t="s">
        <v>197</v>
      </c>
      <c r="U24" s="71"/>
    </row>
    <row r="25" spans="1:21" s="96" customFormat="1" ht="19.5" thickBot="1" x14ac:dyDescent="0.3">
      <c r="B25" s="97"/>
      <c r="D25" s="98"/>
      <c r="F25" s="97"/>
      <c r="J25" s="97"/>
      <c r="L25" s="98"/>
      <c r="N25" s="97"/>
      <c r="P25" s="98"/>
      <c r="R25" s="97"/>
    </row>
    <row r="26" spans="1:21" s="72" customFormat="1" ht="19.5" thickBot="1" x14ac:dyDescent="0.3">
      <c r="L26" s="73"/>
      <c r="P26" s="73"/>
    </row>
    <row r="27" spans="1:21" s="51" customFormat="1" x14ac:dyDescent="0.25">
      <c r="A27" s="71"/>
      <c r="B27" s="55" t="s">
        <v>138</v>
      </c>
      <c r="C27" s="55" t="s">
        <v>42</v>
      </c>
      <c r="D27" s="56" t="s">
        <v>36</v>
      </c>
      <c r="E27" s="71"/>
      <c r="F27" s="55" t="s">
        <v>121</v>
      </c>
      <c r="G27" s="57" t="s">
        <v>123</v>
      </c>
      <c r="H27" s="56" t="s">
        <v>124</v>
      </c>
      <c r="I27" s="71"/>
      <c r="J27" s="65" t="s">
        <v>133</v>
      </c>
      <c r="K27" s="66" t="s">
        <v>199</v>
      </c>
      <c r="L27" s="67" t="s">
        <v>200</v>
      </c>
      <c r="M27" s="71"/>
      <c r="N27" s="77" t="s">
        <v>147</v>
      </c>
      <c r="O27" s="78" t="s">
        <v>167</v>
      </c>
      <c r="P27" s="79" t="s">
        <v>168</v>
      </c>
      <c r="Q27" s="71"/>
      <c r="R27" s="55" t="s">
        <v>178</v>
      </c>
      <c r="S27" s="57" t="s">
        <v>43</v>
      </c>
      <c r="T27" s="56" t="s">
        <v>37</v>
      </c>
      <c r="U27" s="71"/>
    </row>
    <row r="28" spans="1:21" s="51" customFormat="1" x14ac:dyDescent="0.25">
      <c r="A28" s="71"/>
      <c r="B28" s="55"/>
      <c r="C28" s="55"/>
      <c r="D28" s="56"/>
      <c r="E28" s="71"/>
      <c r="I28" s="71"/>
      <c r="J28" s="65"/>
      <c r="K28" s="66"/>
      <c r="L28" s="67"/>
      <c r="M28" s="71"/>
      <c r="N28" s="38"/>
      <c r="O28" s="38"/>
      <c r="P28" s="50"/>
      <c r="Q28" s="71"/>
      <c r="R28" s="58"/>
      <c r="U28" s="71"/>
    </row>
    <row r="29" spans="1:21" x14ac:dyDescent="0.25">
      <c r="A29" s="71"/>
      <c r="B29" s="55"/>
      <c r="C29" s="55"/>
      <c r="D29" s="56"/>
      <c r="R29" s="58"/>
      <c r="S29" s="51"/>
      <c r="T29" s="51"/>
    </row>
    <row r="30" spans="1:21" x14ac:dyDescent="0.25">
      <c r="A30" s="71"/>
      <c r="B30" s="55"/>
      <c r="C30" s="55"/>
      <c r="D30" s="56"/>
      <c r="R30" s="58"/>
      <c r="S30" s="51"/>
      <c r="T30" s="51"/>
    </row>
    <row r="31" spans="1:21" x14ac:dyDescent="0.25">
      <c r="A31" s="71"/>
      <c r="B31" s="55"/>
      <c r="C31" s="55"/>
      <c r="D31" s="56"/>
      <c r="R31" s="58"/>
      <c r="S31" s="51"/>
      <c r="T31" s="51"/>
    </row>
    <row r="32" spans="1:21" x14ac:dyDescent="0.25">
      <c r="A32" s="71"/>
      <c r="B32" s="55"/>
      <c r="C32" s="55"/>
      <c r="D32" s="56"/>
      <c r="R32" s="58"/>
      <c r="S32" s="51"/>
      <c r="T32" s="51"/>
    </row>
    <row r="33" spans="1:21" x14ac:dyDescent="0.25">
      <c r="A33" s="71"/>
      <c r="B33" s="55"/>
      <c r="C33" s="55"/>
      <c r="D33" s="56"/>
      <c r="R33" s="58"/>
      <c r="S33" s="51"/>
      <c r="T33" s="51"/>
    </row>
    <row r="34" spans="1:21" x14ac:dyDescent="0.25">
      <c r="A34" s="71"/>
      <c r="B34" s="55"/>
      <c r="C34" s="55"/>
      <c r="D34" s="56"/>
      <c r="R34" s="58"/>
      <c r="S34" s="51"/>
      <c r="T34" s="51"/>
    </row>
    <row r="35" spans="1:21" x14ac:dyDescent="0.25">
      <c r="A35" s="71"/>
      <c r="B35" s="55"/>
      <c r="C35" s="55"/>
      <c r="D35" s="56"/>
      <c r="R35" s="58"/>
      <c r="S35" s="51"/>
      <c r="T35" s="51"/>
    </row>
    <row r="36" spans="1:21" x14ac:dyDescent="0.25">
      <c r="A36" s="71"/>
      <c r="B36" s="55"/>
      <c r="C36" s="55"/>
      <c r="D36" s="56"/>
      <c r="R36" s="58"/>
      <c r="S36" s="51"/>
      <c r="T36" s="51"/>
    </row>
    <row r="37" spans="1:21" x14ac:dyDescent="0.25">
      <c r="A37" s="71"/>
      <c r="B37" s="55"/>
      <c r="C37" s="55"/>
      <c r="D37" s="56"/>
      <c r="R37" s="58"/>
      <c r="S37" s="51"/>
      <c r="T37" s="51"/>
    </row>
    <row r="38" spans="1:21" s="71" customFormat="1" x14ac:dyDescent="0.25">
      <c r="B38" s="81"/>
      <c r="D38" s="82"/>
      <c r="F38" s="81"/>
      <c r="J38" s="81"/>
      <c r="L38" s="82"/>
      <c r="N38" s="81"/>
      <c r="P38" s="82"/>
      <c r="R38" s="81"/>
    </row>
    <row r="39" spans="1:21" x14ac:dyDescent="0.25">
      <c r="A39" s="71"/>
      <c r="B39" s="59" t="s">
        <v>92</v>
      </c>
      <c r="C39" s="60" t="s">
        <v>90</v>
      </c>
      <c r="D39" s="61" t="s">
        <v>91</v>
      </c>
      <c r="F39" s="55" t="s">
        <v>122</v>
      </c>
      <c r="G39" s="57" t="s">
        <v>139</v>
      </c>
      <c r="H39" s="56" t="s">
        <v>140</v>
      </c>
      <c r="J39" s="65" t="s">
        <v>134</v>
      </c>
      <c r="K39" s="66" t="s">
        <v>49</v>
      </c>
      <c r="L39" s="67" t="s">
        <v>215</v>
      </c>
      <c r="N39" s="55" t="s">
        <v>148</v>
      </c>
      <c r="O39" s="57" t="s">
        <v>212</v>
      </c>
      <c r="P39" s="56" t="s">
        <v>109</v>
      </c>
      <c r="R39" s="62" t="s">
        <v>179</v>
      </c>
      <c r="S39" s="63" t="s">
        <v>106</v>
      </c>
      <c r="T39" s="64" t="s">
        <v>107</v>
      </c>
    </row>
    <row r="40" spans="1:21" x14ac:dyDescent="0.25">
      <c r="A40" s="71"/>
      <c r="B40" s="55"/>
      <c r="C40" s="55"/>
      <c r="D40" s="56"/>
    </row>
    <row r="41" spans="1:21" x14ac:dyDescent="0.25">
      <c r="A41" s="71"/>
      <c r="B41" s="55"/>
      <c r="C41" s="55"/>
      <c r="D41" s="56"/>
      <c r="F41" s="51"/>
      <c r="G41" s="51"/>
      <c r="H41" s="51"/>
      <c r="J41" s="49"/>
      <c r="K41" s="49"/>
      <c r="L41" s="49"/>
      <c r="N41" s="51"/>
      <c r="O41" s="51"/>
      <c r="P41" s="51"/>
    </row>
    <row r="42" spans="1:21" s="51" customFormat="1" x14ac:dyDescent="0.25">
      <c r="A42" s="71"/>
      <c r="B42" s="55"/>
      <c r="C42" s="55"/>
      <c r="D42" s="56"/>
      <c r="E42" s="71"/>
      <c r="I42" s="71"/>
      <c r="M42" s="71"/>
      <c r="Q42" s="71"/>
      <c r="R42" s="38"/>
      <c r="S42" s="38"/>
      <c r="T42" s="38"/>
      <c r="U42" s="71"/>
    </row>
    <row r="43" spans="1:21" s="51" customFormat="1" x14ac:dyDescent="0.25">
      <c r="A43" s="71"/>
      <c r="E43" s="71"/>
      <c r="I43" s="71"/>
      <c r="M43" s="71"/>
      <c r="Q43" s="71"/>
      <c r="R43" s="38"/>
      <c r="S43" s="38"/>
      <c r="T43" s="38"/>
      <c r="U43" s="71"/>
    </row>
    <row r="44" spans="1:21" s="51" customFormat="1" x14ac:dyDescent="0.25">
      <c r="A44" s="71"/>
      <c r="B44" s="38"/>
      <c r="C44" s="38"/>
      <c r="D44" s="38"/>
      <c r="E44" s="71"/>
      <c r="I44" s="71"/>
      <c r="M44" s="71"/>
      <c r="Q44" s="71"/>
      <c r="R44" s="38"/>
      <c r="S44" s="38"/>
      <c r="T44" s="38"/>
      <c r="U44" s="71"/>
    </row>
    <row r="45" spans="1:21" s="51" customFormat="1" x14ac:dyDescent="0.25">
      <c r="A45" s="72"/>
      <c r="B45" s="38"/>
      <c r="C45" s="38"/>
      <c r="D45" s="38"/>
      <c r="E45" s="71"/>
      <c r="I45" s="71"/>
      <c r="M45" s="71"/>
      <c r="Q45" s="71"/>
      <c r="R45" s="38"/>
      <c r="S45" s="38"/>
      <c r="T45" s="38"/>
      <c r="U45" s="71"/>
    </row>
    <row r="46" spans="1:21" s="51" customFormat="1" x14ac:dyDescent="0.25">
      <c r="A46" s="72"/>
      <c r="B46" s="38"/>
      <c r="C46" s="38"/>
      <c r="D46" s="38"/>
      <c r="E46" s="71"/>
      <c r="I46" s="71"/>
      <c r="M46" s="71"/>
      <c r="Q46" s="71"/>
      <c r="R46" s="38"/>
      <c r="S46" s="38"/>
      <c r="T46" s="38"/>
      <c r="U46" s="71"/>
    </row>
    <row r="47" spans="1:21" s="51" customFormat="1" x14ac:dyDescent="0.25">
      <c r="A47" s="72"/>
      <c r="B47" s="38"/>
      <c r="C47" s="38"/>
      <c r="D47" s="38"/>
      <c r="E47" s="71"/>
      <c r="I47" s="71"/>
      <c r="M47" s="71"/>
      <c r="Q47" s="71"/>
      <c r="R47" s="38"/>
      <c r="S47" s="38"/>
      <c r="T47" s="38"/>
      <c r="U47" s="71"/>
    </row>
    <row r="48" spans="1:21" s="51" customFormat="1" x14ac:dyDescent="0.25">
      <c r="A48" s="72"/>
      <c r="B48" s="38"/>
      <c r="C48" s="38"/>
      <c r="D48" s="38"/>
      <c r="E48" s="71"/>
      <c r="I48" s="71"/>
      <c r="M48" s="71"/>
      <c r="Q48" s="71"/>
      <c r="R48" s="38"/>
      <c r="S48" s="38"/>
      <c r="T48" s="38"/>
      <c r="U48" s="71"/>
    </row>
    <row r="49" spans="1:21" s="51" customFormat="1" x14ac:dyDescent="0.25">
      <c r="A49" s="72"/>
      <c r="B49" s="38"/>
      <c r="C49" s="38"/>
      <c r="D49" s="38"/>
      <c r="E49" s="71"/>
      <c r="I49" s="71"/>
      <c r="M49" s="71"/>
      <c r="Q49" s="71"/>
      <c r="R49" s="38"/>
      <c r="S49" s="38"/>
      <c r="T49" s="38"/>
      <c r="U49" s="71"/>
    </row>
    <row r="50" spans="1:21" s="71" customFormat="1" x14ac:dyDescent="0.25">
      <c r="B50" s="81"/>
      <c r="D50" s="82"/>
      <c r="F50" s="81"/>
      <c r="J50" s="81"/>
      <c r="L50" s="82"/>
      <c r="N50" s="81"/>
      <c r="P50" s="82"/>
      <c r="R50" s="81"/>
    </row>
    <row r="51" spans="1:21" s="51" customFormat="1" x14ac:dyDescent="0.25">
      <c r="A51" s="72"/>
      <c r="B51" s="55" t="s">
        <v>93</v>
      </c>
      <c r="C51" s="57" t="s">
        <v>45</v>
      </c>
      <c r="D51" s="56" t="s">
        <v>47</v>
      </c>
      <c r="E51" s="71"/>
      <c r="F51" s="58" t="s">
        <v>125</v>
      </c>
      <c r="I51" s="71"/>
      <c r="J51" s="62" t="s">
        <v>135</v>
      </c>
      <c r="K51" s="63" t="s">
        <v>202</v>
      </c>
      <c r="L51" s="64" t="s">
        <v>201</v>
      </c>
      <c r="M51" s="71"/>
      <c r="N51" s="55" t="s">
        <v>149</v>
      </c>
      <c r="O51" s="57" t="s">
        <v>211</v>
      </c>
      <c r="P51" s="56" t="s">
        <v>110</v>
      </c>
      <c r="Q51" s="71"/>
      <c r="R51" s="62" t="s">
        <v>180</v>
      </c>
      <c r="S51" s="63" t="s">
        <v>213</v>
      </c>
      <c r="T51" s="63" t="s">
        <v>214</v>
      </c>
      <c r="U51" s="71"/>
    </row>
    <row r="52" spans="1:21" s="51" customFormat="1" x14ac:dyDescent="0.25">
      <c r="A52" s="72"/>
      <c r="B52" s="55"/>
      <c r="C52" s="55"/>
      <c r="D52" s="56"/>
      <c r="E52" s="71"/>
      <c r="F52" s="58"/>
      <c r="I52" s="71"/>
      <c r="J52" s="80"/>
      <c r="K52" s="80"/>
      <c r="L52" s="80"/>
      <c r="M52" s="71"/>
      <c r="Q52" s="71"/>
      <c r="R52" s="38"/>
      <c r="S52" s="38"/>
      <c r="T52" s="38"/>
      <c r="U52" s="71"/>
    </row>
    <row r="53" spans="1:21" s="51" customFormat="1" x14ac:dyDescent="0.25">
      <c r="A53" s="72"/>
      <c r="B53" s="55"/>
      <c r="C53" s="55"/>
      <c r="D53" s="56"/>
      <c r="E53" s="71"/>
      <c r="F53" s="58"/>
      <c r="I53" s="71"/>
      <c r="M53" s="71"/>
      <c r="Q53" s="71"/>
      <c r="U53" s="71"/>
    </row>
    <row r="54" spans="1:21" s="51" customFormat="1" x14ac:dyDescent="0.25">
      <c r="A54" s="71"/>
      <c r="B54" s="55"/>
      <c r="C54" s="55"/>
      <c r="D54" s="56"/>
      <c r="E54" s="71"/>
      <c r="F54" s="58"/>
      <c r="I54" s="71"/>
      <c r="M54" s="71"/>
      <c r="Q54" s="71"/>
      <c r="U54" s="71"/>
    </row>
    <row r="55" spans="1:21" s="51" customFormat="1" x14ac:dyDescent="0.25">
      <c r="A55" s="71"/>
      <c r="B55" s="55"/>
      <c r="C55" s="55"/>
      <c r="D55" s="56"/>
      <c r="E55" s="71"/>
      <c r="F55" s="58"/>
      <c r="I55" s="71"/>
      <c r="M55" s="71"/>
      <c r="Q55" s="71"/>
      <c r="U55" s="71"/>
    </row>
    <row r="56" spans="1:21" s="51" customFormat="1" x14ac:dyDescent="0.25">
      <c r="A56" s="71"/>
      <c r="B56" s="55"/>
      <c r="C56" s="55"/>
      <c r="D56" s="56"/>
      <c r="E56" s="71"/>
      <c r="F56" s="58"/>
      <c r="I56" s="71"/>
      <c r="M56" s="71"/>
      <c r="Q56" s="71"/>
      <c r="U56" s="71"/>
    </row>
    <row r="57" spans="1:21" s="51" customFormat="1" x14ac:dyDescent="0.25">
      <c r="A57" s="71"/>
      <c r="B57" s="55"/>
      <c r="C57" s="55"/>
      <c r="D57" s="56"/>
      <c r="E57" s="71"/>
      <c r="F57" s="58"/>
      <c r="I57" s="71"/>
      <c r="M57" s="71"/>
      <c r="Q57" s="71"/>
      <c r="U57" s="71"/>
    </row>
    <row r="58" spans="1:21" s="51" customFormat="1" x14ac:dyDescent="0.25">
      <c r="A58" s="71"/>
      <c r="B58" s="55"/>
      <c r="C58" s="55"/>
      <c r="D58" s="56"/>
      <c r="E58" s="71"/>
      <c r="F58" s="58"/>
      <c r="I58" s="71"/>
      <c r="M58" s="71"/>
      <c r="Q58" s="71"/>
      <c r="U58" s="71"/>
    </row>
    <row r="59" spans="1:21" s="51" customFormat="1" x14ac:dyDescent="0.25">
      <c r="A59" s="71"/>
      <c r="B59" s="55"/>
      <c r="C59" s="55"/>
      <c r="D59" s="56"/>
      <c r="E59" s="71"/>
      <c r="F59" s="58"/>
      <c r="I59" s="71"/>
      <c r="M59" s="71"/>
      <c r="Q59" s="71"/>
      <c r="U59" s="71"/>
    </row>
    <row r="60" spans="1:21" s="51" customFormat="1" x14ac:dyDescent="0.25">
      <c r="A60" s="71"/>
      <c r="B60" s="55"/>
      <c r="C60" s="55"/>
      <c r="D60" s="56"/>
      <c r="E60" s="71"/>
      <c r="F60" s="58"/>
      <c r="I60" s="71"/>
      <c r="M60" s="71"/>
      <c r="Q60" s="71"/>
      <c r="U60" s="71"/>
    </row>
    <row r="61" spans="1:21" x14ac:dyDescent="0.25">
      <c r="A61" s="71"/>
      <c r="B61" s="55"/>
      <c r="C61" s="55"/>
      <c r="D61" s="56"/>
      <c r="F61" s="58"/>
      <c r="G61" s="51"/>
      <c r="H61" s="51"/>
      <c r="J61" s="62" t="s">
        <v>136</v>
      </c>
      <c r="K61" s="63"/>
      <c r="L61" s="64"/>
      <c r="R61" s="51"/>
      <c r="S61" s="51"/>
      <c r="T61" s="51"/>
    </row>
    <row r="62" spans="1:21" x14ac:dyDescent="0.25">
      <c r="A62" s="71"/>
      <c r="B62" s="55" t="s">
        <v>94</v>
      </c>
      <c r="C62" s="57" t="s">
        <v>46</v>
      </c>
      <c r="D62" s="56" t="s">
        <v>48</v>
      </c>
      <c r="F62" s="58" t="s">
        <v>126</v>
      </c>
      <c r="G62" s="51"/>
      <c r="H62" s="51"/>
      <c r="J62" s="62" t="s">
        <v>137</v>
      </c>
      <c r="K62" s="63"/>
      <c r="L62" s="64"/>
      <c r="N62" s="62" t="s">
        <v>150</v>
      </c>
      <c r="O62" s="63" t="s">
        <v>111</v>
      </c>
      <c r="P62" s="64" t="s">
        <v>112</v>
      </c>
      <c r="R62" s="62" t="s">
        <v>181</v>
      </c>
      <c r="S62" s="63" t="s">
        <v>213</v>
      </c>
      <c r="T62" s="63" t="s">
        <v>214</v>
      </c>
    </row>
    <row r="63" spans="1:21" x14ac:dyDescent="0.25">
      <c r="A63" s="71"/>
      <c r="B63" s="55"/>
      <c r="C63" s="55"/>
      <c r="D63" s="56"/>
      <c r="F63" s="58"/>
      <c r="G63" s="51"/>
      <c r="H63" s="51"/>
      <c r="J63" s="58"/>
      <c r="K63" s="51"/>
      <c r="L63" s="51"/>
      <c r="N63" s="49"/>
      <c r="O63" s="49"/>
      <c r="R63" s="51"/>
      <c r="S63" s="51"/>
      <c r="T63" s="51"/>
    </row>
    <row r="64" spans="1:21" x14ac:dyDescent="0.25">
      <c r="A64" s="71"/>
      <c r="B64" s="55"/>
      <c r="C64" s="55"/>
      <c r="D64" s="56"/>
      <c r="F64" s="58"/>
      <c r="G64" s="51"/>
      <c r="H64" s="51"/>
      <c r="J64" s="58"/>
      <c r="K64" s="51"/>
      <c r="L64" s="51"/>
      <c r="N64" s="49"/>
      <c r="O64" s="49"/>
      <c r="R64" s="51"/>
      <c r="S64" s="51"/>
      <c r="T64" s="51"/>
    </row>
    <row r="65" spans="1:20" x14ac:dyDescent="0.25">
      <c r="A65" s="71"/>
      <c r="B65" s="55"/>
      <c r="C65" s="55"/>
      <c r="D65" s="56"/>
      <c r="F65" s="58"/>
      <c r="G65" s="51"/>
      <c r="H65" s="51"/>
      <c r="J65" s="58"/>
      <c r="K65" s="51"/>
      <c r="L65" s="51"/>
      <c r="N65" s="49"/>
      <c r="O65" s="49"/>
      <c r="R65" s="51"/>
      <c r="S65" s="51"/>
      <c r="T65" s="51"/>
    </row>
    <row r="66" spans="1:20" x14ac:dyDescent="0.25">
      <c r="A66" s="71"/>
      <c r="B66" s="55"/>
      <c r="C66" s="55"/>
      <c r="D66" s="56"/>
      <c r="F66" s="58"/>
      <c r="G66" s="51"/>
      <c r="H66" s="51"/>
      <c r="J66" s="58"/>
      <c r="K66" s="51"/>
      <c r="L66" s="51"/>
      <c r="N66" s="49"/>
      <c r="O66" s="49"/>
      <c r="R66" s="51"/>
      <c r="S66" s="51"/>
      <c r="T66" s="51"/>
    </row>
    <row r="67" spans="1:20" x14ac:dyDescent="0.25">
      <c r="A67" s="71"/>
      <c r="B67" s="55"/>
      <c r="C67" s="55"/>
      <c r="D67" s="56"/>
      <c r="F67" s="58"/>
      <c r="G67" s="51"/>
      <c r="H67" s="51"/>
      <c r="J67" s="58"/>
      <c r="K67" s="51"/>
      <c r="L67" s="51"/>
      <c r="N67" s="49"/>
      <c r="O67" s="49"/>
      <c r="R67" s="51"/>
      <c r="S67" s="51"/>
      <c r="T67" s="51"/>
    </row>
    <row r="68" spans="1:20" x14ac:dyDescent="0.25">
      <c r="A68" s="71"/>
      <c r="B68" s="55"/>
      <c r="C68" s="55"/>
      <c r="D68" s="56"/>
      <c r="F68" s="58"/>
      <c r="G68" s="51"/>
      <c r="H68" s="51"/>
      <c r="J68" s="58"/>
      <c r="K68" s="51"/>
      <c r="L68" s="51"/>
      <c r="N68" s="49"/>
      <c r="O68" s="49"/>
      <c r="R68" s="51"/>
      <c r="S68" s="51"/>
      <c r="T68" s="51"/>
    </row>
    <row r="69" spans="1:20" x14ac:dyDescent="0.25">
      <c r="A69" s="71"/>
      <c r="B69" s="55"/>
      <c r="C69" s="55"/>
      <c r="D69" s="56"/>
      <c r="F69" s="58"/>
      <c r="G69" s="51"/>
      <c r="H69" s="51"/>
      <c r="J69" s="58"/>
      <c r="K69" s="51"/>
      <c r="L69" s="51"/>
      <c r="N69" s="49"/>
      <c r="O69" s="49"/>
      <c r="R69" s="51"/>
      <c r="S69" s="51"/>
      <c r="T69" s="51"/>
    </row>
    <row r="70" spans="1:20" x14ac:dyDescent="0.25">
      <c r="A70" s="71"/>
      <c r="B70" s="55"/>
      <c r="C70" s="55"/>
      <c r="D70" s="56"/>
      <c r="F70" s="58"/>
      <c r="G70" s="51"/>
      <c r="H70" s="51"/>
      <c r="J70" s="58"/>
      <c r="K70" s="51"/>
      <c r="L70" s="51"/>
      <c r="N70" s="49"/>
      <c r="O70" s="49"/>
      <c r="R70" s="51"/>
      <c r="S70" s="51"/>
      <c r="T70" s="51"/>
    </row>
    <row r="71" spans="1:20" x14ac:dyDescent="0.25">
      <c r="A71" s="71"/>
      <c r="B71" s="55"/>
      <c r="C71" s="55"/>
      <c r="D71" s="56"/>
      <c r="F71" s="58"/>
      <c r="G71" s="51"/>
      <c r="H71" s="51"/>
      <c r="J71" s="58"/>
      <c r="K71" s="51"/>
      <c r="L71" s="51"/>
      <c r="N71" s="49"/>
      <c r="O71" s="49"/>
      <c r="R71" s="51"/>
      <c r="S71" s="51"/>
      <c r="T71" s="51"/>
    </row>
    <row r="72" spans="1:20" x14ac:dyDescent="0.25">
      <c r="A72" s="71"/>
      <c r="B72" s="55"/>
      <c r="C72" s="55"/>
      <c r="D72" s="56"/>
      <c r="F72" s="58"/>
      <c r="G72" s="51"/>
      <c r="H72" s="51"/>
      <c r="J72" s="58"/>
      <c r="K72" s="51"/>
      <c r="L72" s="51"/>
      <c r="N72" s="49"/>
      <c r="O72" s="49"/>
      <c r="R72" s="51"/>
      <c r="S72" s="51"/>
      <c r="T72" s="51"/>
    </row>
    <row r="73" spans="1:20" x14ac:dyDescent="0.25">
      <c r="A73" s="71"/>
      <c r="B73" s="92" t="s">
        <v>95</v>
      </c>
      <c r="C73" s="93" t="s">
        <v>52</v>
      </c>
      <c r="D73" s="94" t="s">
        <v>103</v>
      </c>
      <c r="F73" s="58" t="s">
        <v>127</v>
      </c>
      <c r="G73" s="51"/>
      <c r="H73" s="51"/>
      <c r="J73" s="62" t="s">
        <v>142</v>
      </c>
      <c r="K73" s="63"/>
      <c r="L73" s="64"/>
      <c r="N73" s="65" t="s">
        <v>151</v>
      </c>
      <c r="O73" s="66" t="s">
        <v>171</v>
      </c>
      <c r="P73" s="67" t="s">
        <v>172</v>
      </c>
      <c r="R73" s="62" t="s">
        <v>182</v>
      </c>
      <c r="S73" s="63" t="s">
        <v>213</v>
      </c>
      <c r="T73" s="63" t="s">
        <v>214</v>
      </c>
    </row>
    <row r="74" spans="1:20" x14ac:dyDescent="0.25">
      <c r="A74" s="71"/>
      <c r="B74" s="92"/>
      <c r="C74" s="93"/>
      <c r="D74" s="94"/>
      <c r="F74" s="58" t="s">
        <v>128</v>
      </c>
      <c r="G74" s="51"/>
      <c r="H74" s="51"/>
      <c r="N74" s="58" t="s">
        <v>152</v>
      </c>
      <c r="O74" s="51"/>
      <c r="P74" s="52"/>
    </row>
    <row r="75" spans="1:20" x14ac:dyDescent="0.25">
      <c r="A75" s="71"/>
      <c r="B75" s="92"/>
      <c r="C75" s="93"/>
      <c r="D75" s="94"/>
      <c r="F75" s="58" t="s">
        <v>129</v>
      </c>
      <c r="G75" s="51"/>
      <c r="H75" s="51"/>
      <c r="N75" s="58" t="s">
        <v>153</v>
      </c>
      <c r="O75" s="51"/>
      <c r="P75" s="52"/>
    </row>
    <row r="76" spans="1:20" x14ac:dyDescent="0.25">
      <c r="A76" s="71"/>
      <c r="B76" s="92"/>
      <c r="C76" s="93"/>
      <c r="D76" s="94"/>
      <c r="F76" s="58" t="s">
        <v>130</v>
      </c>
      <c r="G76" s="51"/>
      <c r="H76" s="51"/>
      <c r="K76" s="38" t="s">
        <v>224</v>
      </c>
      <c r="N76" s="58" t="s">
        <v>154</v>
      </c>
      <c r="O76" s="51"/>
      <c r="P76" s="52"/>
      <c r="R76" s="58" t="s">
        <v>182</v>
      </c>
      <c r="S76" s="51"/>
      <c r="T76" s="51"/>
    </row>
    <row r="77" spans="1:20" x14ac:dyDescent="0.25">
      <c r="A77" s="71"/>
      <c r="B77" s="92"/>
      <c r="C77" s="93"/>
      <c r="D77" s="94"/>
      <c r="F77" s="58" t="s">
        <v>131</v>
      </c>
      <c r="G77" s="51"/>
      <c r="H77" s="51"/>
      <c r="K77" s="38" t="s">
        <v>225</v>
      </c>
      <c r="N77" s="58" t="s">
        <v>155</v>
      </c>
      <c r="O77" s="51"/>
      <c r="P77" s="52"/>
      <c r="R77" s="58" t="s">
        <v>183</v>
      </c>
      <c r="S77" s="51"/>
      <c r="T77" s="51"/>
    </row>
    <row r="78" spans="1:20" x14ac:dyDescent="0.25">
      <c r="A78" s="71"/>
      <c r="B78" s="92"/>
      <c r="C78" s="93"/>
      <c r="D78" s="94"/>
      <c r="F78" s="58" t="s">
        <v>132</v>
      </c>
      <c r="G78" s="51"/>
      <c r="H78" s="51"/>
      <c r="K78" s="38" t="s">
        <v>226</v>
      </c>
      <c r="N78" s="58" t="s">
        <v>156</v>
      </c>
      <c r="O78" s="51"/>
      <c r="P78" s="52"/>
      <c r="R78" s="58" t="s">
        <v>184</v>
      </c>
      <c r="S78" s="51"/>
      <c r="T78" s="51"/>
    </row>
    <row r="79" spans="1:20" x14ac:dyDescent="0.25">
      <c r="A79" s="71"/>
      <c r="B79" s="92"/>
      <c r="C79" s="93"/>
      <c r="D79" s="94"/>
      <c r="F79" s="58" t="s">
        <v>133</v>
      </c>
      <c r="G79" s="51"/>
      <c r="H79" s="51"/>
      <c r="K79" s="38" t="s">
        <v>227</v>
      </c>
      <c r="N79" s="58" t="s">
        <v>157</v>
      </c>
      <c r="O79" s="51"/>
      <c r="P79" s="52"/>
      <c r="R79" s="58" t="s">
        <v>185</v>
      </c>
      <c r="S79" s="51"/>
      <c r="T79" s="51"/>
    </row>
    <row r="80" spans="1:20" x14ac:dyDescent="0.25">
      <c r="A80" s="71"/>
      <c r="B80" s="92"/>
      <c r="C80" s="93"/>
      <c r="D80" s="94"/>
      <c r="F80" s="58" t="s">
        <v>134</v>
      </c>
      <c r="G80" s="51"/>
      <c r="H80" s="51"/>
      <c r="N80" s="58" t="s">
        <v>158</v>
      </c>
      <c r="O80" s="51"/>
      <c r="P80" s="52"/>
      <c r="R80" s="58" t="s">
        <v>186</v>
      </c>
      <c r="S80" s="51"/>
      <c r="T80" s="51"/>
    </row>
    <row r="81" spans="1:20" x14ac:dyDescent="0.25">
      <c r="A81" s="71"/>
      <c r="B81" s="92"/>
      <c r="C81" s="93"/>
      <c r="D81" s="94"/>
      <c r="F81" s="58" t="s">
        <v>135</v>
      </c>
      <c r="G81" s="51"/>
      <c r="H81" s="51"/>
      <c r="N81" s="58" t="s">
        <v>159</v>
      </c>
      <c r="O81" s="51"/>
      <c r="P81" s="52"/>
      <c r="R81" s="58" t="s">
        <v>187</v>
      </c>
      <c r="S81" s="51"/>
      <c r="T81" s="51"/>
    </row>
    <row r="82" spans="1:20" x14ac:dyDescent="0.25">
      <c r="A82" s="71"/>
      <c r="B82" s="92"/>
      <c r="C82" s="93"/>
      <c r="D82" s="94"/>
      <c r="F82" s="58" t="s">
        <v>136</v>
      </c>
      <c r="G82" s="51"/>
      <c r="H82" s="51"/>
      <c r="N82" s="58" t="s">
        <v>160</v>
      </c>
      <c r="O82" s="51"/>
      <c r="P82" s="52"/>
      <c r="R82" s="58" t="s">
        <v>188</v>
      </c>
      <c r="S82" s="51"/>
      <c r="T82" s="51"/>
    </row>
    <row r="83" spans="1:20" x14ac:dyDescent="0.25">
      <c r="A83" s="71"/>
      <c r="B83" s="92" t="s">
        <v>96</v>
      </c>
      <c r="C83" s="93" t="s">
        <v>50</v>
      </c>
      <c r="D83" s="94" t="s">
        <v>51</v>
      </c>
      <c r="F83" s="58" t="s">
        <v>137</v>
      </c>
      <c r="G83" s="51"/>
      <c r="H83" s="51"/>
      <c r="N83" s="58" t="s">
        <v>161</v>
      </c>
      <c r="O83" s="51"/>
      <c r="P83" s="52"/>
      <c r="R83" s="58" t="s">
        <v>189</v>
      </c>
      <c r="S83" s="51"/>
      <c r="T83" s="51"/>
    </row>
    <row r="84" spans="1:20" x14ac:dyDescent="0.25">
      <c r="A84" s="71"/>
      <c r="B84" s="92"/>
      <c r="C84" s="92"/>
      <c r="D84" s="94"/>
      <c r="F84" s="58" t="s">
        <v>142</v>
      </c>
      <c r="G84" s="51"/>
      <c r="H84" s="51"/>
      <c r="J84" s="58" t="s">
        <v>143</v>
      </c>
      <c r="K84" s="51"/>
      <c r="L84" s="52"/>
      <c r="N84" s="58" t="s">
        <v>162</v>
      </c>
      <c r="O84" s="51"/>
      <c r="P84" s="52"/>
      <c r="R84" s="58" t="s">
        <v>190</v>
      </c>
      <c r="S84" s="51"/>
      <c r="T84" s="51"/>
    </row>
    <row r="85" spans="1:20" x14ac:dyDescent="0.25">
      <c r="A85" s="71"/>
      <c r="B85" s="55"/>
      <c r="C85" s="55"/>
      <c r="D85" s="56"/>
      <c r="F85" s="58" t="s">
        <v>143</v>
      </c>
      <c r="G85" s="51"/>
      <c r="H85" s="51"/>
      <c r="J85" s="58" t="s">
        <v>144</v>
      </c>
      <c r="K85" s="51"/>
      <c r="L85" s="52"/>
      <c r="N85" s="58" t="s">
        <v>163</v>
      </c>
      <c r="O85" s="51"/>
      <c r="P85" s="52"/>
      <c r="R85" s="58" t="s">
        <v>191</v>
      </c>
      <c r="S85" s="51"/>
      <c r="T85" s="51"/>
    </row>
    <row r="86" spans="1:20" x14ac:dyDescent="0.25">
      <c r="A86" s="71"/>
      <c r="B86" s="55"/>
      <c r="C86" s="55"/>
      <c r="D86" s="56"/>
      <c r="F86" s="58" t="s">
        <v>144</v>
      </c>
      <c r="G86" s="51"/>
      <c r="H86" s="51"/>
      <c r="J86" s="58" t="s">
        <v>145</v>
      </c>
      <c r="K86" s="51"/>
      <c r="L86" s="52"/>
      <c r="N86" s="58" t="s">
        <v>164</v>
      </c>
      <c r="O86" s="51"/>
      <c r="P86" s="52"/>
      <c r="R86" s="58" t="s">
        <v>192</v>
      </c>
      <c r="S86" s="51"/>
      <c r="T86" s="51"/>
    </row>
    <row r="87" spans="1:20" x14ac:dyDescent="0.25">
      <c r="A87" s="71"/>
      <c r="B87" s="55"/>
      <c r="C87" s="55"/>
      <c r="D87" s="56"/>
      <c r="F87" s="58" t="s">
        <v>145</v>
      </c>
      <c r="G87" s="51"/>
      <c r="H87" s="51"/>
      <c r="J87" s="58" t="s">
        <v>146</v>
      </c>
      <c r="K87" s="51"/>
      <c r="L87" s="52"/>
      <c r="N87" s="58" t="s">
        <v>165</v>
      </c>
      <c r="O87" s="51"/>
      <c r="P87" s="52"/>
      <c r="R87" s="58" t="s">
        <v>193</v>
      </c>
      <c r="S87" s="51"/>
      <c r="T87" s="51"/>
    </row>
    <row r="88" spans="1:20" x14ac:dyDescent="0.25">
      <c r="A88" s="71"/>
      <c r="B88" s="55"/>
      <c r="C88" s="55"/>
      <c r="D88" s="56"/>
      <c r="F88" s="58" t="s">
        <v>146</v>
      </c>
      <c r="G88" s="51"/>
      <c r="H88" s="51"/>
      <c r="J88" s="58" t="s">
        <v>147</v>
      </c>
      <c r="K88" s="51"/>
      <c r="L88" s="52"/>
      <c r="N88" s="58" t="s">
        <v>166</v>
      </c>
      <c r="O88" s="51"/>
      <c r="P88" s="52"/>
      <c r="R88" s="58" t="s">
        <v>194</v>
      </c>
      <c r="S88" s="51"/>
      <c r="T88" s="51"/>
    </row>
    <row r="89" spans="1:20" x14ac:dyDescent="0.25">
      <c r="A89" s="71"/>
      <c r="B89" s="55"/>
      <c r="C89" s="55"/>
      <c r="D89" s="56"/>
      <c r="J89" s="58" t="s">
        <v>148</v>
      </c>
      <c r="K89" s="51"/>
      <c r="L89" s="52"/>
      <c r="R89" s="58" t="s">
        <v>195</v>
      </c>
      <c r="S89" s="51"/>
      <c r="T89" s="51"/>
    </row>
    <row r="90" spans="1:20" x14ac:dyDescent="0.25">
      <c r="A90" s="71"/>
      <c r="B90" s="55"/>
      <c r="C90" s="55"/>
      <c r="D90" s="56"/>
      <c r="J90" s="58" t="s">
        <v>149</v>
      </c>
      <c r="K90" s="51"/>
      <c r="L90" s="52"/>
      <c r="R90" s="58" t="s">
        <v>196</v>
      </c>
      <c r="S90" s="51"/>
      <c r="T90" s="51"/>
    </row>
    <row r="91" spans="1:20" x14ac:dyDescent="0.25">
      <c r="A91" s="71"/>
      <c r="B91" s="55"/>
      <c r="C91" s="55"/>
      <c r="D91" s="56"/>
      <c r="J91" s="58" t="s">
        <v>150</v>
      </c>
      <c r="K91" s="51"/>
      <c r="L91" s="52"/>
      <c r="R91" s="58" t="s">
        <v>197</v>
      </c>
      <c r="S91" s="51"/>
      <c r="T91" s="51"/>
    </row>
    <row r="92" spans="1:20" x14ac:dyDescent="0.25">
      <c r="A92" s="71"/>
      <c r="B92" s="55"/>
      <c r="C92" s="55"/>
      <c r="D92" s="56"/>
      <c r="J92" s="58" t="s">
        <v>151</v>
      </c>
      <c r="K92" s="51"/>
      <c r="L92" s="52"/>
    </row>
    <row r="93" spans="1:20" x14ac:dyDescent="0.25">
      <c r="A93" s="71"/>
      <c r="B93" s="92" t="s">
        <v>97</v>
      </c>
      <c r="C93" s="93" t="s">
        <v>54</v>
      </c>
      <c r="D93" s="94" t="s">
        <v>55</v>
      </c>
      <c r="J93" s="58" t="s">
        <v>152</v>
      </c>
      <c r="K93" s="51"/>
      <c r="L93" s="52"/>
    </row>
    <row r="94" spans="1:20" x14ac:dyDescent="0.25">
      <c r="A94" s="71"/>
      <c r="B94" s="55"/>
      <c r="C94" s="55"/>
      <c r="D94" s="56"/>
      <c r="J94" s="58" t="s">
        <v>153</v>
      </c>
      <c r="K94" s="51"/>
      <c r="L94" s="52"/>
    </row>
    <row r="95" spans="1:20" x14ac:dyDescent="0.25">
      <c r="A95" s="71"/>
      <c r="B95" s="55"/>
      <c r="C95" s="55"/>
      <c r="D95" s="56"/>
      <c r="J95" s="58" t="s">
        <v>154</v>
      </c>
      <c r="K95" s="51"/>
    </row>
    <row r="96" spans="1:20" x14ac:dyDescent="0.25">
      <c r="A96" s="71"/>
      <c r="B96" s="55"/>
      <c r="C96" s="55"/>
      <c r="D96" s="56"/>
      <c r="J96" s="58" t="s">
        <v>155</v>
      </c>
      <c r="K96" s="51"/>
    </row>
    <row r="97" spans="1:12" x14ac:dyDescent="0.25">
      <c r="A97" s="71"/>
      <c r="B97" s="55"/>
      <c r="C97" s="55"/>
      <c r="D97" s="56"/>
      <c r="J97" s="58" t="s">
        <v>156</v>
      </c>
      <c r="K97" s="51"/>
      <c r="L97" s="52"/>
    </row>
    <row r="98" spans="1:12" x14ac:dyDescent="0.25">
      <c r="A98" s="71"/>
      <c r="B98" s="55"/>
      <c r="C98" s="55"/>
      <c r="D98" s="56"/>
      <c r="L98" s="52"/>
    </row>
    <row r="99" spans="1:12" x14ac:dyDescent="0.25">
      <c r="A99" s="71"/>
      <c r="B99" s="55"/>
      <c r="C99" s="55"/>
      <c r="D99" s="56"/>
      <c r="L99" s="52"/>
    </row>
    <row r="100" spans="1:12" x14ac:dyDescent="0.25">
      <c r="A100" s="71"/>
      <c r="B100" s="55"/>
      <c r="C100" s="55"/>
      <c r="D100" s="56"/>
    </row>
    <row r="101" spans="1:12" x14ac:dyDescent="0.25">
      <c r="A101" s="71"/>
      <c r="B101" s="55"/>
      <c r="C101" s="55"/>
      <c r="D101" s="56"/>
    </row>
    <row r="102" spans="1:12" x14ac:dyDescent="0.25">
      <c r="A102" s="71"/>
      <c r="B102" s="55"/>
      <c r="C102" s="55"/>
      <c r="D102" s="56"/>
    </row>
    <row r="103" spans="1:12" x14ac:dyDescent="0.25">
      <c r="A103" s="71"/>
      <c r="B103" s="55"/>
      <c r="C103" s="55"/>
      <c r="D103" s="56"/>
    </row>
    <row r="104" spans="1:12" x14ac:dyDescent="0.25">
      <c r="A104" s="71"/>
      <c r="B104" s="92" t="s">
        <v>98</v>
      </c>
      <c r="C104" s="93" t="s">
        <v>104</v>
      </c>
      <c r="D104" s="94" t="s">
        <v>105</v>
      </c>
    </row>
    <row r="105" spans="1:12" x14ac:dyDescent="0.25">
      <c r="A105" s="71"/>
      <c r="B105" s="85"/>
      <c r="C105" s="85"/>
      <c r="D105" s="95"/>
    </row>
    <row r="120" spans="2:4" x14ac:dyDescent="0.25">
      <c r="B120" s="74" t="s">
        <v>99</v>
      </c>
    </row>
    <row r="121" spans="2:4" x14ac:dyDescent="0.25">
      <c r="B121" s="62" t="s">
        <v>100</v>
      </c>
      <c r="C121" s="51"/>
      <c r="D121" s="51"/>
    </row>
    <row r="122" spans="2:4" x14ac:dyDescent="0.25">
      <c r="B122" s="58" t="s">
        <v>101</v>
      </c>
      <c r="C122" s="51"/>
      <c r="D122" s="52"/>
    </row>
    <row r="123" spans="2:4" x14ac:dyDescent="0.25">
      <c r="B123" s="58" t="s">
        <v>102</v>
      </c>
      <c r="C123" s="51"/>
      <c r="D123" s="52"/>
    </row>
    <row r="124" spans="2:4" x14ac:dyDescent="0.25">
      <c r="B124" s="58" t="s">
        <v>113</v>
      </c>
      <c r="C124" s="51"/>
      <c r="D124" s="52"/>
    </row>
    <row r="125" spans="2:4" x14ac:dyDescent="0.25">
      <c r="B125" s="58" t="s">
        <v>114</v>
      </c>
      <c r="C125" s="51"/>
      <c r="D125" s="51"/>
    </row>
    <row r="126" spans="2:4" x14ac:dyDescent="0.25">
      <c r="B126" s="58" t="s">
        <v>115</v>
      </c>
      <c r="C126" s="51"/>
      <c r="D126" s="52"/>
    </row>
    <row r="127" spans="2:4" x14ac:dyDescent="0.25">
      <c r="B127" s="58" t="s">
        <v>116</v>
      </c>
      <c r="C127" s="51"/>
      <c r="D127" s="52"/>
    </row>
    <row r="128" spans="2:4" x14ac:dyDescent="0.25">
      <c r="B128" s="58" t="s">
        <v>117</v>
      </c>
      <c r="C128" s="51"/>
      <c r="D128" s="52"/>
    </row>
    <row r="129" spans="2:4" x14ac:dyDescent="0.25">
      <c r="B129" s="58" t="s">
        <v>118</v>
      </c>
      <c r="C129" s="51"/>
      <c r="D129" s="52"/>
    </row>
    <row r="130" spans="2:4" x14ac:dyDescent="0.25">
      <c r="B130" s="58" t="s">
        <v>119</v>
      </c>
      <c r="C130" s="51"/>
      <c r="D130" s="52"/>
    </row>
    <row r="131" spans="2:4" x14ac:dyDescent="0.25">
      <c r="B131" s="58" t="s">
        <v>120</v>
      </c>
      <c r="C131" s="51"/>
      <c r="D131" s="52"/>
    </row>
  </sheetData>
  <mergeCells count="5">
    <mergeCell ref="O3:P3"/>
    <mergeCell ref="S3:T3"/>
    <mergeCell ref="C3:D3"/>
    <mergeCell ref="G3:H3"/>
    <mergeCell ref="K3:L3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6230-55A1-45B0-9A98-1987B75CE4EF}">
  <dimension ref="A1:H22"/>
  <sheetViews>
    <sheetView workbookViewId="0">
      <pane ySplit="1" topLeftCell="A11" activePane="bottomLeft" state="frozen"/>
      <selection pane="bottomLeft" activeCell="A17" sqref="A17:F22"/>
    </sheetView>
  </sheetViews>
  <sheetFormatPr defaultRowHeight="15" x14ac:dyDescent="0.25"/>
  <cols>
    <col min="1" max="1" width="18.5703125" style="319" customWidth="1"/>
    <col min="2" max="2" width="22.5703125" style="319" customWidth="1"/>
    <col min="3" max="3" width="15.7109375" style="319" customWidth="1"/>
    <col min="4" max="4" width="13.140625" style="319" customWidth="1"/>
    <col min="5" max="5" width="16.7109375" style="319" customWidth="1"/>
    <col min="6" max="6" width="20.7109375" style="319" customWidth="1"/>
    <col min="7" max="7" width="16.7109375" style="319" customWidth="1"/>
    <col min="8" max="8" width="17.85546875" style="319" customWidth="1"/>
    <col min="9" max="16384" width="9.140625" style="319"/>
  </cols>
  <sheetData>
    <row r="1" spans="1:8" s="320" customFormat="1" ht="21.75" thickBot="1" x14ac:dyDescent="0.4">
      <c r="A1" s="323" t="s">
        <v>8</v>
      </c>
      <c r="B1" s="324" t="s">
        <v>57</v>
      </c>
      <c r="C1" s="324" t="s">
        <v>59</v>
      </c>
      <c r="D1" s="324" t="s">
        <v>35</v>
      </c>
      <c r="E1" s="325" t="s">
        <v>56</v>
      </c>
      <c r="F1" s="325" t="s">
        <v>241</v>
      </c>
      <c r="G1" s="331" t="s">
        <v>289</v>
      </c>
      <c r="H1" s="321" t="s">
        <v>62</v>
      </c>
    </row>
    <row r="2" spans="1:8" ht="21.75" thickBot="1" x14ac:dyDescent="0.4">
      <c r="A2" s="326">
        <v>44366</v>
      </c>
      <c r="B2" s="327" t="s">
        <v>233</v>
      </c>
      <c r="C2" s="327">
        <v>36</v>
      </c>
      <c r="D2" s="327" t="s">
        <v>234</v>
      </c>
      <c r="E2" s="328">
        <v>-8.33</v>
      </c>
      <c r="F2" s="328">
        <v>-300</v>
      </c>
      <c r="G2" s="329" t="s">
        <v>288</v>
      </c>
      <c r="H2" s="322">
        <f>SUM(F:F)</f>
        <v>-1855.4</v>
      </c>
    </row>
    <row r="3" spans="1:8" ht="18.75" x14ac:dyDescent="0.3">
      <c r="A3" s="326">
        <v>44383</v>
      </c>
      <c r="B3" s="327" t="s">
        <v>283</v>
      </c>
      <c r="C3" s="327">
        <v>1</v>
      </c>
      <c r="D3" s="327" t="s">
        <v>284</v>
      </c>
      <c r="E3" s="328">
        <v>-60</v>
      </c>
      <c r="F3" s="328">
        <f t="shared" ref="F3:F9" si="0">C3*E3</f>
        <v>-60</v>
      </c>
      <c r="G3" s="329" t="s">
        <v>288</v>
      </c>
    </row>
    <row r="4" spans="1:8" ht="18.75" x14ac:dyDescent="0.3">
      <c r="A4" s="326">
        <v>44447</v>
      </c>
      <c r="B4" s="327" t="s">
        <v>283</v>
      </c>
      <c r="C4" s="327">
        <v>1</v>
      </c>
      <c r="D4" s="327" t="s">
        <v>284</v>
      </c>
      <c r="E4" s="328">
        <v>-60</v>
      </c>
      <c r="F4" s="328">
        <f t="shared" si="0"/>
        <v>-60</v>
      </c>
      <c r="G4" s="329" t="s">
        <v>288</v>
      </c>
    </row>
    <row r="5" spans="1:8" ht="18.75" x14ac:dyDescent="0.3">
      <c r="A5" s="326">
        <v>44448</v>
      </c>
      <c r="B5" s="327" t="s">
        <v>283</v>
      </c>
      <c r="C5" s="327">
        <v>1</v>
      </c>
      <c r="D5" s="327" t="s">
        <v>284</v>
      </c>
      <c r="E5" s="328">
        <v>-60</v>
      </c>
      <c r="F5" s="328">
        <f t="shared" si="0"/>
        <v>-60</v>
      </c>
      <c r="G5" s="329" t="s">
        <v>288</v>
      </c>
    </row>
    <row r="6" spans="1:8" ht="18.75" x14ac:dyDescent="0.3">
      <c r="A6" s="326">
        <v>44449</v>
      </c>
      <c r="B6" s="327" t="s">
        <v>283</v>
      </c>
      <c r="C6" s="327">
        <v>1</v>
      </c>
      <c r="D6" s="327" t="s">
        <v>284</v>
      </c>
      <c r="E6" s="328">
        <v>-60</v>
      </c>
      <c r="F6" s="328">
        <f t="shared" si="0"/>
        <v>-60</v>
      </c>
      <c r="G6" s="329" t="s">
        <v>288</v>
      </c>
    </row>
    <row r="7" spans="1:8" s="365" customFormat="1" ht="18.75" x14ac:dyDescent="0.3">
      <c r="A7" s="363">
        <v>44453</v>
      </c>
      <c r="B7" s="153" t="s">
        <v>291</v>
      </c>
      <c r="C7" s="153">
        <v>1</v>
      </c>
      <c r="D7" s="153" t="s">
        <v>35</v>
      </c>
      <c r="E7" s="157">
        <v>-100</v>
      </c>
      <c r="F7" s="157">
        <f t="shared" si="0"/>
        <v>-100</v>
      </c>
      <c r="G7" s="364" t="s">
        <v>292</v>
      </c>
    </row>
    <row r="8" spans="1:8" s="362" customFormat="1" ht="18.75" x14ac:dyDescent="0.3">
      <c r="A8" s="344">
        <v>44455</v>
      </c>
      <c r="B8" s="145" t="s">
        <v>283</v>
      </c>
      <c r="C8" s="145">
        <v>1</v>
      </c>
      <c r="D8" s="145" t="s">
        <v>284</v>
      </c>
      <c r="E8" s="156">
        <v>-60</v>
      </c>
      <c r="F8" s="156">
        <f>C8*E8</f>
        <v>-60</v>
      </c>
      <c r="G8" s="345" t="s">
        <v>292</v>
      </c>
    </row>
    <row r="9" spans="1:8" s="362" customFormat="1" ht="18.75" x14ac:dyDescent="0.3">
      <c r="A9" s="344">
        <v>44456</v>
      </c>
      <c r="B9" s="145" t="s">
        <v>283</v>
      </c>
      <c r="C9" s="145">
        <v>1</v>
      </c>
      <c r="D9" s="145" t="s">
        <v>284</v>
      </c>
      <c r="E9" s="156">
        <v>-60</v>
      </c>
      <c r="F9" s="156">
        <f t="shared" si="0"/>
        <v>-60</v>
      </c>
      <c r="G9" s="345" t="s">
        <v>292</v>
      </c>
    </row>
    <row r="10" spans="1:8" ht="18.75" x14ac:dyDescent="0.3">
      <c r="A10" s="326">
        <v>44454</v>
      </c>
      <c r="B10" s="327" t="s">
        <v>305</v>
      </c>
      <c r="C10" s="327">
        <v>30</v>
      </c>
      <c r="D10" s="327" t="s">
        <v>234</v>
      </c>
      <c r="E10" s="328">
        <v>-11</v>
      </c>
      <c r="F10" s="328">
        <f>C10*E10</f>
        <v>-330</v>
      </c>
      <c r="G10" s="329" t="s">
        <v>288</v>
      </c>
      <c r="H10" s="329"/>
    </row>
    <row r="11" spans="1:8" ht="18.75" x14ac:dyDescent="0.3">
      <c r="A11" s="326">
        <v>44455</v>
      </c>
      <c r="B11" s="327" t="s">
        <v>304</v>
      </c>
      <c r="C11" s="327">
        <v>25</v>
      </c>
      <c r="D11" s="327" t="s">
        <v>234</v>
      </c>
      <c r="E11" s="328">
        <v>-5.5</v>
      </c>
      <c r="F11" s="328">
        <f>C11*E11</f>
        <v>-137.5</v>
      </c>
      <c r="G11" s="329" t="s">
        <v>288</v>
      </c>
    </row>
    <row r="12" spans="1:8" ht="18.75" x14ac:dyDescent="0.3">
      <c r="A12" s="326">
        <v>44455</v>
      </c>
      <c r="B12" s="327" t="s">
        <v>296</v>
      </c>
      <c r="C12" s="327">
        <v>3</v>
      </c>
      <c r="D12" s="327" t="s">
        <v>35</v>
      </c>
      <c r="E12" s="328">
        <v>-9.3000000000000007</v>
      </c>
      <c r="F12" s="328">
        <f>C12*E12</f>
        <v>-27.900000000000002</v>
      </c>
      <c r="G12" s="329" t="s">
        <v>288</v>
      </c>
    </row>
    <row r="13" spans="1:8" s="362" customFormat="1" ht="18.75" x14ac:dyDescent="0.3">
      <c r="A13" s="344">
        <v>44460</v>
      </c>
      <c r="B13" s="145" t="s">
        <v>283</v>
      </c>
      <c r="C13" s="145">
        <v>1</v>
      </c>
      <c r="D13" s="145" t="s">
        <v>284</v>
      </c>
      <c r="E13" s="156">
        <v>-60</v>
      </c>
      <c r="F13" s="156">
        <f t="shared" ref="F13" si="1">C13*E13</f>
        <v>-60</v>
      </c>
      <c r="G13" s="345" t="s">
        <v>292</v>
      </c>
    </row>
    <row r="14" spans="1:8" s="362" customFormat="1" ht="18.75" x14ac:dyDescent="0.3">
      <c r="A14" s="344">
        <v>44464</v>
      </c>
      <c r="B14" s="145" t="s">
        <v>283</v>
      </c>
      <c r="C14" s="145">
        <v>1</v>
      </c>
      <c r="D14" s="145" t="s">
        <v>284</v>
      </c>
      <c r="E14" s="156">
        <v>-60</v>
      </c>
      <c r="F14" s="156">
        <f t="shared" ref="F14" si="2">C14*E14</f>
        <v>-60</v>
      </c>
      <c r="G14" s="345" t="s">
        <v>292</v>
      </c>
    </row>
    <row r="15" spans="1:8" ht="18.75" x14ac:dyDescent="0.3">
      <c r="A15" s="326"/>
      <c r="B15" s="327"/>
      <c r="C15" s="327"/>
      <c r="D15" s="327"/>
      <c r="E15" s="328"/>
      <c r="F15" s="328"/>
      <c r="G15" s="329"/>
    </row>
    <row r="16" spans="1:8" ht="18.75" x14ac:dyDescent="0.3">
      <c r="A16" s="326"/>
      <c r="B16" s="327"/>
      <c r="C16" s="327"/>
      <c r="D16" s="327"/>
      <c r="E16" s="328"/>
      <c r="F16" s="328"/>
      <c r="G16" s="330"/>
    </row>
    <row r="17" spans="1:7" ht="21.75" thickBot="1" x14ac:dyDescent="0.4">
      <c r="A17" s="323" t="s">
        <v>8</v>
      </c>
      <c r="B17" s="324" t="s">
        <v>57</v>
      </c>
      <c r="C17" s="324" t="s">
        <v>59</v>
      </c>
      <c r="D17" s="324" t="s">
        <v>35</v>
      </c>
      <c r="E17" s="325" t="s">
        <v>56</v>
      </c>
      <c r="F17" s="325" t="s">
        <v>241</v>
      </c>
      <c r="G17" s="330"/>
    </row>
    <row r="18" spans="1:7" ht="18.75" x14ac:dyDescent="0.3">
      <c r="A18" s="326">
        <v>44455</v>
      </c>
      <c r="B18" s="327" t="s">
        <v>283</v>
      </c>
      <c r="C18" s="327">
        <v>1</v>
      </c>
      <c r="D18" s="327" t="s">
        <v>284</v>
      </c>
      <c r="E18" s="328">
        <v>-60</v>
      </c>
      <c r="F18" s="328">
        <f>C18*E18</f>
        <v>-60</v>
      </c>
      <c r="G18" s="330"/>
    </row>
    <row r="19" spans="1:7" ht="18.75" x14ac:dyDescent="0.3">
      <c r="A19" s="326">
        <v>44456</v>
      </c>
      <c r="B19" s="327" t="s">
        <v>283</v>
      </c>
      <c r="C19" s="327">
        <v>1</v>
      </c>
      <c r="D19" s="327" t="s">
        <v>284</v>
      </c>
      <c r="E19" s="328">
        <v>-60</v>
      </c>
      <c r="F19" s="328">
        <f t="shared" ref="F19:F21" si="3">C19*E19</f>
        <v>-60</v>
      </c>
    </row>
    <row r="20" spans="1:7" ht="18.75" x14ac:dyDescent="0.3">
      <c r="A20" s="326">
        <v>44460</v>
      </c>
      <c r="B20" s="327" t="s">
        <v>283</v>
      </c>
      <c r="C20" s="327">
        <v>1</v>
      </c>
      <c r="D20" s="327" t="s">
        <v>284</v>
      </c>
      <c r="E20" s="328">
        <v>-60</v>
      </c>
      <c r="F20" s="328">
        <f t="shared" si="3"/>
        <v>-60</v>
      </c>
    </row>
    <row r="21" spans="1:7" ht="18.75" x14ac:dyDescent="0.3">
      <c r="A21" s="366">
        <v>44464</v>
      </c>
      <c r="B21" s="367" t="s">
        <v>283</v>
      </c>
      <c r="C21" s="367">
        <v>1</v>
      </c>
      <c r="D21" s="367" t="s">
        <v>284</v>
      </c>
      <c r="E21" s="368">
        <v>-60</v>
      </c>
      <c r="F21" s="368">
        <f t="shared" si="3"/>
        <v>-60</v>
      </c>
    </row>
    <row r="22" spans="1:7" ht="26.25" x14ac:dyDescent="0.4">
      <c r="A22" s="326"/>
      <c r="B22" s="327"/>
      <c r="C22" s="327"/>
      <c r="D22" s="327"/>
      <c r="E22" s="369" t="s">
        <v>308</v>
      </c>
      <c r="F22" s="369">
        <f>SUM(F18:F21)</f>
        <v>-240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6C5B-8BC5-4A27-B43F-EDD0120B060D}">
  <dimension ref="A1:N145"/>
  <sheetViews>
    <sheetView tabSelected="1" topLeftCell="A53" zoomScale="93" zoomScaleNormal="93" workbookViewId="0">
      <pane ySplit="1" topLeftCell="A72" activePane="bottomLeft" state="frozen"/>
      <selection activeCell="A53" sqref="A53"/>
      <selection pane="bottomLeft" activeCell="A79" sqref="A79:XFD80"/>
    </sheetView>
  </sheetViews>
  <sheetFormatPr defaultRowHeight="23.25" x14ac:dyDescent="0.25"/>
  <cols>
    <col min="1" max="1" width="10" style="455" customWidth="1"/>
    <col min="2" max="2" width="20.5703125" style="212" customWidth="1"/>
    <col min="3" max="3" width="16.42578125" style="195" customWidth="1"/>
    <col min="4" max="5" width="17" style="354" customWidth="1"/>
    <col min="6" max="6" width="9.7109375" style="212" customWidth="1"/>
    <col min="7" max="7" width="10.42578125" style="212" customWidth="1"/>
    <col min="8" max="8" width="10.28515625" style="424" customWidth="1"/>
    <col min="9" max="9" width="7" style="212" customWidth="1"/>
    <col min="10" max="10" width="12.5703125" style="459" customWidth="1"/>
    <col min="11" max="11" width="12.42578125" style="479" customWidth="1"/>
    <col min="12" max="12" width="18.42578125" style="212" customWidth="1"/>
    <col min="13" max="13" width="23.85546875" style="212" customWidth="1"/>
    <col min="14" max="14" width="10.42578125" style="455" customWidth="1"/>
    <col min="15" max="16384" width="9.140625" style="212"/>
  </cols>
  <sheetData>
    <row r="1" spans="1:14" s="477" customFormat="1" x14ac:dyDescent="0.25">
      <c r="A1" s="455" t="s">
        <v>41</v>
      </c>
      <c r="B1" s="477" t="s">
        <v>39</v>
      </c>
      <c r="C1" s="427" t="s">
        <v>38</v>
      </c>
      <c r="D1" s="427" t="s">
        <v>250</v>
      </c>
      <c r="E1" s="427"/>
      <c r="F1" s="477" t="s">
        <v>38</v>
      </c>
      <c r="G1" s="477" t="s">
        <v>219</v>
      </c>
      <c r="H1" s="428" t="s">
        <v>258</v>
      </c>
      <c r="J1" s="428"/>
      <c r="K1" s="478"/>
      <c r="N1" s="455" t="s">
        <v>41</v>
      </c>
    </row>
    <row r="2" spans="1:14" x14ac:dyDescent="0.25">
      <c r="A2" s="455" t="s">
        <v>42</v>
      </c>
      <c r="B2" s="212" t="s">
        <v>36</v>
      </c>
      <c r="C2" s="195">
        <v>44150</v>
      </c>
      <c r="D2" s="195">
        <v>44171</v>
      </c>
      <c r="E2" s="195"/>
      <c r="F2" s="212">
        <v>10</v>
      </c>
      <c r="G2" s="212">
        <v>6</v>
      </c>
      <c r="H2" s="196">
        <f>G2/F2</f>
        <v>0.6</v>
      </c>
      <c r="J2" s="196"/>
      <c r="N2" s="455" t="s">
        <v>42</v>
      </c>
    </row>
    <row r="3" spans="1:14" x14ac:dyDescent="0.25">
      <c r="A3" s="455" t="s">
        <v>43</v>
      </c>
      <c r="B3" s="212" t="s">
        <v>37</v>
      </c>
      <c r="C3" s="195">
        <v>43847</v>
      </c>
      <c r="D3" s="195">
        <v>44174</v>
      </c>
      <c r="E3" s="195"/>
      <c r="F3" s="212">
        <v>10</v>
      </c>
      <c r="G3" s="212">
        <v>5</v>
      </c>
      <c r="H3" s="196">
        <f>G3/F3</f>
        <v>0.5</v>
      </c>
      <c r="J3" s="196"/>
      <c r="N3" s="455" t="s">
        <v>43</v>
      </c>
    </row>
    <row r="4" spans="1:14" ht="23.25" customHeight="1" x14ac:dyDescent="0.25">
      <c r="A4" s="455" t="s">
        <v>44</v>
      </c>
      <c r="B4" s="429" t="s">
        <v>40</v>
      </c>
      <c r="C4" s="430">
        <v>44194</v>
      </c>
      <c r="D4" s="430">
        <v>44185</v>
      </c>
      <c r="E4" s="430"/>
      <c r="F4" s="429">
        <v>10</v>
      </c>
      <c r="G4" s="429">
        <v>4</v>
      </c>
      <c r="H4" s="210">
        <f>G4/F4</f>
        <v>0.4</v>
      </c>
      <c r="I4" s="429"/>
      <c r="J4" s="210"/>
      <c r="N4" s="455" t="s">
        <v>44</v>
      </c>
    </row>
    <row r="5" spans="1:14" ht="23.25" customHeight="1" thickBot="1" x14ac:dyDescent="0.3">
      <c r="A5" s="455" t="s">
        <v>45</v>
      </c>
      <c r="B5" s="212" t="s">
        <v>47</v>
      </c>
      <c r="C5" s="195">
        <v>44170</v>
      </c>
      <c r="D5" s="195">
        <v>44191</v>
      </c>
      <c r="E5" s="195"/>
      <c r="F5" s="212">
        <v>10</v>
      </c>
      <c r="G5" s="212">
        <v>5</v>
      </c>
      <c r="H5" s="196">
        <f>G5/F5</f>
        <v>0.5</v>
      </c>
      <c r="J5" s="196"/>
      <c r="N5" s="455" t="s">
        <v>45</v>
      </c>
    </row>
    <row r="6" spans="1:14" s="431" customFormat="1" ht="24" thickBot="1" x14ac:dyDescent="0.3">
      <c r="A6" s="487" t="s">
        <v>41</v>
      </c>
      <c r="B6" s="431" t="s">
        <v>39</v>
      </c>
      <c r="C6" s="432" t="s">
        <v>38</v>
      </c>
      <c r="D6" s="432" t="s">
        <v>341</v>
      </c>
      <c r="E6" s="432" t="s">
        <v>302</v>
      </c>
      <c r="F6" s="431" t="s">
        <v>329</v>
      </c>
      <c r="G6" s="431" t="s">
        <v>274</v>
      </c>
      <c r="H6" s="433" t="s">
        <v>258</v>
      </c>
      <c r="I6" s="431" t="s">
        <v>340</v>
      </c>
      <c r="J6" s="433" t="s">
        <v>339</v>
      </c>
      <c r="K6" s="480" t="s">
        <v>312</v>
      </c>
      <c r="L6" s="499">
        <f ca="1">TODAY()</f>
        <v>44699</v>
      </c>
      <c r="M6" s="501" t="s">
        <v>328</v>
      </c>
      <c r="N6" s="490" t="s">
        <v>41</v>
      </c>
    </row>
    <row r="7" spans="1:14" s="434" customFormat="1" ht="23.25" customHeight="1" x14ac:dyDescent="0.25">
      <c r="A7" s="488" t="s">
        <v>74</v>
      </c>
      <c r="B7" s="213"/>
      <c r="C7" s="213"/>
      <c r="D7" s="213"/>
      <c r="E7" s="213"/>
      <c r="F7" s="213"/>
      <c r="G7" s="213"/>
      <c r="H7" s="213"/>
      <c r="I7" s="213"/>
      <c r="J7" s="213"/>
      <c r="K7" s="481"/>
      <c r="N7" s="488" t="s">
        <v>74</v>
      </c>
    </row>
    <row r="8" spans="1:14" ht="23.25" customHeight="1" x14ac:dyDescent="0.25">
      <c r="A8" s="455" t="s">
        <v>46</v>
      </c>
      <c r="B8" s="212" t="s">
        <v>48</v>
      </c>
      <c r="C8" s="195">
        <v>44181</v>
      </c>
      <c r="D8" s="195">
        <v>44202</v>
      </c>
      <c r="E8" s="195"/>
      <c r="F8" s="212">
        <v>9</v>
      </c>
      <c r="G8" s="212">
        <v>5</v>
      </c>
      <c r="H8" s="196">
        <f>G8/F8</f>
        <v>0.55555555555555558</v>
      </c>
      <c r="J8" s="196"/>
      <c r="N8" s="455" t="s">
        <v>46</v>
      </c>
    </row>
    <row r="9" spans="1:14" s="449" customFormat="1" ht="23.25" customHeight="1" x14ac:dyDescent="0.25">
      <c r="A9" s="455" t="s">
        <v>50</v>
      </c>
      <c r="B9" s="449" t="s">
        <v>51</v>
      </c>
      <c r="C9" s="457">
        <v>44193</v>
      </c>
      <c r="D9" s="457">
        <v>43847</v>
      </c>
      <c r="E9" s="457"/>
      <c r="F9" s="449">
        <v>5</v>
      </c>
      <c r="G9" s="449">
        <v>2</v>
      </c>
      <c r="H9" s="456">
        <f>G9/F9</f>
        <v>0.4</v>
      </c>
      <c r="J9" s="456"/>
      <c r="K9" s="482"/>
      <c r="N9" s="455" t="s">
        <v>50</v>
      </c>
    </row>
    <row r="10" spans="1:14" s="434" customFormat="1" ht="23.25" customHeight="1" x14ac:dyDescent="0.25">
      <c r="A10" s="488" t="s">
        <v>63</v>
      </c>
      <c r="B10" s="213"/>
      <c r="C10" s="213"/>
      <c r="D10" s="213"/>
      <c r="E10" s="213"/>
      <c r="F10" s="213"/>
      <c r="G10" s="213"/>
      <c r="H10" s="213"/>
      <c r="I10" s="213"/>
      <c r="J10" s="213"/>
      <c r="K10" s="481"/>
      <c r="N10" s="488" t="s">
        <v>63</v>
      </c>
    </row>
    <row r="11" spans="1:14" s="99" customFormat="1" ht="23.25" customHeight="1" x14ac:dyDescent="0.25">
      <c r="A11" s="455" t="s">
        <v>52</v>
      </c>
      <c r="B11" s="99" t="s">
        <v>53</v>
      </c>
      <c r="C11" s="101">
        <v>44217</v>
      </c>
      <c r="D11" s="101">
        <v>44238</v>
      </c>
      <c r="E11" s="101"/>
      <c r="F11" s="99">
        <v>9</v>
      </c>
      <c r="G11" s="99">
        <v>2</v>
      </c>
      <c r="H11" s="100">
        <f>G11/F11</f>
        <v>0.22222222222222221</v>
      </c>
      <c r="J11" s="100"/>
      <c r="K11" s="483"/>
      <c r="N11" s="455" t="s">
        <v>52</v>
      </c>
    </row>
    <row r="12" spans="1:14" s="99" customFormat="1" ht="23.25" customHeight="1" x14ac:dyDescent="0.25">
      <c r="A12" s="455" t="s">
        <v>54</v>
      </c>
      <c r="B12" s="99" t="s">
        <v>55</v>
      </c>
      <c r="C12" s="101">
        <v>44220</v>
      </c>
      <c r="D12" s="101">
        <v>44241</v>
      </c>
      <c r="E12" s="101"/>
      <c r="F12" s="99">
        <v>4</v>
      </c>
      <c r="G12" s="99">
        <v>2</v>
      </c>
      <c r="H12" s="100">
        <f>G12/F12</f>
        <v>0.5</v>
      </c>
      <c r="J12" s="100"/>
      <c r="K12" s="483"/>
      <c r="N12" s="455" t="s">
        <v>54</v>
      </c>
    </row>
    <row r="13" spans="1:14" s="449" customFormat="1" ht="23.25" customHeight="1" x14ac:dyDescent="0.25">
      <c r="A13" s="455" t="s">
        <v>42</v>
      </c>
      <c r="B13" s="449" t="s">
        <v>36</v>
      </c>
      <c r="C13" s="457">
        <v>44223</v>
      </c>
      <c r="D13" s="457">
        <v>44243</v>
      </c>
      <c r="E13" s="457"/>
      <c r="F13" s="449">
        <v>9</v>
      </c>
      <c r="G13" s="449">
        <v>6</v>
      </c>
      <c r="H13" s="456">
        <f>G13/F13</f>
        <v>0.66666666666666663</v>
      </c>
      <c r="J13" s="456"/>
      <c r="K13" s="482"/>
      <c r="N13" s="455" t="s">
        <v>42</v>
      </c>
    </row>
    <row r="14" spans="1:14" s="449" customFormat="1" ht="23.25" customHeight="1" x14ac:dyDescent="0.25">
      <c r="A14" s="455" t="s">
        <v>43</v>
      </c>
      <c r="B14" s="449" t="s">
        <v>37</v>
      </c>
      <c r="C14" s="457">
        <v>44226</v>
      </c>
      <c r="D14" s="457">
        <v>44246</v>
      </c>
      <c r="E14" s="457"/>
      <c r="F14" s="449">
        <v>10</v>
      </c>
      <c r="G14" s="449">
        <v>5</v>
      </c>
      <c r="H14" s="456">
        <f>G14/F14</f>
        <v>0.5</v>
      </c>
      <c r="J14" s="456"/>
      <c r="K14" s="482"/>
      <c r="N14" s="455" t="s">
        <v>43</v>
      </c>
    </row>
    <row r="15" spans="1:14" s="449" customFormat="1" ht="23.25" customHeight="1" x14ac:dyDescent="0.25">
      <c r="A15" s="455" t="s">
        <v>45</v>
      </c>
      <c r="B15" s="449" t="s">
        <v>47</v>
      </c>
      <c r="C15" s="457">
        <v>44227</v>
      </c>
      <c r="D15" s="457">
        <v>44247</v>
      </c>
      <c r="E15" s="457"/>
      <c r="F15" s="449">
        <v>8</v>
      </c>
      <c r="G15" s="449">
        <v>7</v>
      </c>
      <c r="H15" s="456">
        <f>G15/F15</f>
        <v>0.875</v>
      </c>
      <c r="J15" s="456"/>
      <c r="K15" s="482"/>
      <c r="N15" s="455" t="s">
        <v>45</v>
      </c>
    </row>
    <row r="16" spans="1:14" s="434" customFormat="1" ht="23.25" customHeight="1" x14ac:dyDescent="0.25">
      <c r="A16" s="488" t="s">
        <v>64</v>
      </c>
      <c r="B16" s="213"/>
      <c r="C16" s="213"/>
      <c r="D16" s="213"/>
      <c r="E16" s="213"/>
      <c r="F16" s="213"/>
      <c r="G16" s="213"/>
      <c r="H16" s="213"/>
      <c r="I16" s="213"/>
      <c r="J16" s="213"/>
      <c r="K16" s="481"/>
      <c r="N16" s="488" t="s">
        <v>64</v>
      </c>
    </row>
    <row r="17" spans="1:14" s="449" customFormat="1" ht="23.25" customHeight="1" x14ac:dyDescent="0.25">
      <c r="A17" s="455" t="s">
        <v>50</v>
      </c>
      <c r="B17" s="449" t="s">
        <v>51</v>
      </c>
      <c r="C17" s="457">
        <v>44255</v>
      </c>
      <c r="D17" s="457">
        <v>44276</v>
      </c>
      <c r="E17" s="457"/>
      <c r="F17" s="449">
        <v>6</v>
      </c>
      <c r="G17" s="449">
        <v>0</v>
      </c>
      <c r="H17" s="456">
        <f>G17/F17</f>
        <v>0</v>
      </c>
      <c r="J17" s="456"/>
      <c r="K17" s="482"/>
      <c r="N17" s="455" t="s">
        <v>50</v>
      </c>
    </row>
    <row r="18" spans="1:14" s="434" customFormat="1" ht="23.25" customHeight="1" x14ac:dyDescent="0.25">
      <c r="A18" s="488" t="s">
        <v>73</v>
      </c>
      <c r="B18" s="213"/>
      <c r="C18" s="213"/>
      <c r="D18" s="213"/>
      <c r="E18" s="213"/>
      <c r="F18" s="213"/>
      <c r="G18" s="213"/>
      <c r="H18" s="213"/>
      <c r="I18" s="213"/>
      <c r="J18" s="213"/>
      <c r="K18" s="481"/>
      <c r="N18" s="488" t="s">
        <v>73</v>
      </c>
    </row>
    <row r="19" spans="1:14" s="99" customFormat="1" ht="23.25" customHeight="1" x14ac:dyDescent="0.25">
      <c r="A19" s="455" t="s">
        <v>52</v>
      </c>
      <c r="B19" s="99" t="s">
        <v>53</v>
      </c>
      <c r="C19" s="101">
        <v>44314</v>
      </c>
      <c r="D19" s="101">
        <v>44335</v>
      </c>
      <c r="E19" s="101"/>
      <c r="F19" s="99">
        <v>8</v>
      </c>
      <c r="G19" s="99">
        <v>6</v>
      </c>
      <c r="H19" s="100">
        <f>G19/F19</f>
        <v>0.75</v>
      </c>
      <c r="J19" s="100"/>
      <c r="K19" s="483"/>
      <c r="N19" s="455" t="s">
        <v>52</v>
      </c>
    </row>
    <row r="20" spans="1:14" s="449" customFormat="1" x14ac:dyDescent="0.25">
      <c r="A20" s="455" t="s">
        <v>42</v>
      </c>
      <c r="B20" s="449" t="s">
        <v>36</v>
      </c>
      <c r="C20" s="457">
        <v>44315</v>
      </c>
      <c r="D20" s="457">
        <v>44336</v>
      </c>
      <c r="E20" s="457"/>
      <c r="F20" s="449">
        <v>8</v>
      </c>
      <c r="G20" s="449">
        <v>0</v>
      </c>
      <c r="H20" s="456">
        <f>G20/F20</f>
        <v>0</v>
      </c>
      <c r="J20" s="456"/>
      <c r="K20" s="482"/>
      <c r="N20" s="455" t="s">
        <v>42</v>
      </c>
    </row>
    <row r="21" spans="1:14" s="434" customFormat="1" ht="23.25" customHeight="1" x14ac:dyDescent="0.25">
      <c r="A21" s="488" t="s">
        <v>72</v>
      </c>
      <c r="B21" s="213"/>
      <c r="C21" s="213"/>
      <c r="D21" s="213"/>
      <c r="E21" s="213"/>
      <c r="F21" s="213"/>
      <c r="G21" s="213"/>
      <c r="H21" s="213"/>
      <c r="I21" s="213"/>
      <c r="J21" s="213"/>
      <c r="K21" s="481"/>
      <c r="N21" s="488" t="s">
        <v>72</v>
      </c>
    </row>
    <row r="22" spans="1:14" s="449" customFormat="1" x14ac:dyDescent="0.25">
      <c r="A22" s="455" t="s">
        <v>43</v>
      </c>
      <c r="B22" s="449" t="s">
        <v>37</v>
      </c>
      <c r="C22" s="457">
        <v>44324</v>
      </c>
      <c r="D22" s="457">
        <v>44339</v>
      </c>
      <c r="E22" s="457"/>
      <c r="F22" s="449">
        <v>8</v>
      </c>
      <c r="G22" s="449">
        <v>1</v>
      </c>
      <c r="H22" s="456">
        <f t="shared" ref="H22:H27" si="0">G22/F22</f>
        <v>0.125</v>
      </c>
      <c r="J22" s="456"/>
      <c r="K22" s="482"/>
      <c r="N22" s="455" t="s">
        <v>43</v>
      </c>
    </row>
    <row r="23" spans="1:14" x14ac:dyDescent="0.25">
      <c r="A23" s="455" t="s">
        <v>46</v>
      </c>
      <c r="B23" s="212" t="s">
        <v>48</v>
      </c>
      <c r="C23" s="195">
        <v>44326</v>
      </c>
      <c r="D23" s="195">
        <v>44346</v>
      </c>
      <c r="E23" s="195"/>
      <c r="F23" s="212">
        <v>8</v>
      </c>
      <c r="G23" s="212">
        <v>1</v>
      </c>
      <c r="H23" s="196">
        <f t="shared" si="0"/>
        <v>0.125</v>
      </c>
      <c r="J23" s="196"/>
      <c r="N23" s="455" t="s">
        <v>46</v>
      </c>
    </row>
    <row r="24" spans="1:14" s="449" customFormat="1" x14ac:dyDescent="0.25">
      <c r="A24" s="455" t="s">
        <v>45</v>
      </c>
      <c r="B24" s="449" t="s">
        <v>47</v>
      </c>
      <c r="C24" s="457">
        <v>44329</v>
      </c>
      <c r="D24" s="457">
        <v>44350</v>
      </c>
      <c r="E24" s="457"/>
      <c r="F24" s="449">
        <v>6</v>
      </c>
      <c r="G24" s="458">
        <v>2</v>
      </c>
      <c r="H24" s="456">
        <f t="shared" si="0"/>
        <v>0.33333333333333331</v>
      </c>
      <c r="I24" s="458"/>
      <c r="J24" s="456"/>
      <c r="K24" s="482"/>
      <c r="N24" s="455" t="s">
        <v>45</v>
      </c>
    </row>
    <row r="25" spans="1:14" s="449" customFormat="1" x14ac:dyDescent="0.25">
      <c r="A25" s="455" t="s">
        <v>50</v>
      </c>
      <c r="B25" s="449" t="s">
        <v>51</v>
      </c>
      <c r="C25" s="457">
        <v>44338</v>
      </c>
      <c r="D25" s="457">
        <v>44359</v>
      </c>
      <c r="E25" s="457"/>
      <c r="F25" s="449">
        <v>8</v>
      </c>
      <c r="G25" s="449">
        <v>1</v>
      </c>
      <c r="H25" s="456">
        <f t="shared" si="0"/>
        <v>0.125</v>
      </c>
      <c r="J25" s="456"/>
      <c r="K25" s="482"/>
      <c r="N25" s="455" t="s">
        <v>50</v>
      </c>
    </row>
    <row r="26" spans="1:14" x14ac:dyDescent="0.25">
      <c r="A26" s="455" t="s">
        <v>104</v>
      </c>
      <c r="B26" s="212" t="s">
        <v>324</v>
      </c>
      <c r="C26" s="195">
        <v>44340</v>
      </c>
      <c r="D26" s="195">
        <v>44361</v>
      </c>
      <c r="E26" s="195"/>
      <c r="F26" s="212">
        <v>9</v>
      </c>
      <c r="G26" s="212">
        <v>4</v>
      </c>
      <c r="H26" s="196">
        <f t="shared" si="0"/>
        <v>0.44444444444444442</v>
      </c>
      <c r="J26" s="196"/>
      <c r="N26" s="455" t="s">
        <v>104</v>
      </c>
    </row>
    <row r="27" spans="1:14" s="429" customFormat="1" x14ac:dyDescent="0.25">
      <c r="A27" s="455" t="s">
        <v>54</v>
      </c>
      <c r="B27" s="212" t="s">
        <v>55</v>
      </c>
      <c r="C27" s="195">
        <v>44347</v>
      </c>
      <c r="D27" s="195">
        <v>44368</v>
      </c>
      <c r="E27" s="195"/>
      <c r="F27" s="212">
        <v>9</v>
      </c>
      <c r="G27" s="212">
        <v>4</v>
      </c>
      <c r="H27" s="210">
        <f t="shared" si="0"/>
        <v>0.44444444444444442</v>
      </c>
      <c r="I27" s="212"/>
      <c r="J27" s="210"/>
      <c r="K27" s="484"/>
      <c r="N27" s="455" t="s">
        <v>54</v>
      </c>
    </row>
    <row r="28" spans="1:14" s="434" customFormat="1" ht="23.25" customHeight="1" x14ac:dyDescent="0.25">
      <c r="A28" s="488" t="s">
        <v>218</v>
      </c>
      <c r="B28" s="213"/>
      <c r="C28" s="213"/>
      <c r="D28" s="213"/>
      <c r="E28" s="213"/>
      <c r="F28" s="213"/>
      <c r="G28" s="213"/>
      <c r="H28" s="213"/>
      <c r="I28" s="213"/>
      <c r="J28" s="213"/>
      <c r="K28" s="481"/>
      <c r="N28" s="488" t="s">
        <v>218</v>
      </c>
    </row>
    <row r="29" spans="1:14" x14ac:dyDescent="0.25">
      <c r="A29" s="455" t="s">
        <v>211</v>
      </c>
      <c r="B29" s="435" t="s">
        <v>110</v>
      </c>
      <c r="C29" s="436">
        <v>44348</v>
      </c>
      <c r="D29" s="436">
        <v>44369</v>
      </c>
      <c r="E29" s="437">
        <f>D29-C29</f>
        <v>21</v>
      </c>
      <c r="F29" s="435">
        <v>9</v>
      </c>
      <c r="G29" s="438">
        <v>0</v>
      </c>
      <c r="H29" s="439">
        <f>G29/F29</f>
        <v>0</v>
      </c>
      <c r="I29" s="438"/>
      <c r="J29" s="439"/>
      <c r="N29" s="455" t="s">
        <v>211</v>
      </c>
    </row>
    <row r="30" spans="1:14" x14ac:dyDescent="0.25">
      <c r="A30" s="455" t="s">
        <v>42</v>
      </c>
      <c r="B30" s="435" t="s">
        <v>36</v>
      </c>
      <c r="C30" s="436">
        <v>44368</v>
      </c>
      <c r="D30" s="436">
        <v>44389</v>
      </c>
      <c r="E30" s="437">
        <f>D30-C30</f>
        <v>21</v>
      </c>
      <c r="F30" s="435">
        <v>14</v>
      </c>
      <c r="G30" s="435">
        <v>7</v>
      </c>
      <c r="H30" s="440">
        <f>G30/F30</f>
        <v>0.5</v>
      </c>
      <c r="I30" s="435"/>
      <c r="J30" s="440"/>
      <c r="N30" s="455" t="s">
        <v>42</v>
      </c>
    </row>
    <row r="31" spans="1:14" s="434" customFormat="1" ht="23.25" customHeight="1" x14ac:dyDescent="0.25">
      <c r="A31" s="488" t="s">
        <v>232</v>
      </c>
      <c r="B31" s="213"/>
      <c r="C31" s="213"/>
      <c r="D31" s="213"/>
      <c r="E31" s="213"/>
      <c r="F31" s="213"/>
      <c r="G31" s="213"/>
      <c r="H31" s="213"/>
      <c r="I31" s="213"/>
      <c r="J31" s="213"/>
      <c r="K31" s="481"/>
      <c r="N31" s="488" t="s">
        <v>232</v>
      </c>
    </row>
    <row r="32" spans="1:14" x14ac:dyDescent="0.25">
      <c r="A32" s="455" t="s">
        <v>43</v>
      </c>
      <c r="B32" s="435" t="s">
        <v>37</v>
      </c>
      <c r="C32" s="436">
        <v>44382</v>
      </c>
      <c r="D32" s="436">
        <v>44406</v>
      </c>
      <c r="E32" s="437">
        <f t="shared" ref="E32:E58" si="1">D32-C32</f>
        <v>24</v>
      </c>
      <c r="F32" s="435">
        <v>16</v>
      </c>
      <c r="G32" s="435">
        <v>8</v>
      </c>
      <c r="H32" s="440">
        <f t="shared" ref="H32:H38" si="2">G32/F32</f>
        <v>0.5</v>
      </c>
      <c r="I32" s="435"/>
      <c r="J32" s="440"/>
      <c r="N32" s="455" t="s">
        <v>43</v>
      </c>
    </row>
    <row r="33" spans="1:14" x14ac:dyDescent="0.25">
      <c r="A33" s="455" t="s">
        <v>52</v>
      </c>
      <c r="B33" s="435" t="s">
        <v>53</v>
      </c>
      <c r="C33" s="436">
        <v>44382</v>
      </c>
      <c r="D33" s="436">
        <v>44406</v>
      </c>
      <c r="E33" s="437">
        <f t="shared" si="1"/>
        <v>24</v>
      </c>
      <c r="F33" s="435">
        <v>16</v>
      </c>
      <c r="G33" s="435">
        <v>2</v>
      </c>
      <c r="H33" s="440">
        <f t="shared" si="2"/>
        <v>0.125</v>
      </c>
      <c r="I33" s="435"/>
      <c r="J33" s="440"/>
      <c r="N33" s="455" t="s">
        <v>52</v>
      </c>
    </row>
    <row r="34" spans="1:14" x14ac:dyDescent="0.25">
      <c r="A34" s="455" t="s">
        <v>229</v>
      </c>
      <c r="B34" s="435" t="s">
        <v>230</v>
      </c>
      <c r="C34" s="436">
        <v>44389</v>
      </c>
      <c r="D34" s="436">
        <v>44413</v>
      </c>
      <c r="E34" s="437">
        <f t="shared" si="1"/>
        <v>24</v>
      </c>
      <c r="F34" s="435">
        <v>17</v>
      </c>
      <c r="G34" s="435">
        <v>8</v>
      </c>
      <c r="H34" s="440">
        <f t="shared" si="2"/>
        <v>0.47058823529411764</v>
      </c>
      <c r="I34" s="435"/>
      <c r="J34" s="440"/>
      <c r="N34" s="455" t="s">
        <v>229</v>
      </c>
    </row>
    <row r="35" spans="1:14" x14ac:dyDescent="0.25">
      <c r="A35" s="455" t="s">
        <v>111</v>
      </c>
      <c r="B35" s="435" t="s">
        <v>112</v>
      </c>
      <c r="C35" s="436">
        <v>44389</v>
      </c>
      <c r="D35" s="436">
        <v>44415</v>
      </c>
      <c r="E35" s="437">
        <f t="shared" si="1"/>
        <v>26</v>
      </c>
      <c r="F35" s="435">
        <v>16</v>
      </c>
      <c r="G35" s="435">
        <v>8</v>
      </c>
      <c r="H35" s="440">
        <f t="shared" si="2"/>
        <v>0.5</v>
      </c>
      <c r="I35" s="435"/>
      <c r="J35" s="440"/>
      <c r="N35" s="455" t="s">
        <v>111</v>
      </c>
    </row>
    <row r="36" spans="1:14" x14ac:dyDescent="0.25">
      <c r="A36" s="455" t="s">
        <v>104</v>
      </c>
      <c r="B36" s="435" t="s">
        <v>324</v>
      </c>
      <c r="C36" s="436">
        <v>44397</v>
      </c>
      <c r="D36" s="436">
        <v>44421</v>
      </c>
      <c r="E36" s="437">
        <f t="shared" si="1"/>
        <v>24</v>
      </c>
      <c r="F36" s="435">
        <v>16</v>
      </c>
      <c r="G36" s="435">
        <v>10</v>
      </c>
      <c r="H36" s="440">
        <f t="shared" si="2"/>
        <v>0.625</v>
      </c>
      <c r="I36" s="435"/>
      <c r="J36" s="440"/>
      <c r="L36" s="442" t="s">
        <v>262</v>
      </c>
      <c r="M36" s="441" t="s">
        <v>260</v>
      </c>
      <c r="N36" s="455" t="s">
        <v>104</v>
      </c>
    </row>
    <row r="37" spans="1:14" x14ac:dyDescent="0.25">
      <c r="A37" s="455" t="s">
        <v>246</v>
      </c>
      <c r="B37" s="435" t="s">
        <v>247</v>
      </c>
      <c r="C37" s="436">
        <v>44398</v>
      </c>
      <c r="D37" s="436">
        <v>44421</v>
      </c>
      <c r="E37" s="437">
        <f t="shared" si="1"/>
        <v>23</v>
      </c>
      <c r="F37" s="435">
        <v>16</v>
      </c>
      <c r="G37" s="435">
        <v>8</v>
      </c>
      <c r="H37" s="440">
        <f t="shared" si="2"/>
        <v>0.5</v>
      </c>
      <c r="I37" s="435"/>
      <c r="J37" s="440"/>
      <c r="L37" s="442" t="s">
        <v>263</v>
      </c>
      <c r="M37" s="441" t="s">
        <v>261</v>
      </c>
      <c r="N37" s="455" t="s">
        <v>246</v>
      </c>
    </row>
    <row r="38" spans="1:14" x14ac:dyDescent="0.25">
      <c r="A38" s="455" t="s">
        <v>46</v>
      </c>
      <c r="B38" s="435" t="s">
        <v>48</v>
      </c>
      <c r="C38" s="436">
        <v>44399</v>
      </c>
      <c r="D38" s="436">
        <v>44422</v>
      </c>
      <c r="E38" s="437">
        <f t="shared" si="1"/>
        <v>23</v>
      </c>
      <c r="F38" s="435">
        <v>16</v>
      </c>
      <c r="G38" s="435">
        <v>10</v>
      </c>
      <c r="H38" s="440">
        <f t="shared" si="2"/>
        <v>0.625</v>
      </c>
      <c r="I38" s="435"/>
      <c r="J38" s="440"/>
      <c r="L38" s="438"/>
      <c r="M38" s="438"/>
      <c r="N38" s="455" t="s">
        <v>46</v>
      </c>
    </row>
    <row r="39" spans="1:14" s="434" customFormat="1" ht="23.25" customHeight="1" x14ac:dyDescent="0.25">
      <c r="A39" s="537" t="s">
        <v>251</v>
      </c>
      <c r="B39" s="537"/>
      <c r="C39" s="537"/>
      <c r="D39" s="537"/>
      <c r="E39" s="537"/>
      <c r="F39" s="537"/>
      <c r="G39" s="537"/>
      <c r="H39" s="537"/>
      <c r="I39" s="459"/>
      <c r="J39" s="459"/>
      <c r="K39" s="481"/>
      <c r="N39" s="488" t="s">
        <v>251</v>
      </c>
    </row>
    <row r="40" spans="1:14" s="434" customFormat="1" ht="23.25" customHeight="1" x14ac:dyDescent="0.25">
      <c r="A40" s="455" t="s">
        <v>45</v>
      </c>
      <c r="B40" s="443" t="s">
        <v>47</v>
      </c>
      <c r="C40" s="444">
        <v>44409</v>
      </c>
      <c r="D40" s="444">
        <v>44432</v>
      </c>
      <c r="E40" s="443">
        <f t="shared" si="1"/>
        <v>23</v>
      </c>
      <c r="F40" s="443">
        <v>16</v>
      </c>
      <c r="G40" s="443">
        <v>14</v>
      </c>
      <c r="H40" s="445">
        <f t="shared" ref="H40:H73" si="3">G40/F40</f>
        <v>0.875</v>
      </c>
      <c r="I40" s="443"/>
      <c r="J40" s="445"/>
      <c r="K40" s="497" t="s">
        <v>312</v>
      </c>
      <c r="L40" s="446"/>
      <c r="M40" s="446"/>
      <c r="N40" s="455" t="s">
        <v>45</v>
      </c>
    </row>
    <row r="41" spans="1:14" s="99" customFormat="1" x14ac:dyDescent="0.25">
      <c r="A41" s="455" t="s">
        <v>54</v>
      </c>
      <c r="B41" s="372" t="s">
        <v>55</v>
      </c>
      <c r="C41" s="351">
        <v>44409</v>
      </c>
      <c r="D41" s="351">
        <v>44432</v>
      </c>
      <c r="E41" s="352">
        <f t="shared" si="1"/>
        <v>23</v>
      </c>
      <c r="F41" s="372">
        <v>16</v>
      </c>
      <c r="G41" s="372">
        <v>11</v>
      </c>
      <c r="H41" s="423">
        <f t="shared" si="3"/>
        <v>0.6875</v>
      </c>
      <c r="I41" s="448"/>
      <c r="J41" s="423"/>
      <c r="K41" s="483">
        <f t="shared" ref="K41:K52" ca="1" si="4">TODAY() - D41</f>
        <v>267</v>
      </c>
      <c r="M41" s="330"/>
      <c r="N41" s="455" t="s">
        <v>54</v>
      </c>
    </row>
    <row r="42" spans="1:14" s="99" customFormat="1" x14ac:dyDescent="0.25">
      <c r="A42" s="455" t="s">
        <v>106</v>
      </c>
      <c r="B42" s="372" t="s">
        <v>259</v>
      </c>
      <c r="C42" s="351">
        <v>44411</v>
      </c>
      <c r="D42" s="351">
        <v>44432</v>
      </c>
      <c r="E42" s="352">
        <f t="shared" si="1"/>
        <v>21</v>
      </c>
      <c r="F42" s="372">
        <v>16</v>
      </c>
      <c r="G42" s="372">
        <v>10</v>
      </c>
      <c r="H42" s="423">
        <f t="shared" si="3"/>
        <v>0.625</v>
      </c>
      <c r="I42" s="448"/>
      <c r="J42" s="423"/>
      <c r="K42" s="483">
        <f t="shared" ca="1" si="4"/>
        <v>267</v>
      </c>
      <c r="M42" s="330" t="s">
        <v>271</v>
      </c>
      <c r="N42" s="455" t="s">
        <v>106</v>
      </c>
    </row>
    <row r="43" spans="1:14" s="99" customFormat="1" x14ac:dyDescent="0.25">
      <c r="A43" s="455" t="s">
        <v>264</v>
      </c>
      <c r="B43" s="372" t="s">
        <v>265</v>
      </c>
      <c r="C43" s="351">
        <v>44421</v>
      </c>
      <c r="D43" s="351">
        <v>44444</v>
      </c>
      <c r="E43" s="352">
        <f t="shared" si="1"/>
        <v>23</v>
      </c>
      <c r="F43" s="372">
        <v>15</v>
      </c>
      <c r="G43" s="372">
        <v>2</v>
      </c>
      <c r="H43" s="423">
        <f t="shared" si="3"/>
        <v>0.13333333333333333</v>
      </c>
      <c r="I43" s="448"/>
      <c r="J43" s="423"/>
      <c r="K43" s="483">
        <f t="shared" ca="1" si="4"/>
        <v>255</v>
      </c>
      <c r="M43" s="330" t="s">
        <v>270</v>
      </c>
      <c r="N43" s="455" t="s">
        <v>264</v>
      </c>
    </row>
    <row r="44" spans="1:14" s="99" customFormat="1" x14ac:dyDescent="0.25">
      <c r="A44" s="455" t="s">
        <v>267</v>
      </c>
      <c r="B44" s="372" t="s">
        <v>268</v>
      </c>
      <c r="C44" s="351">
        <v>44424</v>
      </c>
      <c r="D44" s="351">
        <v>44446</v>
      </c>
      <c r="E44" s="352">
        <f t="shared" si="1"/>
        <v>22</v>
      </c>
      <c r="F44" s="372">
        <v>14</v>
      </c>
      <c r="G44" s="372">
        <v>9</v>
      </c>
      <c r="H44" s="423">
        <f t="shared" si="3"/>
        <v>0.6428571428571429</v>
      </c>
      <c r="I44" s="448"/>
      <c r="J44" s="423"/>
      <c r="K44" s="483">
        <f t="shared" ca="1" si="4"/>
        <v>253</v>
      </c>
      <c r="M44" s="330" t="s">
        <v>269</v>
      </c>
      <c r="N44" s="455" t="s">
        <v>267</v>
      </c>
    </row>
    <row r="45" spans="1:14" s="99" customFormat="1" x14ac:dyDescent="0.25">
      <c r="A45" s="455" t="s">
        <v>246</v>
      </c>
      <c r="B45" s="448" t="s">
        <v>247</v>
      </c>
      <c r="C45" s="351">
        <v>44448</v>
      </c>
      <c r="D45" s="351">
        <v>44470</v>
      </c>
      <c r="E45" s="352">
        <f t="shared" si="1"/>
        <v>22</v>
      </c>
      <c r="F45" s="448">
        <v>14</v>
      </c>
      <c r="G45" s="448">
        <v>6</v>
      </c>
      <c r="H45" s="423">
        <f t="shared" si="3"/>
        <v>0.42857142857142855</v>
      </c>
      <c r="I45" s="448"/>
      <c r="J45" s="423"/>
      <c r="K45" s="483">
        <f t="shared" ca="1" si="4"/>
        <v>229</v>
      </c>
      <c r="M45" s="330" t="s">
        <v>287</v>
      </c>
      <c r="N45" s="455" t="s">
        <v>246</v>
      </c>
    </row>
    <row r="46" spans="1:14" s="449" customFormat="1" x14ac:dyDescent="0.25">
      <c r="A46" s="455" t="s">
        <v>211</v>
      </c>
      <c r="B46" s="450" t="s">
        <v>110</v>
      </c>
      <c r="C46" s="451">
        <v>44451</v>
      </c>
      <c r="D46" s="451">
        <v>44473</v>
      </c>
      <c r="E46" s="452">
        <f t="shared" si="1"/>
        <v>22</v>
      </c>
      <c r="F46" s="450">
        <v>12</v>
      </c>
      <c r="G46" s="450">
        <v>8</v>
      </c>
      <c r="H46" s="453">
        <f t="shared" si="3"/>
        <v>0.66666666666666663</v>
      </c>
      <c r="I46" s="450"/>
      <c r="J46" s="453"/>
      <c r="K46" s="483">
        <f t="shared" ca="1" si="4"/>
        <v>226</v>
      </c>
      <c r="M46" s="454" t="s">
        <v>285</v>
      </c>
      <c r="N46" s="455" t="s">
        <v>211</v>
      </c>
    </row>
    <row r="47" spans="1:14" s="449" customFormat="1" x14ac:dyDescent="0.25">
      <c r="A47" s="455" t="s">
        <v>42</v>
      </c>
      <c r="B47" s="450" t="s">
        <v>36</v>
      </c>
      <c r="C47" s="451">
        <v>44451</v>
      </c>
      <c r="D47" s="451">
        <v>44473</v>
      </c>
      <c r="E47" s="452">
        <f t="shared" si="1"/>
        <v>22</v>
      </c>
      <c r="F47" s="450">
        <v>12</v>
      </c>
      <c r="G47" s="450">
        <v>11</v>
      </c>
      <c r="H47" s="453">
        <f t="shared" si="3"/>
        <v>0.91666666666666663</v>
      </c>
      <c r="I47" s="450"/>
      <c r="J47" s="453"/>
      <c r="K47" s="483">
        <f t="shared" ca="1" si="4"/>
        <v>226</v>
      </c>
      <c r="M47" s="454" t="s">
        <v>286</v>
      </c>
      <c r="N47" s="455" t="s">
        <v>42</v>
      </c>
    </row>
    <row r="48" spans="1:14" s="449" customFormat="1" x14ac:dyDescent="0.25">
      <c r="A48" s="455" t="s">
        <v>43</v>
      </c>
      <c r="B48" s="450" t="s">
        <v>37</v>
      </c>
      <c r="C48" s="451">
        <v>44452</v>
      </c>
      <c r="D48" s="451">
        <v>44474</v>
      </c>
      <c r="E48" s="452">
        <f t="shared" si="1"/>
        <v>22</v>
      </c>
      <c r="F48" s="450">
        <v>8</v>
      </c>
      <c r="G48" s="450">
        <v>7</v>
      </c>
      <c r="H48" s="453">
        <f t="shared" si="3"/>
        <v>0.875</v>
      </c>
      <c r="I48" s="450"/>
      <c r="J48" s="453"/>
      <c r="K48" s="483">
        <f t="shared" ca="1" si="4"/>
        <v>225</v>
      </c>
      <c r="M48" s="454" t="s">
        <v>290</v>
      </c>
      <c r="N48" s="455" t="s">
        <v>43</v>
      </c>
    </row>
    <row r="49" spans="1:14" s="99" customFormat="1" x14ac:dyDescent="0.25">
      <c r="A49" s="455" t="s">
        <v>52</v>
      </c>
      <c r="B49" s="448" t="s">
        <v>53</v>
      </c>
      <c r="C49" s="351">
        <v>44452</v>
      </c>
      <c r="D49" s="351">
        <v>44474</v>
      </c>
      <c r="E49" s="352">
        <f t="shared" si="1"/>
        <v>22</v>
      </c>
      <c r="F49" s="448">
        <v>8</v>
      </c>
      <c r="G49" s="448">
        <v>5</v>
      </c>
      <c r="H49" s="423">
        <f t="shared" si="3"/>
        <v>0.625</v>
      </c>
      <c r="I49" s="448"/>
      <c r="J49" s="423"/>
      <c r="K49" s="483">
        <f t="shared" ca="1" si="4"/>
        <v>225</v>
      </c>
      <c r="M49" s="330" t="s">
        <v>301</v>
      </c>
      <c r="N49" s="455" t="s">
        <v>52</v>
      </c>
    </row>
    <row r="50" spans="1:14" s="449" customFormat="1" x14ac:dyDescent="0.25">
      <c r="A50" s="455" t="s">
        <v>293</v>
      </c>
      <c r="B50" s="450" t="s">
        <v>294</v>
      </c>
      <c r="C50" s="451">
        <v>44455</v>
      </c>
      <c r="D50" s="451">
        <v>44478</v>
      </c>
      <c r="E50" s="452">
        <f t="shared" si="1"/>
        <v>23</v>
      </c>
      <c r="F50" s="450">
        <v>7</v>
      </c>
      <c r="G50" s="450">
        <v>3</v>
      </c>
      <c r="H50" s="453">
        <f t="shared" si="3"/>
        <v>0.42857142857142855</v>
      </c>
      <c r="I50" s="450"/>
      <c r="J50" s="453"/>
      <c r="K50" s="483">
        <f t="shared" ca="1" si="4"/>
        <v>221</v>
      </c>
      <c r="M50" s="454" t="s">
        <v>300</v>
      </c>
      <c r="N50" s="455" t="s">
        <v>293</v>
      </c>
    </row>
    <row r="51" spans="1:14" s="449" customFormat="1" x14ac:dyDescent="0.25">
      <c r="A51" s="455" t="s">
        <v>229</v>
      </c>
      <c r="B51" s="450" t="s">
        <v>230</v>
      </c>
      <c r="C51" s="451">
        <v>44461</v>
      </c>
      <c r="D51" s="451">
        <v>44483</v>
      </c>
      <c r="E51" s="452">
        <f t="shared" si="1"/>
        <v>22</v>
      </c>
      <c r="F51" s="450">
        <v>14</v>
      </c>
      <c r="G51" s="450">
        <v>13</v>
      </c>
      <c r="H51" s="453">
        <f t="shared" si="3"/>
        <v>0.9285714285714286</v>
      </c>
      <c r="I51" s="450"/>
      <c r="J51" s="453"/>
      <c r="K51" s="483">
        <f t="shared" ca="1" si="4"/>
        <v>216</v>
      </c>
      <c r="M51" s="454" t="s">
        <v>299</v>
      </c>
      <c r="N51" s="455" t="s">
        <v>229</v>
      </c>
    </row>
    <row r="52" spans="1:14" s="471" customFormat="1" ht="24" thickBot="1" x14ac:dyDescent="0.3">
      <c r="A52" s="489" t="s">
        <v>104</v>
      </c>
      <c r="B52" s="472" t="s">
        <v>324</v>
      </c>
      <c r="C52" s="473">
        <v>44482</v>
      </c>
      <c r="D52" s="473">
        <v>44504</v>
      </c>
      <c r="E52" s="474">
        <f t="shared" si="1"/>
        <v>22</v>
      </c>
      <c r="F52" s="472">
        <v>17</v>
      </c>
      <c r="G52" s="472">
        <v>0</v>
      </c>
      <c r="H52" s="475">
        <f t="shared" si="3"/>
        <v>0</v>
      </c>
      <c r="I52" s="472"/>
      <c r="J52" s="475"/>
      <c r="K52" s="483">
        <f t="shared" ca="1" si="4"/>
        <v>195</v>
      </c>
      <c r="L52" s="469" t="s">
        <v>338</v>
      </c>
      <c r="M52" s="493" t="s">
        <v>355</v>
      </c>
      <c r="N52" s="489" t="s">
        <v>104</v>
      </c>
    </row>
    <row r="53" spans="1:14" s="486" customFormat="1" ht="24" thickBot="1" x14ac:dyDescent="0.3">
      <c r="A53" s="486" t="s">
        <v>41</v>
      </c>
      <c r="B53" s="486" t="s">
        <v>39</v>
      </c>
      <c r="C53" s="494" t="s">
        <v>38</v>
      </c>
      <c r="D53" s="494" t="s">
        <v>341</v>
      </c>
      <c r="E53" s="496" t="s">
        <v>302</v>
      </c>
      <c r="F53" s="486" t="s">
        <v>329</v>
      </c>
      <c r="G53" s="486" t="s">
        <v>274</v>
      </c>
      <c r="H53" s="495" t="s">
        <v>258</v>
      </c>
      <c r="I53" s="486" t="s">
        <v>340</v>
      </c>
      <c r="J53" s="495" t="s">
        <v>339</v>
      </c>
      <c r="K53" s="497" t="s">
        <v>312</v>
      </c>
      <c r="L53" s="500">
        <f ca="1">TODAY()</f>
        <v>44699</v>
      </c>
      <c r="M53" s="498" t="s">
        <v>328</v>
      </c>
      <c r="N53" s="486" t="s">
        <v>41</v>
      </c>
    </row>
    <row r="54" spans="1:14" s="99" customFormat="1" x14ac:dyDescent="0.25">
      <c r="A54" s="510" t="s">
        <v>267</v>
      </c>
      <c r="B54" s="448" t="s">
        <v>268</v>
      </c>
      <c r="C54" s="351">
        <v>44482</v>
      </c>
      <c r="D54" s="351">
        <v>44505</v>
      </c>
      <c r="E54" s="352">
        <f t="shared" si="1"/>
        <v>23</v>
      </c>
      <c r="F54" s="448">
        <v>18</v>
      </c>
      <c r="G54" s="448">
        <v>10</v>
      </c>
      <c r="H54" s="423">
        <f t="shared" si="3"/>
        <v>0.55555555555555558</v>
      </c>
      <c r="I54" s="448">
        <v>6</v>
      </c>
      <c r="J54" s="423">
        <f>I54/G54</f>
        <v>0.6</v>
      </c>
      <c r="K54" s="483">
        <f t="shared" ref="K54:K80" ca="1" si="5">TODAY() - D54</f>
        <v>194</v>
      </c>
      <c r="L54" s="99" t="s">
        <v>338</v>
      </c>
      <c r="M54" s="330" t="s">
        <v>317</v>
      </c>
      <c r="N54" s="510" t="s">
        <v>267</v>
      </c>
    </row>
    <row r="55" spans="1:14" s="99" customFormat="1" x14ac:dyDescent="0.25">
      <c r="A55" s="510" t="s">
        <v>264</v>
      </c>
      <c r="B55" s="448" t="s">
        <v>265</v>
      </c>
      <c r="C55" s="351">
        <v>44487</v>
      </c>
      <c r="D55" s="351">
        <v>44510</v>
      </c>
      <c r="E55" s="352">
        <f t="shared" si="1"/>
        <v>23</v>
      </c>
      <c r="F55" s="448">
        <v>18</v>
      </c>
      <c r="G55" s="448">
        <v>9</v>
      </c>
      <c r="H55" s="423">
        <f t="shared" si="3"/>
        <v>0.5</v>
      </c>
      <c r="I55" s="448">
        <v>2</v>
      </c>
      <c r="J55" s="423">
        <f>I55/G55</f>
        <v>0.22222222222222221</v>
      </c>
      <c r="K55" s="483">
        <f t="shared" ca="1" si="5"/>
        <v>189</v>
      </c>
      <c r="L55" s="99" t="s">
        <v>338</v>
      </c>
      <c r="M55" s="330" t="s">
        <v>316</v>
      </c>
      <c r="N55" s="510" t="s">
        <v>264</v>
      </c>
    </row>
    <row r="56" spans="1:14" s="99" customFormat="1" x14ac:dyDescent="0.25">
      <c r="A56" s="510" t="s">
        <v>321</v>
      </c>
      <c r="B56" s="448" t="s">
        <v>322</v>
      </c>
      <c r="C56" s="351">
        <v>44488</v>
      </c>
      <c r="D56" s="351">
        <v>44512</v>
      </c>
      <c r="E56" s="352">
        <f t="shared" si="1"/>
        <v>24</v>
      </c>
      <c r="F56" s="448">
        <v>14</v>
      </c>
      <c r="G56" s="448">
        <v>12</v>
      </c>
      <c r="H56" s="423">
        <f t="shared" si="3"/>
        <v>0.8571428571428571</v>
      </c>
      <c r="I56" s="448">
        <v>6</v>
      </c>
      <c r="J56" s="423">
        <f>I56/G56</f>
        <v>0.5</v>
      </c>
      <c r="K56" s="483">
        <f t="shared" ca="1" si="5"/>
        <v>187</v>
      </c>
      <c r="L56" s="99" t="s">
        <v>338</v>
      </c>
      <c r="M56" s="330" t="s">
        <v>315</v>
      </c>
      <c r="N56" s="510" t="s">
        <v>321</v>
      </c>
    </row>
    <row r="57" spans="1:14" s="461" customFormat="1" x14ac:dyDescent="0.25">
      <c r="A57" s="528" t="s">
        <v>106</v>
      </c>
      <c r="B57" s="461" t="s">
        <v>259</v>
      </c>
      <c r="C57" s="462">
        <v>44498</v>
      </c>
      <c r="D57" s="462">
        <v>44520</v>
      </c>
      <c r="E57" s="464">
        <f t="shared" si="1"/>
        <v>22</v>
      </c>
      <c r="F57" s="461">
        <v>19</v>
      </c>
      <c r="G57" s="461">
        <v>13</v>
      </c>
      <c r="H57" s="463">
        <f t="shared" si="3"/>
        <v>0.68421052631578949</v>
      </c>
      <c r="I57" s="461">
        <v>8</v>
      </c>
      <c r="J57" s="463">
        <f>I57/G57</f>
        <v>0.61538461538461542</v>
      </c>
      <c r="K57" s="483">
        <f t="shared" ca="1" si="5"/>
        <v>179</v>
      </c>
      <c r="L57" s="461" t="s">
        <v>338</v>
      </c>
      <c r="M57" s="465" t="s">
        <v>318</v>
      </c>
      <c r="N57" s="528" t="s">
        <v>106</v>
      </c>
    </row>
    <row r="58" spans="1:14" s="99" customFormat="1" x14ac:dyDescent="0.25">
      <c r="A58" s="510" t="s">
        <v>54</v>
      </c>
      <c r="B58" s="448" t="s">
        <v>55</v>
      </c>
      <c r="C58" s="351">
        <v>44501</v>
      </c>
      <c r="D58" s="351">
        <v>44524</v>
      </c>
      <c r="E58" s="352">
        <f t="shared" si="1"/>
        <v>23</v>
      </c>
      <c r="F58" s="448">
        <v>12</v>
      </c>
      <c r="G58" s="448">
        <v>6</v>
      </c>
      <c r="H58" s="423">
        <f t="shared" si="3"/>
        <v>0.5</v>
      </c>
      <c r="I58" s="448">
        <v>5</v>
      </c>
      <c r="J58" s="423">
        <f>I58/G58</f>
        <v>0.83333333333333337</v>
      </c>
      <c r="K58" s="483">
        <f t="shared" ca="1" si="5"/>
        <v>175</v>
      </c>
      <c r="L58" s="99" t="s">
        <v>338</v>
      </c>
      <c r="M58" s="330" t="s">
        <v>319</v>
      </c>
      <c r="N58" s="510" t="s">
        <v>54</v>
      </c>
    </row>
    <row r="59" spans="1:14" s="99" customFormat="1" x14ac:dyDescent="0.25">
      <c r="A59" s="510" t="s">
        <v>104</v>
      </c>
      <c r="B59" s="448" t="s">
        <v>324</v>
      </c>
      <c r="C59" s="351">
        <v>44506</v>
      </c>
      <c r="D59" s="351">
        <v>44527</v>
      </c>
      <c r="E59" s="352">
        <f t="shared" ref="E59:E61" si="6">D59-C59</f>
        <v>21</v>
      </c>
      <c r="F59" s="448">
        <v>17</v>
      </c>
      <c r="G59" s="448">
        <v>6</v>
      </c>
      <c r="H59" s="423">
        <f t="shared" si="3"/>
        <v>0.35294117647058826</v>
      </c>
      <c r="I59" s="448">
        <v>0</v>
      </c>
      <c r="J59" s="423">
        <f t="shared" ref="J59:J63" si="7">I59/G59</f>
        <v>0</v>
      </c>
      <c r="K59" s="483">
        <f t="shared" ca="1" si="5"/>
        <v>172</v>
      </c>
      <c r="L59" s="99" t="s">
        <v>338</v>
      </c>
      <c r="M59" s="330" t="s">
        <v>323</v>
      </c>
      <c r="N59" s="510" t="s">
        <v>104</v>
      </c>
    </row>
    <row r="60" spans="1:14" s="449" customFormat="1" x14ac:dyDescent="0.25">
      <c r="A60" s="455" t="s">
        <v>211</v>
      </c>
      <c r="B60" s="450" t="s">
        <v>110</v>
      </c>
      <c r="C60" s="451">
        <v>44524</v>
      </c>
      <c r="D60" s="451">
        <v>44545</v>
      </c>
      <c r="E60" s="452">
        <f t="shared" si="6"/>
        <v>21</v>
      </c>
      <c r="F60" s="450">
        <v>16</v>
      </c>
      <c r="G60" s="450"/>
      <c r="H60" s="453">
        <f t="shared" si="3"/>
        <v>0</v>
      </c>
      <c r="I60" s="450">
        <v>0</v>
      </c>
      <c r="J60" s="453" t="e">
        <f t="shared" si="7"/>
        <v>#DIV/0!</v>
      </c>
      <c r="K60" s="482">
        <f t="shared" ca="1" si="5"/>
        <v>154</v>
      </c>
      <c r="L60" s="449" t="s">
        <v>338</v>
      </c>
      <c r="M60" s="454" t="s">
        <v>325</v>
      </c>
      <c r="N60" s="455" t="s">
        <v>211</v>
      </c>
    </row>
    <row r="61" spans="1:14" s="449" customFormat="1" x14ac:dyDescent="0.25">
      <c r="A61" s="455" t="s">
        <v>293</v>
      </c>
      <c r="B61" s="450" t="s">
        <v>294</v>
      </c>
      <c r="C61" s="451">
        <v>44530</v>
      </c>
      <c r="D61" s="451">
        <v>44551</v>
      </c>
      <c r="E61" s="452">
        <f t="shared" si="6"/>
        <v>21</v>
      </c>
      <c r="F61" s="450">
        <v>13</v>
      </c>
      <c r="G61" s="450">
        <v>0</v>
      </c>
      <c r="H61" s="453">
        <f t="shared" si="3"/>
        <v>0</v>
      </c>
      <c r="I61" s="450">
        <v>0</v>
      </c>
      <c r="J61" s="453" t="e">
        <f t="shared" si="7"/>
        <v>#DIV/0!</v>
      </c>
      <c r="K61" s="482">
        <f t="shared" ca="1" si="5"/>
        <v>148</v>
      </c>
      <c r="L61" s="449" t="s">
        <v>337</v>
      </c>
      <c r="M61" s="454" t="s">
        <v>326</v>
      </c>
      <c r="N61" s="455" t="s">
        <v>293</v>
      </c>
    </row>
    <row r="62" spans="1:14" s="449" customFormat="1" x14ac:dyDescent="0.25">
      <c r="A62" s="455" t="s">
        <v>229</v>
      </c>
      <c r="B62" s="450" t="s">
        <v>230</v>
      </c>
      <c r="C62" s="451">
        <v>44530</v>
      </c>
      <c r="D62" s="451">
        <v>44551</v>
      </c>
      <c r="E62" s="452">
        <f>D62-C62</f>
        <v>21</v>
      </c>
      <c r="F62" s="450">
        <v>10</v>
      </c>
      <c r="G62" s="450">
        <v>11</v>
      </c>
      <c r="H62" s="453">
        <f t="shared" si="3"/>
        <v>1.1000000000000001</v>
      </c>
      <c r="I62" s="450">
        <v>11</v>
      </c>
      <c r="J62" s="476">
        <f t="shared" si="7"/>
        <v>1</v>
      </c>
      <c r="K62" s="482">
        <f t="shared" ca="1" si="5"/>
        <v>148</v>
      </c>
      <c r="L62" s="449" t="s">
        <v>337</v>
      </c>
      <c r="M62" s="454" t="s">
        <v>332</v>
      </c>
      <c r="N62" s="455" t="s">
        <v>229</v>
      </c>
    </row>
    <row r="63" spans="1:14" s="449" customFormat="1" x14ac:dyDescent="0.25">
      <c r="A63" s="455" t="s">
        <v>52</v>
      </c>
      <c r="B63" s="450" t="s">
        <v>53</v>
      </c>
      <c r="C63" s="451">
        <v>44532</v>
      </c>
      <c r="D63" s="451">
        <v>44555</v>
      </c>
      <c r="E63" s="452">
        <f t="shared" ref="E63:E72" si="8">D63-C63</f>
        <v>23</v>
      </c>
      <c r="F63" s="450">
        <v>12</v>
      </c>
      <c r="G63" s="450">
        <v>6</v>
      </c>
      <c r="H63" s="453">
        <f t="shared" si="3"/>
        <v>0.5</v>
      </c>
      <c r="I63" s="450">
        <v>2</v>
      </c>
      <c r="J63" s="476">
        <f t="shared" si="7"/>
        <v>0.33333333333333331</v>
      </c>
      <c r="K63" s="482">
        <f t="shared" ca="1" si="5"/>
        <v>144</v>
      </c>
      <c r="L63" s="449" t="s">
        <v>337</v>
      </c>
      <c r="M63" s="454" t="s">
        <v>327</v>
      </c>
      <c r="N63" s="455" t="s">
        <v>52</v>
      </c>
    </row>
    <row r="64" spans="1:14" s="99" customFormat="1" x14ac:dyDescent="0.25">
      <c r="A64" s="510" t="s">
        <v>246</v>
      </c>
      <c r="B64" s="448" t="s">
        <v>247</v>
      </c>
      <c r="C64" s="351">
        <v>44534</v>
      </c>
      <c r="D64" s="351">
        <v>44555</v>
      </c>
      <c r="E64" s="352">
        <f t="shared" si="8"/>
        <v>21</v>
      </c>
      <c r="F64" s="448">
        <v>12</v>
      </c>
      <c r="G64" s="448">
        <v>0</v>
      </c>
      <c r="H64" s="423">
        <f t="shared" si="3"/>
        <v>0</v>
      </c>
      <c r="I64" s="448">
        <v>0</v>
      </c>
      <c r="J64" s="423">
        <f>IF(I64=0,0,I64/G64)</f>
        <v>0</v>
      </c>
      <c r="K64" s="483">
        <f t="shared" ca="1" si="5"/>
        <v>144</v>
      </c>
      <c r="L64" s="99" t="s">
        <v>338</v>
      </c>
      <c r="M64" s="330" t="s">
        <v>327</v>
      </c>
      <c r="N64" s="510" t="s">
        <v>246</v>
      </c>
    </row>
    <row r="65" spans="1:14" s="448" customFormat="1" x14ac:dyDescent="0.25">
      <c r="A65" s="510" t="s">
        <v>111</v>
      </c>
      <c r="B65" s="448" t="s">
        <v>112</v>
      </c>
      <c r="C65" s="351">
        <v>44547</v>
      </c>
      <c r="D65" s="351">
        <v>44570</v>
      </c>
      <c r="E65" s="527">
        <f t="shared" si="8"/>
        <v>23</v>
      </c>
      <c r="F65" s="448">
        <v>12</v>
      </c>
      <c r="G65" s="448">
        <v>3</v>
      </c>
      <c r="H65" s="423">
        <f t="shared" si="3"/>
        <v>0.25</v>
      </c>
      <c r="I65" s="448">
        <v>3</v>
      </c>
      <c r="J65" s="423">
        <f>IF(I65=0,0,I65/G65)</f>
        <v>1</v>
      </c>
      <c r="K65" s="483">
        <f t="shared" ca="1" si="5"/>
        <v>129</v>
      </c>
      <c r="L65" s="448" t="s">
        <v>338</v>
      </c>
      <c r="M65" s="426" t="s">
        <v>359</v>
      </c>
      <c r="N65" s="510" t="s">
        <v>111</v>
      </c>
    </row>
    <row r="66" spans="1:14" s="448" customFormat="1" x14ac:dyDescent="0.25">
      <c r="A66" s="510" t="s">
        <v>330</v>
      </c>
      <c r="B66" s="448" t="s">
        <v>331</v>
      </c>
      <c r="C66" s="351">
        <v>44547</v>
      </c>
      <c r="D66" s="351">
        <v>44570</v>
      </c>
      <c r="E66" s="527">
        <f t="shared" si="8"/>
        <v>23</v>
      </c>
      <c r="F66" s="448">
        <v>12</v>
      </c>
      <c r="G66" s="448">
        <v>5</v>
      </c>
      <c r="H66" s="423">
        <f t="shared" si="3"/>
        <v>0.41666666666666669</v>
      </c>
      <c r="I66" s="448">
        <v>3</v>
      </c>
      <c r="J66" s="423">
        <f>IF(I66=0,0,I66/G66)</f>
        <v>0.6</v>
      </c>
      <c r="K66" s="483">
        <f t="shared" ca="1" si="5"/>
        <v>129</v>
      </c>
      <c r="L66" s="448" t="s">
        <v>338</v>
      </c>
      <c r="M66" s="426" t="s">
        <v>359</v>
      </c>
      <c r="N66" s="510" t="s">
        <v>330</v>
      </c>
    </row>
    <row r="67" spans="1:14" s="521" customFormat="1" x14ac:dyDescent="0.25">
      <c r="A67" s="520" t="s">
        <v>333</v>
      </c>
      <c r="B67" s="521" t="s">
        <v>334</v>
      </c>
      <c r="C67" s="522">
        <v>44564</v>
      </c>
      <c r="D67" s="522">
        <v>44587</v>
      </c>
      <c r="E67" s="523">
        <f t="shared" si="8"/>
        <v>23</v>
      </c>
      <c r="F67" s="521">
        <v>12</v>
      </c>
      <c r="G67" s="521">
        <v>8</v>
      </c>
      <c r="H67" s="524">
        <f t="shared" si="3"/>
        <v>0.66666666666666663</v>
      </c>
      <c r="I67" s="521">
        <v>1</v>
      </c>
      <c r="J67" s="524">
        <f>IF(I67=0,0,I67/G67)</f>
        <v>0.125</v>
      </c>
      <c r="K67" s="525">
        <f t="shared" ca="1" si="5"/>
        <v>112</v>
      </c>
      <c r="L67" s="521" t="s">
        <v>363</v>
      </c>
      <c r="M67" s="526" t="s">
        <v>359</v>
      </c>
      <c r="N67" s="520" t="s">
        <v>333</v>
      </c>
    </row>
    <row r="68" spans="1:14" s="466" customFormat="1" x14ac:dyDescent="0.25">
      <c r="A68" s="455" t="s">
        <v>104</v>
      </c>
      <c r="B68" s="466" t="s">
        <v>324</v>
      </c>
      <c r="C68" s="467">
        <v>44564</v>
      </c>
      <c r="D68" s="467">
        <v>44587</v>
      </c>
      <c r="E68" s="491">
        <f t="shared" si="8"/>
        <v>23</v>
      </c>
      <c r="F68" s="466">
        <v>12</v>
      </c>
      <c r="G68" s="466">
        <v>4</v>
      </c>
      <c r="H68" s="468">
        <f t="shared" si="3"/>
        <v>0.33333333333333331</v>
      </c>
      <c r="I68" s="466">
        <v>0</v>
      </c>
      <c r="J68" s="468">
        <f t="shared" ref="J68:J83" si="9">IF(I68=0,0,I68/G68)</f>
        <v>0</v>
      </c>
      <c r="K68" s="485">
        <f t="shared" ca="1" si="5"/>
        <v>112</v>
      </c>
      <c r="L68" s="466" t="s">
        <v>338</v>
      </c>
      <c r="M68" s="492" t="s">
        <v>359</v>
      </c>
      <c r="N68" s="455" t="s">
        <v>104</v>
      </c>
    </row>
    <row r="69" spans="1:14" s="99" customFormat="1" x14ac:dyDescent="0.25">
      <c r="A69" s="455" t="s">
        <v>267</v>
      </c>
      <c r="B69" s="447" t="s">
        <v>268</v>
      </c>
      <c r="C69" s="351">
        <v>44571</v>
      </c>
      <c r="D69" s="351">
        <v>44594</v>
      </c>
      <c r="E69" s="352">
        <f t="shared" si="8"/>
        <v>23</v>
      </c>
      <c r="F69" s="447">
        <v>12</v>
      </c>
      <c r="G69" s="447">
        <v>7</v>
      </c>
      <c r="H69" s="423">
        <f t="shared" si="3"/>
        <v>0.58333333333333337</v>
      </c>
      <c r="I69" s="448">
        <v>6</v>
      </c>
      <c r="J69" s="423">
        <f t="shared" si="9"/>
        <v>0.8571428571428571</v>
      </c>
      <c r="K69" s="483">
        <f t="shared" ca="1" si="5"/>
        <v>105</v>
      </c>
      <c r="L69" s="99" t="s">
        <v>336</v>
      </c>
      <c r="M69" s="426" t="s">
        <v>359</v>
      </c>
      <c r="N69" s="455" t="s">
        <v>267</v>
      </c>
    </row>
    <row r="70" spans="1:14" s="469" customFormat="1" x14ac:dyDescent="0.25">
      <c r="A70" s="455" t="s">
        <v>246</v>
      </c>
      <c r="B70" s="466" t="s">
        <v>247</v>
      </c>
      <c r="C70" s="467">
        <v>44587</v>
      </c>
      <c r="D70" s="467">
        <v>44609</v>
      </c>
      <c r="E70" s="470">
        <f>D70-C70</f>
        <v>22</v>
      </c>
      <c r="F70" s="466">
        <v>11</v>
      </c>
      <c r="G70" s="466">
        <v>0</v>
      </c>
      <c r="H70" s="468">
        <f t="shared" si="3"/>
        <v>0</v>
      </c>
      <c r="I70" s="466">
        <v>0</v>
      </c>
      <c r="J70" s="468">
        <f t="shared" si="9"/>
        <v>0</v>
      </c>
      <c r="K70" s="485">
        <f t="shared" ca="1" si="5"/>
        <v>90</v>
      </c>
      <c r="L70" s="469" t="s">
        <v>338</v>
      </c>
      <c r="M70" s="493" t="s">
        <v>361</v>
      </c>
      <c r="N70" s="455" t="s">
        <v>246</v>
      </c>
    </row>
    <row r="71" spans="1:14" s="99" customFormat="1" x14ac:dyDescent="0.25">
      <c r="A71" s="510" t="s">
        <v>54</v>
      </c>
      <c r="B71" s="448" t="s">
        <v>55</v>
      </c>
      <c r="C71" s="351">
        <v>44587</v>
      </c>
      <c r="D71" s="351">
        <v>44609</v>
      </c>
      <c r="E71" s="352">
        <f t="shared" si="8"/>
        <v>22</v>
      </c>
      <c r="F71" s="448">
        <v>12</v>
      </c>
      <c r="G71" s="448">
        <v>10</v>
      </c>
      <c r="H71" s="423">
        <f t="shared" si="3"/>
        <v>0.83333333333333337</v>
      </c>
      <c r="I71" s="448">
        <v>9</v>
      </c>
      <c r="J71" s="423">
        <f t="shared" si="9"/>
        <v>0.9</v>
      </c>
      <c r="K71" s="483">
        <f t="shared" ca="1" si="5"/>
        <v>90</v>
      </c>
      <c r="L71" s="99" t="s">
        <v>338</v>
      </c>
      <c r="M71" s="426" t="s">
        <v>362</v>
      </c>
      <c r="N71" s="510" t="s">
        <v>54</v>
      </c>
    </row>
    <row r="72" spans="1:14" s="99" customFormat="1" x14ac:dyDescent="0.25">
      <c r="A72" s="519" t="s">
        <v>335</v>
      </c>
      <c r="B72" s="448" t="s">
        <v>259</v>
      </c>
      <c r="C72" s="351">
        <v>44588</v>
      </c>
      <c r="D72" s="351">
        <v>44609</v>
      </c>
      <c r="E72" s="352">
        <f t="shared" si="8"/>
        <v>21</v>
      </c>
      <c r="F72" s="448">
        <v>12</v>
      </c>
      <c r="G72" s="448">
        <v>6</v>
      </c>
      <c r="H72" s="423">
        <f t="shared" si="3"/>
        <v>0.5</v>
      </c>
      <c r="I72" s="448">
        <v>4</v>
      </c>
      <c r="J72" s="423">
        <f t="shared" si="9"/>
        <v>0.66666666666666663</v>
      </c>
      <c r="K72" s="483">
        <f t="shared" ca="1" si="5"/>
        <v>90</v>
      </c>
      <c r="L72" s="99" t="s">
        <v>338</v>
      </c>
      <c r="M72" s="426" t="s">
        <v>360</v>
      </c>
      <c r="N72" s="519" t="s">
        <v>335</v>
      </c>
    </row>
    <row r="73" spans="1:14" s="99" customFormat="1" x14ac:dyDescent="0.25">
      <c r="A73" s="455" t="s">
        <v>46</v>
      </c>
      <c r="B73" s="511" t="s">
        <v>48</v>
      </c>
      <c r="C73" s="512">
        <v>44603</v>
      </c>
      <c r="D73" s="512">
        <v>44626</v>
      </c>
      <c r="E73" s="513">
        <f>D73-C73</f>
        <v>23</v>
      </c>
      <c r="F73" s="511">
        <v>12</v>
      </c>
      <c r="G73" s="511">
        <v>4</v>
      </c>
      <c r="H73" s="514">
        <f t="shared" si="3"/>
        <v>0.33333333333333331</v>
      </c>
      <c r="I73" s="511">
        <v>4</v>
      </c>
      <c r="J73" s="518">
        <f t="shared" si="9"/>
        <v>1</v>
      </c>
      <c r="K73" s="515">
        <f t="shared" ca="1" si="5"/>
        <v>73</v>
      </c>
      <c r="L73" s="516" t="s">
        <v>336</v>
      </c>
      <c r="M73" s="517" t="s">
        <v>359</v>
      </c>
      <c r="N73" s="455" t="s">
        <v>46</v>
      </c>
    </row>
    <row r="74" spans="1:14" s="99" customFormat="1" x14ac:dyDescent="0.25">
      <c r="A74" s="455" t="s">
        <v>264</v>
      </c>
      <c r="B74" s="511" t="s">
        <v>265</v>
      </c>
      <c r="C74" s="512">
        <v>44622</v>
      </c>
      <c r="D74" s="512">
        <v>44643</v>
      </c>
      <c r="E74" s="513">
        <f ca="1">TODAY()-C74</f>
        <v>77</v>
      </c>
      <c r="F74" s="511">
        <v>18</v>
      </c>
      <c r="G74" s="511">
        <v>8</v>
      </c>
      <c r="H74" s="514">
        <f t="shared" ref="H74:H80" si="10">G74/F74</f>
        <v>0.44444444444444442</v>
      </c>
      <c r="I74" s="511">
        <v>1</v>
      </c>
      <c r="J74" s="518">
        <f t="shared" si="9"/>
        <v>0.125</v>
      </c>
      <c r="K74" s="515">
        <f t="shared" ca="1" si="5"/>
        <v>56</v>
      </c>
      <c r="L74" s="516" t="s">
        <v>336</v>
      </c>
      <c r="M74" s="517" t="s">
        <v>353</v>
      </c>
      <c r="N74" s="455" t="str">
        <f>A74</f>
        <v>FA</v>
      </c>
    </row>
    <row r="75" spans="1:14" s="99" customFormat="1" x14ac:dyDescent="0.25">
      <c r="A75" s="455" t="s">
        <v>104</v>
      </c>
      <c r="B75" s="511" t="s">
        <v>324</v>
      </c>
      <c r="C75" s="512">
        <v>44624</v>
      </c>
      <c r="D75" s="512">
        <v>44646</v>
      </c>
      <c r="E75" s="513">
        <f t="shared" ref="E75:E77" ca="1" si="11">TODAY()-C75</f>
        <v>75</v>
      </c>
      <c r="F75" s="511">
        <v>7</v>
      </c>
      <c r="G75" s="511">
        <v>4</v>
      </c>
      <c r="H75" s="514">
        <f t="shared" si="10"/>
        <v>0.5714285714285714</v>
      </c>
      <c r="I75" s="511">
        <v>4</v>
      </c>
      <c r="J75" s="518">
        <f t="shared" si="9"/>
        <v>1</v>
      </c>
      <c r="K75" s="515">
        <f t="shared" ca="1" si="5"/>
        <v>53</v>
      </c>
      <c r="L75" s="516" t="s">
        <v>336</v>
      </c>
      <c r="M75" s="517" t="s">
        <v>359</v>
      </c>
      <c r="N75" s="455" t="str">
        <f t="shared" ref="N75:N81" si="12">A75</f>
        <v>AG</v>
      </c>
    </row>
    <row r="76" spans="1:14" s="469" customFormat="1" x14ac:dyDescent="0.25">
      <c r="A76" s="455" t="s">
        <v>330</v>
      </c>
      <c r="B76" s="466" t="s">
        <v>331</v>
      </c>
      <c r="C76" s="467">
        <v>44635</v>
      </c>
      <c r="D76" s="467">
        <v>44656</v>
      </c>
      <c r="E76" s="470">
        <f t="shared" ca="1" si="11"/>
        <v>64</v>
      </c>
      <c r="F76" s="466">
        <v>12</v>
      </c>
      <c r="G76" s="466">
        <v>0</v>
      </c>
      <c r="H76" s="468">
        <f t="shared" si="10"/>
        <v>0</v>
      </c>
      <c r="I76" s="466">
        <v>0</v>
      </c>
      <c r="J76" s="468">
        <f t="shared" si="9"/>
        <v>0</v>
      </c>
      <c r="K76" s="485">
        <f t="shared" ca="1" si="5"/>
        <v>43</v>
      </c>
      <c r="L76" s="469" t="s">
        <v>338</v>
      </c>
      <c r="M76" s="493" t="s">
        <v>359</v>
      </c>
      <c r="N76" s="455" t="str">
        <f t="shared" si="12"/>
        <v>GC</v>
      </c>
    </row>
    <row r="77" spans="1:14" s="469" customFormat="1" x14ac:dyDescent="0.25">
      <c r="A77" s="455" t="s">
        <v>246</v>
      </c>
      <c r="B77" s="466" t="s">
        <v>247</v>
      </c>
      <c r="C77" s="467">
        <v>44638</v>
      </c>
      <c r="D77" s="467">
        <v>44659</v>
      </c>
      <c r="E77" s="470">
        <f t="shared" ca="1" si="11"/>
        <v>61</v>
      </c>
      <c r="F77" s="466">
        <v>12</v>
      </c>
      <c r="G77" s="466">
        <v>0</v>
      </c>
      <c r="H77" s="468">
        <f t="shared" si="10"/>
        <v>0</v>
      </c>
      <c r="I77" s="466">
        <v>0</v>
      </c>
      <c r="J77" s="468">
        <f t="shared" si="9"/>
        <v>0</v>
      </c>
      <c r="K77" s="485">
        <f t="shared" ca="1" si="5"/>
        <v>40</v>
      </c>
      <c r="L77" s="469" t="s">
        <v>338</v>
      </c>
      <c r="M77" s="493" t="s">
        <v>359</v>
      </c>
      <c r="N77" s="455" t="str">
        <f t="shared" si="12"/>
        <v>IS</v>
      </c>
    </row>
    <row r="78" spans="1:14" s="99" customFormat="1" x14ac:dyDescent="0.25">
      <c r="A78" s="455" t="s">
        <v>267</v>
      </c>
      <c r="B78" s="511" t="s">
        <v>268</v>
      </c>
      <c r="C78" s="512">
        <v>44641</v>
      </c>
      <c r="D78" s="512">
        <v>44662</v>
      </c>
      <c r="E78" s="513">
        <f ca="1">TODAY()-C78</f>
        <v>58</v>
      </c>
      <c r="F78" s="511">
        <v>12</v>
      </c>
      <c r="G78" s="511">
        <v>6</v>
      </c>
      <c r="H78" s="514">
        <f t="shared" si="10"/>
        <v>0.5</v>
      </c>
      <c r="I78" s="511">
        <v>5</v>
      </c>
      <c r="J78" s="518">
        <f t="shared" si="9"/>
        <v>0.83333333333333337</v>
      </c>
      <c r="K78" s="515">
        <f t="shared" ca="1" si="5"/>
        <v>37</v>
      </c>
      <c r="L78" s="516" t="s">
        <v>336</v>
      </c>
      <c r="M78" s="517" t="s">
        <v>359</v>
      </c>
      <c r="N78" s="455" t="str">
        <f t="shared" si="12"/>
        <v>ZP</v>
      </c>
    </row>
    <row r="79" spans="1:14" s="469" customFormat="1" x14ac:dyDescent="0.25">
      <c r="A79" s="455" t="s">
        <v>54</v>
      </c>
      <c r="B79" s="466" t="s">
        <v>55</v>
      </c>
      <c r="C79" s="467">
        <v>44665</v>
      </c>
      <c r="D79" s="467">
        <v>44697</v>
      </c>
      <c r="E79" s="470">
        <f ca="1">TODAY()-C79</f>
        <v>34</v>
      </c>
      <c r="F79" s="466">
        <v>14</v>
      </c>
      <c r="G79" s="466">
        <v>0</v>
      </c>
      <c r="H79" s="468">
        <f t="shared" si="10"/>
        <v>0</v>
      </c>
      <c r="I79" s="466">
        <v>0</v>
      </c>
      <c r="J79" s="468">
        <f t="shared" si="9"/>
        <v>0</v>
      </c>
      <c r="K79" s="485">
        <f t="shared" ca="1" si="5"/>
        <v>2</v>
      </c>
      <c r="L79" s="469" t="s">
        <v>338</v>
      </c>
      <c r="M79" s="493" t="s">
        <v>359</v>
      </c>
      <c r="N79" s="455" t="str">
        <f t="shared" si="12"/>
        <v>MA</v>
      </c>
    </row>
    <row r="80" spans="1:14" s="469" customFormat="1" x14ac:dyDescent="0.25">
      <c r="A80" s="455" t="s">
        <v>111</v>
      </c>
      <c r="B80" s="466" t="s">
        <v>112</v>
      </c>
      <c r="C80" s="467">
        <v>44675</v>
      </c>
      <c r="D80" s="467">
        <v>44698</v>
      </c>
      <c r="E80" s="470">
        <f ca="1">TODAY()-C80</f>
        <v>24</v>
      </c>
      <c r="F80" s="466">
        <v>16</v>
      </c>
      <c r="G80" s="466">
        <v>0</v>
      </c>
      <c r="H80" s="468">
        <f t="shared" si="10"/>
        <v>0</v>
      </c>
      <c r="I80" s="466">
        <v>0</v>
      </c>
      <c r="J80" s="468">
        <f t="shared" si="9"/>
        <v>0</v>
      </c>
      <c r="K80" s="485">
        <f t="shared" ca="1" si="5"/>
        <v>1</v>
      </c>
      <c r="L80" s="469" t="s">
        <v>338</v>
      </c>
      <c r="M80" s="493" t="s">
        <v>111</v>
      </c>
      <c r="N80" s="455" t="str">
        <f t="shared" si="12"/>
        <v>NL</v>
      </c>
    </row>
    <row r="81" spans="1:14" s="534" customFormat="1" x14ac:dyDescent="0.25">
      <c r="A81" s="455" t="s">
        <v>335</v>
      </c>
      <c r="B81" s="529" t="s">
        <v>259</v>
      </c>
      <c r="C81" s="530">
        <v>44685</v>
      </c>
      <c r="D81" s="530">
        <v>44706</v>
      </c>
      <c r="E81" s="531">
        <v>16</v>
      </c>
      <c r="F81" s="529"/>
      <c r="G81" s="529"/>
      <c r="H81" s="532"/>
      <c r="I81" s="529"/>
      <c r="J81" s="532">
        <f t="shared" si="9"/>
        <v>0</v>
      </c>
      <c r="K81" s="533"/>
      <c r="L81" s="534" t="s">
        <v>364</v>
      </c>
      <c r="M81" s="535"/>
      <c r="N81" s="455" t="str">
        <f t="shared" si="12"/>
        <v>TÓ</v>
      </c>
    </row>
    <row r="82" spans="1:14" x14ac:dyDescent="0.25">
      <c r="B82" s="372"/>
      <c r="C82" s="351"/>
      <c r="D82" s="351"/>
      <c r="E82" s="352"/>
      <c r="F82" s="372"/>
      <c r="G82" s="372"/>
      <c r="H82" s="423"/>
      <c r="I82" s="448"/>
      <c r="J82" s="423">
        <f t="shared" si="9"/>
        <v>0</v>
      </c>
      <c r="K82" s="483"/>
      <c r="L82" s="99"/>
      <c r="M82" s="330"/>
    </row>
    <row r="83" spans="1:14" x14ac:dyDescent="0.25">
      <c r="B83" s="372"/>
      <c r="C83" s="351"/>
      <c r="D83" s="351"/>
      <c r="E83" s="352"/>
      <c r="F83" s="372"/>
      <c r="G83" s="372"/>
      <c r="H83" s="423"/>
      <c r="I83" s="448"/>
      <c r="J83" s="423">
        <f t="shared" si="9"/>
        <v>0</v>
      </c>
      <c r="K83" s="483"/>
      <c r="L83" s="99"/>
      <c r="M83" s="330"/>
    </row>
    <row r="84" spans="1:14" x14ac:dyDescent="0.25">
      <c r="B84" s="372"/>
      <c r="C84" s="351"/>
      <c r="D84" s="351"/>
      <c r="E84" s="352"/>
      <c r="F84" s="372"/>
      <c r="G84" s="372"/>
      <c r="H84" s="423"/>
      <c r="I84" s="448"/>
      <c r="J84" s="423"/>
      <c r="K84" s="483"/>
      <c r="L84" s="99"/>
      <c r="M84" s="330"/>
    </row>
    <row r="85" spans="1:14" x14ac:dyDescent="0.25">
      <c r="B85" s="99"/>
      <c r="C85" s="101"/>
      <c r="D85" s="347"/>
      <c r="E85" s="347"/>
      <c r="F85" s="99"/>
      <c r="G85" s="99"/>
      <c r="H85" s="425"/>
      <c r="I85" s="99"/>
      <c r="J85" s="460"/>
      <c r="L85" s="99"/>
      <c r="M85" s="99"/>
    </row>
    <row r="86" spans="1:14" x14ac:dyDescent="0.25">
      <c r="B86" s="99"/>
      <c r="C86" s="101"/>
      <c r="D86" s="347"/>
      <c r="E86" s="347"/>
      <c r="F86" s="99"/>
      <c r="G86" s="99"/>
      <c r="H86" s="425"/>
      <c r="I86" s="99"/>
      <c r="J86" s="460"/>
      <c r="L86" s="99"/>
      <c r="M86" s="99"/>
    </row>
    <row r="87" spans="1:14" x14ac:dyDescent="0.25">
      <c r="B87" s="99"/>
      <c r="C87" s="101"/>
      <c r="D87" s="347"/>
      <c r="E87" s="347"/>
      <c r="F87" s="99"/>
      <c r="G87" s="99"/>
      <c r="H87" s="425"/>
      <c r="I87" s="99"/>
      <c r="J87" s="460"/>
      <c r="L87" s="99"/>
      <c r="M87" s="99"/>
    </row>
    <row r="88" spans="1:14" x14ac:dyDescent="0.25">
      <c r="B88" s="99"/>
      <c r="C88" s="101"/>
      <c r="D88" s="347"/>
      <c r="E88" s="347"/>
      <c r="F88" s="99"/>
      <c r="G88" s="99"/>
      <c r="H88" s="425"/>
      <c r="I88" s="99"/>
      <c r="J88" s="460"/>
      <c r="L88" s="99"/>
      <c r="M88" s="99"/>
    </row>
    <row r="89" spans="1:14" x14ac:dyDescent="0.25">
      <c r="B89" s="99"/>
      <c r="C89" s="101"/>
      <c r="D89" s="347"/>
      <c r="E89" s="347"/>
      <c r="F89" s="99"/>
      <c r="G89" s="99"/>
      <c r="H89" s="425"/>
      <c r="I89" s="99"/>
      <c r="J89" s="460"/>
      <c r="L89" s="99"/>
      <c r="M89" s="99"/>
    </row>
    <row r="90" spans="1:14" x14ac:dyDescent="0.25">
      <c r="B90" s="99"/>
      <c r="C90" s="101"/>
      <c r="D90" s="347"/>
      <c r="E90" s="347"/>
      <c r="F90" s="99"/>
      <c r="G90" s="99"/>
      <c r="H90" s="425"/>
      <c r="I90" s="99"/>
      <c r="J90" s="460"/>
      <c r="L90" s="99"/>
      <c r="M90" s="99"/>
    </row>
    <row r="91" spans="1:14" x14ac:dyDescent="0.25">
      <c r="B91" s="99"/>
      <c r="C91" s="101"/>
      <c r="D91" s="347"/>
      <c r="E91" s="347"/>
      <c r="F91" s="99"/>
      <c r="G91" s="99"/>
      <c r="H91" s="425"/>
      <c r="I91" s="99"/>
      <c r="J91" s="460"/>
      <c r="L91" s="99"/>
      <c r="M91" s="99"/>
    </row>
    <row r="92" spans="1:14" x14ac:dyDescent="0.25">
      <c r="B92" s="99"/>
      <c r="C92" s="101"/>
      <c r="D92" s="347"/>
      <c r="E92" s="347"/>
      <c r="F92" s="99"/>
      <c r="G92" s="99"/>
      <c r="H92" s="425"/>
      <c r="I92" s="99"/>
      <c r="J92" s="460"/>
      <c r="L92" s="99"/>
      <c r="M92" s="99"/>
    </row>
    <row r="93" spans="1:14" x14ac:dyDescent="0.25">
      <c r="B93" s="99"/>
      <c r="C93" s="101"/>
      <c r="D93" s="347"/>
      <c r="E93" s="347"/>
      <c r="F93" s="99"/>
      <c r="G93" s="99"/>
      <c r="H93" s="425"/>
      <c r="I93" s="99"/>
      <c r="J93" s="460"/>
      <c r="L93" s="99"/>
      <c r="M93" s="99"/>
    </row>
    <row r="94" spans="1:14" x14ac:dyDescent="0.25">
      <c r="B94" s="99"/>
      <c r="C94" s="101"/>
      <c r="D94" s="347"/>
      <c r="E94" s="347"/>
      <c r="F94" s="99"/>
      <c r="G94" s="99"/>
      <c r="H94" s="425"/>
      <c r="I94" s="99"/>
      <c r="J94" s="460"/>
      <c r="L94" s="99"/>
      <c r="M94" s="99"/>
    </row>
    <row r="95" spans="1:14" x14ac:dyDescent="0.25">
      <c r="B95" s="99"/>
      <c r="C95" s="101"/>
      <c r="D95" s="347"/>
      <c r="E95" s="347"/>
      <c r="F95" s="99"/>
      <c r="G95" s="99"/>
      <c r="H95" s="425"/>
      <c r="I95" s="99"/>
      <c r="J95" s="460"/>
      <c r="L95" s="99"/>
      <c r="M95" s="99"/>
    </row>
    <row r="96" spans="1:14" x14ac:dyDescent="0.25">
      <c r="B96" s="99"/>
      <c r="C96" s="101"/>
      <c r="D96" s="347"/>
      <c r="E96" s="347"/>
      <c r="F96" s="99"/>
      <c r="G96" s="99"/>
      <c r="H96" s="425"/>
      <c r="I96" s="99"/>
      <c r="J96" s="460"/>
      <c r="L96" s="99"/>
      <c r="M96" s="99"/>
    </row>
    <row r="97" spans="2:13" x14ac:dyDescent="0.25">
      <c r="B97" s="99"/>
      <c r="C97" s="101"/>
      <c r="D97" s="347"/>
      <c r="E97" s="347"/>
      <c r="F97" s="99"/>
      <c r="G97" s="99"/>
      <c r="H97" s="425"/>
      <c r="I97" s="99"/>
      <c r="J97" s="460"/>
      <c r="L97" s="99"/>
      <c r="M97" s="99"/>
    </row>
    <row r="98" spans="2:13" x14ac:dyDescent="0.25">
      <c r="B98" s="99"/>
      <c r="C98" s="101"/>
      <c r="D98" s="347"/>
      <c r="E98" s="347"/>
      <c r="F98" s="99"/>
      <c r="G98" s="99"/>
      <c r="H98" s="425"/>
      <c r="I98" s="99"/>
      <c r="J98" s="460"/>
      <c r="L98" s="99"/>
      <c r="M98" s="99"/>
    </row>
    <row r="99" spans="2:13" x14ac:dyDescent="0.25">
      <c r="B99" s="99"/>
      <c r="C99" s="101"/>
      <c r="D99" s="347"/>
      <c r="E99" s="347"/>
      <c r="F99" s="99"/>
      <c r="G99" s="99"/>
      <c r="H99" s="425"/>
      <c r="I99" s="99"/>
      <c r="J99" s="460"/>
      <c r="L99" s="99"/>
      <c r="M99" s="99"/>
    </row>
    <row r="100" spans="2:13" x14ac:dyDescent="0.25">
      <c r="B100" s="99"/>
      <c r="C100" s="101"/>
      <c r="D100" s="347"/>
      <c r="E100" s="347"/>
      <c r="F100" s="99"/>
      <c r="G100" s="99"/>
      <c r="H100" s="425"/>
      <c r="I100" s="99"/>
      <c r="J100" s="460"/>
      <c r="L100" s="99"/>
      <c r="M100" s="99"/>
    </row>
    <row r="101" spans="2:13" x14ac:dyDescent="0.25">
      <c r="B101" s="99"/>
      <c r="C101" s="101"/>
      <c r="D101" s="347"/>
      <c r="E101" s="347"/>
      <c r="F101" s="99"/>
      <c r="G101" s="99"/>
      <c r="H101" s="425"/>
      <c r="I101" s="99"/>
      <c r="J101" s="460"/>
      <c r="L101" s="99"/>
      <c r="M101" s="99"/>
    </row>
    <row r="102" spans="2:13" x14ac:dyDescent="0.25">
      <c r="B102" s="99"/>
      <c r="C102" s="101"/>
      <c r="D102" s="347"/>
      <c r="E102" s="347"/>
      <c r="F102" s="99"/>
      <c r="G102" s="99"/>
      <c r="H102" s="425"/>
      <c r="I102" s="99"/>
      <c r="J102" s="460"/>
      <c r="L102" s="99"/>
      <c r="M102" s="99"/>
    </row>
    <row r="103" spans="2:13" x14ac:dyDescent="0.25">
      <c r="B103" s="99"/>
      <c r="C103" s="101"/>
      <c r="D103" s="347"/>
      <c r="E103" s="347"/>
      <c r="F103" s="99"/>
      <c r="G103" s="99"/>
      <c r="H103" s="425"/>
      <c r="I103" s="99"/>
      <c r="J103" s="460"/>
      <c r="L103" s="99"/>
      <c r="M103" s="99"/>
    </row>
    <row r="104" spans="2:13" x14ac:dyDescent="0.25">
      <c r="B104" s="99"/>
      <c r="C104" s="101"/>
      <c r="D104" s="347"/>
      <c r="E104" s="347"/>
      <c r="F104" s="99"/>
      <c r="G104" s="99"/>
      <c r="H104" s="425"/>
      <c r="I104" s="99"/>
      <c r="J104" s="460"/>
      <c r="L104" s="99"/>
      <c r="M104" s="99"/>
    </row>
    <row r="105" spans="2:13" x14ac:dyDescent="0.25">
      <c r="B105" s="99"/>
      <c r="C105" s="101"/>
      <c r="D105" s="347"/>
      <c r="E105" s="347"/>
      <c r="F105" s="99"/>
      <c r="G105" s="99"/>
      <c r="H105" s="425"/>
      <c r="I105" s="99"/>
      <c r="J105" s="460"/>
      <c r="L105" s="99"/>
      <c r="M105" s="99"/>
    </row>
    <row r="106" spans="2:13" x14ac:dyDescent="0.25">
      <c r="B106" s="99"/>
      <c r="C106" s="101"/>
      <c r="D106" s="347"/>
      <c r="E106" s="347"/>
      <c r="F106" s="99"/>
      <c r="G106" s="99"/>
      <c r="H106" s="425"/>
      <c r="I106" s="99"/>
      <c r="J106" s="460"/>
      <c r="L106" s="99"/>
      <c r="M106" s="99"/>
    </row>
    <row r="107" spans="2:13" x14ac:dyDescent="0.25">
      <c r="B107" s="99"/>
      <c r="C107" s="101"/>
      <c r="D107" s="347"/>
      <c r="E107" s="347"/>
      <c r="F107" s="99"/>
      <c r="G107" s="99"/>
      <c r="H107" s="425"/>
      <c r="I107" s="99"/>
      <c r="J107" s="460"/>
      <c r="L107" s="99"/>
      <c r="M107" s="99"/>
    </row>
    <row r="108" spans="2:13" x14ac:dyDescent="0.25">
      <c r="B108" s="99"/>
      <c r="C108" s="101"/>
      <c r="D108" s="347"/>
      <c r="E108" s="347"/>
      <c r="F108" s="99"/>
      <c r="G108" s="99"/>
      <c r="H108" s="425"/>
      <c r="I108" s="99"/>
      <c r="J108" s="460"/>
      <c r="L108" s="99"/>
      <c r="M108" s="99"/>
    </row>
    <row r="109" spans="2:13" x14ac:dyDescent="0.25">
      <c r="B109" s="99"/>
      <c r="C109" s="101"/>
      <c r="D109" s="347"/>
      <c r="E109" s="347"/>
      <c r="F109" s="99"/>
      <c r="G109" s="99"/>
      <c r="H109" s="425"/>
      <c r="I109" s="99"/>
      <c r="J109" s="460"/>
      <c r="L109" s="99"/>
      <c r="M109" s="99"/>
    </row>
    <row r="110" spans="2:13" x14ac:dyDescent="0.25">
      <c r="B110" s="99"/>
      <c r="C110" s="101"/>
      <c r="D110" s="347"/>
      <c r="E110" s="347"/>
      <c r="F110" s="99"/>
      <c r="G110" s="99"/>
      <c r="H110" s="425"/>
      <c r="I110" s="99"/>
      <c r="J110" s="460"/>
      <c r="L110" s="99"/>
      <c r="M110" s="99"/>
    </row>
    <row r="111" spans="2:13" x14ac:dyDescent="0.25">
      <c r="B111" s="99"/>
      <c r="C111" s="101"/>
      <c r="D111" s="347"/>
      <c r="E111" s="347"/>
      <c r="F111" s="99"/>
      <c r="G111" s="99"/>
      <c r="H111" s="425"/>
      <c r="I111" s="99"/>
      <c r="J111" s="460"/>
      <c r="L111" s="99"/>
      <c r="M111" s="99"/>
    </row>
    <row r="112" spans="2:13" x14ac:dyDescent="0.25">
      <c r="B112" s="99"/>
      <c r="C112" s="101"/>
      <c r="D112" s="347"/>
      <c r="E112" s="347"/>
      <c r="F112" s="99"/>
      <c r="G112" s="99"/>
      <c r="H112" s="425"/>
      <c r="I112" s="99"/>
      <c r="J112" s="460"/>
      <c r="L112" s="99"/>
      <c r="M112" s="99"/>
    </row>
    <row r="113" spans="2:13" x14ac:dyDescent="0.25">
      <c r="B113" s="99"/>
      <c r="C113" s="101"/>
      <c r="D113" s="347"/>
      <c r="E113" s="347"/>
      <c r="F113" s="99"/>
      <c r="G113" s="99"/>
      <c r="H113" s="425"/>
      <c r="I113" s="99"/>
      <c r="J113" s="460"/>
      <c r="L113" s="99"/>
      <c r="M113" s="99"/>
    </row>
    <row r="114" spans="2:13" x14ac:dyDescent="0.25">
      <c r="B114" s="99"/>
      <c r="C114" s="101"/>
      <c r="D114" s="347"/>
      <c r="E114" s="347"/>
      <c r="F114" s="99"/>
      <c r="G114" s="99"/>
      <c r="H114" s="425"/>
      <c r="I114" s="99"/>
      <c r="J114" s="460"/>
      <c r="L114" s="99"/>
      <c r="M114" s="99"/>
    </row>
    <row r="115" spans="2:13" x14ac:dyDescent="0.25">
      <c r="B115" s="99"/>
      <c r="C115" s="101"/>
      <c r="D115" s="347"/>
      <c r="E115" s="347"/>
      <c r="F115" s="99"/>
      <c r="G115" s="99"/>
      <c r="H115" s="425"/>
      <c r="I115" s="99"/>
      <c r="J115" s="460"/>
      <c r="L115" s="99"/>
      <c r="M115" s="99"/>
    </row>
    <row r="116" spans="2:13" x14ac:dyDescent="0.25">
      <c r="B116" s="99"/>
      <c r="C116" s="101"/>
      <c r="D116" s="347"/>
      <c r="E116" s="347"/>
      <c r="F116" s="99"/>
      <c r="G116" s="99"/>
      <c r="H116" s="425"/>
      <c r="I116" s="99"/>
      <c r="J116" s="460"/>
      <c r="L116" s="99"/>
      <c r="M116" s="99"/>
    </row>
    <row r="117" spans="2:13" x14ac:dyDescent="0.25">
      <c r="B117" s="99"/>
      <c r="C117" s="101"/>
      <c r="D117" s="347"/>
      <c r="E117" s="347"/>
      <c r="F117" s="99"/>
      <c r="G117" s="99"/>
      <c r="H117" s="425"/>
      <c r="I117" s="99"/>
      <c r="J117" s="460"/>
      <c r="L117" s="99"/>
      <c r="M117" s="99"/>
    </row>
    <row r="118" spans="2:13" x14ac:dyDescent="0.25">
      <c r="B118" s="99"/>
      <c r="C118" s="101"/>
      <c r="D118" s="347"/>
      <c r="E118" s="347"/>
      <c r="F118" s="99"/>
      <c r="G118" s="99"/>
      <c r="H118" s="425"/>
      <c r="I118" s="99"/>
      <c r="J118" s="460"/>
      <c r="L118" s="99"/>
      <c r="M118" s="99"/>
    </row>
    <row r="119" spans="2:13" x14ac:dyDescent="0.25">
      <c r="B119" s="99"/>
      <c r="C119" s="101"/>
      <c r="D119" s="347"/>
      <c r="E119" s="347"/>
      <c r="F119" s="99"/>
      <c r="G119" s="99"/>
      <c r="H119" s="425"/>
      <c r="I119" s="99"/>
      <c r="J119" s="460"/>
      <c r="L119" s="99"/>
      <c r="M119" s="99"/>
    </row>
    <row r="120" spans="2:13" x14ac:dyDescent="0.25">
      <c r="B120" s="99"/>
      <c r="C120" s="101"/>
      <c r="D120" s="347"/>
      <c r="E120" s="347"/>
      <c r="F120" s="99"/>
      <c r="G120" s="99"/>
      <c r="H120" s="425"/>
      <c r="I120" s="99"/>
      <c r="J120" s="460"/>
      <c r="L120" s="99"/>
      <c r="M120" s="99"/>
    </row>
    <row r="121" spans="2:13" x14ac:dyDescent="0.25">
      <c r="B121" s="99"/>
      <c r="C121" s="101"/>
      <c r="D121" s="347"/>
      <c r="E121" s="347"/>
      <c r="F121" s="99"/>
      <c r="G121" s="99"/>
      <c r="H121" s="425"/>
      <c r="I121" s="99"/>
      <c r="J121" s="460"/>
      <c r="L121" s="99"/>
      <c r="M121" s="99"/>
    </row>
    <row r="122" spans="2:13" x14ac:dyDescent="0.25">
      <c r="B122" s="99"/>
      <c r="C122" s="101"/>
      <c r="D122" s="347"/>
      <c r="E122" s="347"/>
      <c r="F122" s="99"/>
      <c r="G122" s="99"/>
      <c r="H122" s="425"/>
      <c r="I122" s="99"/>
      <c r="J122" s="460"/>
      <c r="L122" s="99"/>
      <c r="M122" s="99"/>
    </row>
    <row r="123" spans="2:13" x14ac:dyDescent="0.25">
      <c r="B123" s="99"/>
      <c r="C123" s="101"/>
      <c r="D123" s="347"/>
      <c r="E123" s="347"/>
      <c r="F123" s="99"/>
      <c r="G123" s="99"/>
      <c r="H123" s="425"/>
      <c r="I123" s="99"/>
      <c r="J123" s="460"/>
      <c r="L123" s="99"/>
      <c r="M123" s="99"/>
    </row>
    <row r="124" spans="2:13" x14ac:dyDescent="0.25">
      <c r="B124" s="99"/>
      <c r="C124" s="101"/>
      <c r="D124" s="347"/>
      <c r="E124" s="347"/>
      <c r="F124" s="99"/>
      <c r="G124" s="99"/>
      <c r="H124" s="425"/>
      <c r="I124" s="99"/>
      <c r="J124" s="460"/>
      <c r="L124" s="99"/>
      <c r="M124" s="99"/>
    </row>
    <row r="125" spans="2:13" x14ac:dyDescent="0.25">
      <c r="B125" s="99"/>
      <c r="C125" s="101"/>
      <c r="D125" s="347"/>
      <c r="E125" s="347"/>
      <c r="F125" s="99"/>
      <c r="G125" s="99"/>
      <c r="H125" s="425"/>
      <c r="I125" s="99"/>
      <c r="J125" s="460"/>
      <c r="L125" s="99"/>
      <c r="M125" s="99"/>
    </row>
    <row r="126" spans="2:13" x14ac:dyDescent="0.25">
      <c r="B126" s="99"/>
      <c r="C126" s="101"/>
      <c r="D126" s="347"/>
      <c r="E126" s="347"/>
      <c r="F126" s="99"/>
      <c r="G126" s="99"/>
      <c r="H126" s="425"/>
      <c r="I126" s="99"/>
      <c r="J126" s="460"/>
      <c r="L126" s="99"/>
      <c r="M126" s="99"/>
    </row>
    <row r="127" spans="2:13" x14ac:dyDescent="0.25">
      <c r="B127" s="99"/>
      <c r="C127" s="101"/>
      <c r="D127" s="347"/>
      <c r="E127" s="347"/>
      <c r="F127" s="99"/>
      <c r="G127" s="99"/>
      <c r="H127" s="425"/>
      <c r="I127" s="99"/>
      <c r="J127" s="460"/>
      <c r="L127" s="99"/>
      <c r="M127" s="99"/>
    </row>
    <row r="128" spans="2:13" x14ac:dyDescent="0.25">
      <c r="B128" s="99"/>
      <c r="C128" s="101"/>
      <c r="D128" s="347"/>
      <c r="E128" s="347"/>
      <c r="F128" s="99"/>
      <c r="G128" s="99"/>
      <c r="H128" s="425"/>
      <c r="I128" s="99"/>
      <c r="J128" s="460"/>
      <c r="L128" s="99"/>
      <c r="M128" s="99"/>
    </row>
    <row r="129" spans="2:13" x14ac:dyDescent="0.25">
      <c r="B129" s="99"/>
      <c r="C129" s="101"/>
      <c r="D129" s="347"/>
      <c r="E129" s="347"/>
      <c r="F129" s="99"/>
      <c r="G129" s="99"/>
      <c r="H129" s="425"/>
      <c r="I129" s="99"/>
      <c r="J129" s="460"/>
      <c r="L129" s="99"/>
      <c r="M129" s="99"/>
    </row>
    <row r="130" spans="2:13" x14ac:dyDescent="0.25">
      <c r="B130" s="99"/>
      <c r="C130" s="101"/>
      <c r="D130" s="347"/>
      <c r="E130" s="347"/>
      <c r="F130" s="99"/>
      <c r="G130" s="99"/>
      <c r="H130" s="425"/>
      <c r="I130" s="99"/>
      <c r="J130" s="460"/>
      <c r="L130" s="99"/>
      <c r="M130" s="99"/>
    </row>
    <row r="131" spans="2:13" x14ac:dyDescent="0.25">
      <c r="B131" s="99"/>
      <c r="C131" s="101"/>
      <c r="D131" s="347"/>
      <c r="E131" s="347"/>
      <c r="F131" s="99"/>
      <c r="G131" s="99"/>
      <c r="H131" s="425"/>
      <c r="I131" s="99"/>
      <c r="J131" s="460"/>
      <c r="L131" s="99"/>
      <c r="M131" s="99"/>
    </row>
    <row r="132" spans="2:13" x14ac:dyDescent="0.25">
      <c r="B132" s="99"/>
      <c r="C132" s="101"/>
      <c r="D132" s="347"/>
      <c r="E132" s="347"/>
      <c r="F132" s="99"/>
      <c r="G132" s="99"/>
      <c r="H132" s="425"/>
      <c r="I132" s="99"/>
      <c r="J132" s="460"/>
      <c r="L132" s="99"/>
      <c r="M132" s="99"/>
    </row>
    <row r="133" spans="2:13" x14ac:dyDescent="0.25">
      <c r="B133" s="99"/>
      <c r="C133" s="101"/>
      <c r="D133" s="347"/>
      <c r="E133" s="347"/>
      <c r="F133" s="99"/>
      <c r="G133" s="99"/>
      <c r="H133" s="425"/>
      <c r="I133" s="99"/>
      <c r="J133" s="460"/>
      <c r="L133" s="99"/>
      <c r="M133" s="99"/>
    </row>
    <row r="134" spans="2:13" x14ac:dyDescent="0.25">
      <c r="B134" s="99"/>
      <c r="C134" s="101"/>
      <c r="D134" s="347"/>
      <c r="E134" s="347"/>
      <c r="F134" s="99"/>
      <c r="G134" s="99"/>
      <c r="H134" s="425"/>
      <c r="I134" s="99"/>
      <c r="J134" s="460"/>
      <c r="L134" s="99"/>
      <c r="M134" s="99"/>
    </row>
    <row r="135" spans="2:13" x14ac:dyDescent="0.25">
      <c r="B135" s="99"/>
      <c r="C135" s="101"/>
      <c r="D135" s="347"/>
      <c r="E135" s="347"/>
      <c r="F135" s="99"/>
      <c r="G135" s="99"/>
      <c r="H135" s="425"/>
      <c r="I135" s="99"/>
      <c r="J135" s="460"/>
      <c r="L135" s="99"/>
      <c r="M135" s="99"/>
    </row>
    <row r="136" spans="2:13" x14ac:dyDescent="0.25">
      <c r="B136" s="99"/>
      <c r="C136" s="101"/>
      <c r="D136" s="347"/>
      <c r="E136" s="347"/>
      <c r="F136" s="99"/>
      <c r="G136" s="99"/>
      <c r="H136" s="425"/>
      <c r="I136" s="99"/>
      <c r="J136" s="460"/>
      <c r="L136" s="99"/>
      <c r="M136" s="99"/>
    </row>
    <row r="137" spans="2:13" x14ac:dyDescent="0.25">
      <c r="B137" s="99"/>
      <c r="C137" s="101"/>
      <c r="D137" s="347"/>
      <c r="E137" s="347"/>
      <c r="F137" s="99"/>
      <c r="G137" s="99"/>
      <c r="H137" s="425"/>
      <c r="I137" s="99"/>
      <c r="J137" s="460"/>
      <c r="L137" s="99"/>
      <c r="M137" s="99"/>
    </row>
    <row r="138" spans="2:13" x14ac:dyDescent="0.25">
      <c r="B138" s="99"/>
      <c r="C138" s="101"/>
      <c r="D138" s="347"/>
      <c r="E138" s="347"/>
      <c r="F138" s="99"/>
      <c r="G138" s="99"/>
      <c r="H138" s="425"/>
      <c r="I138" s="99"/>
      <c r="J138" s="460"/>
      <c r="L138" s="99"/>
      <c r="M138" s="99"/>
    </row>
    <row r="139" spans="2:13" x14ac:dyDescent="0.25">
      <c r="B139" s="99"/>
      <c r="C139" s="101"/>
      <c r="D139" s="347"/>
      <c r="E139" s="347"/>
      <c r="F139" s="99"/>
      <c r="G139" s="99"/>
      <c r="H139" s="425"/>
      <c r="I139" s="99"/>
      <c r="J139" s="460"/>
      <c r="L139" s="99"/>
      <c r="M139" s="99"/>
    </row>
    <row r="140" spans="2:13" x14ac:dyDescent="0.25">
      <c r="B140" s="99"/>
      <c r="C140" s="101"/>
      <c r="D140" s="347"/>
      <c r="E140" s="347"/>
      <c r="F140" s="99"/>
      <c r="G140" s="99"/>
      <c r="H140" s="425"/>
      <c r="I140" s="99"/>
      <c r="J140" s="460"/>
      <c r="L140" s="99"/>
      <c r="M140" s="99"/>
    </row>
    <row r="141" spans="2:13" x14ac:dyDescent="0.25">
      <c r="B141" s="99"/>
      <c r="C141" s="101"/>
      <c r="D141" s="347"/>
      <c r="E141" s="347"/>
      <c r="F141" s="99"/>
      <c r="G141" s="99"/>
      <c r="H141" s="425"/>
      <c r="I141" s="99"/>
      <c r="J141" s="460"/>
      <c r="L141" s="99"/>
      <c r="M141" s="99"/>
    </row>
    <row r="142" spans="2:13" x14ac:dyDescent="0.25">
      <c r="L142" s="99"/>
      <c r="M142" s="99"/>
    </row>
    <row r="143" spans="2:13" x14ac:dyDescent="0.25">
      <c r="L143" s="99"/>
      <c r="M143" s="99"/>
    </row>
    <row r="144" spans="2:13" x14ac:dyDescent="0.25">
      <c r="L144" s="99"/>
      <c r="M144" s="99"/>
    </row>
    <row r="145" spans="12:13" x14ac:dyDescent="0.25">
      <c r="L145" s="99"/>
      <c r="M145" s="99"/>
    </row>
  </sheetData>
  <mergeCells count="1">
    <mergeCell ref="A39:H39"/>
  </mergeCells>
  <phoneticPr fontId="8" type="noConversion"/>
  <printOptions headings="1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F25F-C478-4B5F-BACD-717C4270766F}">
  <dimension ref="A1:H14"/>
  <sheetViews>
    <sheetView workbookViewId="0">
      <selection activeCell="C12" sqref="C12"/>
    </sheetView>
  </sheetViews>
  <sheetFormatPr defaultRowHeight="23.25" x14ac:dyDescent="0.25"/>
  <cols>
    <col min="1" max="1" width="17.5703125" style="347" customWidth="1"/>
    <col min="2" max="2" width="17.7109375" style="99" customWidth="1"/>
    <col min="3" max="3" width="17.85546875" style="99" customWidth="1"/>
    <col min="4" max="4" width="11.28515625" style="348" customWidth="1"/>
    <col min="5" max="5" width="11.140625" style="348" customWidth="1"/>
    <col min="6" max="6" width="19.85546875" style="99" customWidth="1"/>
    <col min="7" max="7" width="9.28515625" style="99" customWidth="1"/>
    <col min="8" max="8" width="7.28515625" style="99" customWidth="1"/>
    <col min="9" max="16384" width="9.140625" style="99"/>
  </cols>
  <sheetData>
    <row r="1" spans="1:8" s="346" customFormat="1" ht="24" thickBot="1" x14ac:dyDescent="0.3">
      <c r="A1" s="414" t="s">
        <v>39</v>
      </c>
      <c r="B1" s="415" t="s">
        <v>38</v>
      </c>
      <c r="C1" s="415" t="s">
        <v>219</v>
      </c>
      <c r="D1" s="539" t="s">
        <v>310</v>
      </c>
      <c r="E1" s="539"/>
      <c r="F1" s="414" t="s">
        <v>311</v>
      </c>
      <c r="G1" s="540" t="s">
        <v>312</v>
      </c>
      <c r="H1" s="540"/>
    </row>
    <row r="2" spans="1:8" ht="21" x14ac:dyDescent="0.25">
      <c r="A2" s="371" t="s">
        <v>313</v>
      </c>
      <c r="B2" s="370">
        <v>44451</v>
      </c>
      <c r="C2" s="370">
        <v>44473</v>
      </c>
      <c r="D2" s="413">
        <f t="shared" ref="D2:D3" si="0">C2-B2</f>
        <v>22</v>
      </c>
      <c r="E2" s="413" t="s">
        <v>284</v>
      </c>
      <c r="F2" s="370">
        <v>44485</v>
      </c>
      <c r="G2" s="413">
        <f>F2-C2</f>
        <v>12</v>
      </c>
      <c r="H2" s="413" t="s">
        <v>284</v>
      </c>
    </row>
    <row r="3" spans="1:8" ht="21" x14ac:dyDescent="0.25">
      <c r="A3" s="371" t="s">
        <v>314</v>
      </c>
      <c r="B3" s="370">
        <v>44452</v>
      </c>
      <c r="C3" s="370">
        <v>44474</v>
      </c>
      <c r="D3" s="413">
        <f t="shared" si="0"/>
        <v>22</v>
      </c>
      <c r="E3" s="413" t="s">
        <v>284</v>
      </c>
      <c r="F3" s="370">
        <v>44485</v>
      </c>
      <c r="G3" s="413">
        <f>F3-C3</f>
        <v>11</v>
      </c>
      <c r="H3" s="413" t="s">
        <v>284</v>
      </c>
    </row>
    <row r="4" spans="1:8" ht="18.75" x14ac:dyDescent="0.25">
      <c r="A4" s="351"/>
      <c r="B4" s="372"/>
      <c r="C4" s="372"/>
      <c r="D4" s="351"/>
      <c r="E4" s="351"/>
    </row>
    <row r="5" spans="1:8" ht="18.75" x14ac:dyDescent="0.25">
      <c r="A5" s="351"/>
      <c r="B5" s="372"/>
      <c r="C5" s="372"/>
      <c r="D5" s="351"/>
      <c r="E5" s="351"/>
    </row>
    <row r="6" spans="1:8" ht="18.75" x14ac:dyDescent="0.25">
      <c r="A6" s="351"/>
      <c r="B6" s="372"/>
      <c r="C6" s="372"/>
      <c r="D6" s="351"/>
      <c r="E6" s="351"/>
    </row>
    <row r="7" spans="1:8" ht="18.75" x14ac:dyDescent="0.25">
      <c r="A7" s="351"/>
      <c r="B7" s="372"/>
      <c r="C7" s="372"/>
      <c r="D7" s="351"/>
      <c r="E7" s="351"/>
    </row>
    <row r="8" spans="1:8" ht="18.75" x14ac:dyDescent="0.25">
      <c r="A8" s="351"/>
      <c r="B8" s="372"/>
      <c r="C8" s="372"/>
      <c r="D8" s="351"/>
      <c r="E8" s="351"/>
    </row>
    <row r="9" spans="1:8" ht="18.75" x14ac:dyDescent="0.25">
      <c r="A9" s="351"/>
      <c r="B9" s="372"/>
      <c r="C9" s="372"/>
      <c r="D9" s="351"/>
      <c r="E9" s="351"/>
    </row>
    <row r="10" spans="1:8" ht="23.25" customHeight="1" x14ac:dyDescent="0.25">
      <c r="A10" s="538"/>
      <c r="B10" s="538"/>
      <c r="C10" s="538"/>
      <c r="D10" s="538"/>
      <c r="E10" s="346"/>
    </row>
    <row r="11" spans="1:8" ht="23.25" customHeight="1" x14ac:dyDescent="0.25">
      <c r="A11" s="351"/>
      <c r="B11" s="372"/>
      <c r="C11" s="372"/>
      <c r="D11" s="351"/>
      <c r="E11" s="351"/>
    </row>
    <row r="12" spans="1:8" ht="18.75" x14ac:dyDescent="0.25">
      <c r="A12" s="351"/>
      <c r="B12" s="372"/>
      <c r="C12" s="372"/>
      <c r="D12" s="351"/>
      <c r="E12" s="351"/>
    </row>
    <row r="13" spans="1:8" ht="18.75" x14ac:dyDescent="0.25">
      <c r="A13" s="351"/>
      <c r="B13" s="372"/>
      <c r="C13" s="372"/>
      <c r="D13" s="351"/>
      <c r="E13" s="351"/>
    </row>
    <row r="14" spans="1:8" ht="18.75" x14ac:dyDescent="0.25">
      <c r="A14" s="351"/>
      <c r="B14" s="372"/>
      <c r="C14" s="372"/>
      <c r="D14" s="351"/>
      <c r="E14" s="351"/>
    </row>
  </sheetData>
  <mergeCells count="3">
    <mergeCell ref="A10:D10"/>
    <mergeCell ref="D1:E1"/>
    <mergeCell ref="G1:H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104F-A227-4B8C-98E3-F4522334752E}">
  <dimension ref="A1:Q142"/>
  <sheetViews>
    <sheetView topLeftCell="D1" zoomScale="98" zoomScaleNormal="98" workbookViewId="0">
      <pane ySplit="2" topLeftCell="A136" activePane="bottomLeft" state="frozen"/>
      <selection pane="bottomLeft" activeCell="K138" sqref="K138"/>
    </sheetView>
  </sheetViews>
  <sheetFormatPr defaultRowHeight="18.75" x14ac:dyDescent="0.3"/>
  <cols>
    <col min="1" max="1" width="3.42578125" style="243" customWidth="1"/>
    <col min="2" max="2" width="16.140625" style="48" customWidth="1"/>
    <col min="3" max="3" width="29.7109375" style="45" customWidth="1"/>
    <col min="4" max="4" width="14.85546875" style="45" customWidth="1"/>
    <col min="5" max="5" width="16.42578125" style="45" customWidth="1"/>
    <col min="6" max="6" width="13.140625" style="46" customWidth="1"/>
    <col min="7" max="7" width="22.140625" style="46" customWidth="1"/>
    <col min="8" max="8" width="21.5703125" style="43" customWidth="1"/>
    <col min="9" max="9" width="24.140625" style="44" customWidth="1"/>
    <col min="10" max="10" width="20" style="36" customWidth="1"/>
    <col min="11" max="11" width="6.7109375" style="243" customWidth="1"/>
    <col min="12" max="12" width="14.5703125" style="45" customWidth="1"/>
    <col min="13" max="13" width="29" style="45" customWidth="1"/>
    <col min="14" max="14" width="9.140625" style="45"/>
    <col min="15" max="15" width="14" style="46" customWidth="1"/>
    <col min="16" max="16" width="9.140625" style="45"/>
    <col min="17" max="17" width="12.5703125" style="45" bestFit="1" customWidth="1"/>
    <col min="18" max="16384" width="9.140625" style="45"/>
  </cols>
  <sheetData>
    <row r="1" spans="1:16" s="149" customFormat="1" ht="35.25" customHeight="1" thickBot="1" x14ac:dyDescent="0.3">
      <c r="A1" s="236"/>
      <c r="B1" s="542">
        <v>2021</v>
      </c>
      <c r="C1" s="543"/>
      <c r="D1" s="543"/>
      <c r="E1" s="543"/>
      <c r="F1" s="543"/>
      <c r="G1" s="543"/>
      <c r="H1" s="543"/>
      <c r="I1" s="543"/>
      <c r="J1" s="544"/>
      <c r="K1" s="236"/>
      <c r="O1" s="150"/>
    </row>
    <row r="2" spans="1:16" s="43" customFormat="1" ht="24" thickBot="1" x14ac:dyDescent="0.4">
      <c r="A2" s="237"/>
      <c r="B2" s="238" t="s">
        <v>8</v>
      </c>
      <c r="C2" s="237" t="s">
        <v>57</v>
      </c>
      <c r="D2" s="239" t="s">
        <v>59</v>
      </c>
      <c r="E2" s="237" t="s">
        <v>35</v>
      </c>
      <c r="F2" s="240" t="s">
        <v>56</v>
      </c>
      <c r="G2" s="240" t="s">
        <v>241</v>
      </c>
      <c r="H2" s="237" t="s">
        <v>66</v>
      </c>
      <c r="I2" s="240" t="s">
        <v>62</v>
      </c>
      <c r="J2" s="241">
        <f>SUM(I:I)</f>
        <v>-1458.18</v>
      </c>
      <c r="K2" s="237"/>
      <c r="O2" s="44"/>
    </row>
    <row r="3" spans="1:16" ht="27.75" customHeight="1" thickBot="1" x14ac:dyDescent="0.45">
      <c r="A3" s="242"/>
      <c r="B3" s="545" t="s">
        <v>237</v>
      </c>
      <c r="C3" s="546"/>
      <c r="D3" s="546"/>
      <c r="E3" s="546"/>
      <c r="F3" s="546"/>
      <c r="G3" s="546"/>
      <c r="H3" s="546"/>
      <c r="I3" s="546"/>
      <c r="J3" s="547"/>
      <c r="K3" s="242"/>
    </row>
    <row r="4" spans="1:16" ht="15.75" customHeight="1" x14ac:dyDescent="0.3">
      <c r="A4" s="242"/>
      <c r="B4" s="121">
        <v>44232</v>
      </c>
      <c r="C4" s="124" t="s">
        <v>58</v>
      </c>
      <c r="D4" s="123">
        <v>25</v>
      </c>
      <c r="E4" s="124" t="s">
        <v>60</v>
      </c>
      <c r="F4" s="155">
        <v>-2.56</v>
      </c>
      <c r="G4" s="125">
        <f>D4*F4</f>
        <v>-64</v>
      </c>
      <c r="H4" s="556" t="s">
        <v>63</v>
      </c>
      <c r="I4" s="553">
        <f>SUM(G4:G7)</f>
        <v>-43.199999999999989</v>
      </c>
      <c r="K4" s="242"/>
    </row>
    <row r="5" spans="1:16" ht="15.75" customHeight="1" x14ac:dyDescent="0.3">
      <c r="B5" s="144">
        <v>44232</v>
      </c>
      <c r="C5" s="145" t="s">
        <v>61</v>
      </c>
      <c r="D5" s="146">
        <v>1</v>
      </c>
      <c r="E5" s="145" t="s">
        <v>60</v>
      </c>
      <c r="F5" s="156">
        <v>-25.2</v>
      </c>
      <c r="G5" s="147">
        <f>D5*F5</f>
        <v>-25.2</v>
      </c>
      <c r="H5" s="557"/>
      <c r="I5" s="554"/>
    </row>
    <row r="6" spans="1:16" x14ac:dyDescent="0.3">
      <c r="B6" s="144"/>
      <c r="C6" s="145" t="s">
        <v>58</v>
      </c>
      <c r="D6" s="146">
        <v>25</v>
      </c>
      <c r="E6" s="145" t="s">
        <v>60</v>
      </c>
      <c r="F6" s="156">
        <v>-2.56</v>
      </c>
      <c r="G6" s="147">
        <f>D6*F6</f>
        <v>-64</v>
      </c>
      <c r="H6" s="557"/>
      <c r="I6" s="554"/>
    </row>
    <row r="7" spans="1:16" ht="19.5" thickBot="1" x14ac:dyDescent="0.35">
      <c r="B7" s="184">
        <v>44251</v>
      </c>
      <c r="C7" s="180" t="s">
        <v>65</v>
      </c>
      <c r="D7" s="185">
        <v>3</v>
      </c>
      <c r="E7" s="186" t="s">
        <v>35</v>
      </c>
      <c r="F7" s="187">
        <v>40</v>
      </c>
      <c r="G7" s="188">
        <v>110</v>
      </c>
      <c r="H7" s="557"/>
      <c r="I7" s="554"/>
    </row>
    <row r="8" spans="1:16" ht="28.5" customHeight="1" thickBot="1" x14ac:dyDescent="0.45">
      <c r="B8" s="545" t="s">
        <v>236</v>
      </c>
      <c r="C8" s="546"/>
      <c r="D8" s="550"/>
      <c r="E8" s="550"/>
      <c r="F8" s="550"/>
      <c r="G8" s="550"/>
      <c r="H8" s="546"/>
      <c r="I8" s="546"/>
      <c r="J8" s="547"/>
    </row>
    <row r="9" spans="1:16" ht="16.5" customHeight="1" x14ac:dyDescent="0.3">
      <c r="B9" s="121">
        <v>44263</v>
      </c>
      <c r="C9" s="124" t="s">
        <v>58</v>
      </c>
      <c r="D9" s="123">
        <v>25</v>
      </c>
      <c r="E9" s="124" t="s">
        <v>60</v>
      </c>
      <c r="F9" s="155">
        <v>-2.56</v>
      </c>
      <c r="G9" s="125">
        <f t="shared" ref="G9:G14" si="0">D9*F9</f>
        <v>-64</v>
      </c>
      <c r="H9" s="558" t="s">
        <v>64</v>
      </c>
      <c r="I9" s="561">
        <f>SUM(G9:G14)</f>
        <v>-76</v>
      </c>
      <c r="N9" s="46"/>
      <c r="O9" s="45"/>
    </row>
    <row r="10" spans="1:16" ht="15.75" customHeight="1" x14ac:dyDescent="0.3">
      <c r="B10" s="144"/>
      <c r="C10" s="145" t="s">
        <v>58</v>
      </c>
      <c r="D10" s="146">
        <v>25</v>
      </c>
      <c r="E10" s="145" t="s">
        <v>60</v>
      </c>
      <c r="F10" s="156">
        <v>-2.56</v>
      </c>
      <c r="G10" s="147">
        <f t="shared" si="0"/>
        <v>-64</v>
      </c>
      <c r="H10" s="559"/>
      <c r="I10" s="562"/>
      <c r="N10" s="46"/>
      <c r="O10" s="45"/>
    </row>
    <row r="11" spans="1:16" ht="15.75" customHeight="1" x14ac:dyDescent="0.3">
      <c r="B11" s="151">
        <v>44280</v>
      </c>
      <c r="C11" s="153" t="s">
        <v>65</v>
      </c>
      <c r="D11" s="152">
        <v>3</v>
      </c>
      <c r="E11" s="153" t="s">
        <v>35</v>
      </c>
      <c r="F11" s="157">
        <v>30</v>
      </c>
      <c r="G11" s="154">
        <f t="shared" si="0"/>
        <v>90</v>
      </c>
      <c r="H11" s="559"/>
      <c r="I11" s="562"/>
      <c r="N11" s="46"/>
      <c r="O11" s="45"/>
    </row>
    <row r="12" spans="1:16" ht="15.75" customHeight="1" x14ac:dyDescent="0.3">
      <c r="B12" s="144">
        <v>44263</v>
      </c>
      <c r="C12" s="145" t="s">
        <v>58</v>
      </c>
      <c r="D12" s="146">
        <v>25</v>
      </c>
      <c r="E12" s="145" t="s">
        <v>60</v>
      </c>
      <c r="F12" s="156">
        <v>-2.56</v>
      </c>
      <c r="G12" s="147">
        <f t="shared" si="0"/>
        <v>-64</v>
      </c>
      <c r="H12" s="559"/>
      <c r="I12" s="562"/>
      <c r="N12" s="46"/>
      <c r="O12" s="45"/>
    </row>
    <row r="13" spans="1:16" s="118" customFormat="1" x14ac:dyDescent="0.3">
      <c r="A13" s="244"/>
      <c r="B13" s="144">
        <v>44263</v>
      </c>
      <c r="C13" s="145" t="s">
        <v>67</v>
      </c>
      <c r="D13" s="146">
        <v>1</v>
      </c>
      <c r="E13" s="145" t="s">
        <v>68</v>
      </c>
      <c r="F13" s="156">
        <v>18</v>
      </c>
      <c r="G13" s="147">
        <f t="shared" si="0"/>
        <v>18</v>
      </c>
      <c r="H13" s="559"/>
      <c r="I13" s="562"/>
      <c r="J13" s="194"/>
      <c r="K13" s="244"/>
      <c r="N13" s="119"/>
    </row>
    <row r="14" spans="1:16" ht="19.5" thickBot="1" x14ac:dyDescent="0.35">
      <c r="B14" s="184">
        <v>44280</v>
      </c>
      <c r="C14" s="180" t="s">
        <v>69</v>
      </c>
      <c r="D14" s="185">
        <v>1</v>
      </c>
      <c r="E14" s="186" t="s">
        <v>70</v>
      </c>
      <c r="F14" s="187">
        <v>8</v>
      </c>
      <c r="G14" s="188">
        <f t="shared" si="0"/>
        <v>8</v>
      </c>
      <c r="H14" s="560"/>
      <c r="I14" s="563"/>
      <c r="N14" s="46"/>
      <c r="O14" s="45"/>
    </row>
    <row r="15" spans="1:16" ht="27" thickBot="1" x14ac:dyDescent="0.45">
      <c r="B15" s="545" t="s">
        <v>235</v>
      </c>
      <c r="C15" s="546"/>
      <c r="D15" s="550"/>
      <c r="E15" s="550"/>
      <c r="F15" s="550"/>
      <c r="G15" s="550"/>
      <c r="H15" s="546"/>
      <c r="I15" s="546"/>
      <c r="J15" s="547"/>
    </row>
    <row r="16" spans="1:16" x14ac:dyDescent="0.3">
      <c r="B16" s="121">
        <v>44326</v>
      </c>
      <c r="C16" s="124" t="s">
        <v>58</v>
      </c>
      <c r="D16" s="123">
        <v>25</v>
      </c>
      <c r="E16" s="124" t="s">
        <v>60</v>
      </c>
      <c r="F16" s="155">
        <v>-2.56</v>
      </c>
      <c r="G16" s="125">
        <f t="shared" ref="G16:G22" si="1">D16*F16</f>
        <v>-64</v>
      </c>
      <c r="H16" s="565" t="s">
        <v>72</v>
      </c>
      <c r="I16" s="568">
        <f>SUM(G16:G22)</f>
        <v>205</v>
      </c>
      <c r="J16" s="194"/>
      <c r="P16" s="47"/>
    </row>
    <row r="17" spans="1:17" x14ac:dyDescent="0.3">
      <c r="B17" s="151">
        <v>44328</v>
      </c>
      <c r="C17" s="153" t="s">
        <v>65</v>
      </c>
      <c r="D17" s="152">
        <v>3</v>
      </c>
      <c r="E17" s="153" t="s">
        <v>35</v>
      </c>
      <c r="F17" s="157">
        <v>25</v>
      </c>
      <c r="G17" s="154">
        <f t="shared" si="1"/>
        <v>75</v>
      </c>
      <c r="H17" s="566"/>
      <c r="I17" s="569"/>
      <c r="P17" s="47"/>
    </row>
    <row r="18" spans="1:17" x14ac:dyDescent="0.3">
      <c r="B18" s="184">
        <v>44326</v>
      </c>
      <c r="C18" s="180" t="s">
        <v>69</v>
      </c>
      <c r="D18" s="182">
        <v>1</v>
      </c>
      <c r="E18" s="180" t="s">
        <v>70</v>
      </c>
      <c r="F18" s="181">
        <v>8</v>
      </c>
      <c r="G18" s="183">
        <f t="shared" si="1"/>
        <v>8</v>
      </c>
      <c r="H18" s="566"/>
      <c r="I18" s="569"/>
      <c r="P18" s="47"/>
    </row>
    <row r="19" spans="1:17" s="118" customFormat="1" x14ac:dyDescent="0.3">
      <c r="A19" s="244"/>
      <c r="B19" s="184">
        <v>44330</v>
      </c>
      <c r="C19" s="180" t="s">
        <v>65</v>
      </c>
      <c r="D19" s="182">
        <v>5</v>
      </c>
      <c r="E19" s="180" t="s">
        <v>35</v>
      </c>
      <c r="F19" s="181">
        <v>30</v>
      </c>
      <c r="G19" s="183">
        <f t="shared" si="1"/>
        <v>150</v>
      </c>
      <c r="H19" s="566"/>
      <c r="I19" s="569"/>
      <c r="J19" s="36"/>
      <c r="K19" s="244"/>
      <c r="O19" s="119"/>
      <c r="P19" s="120"/>
    </row>
    <row r="20" spans="1:17" x14ac:dyDescent="0.3">
      <c r="B20" s="184">
        <v>44333</v>
      </c>
      <c r="C20" s="180" t="s">
        <v>65</v>
      </c>
      <c r="D20" s="182">
        <v>2</v>
      </c>
      <c r="E20" s="180" t="s">
        <v>35</v>
      </c>
      <c r="F20" s="181">
        <v>25</v>
      </c>
      <c r="G20" s="183">
        <f t="shared" si="1"/>
        <v>50</v>
      </c>
      <c r="H20" s="566"/>
      <c r="I20" s="569"/>
    </row>
    <row r="21" spans="1:17" x14ac:dyDescent="0.3">
      <c r="B21" s="184">
        <v>44334</v>
      </c>
      <c r="C21" s="180" t="s">
        <v>65</v>
      </c>
      <c r="D21" s="182">
        <v>2</v>
      </c>
      <c r="E21" s="180" t="s">
        <v>35</v>
      </c>
      <c r="F21" s="181">
        <v>25</v>
      </c>
      <c r="G21" s="183">
        <f t="shared" si="1"/>
        <v>50</v>
      </c>
      <c r="H21" s="566"/>
      <c r="I21" s="569"/>
      <c r="L21" s="564"/>
      <c r="M21" s="564"/>
      <c r="N21" s="564"/>
      <c r="O21" s="564"/>
      <c r="P21" s="564"/>
      <c r="Q21" s="564"/>
    </row>
    <row r="22" spans="1:17" ht="19.5" thickBot="1" x14ac:dyDescent="0.35">
      <c r="B22" s="126">
        <v>44346</v>
      </c>
      <c r="C22" s="129" t="s">
        <v>58</v>
      </c>
      <c r="D22" s="128">
        <v>25</v>
      </c>
      <c r="E22" s="129" t="s">
        <v>60</v>
      </c>
      <c r="F22" s="158">
        <v>-2.56</v>
      </c>
      <c r="G22" s="130">
        <f t="shared" si="1"/>
        <v>-64</v>
      </c>
      <c r="H22" s="567"/>
      <c r="I22" s="570"/>
      <c r="J22" s="194"/>
    </row>
    <row r="23" spans="1:17" s="255" customFormat="1" ht="19.5" thickBot="1" x14ac:dyDescent="0.35">
      <c r="A23" s="243"/>
      <c r="B23" s="165"/>
      <c r="C23" s="189"/>
      <c r="D23" s="189"/>
      <c r="E23" s="189"/>
      <c r="F23" s="190"/>
      <c r="G23" s="190"/>
      <c r="H23" s="191"/>
      <c r="I23" s="192"/>
      <c r="J23" s="36"/>
      <c r="K23" s="243"/>
      <c r="O23" s="46"/>
    </row>
    <row r="24" spans="1:17" s="255" customFormat="1" x14ac:dyDescent="0.3">
      <c r="A24" s="243"/>
      <c r="B24" s="165"/>
      <c r="C24" s="203" t="s">
        <v>69</v>
      </c>
      <c r="D24" s="204">
        <v>1</v>
      </c>
      <c r="E24" s="204" t="s">
        <v>70</v>
      </c>
      <c r="F24" s="205">
        <v>8</v>
      </c>
      <c r="G24" s="246">
        <f t="shared" ref="G24" si="2">D24*F24</f>
        <v>8</v>
      </c>
      <c r="H24" s="256"/>
      <c r="I24" s="257"/>
      <c r="J24" s="258"/>
      <c r="K24" s="243"/>
      <c r="O24" s="46"/>
    </row>
    <row r="25" spans="1:17" s="255" customFormat="1" x14ac:dyDescent="0.3">
      <c r="A25" s="243"/>
      <c r="B25" s="165"/>
      <c r="C25" s="206" t="s">
        <v>65</v>
      </c>
      <c r="D25" s="207">
        <f>SUM(D17+D19+D20+D21)</f>
        <v>12</v>
      </c>
      <c r="E25" s="208" t="s">
        <v>35</v>
      </c>
      <c r="F25" s="209">
        <v>25</v>
      </c>
      <c r="G25" s="267">
        <f>SUM(G17+G19+G21+G20)</f>
        <v>325</v>
      </c>
      <c r="H25" s="256"/>
      <c r="I25" s="257"/>
      <c r="J25" s="258"/>
      <c r="K25" s="243"/>
      <c r="O25" s="46"/>
    </row>
    <row r="26" spans="1:17" s="255" customFormat="1" ht="19.5" thickBot="1" x14ac:dyDescent="0.35">
      <c r="A26" s="243"/>
      <c r="B26" s="165"/>
      <c r="C26" s="280" t="s">
        <v>58</v>
      </c>
      <c r="D26" s="114">
        <v>50</v>
      </c>
      <c r="E26" s="114" t="s">
        <v>60</v>
      </c>
      <c r="F26" s="201">
        <v>-2.56</v>
      </c>
      <c r="G26" s="248">
        <f>F26*D26</f>
        <v>-128</v>
      </c>
      <c r="H26" s="256"/>
      <c r="I26" s="257"/>
      <c r="J26" s="258"/>
      <c r="K26" s="243"/>
      <c r="O26" s="46"/>
    </row>
    <row r="27" spans="1:17" s="255" customFormat="1" ht="19.5" thickBot="1" x14ac:dyDescent="0.35">
      <c r="A27" s="243"/>
      <c r="B27" s="165"/>
      <c r="C27" s="36"/>
      <c r="D27" s="36"/>
      <c r="E27" s="36"/>
      <c r="F27" s="37"/>
      <c r="G27" s="37"/>
      <c r="H27" s="268"/>
      <c r="I27" s="258"/>
      <c r="J27" s="258"/>
      <c r="L27" s="46"/>
    </row>
    <row r="28" spans="1:17" s="255" customFormat="1" ht="27" thickBot="1" x14ac:dyDescent="0.45">
      <c r="A28" s="243"/>
      <c r="B28" s="165"/>
      <c r="C28" s="574" t="s">
        <v>235</v>
      </c>
      <c r="D28" s="575"/>
      <c r="E28" s="36"/>
      <c r="F28" s="264" t="s">
        <v>62</v>
      </c>
      <c r="G28" s="281">
        <f>SUM(G24:G26)</f>
        <v>205</v>
      </c>
      <c r="H28" s="269"/>
      <c r="I28" s="270"/>
      <c r="J28" s="258"/>
      <c r="L28" s="46"/>
    </row>
    <row r="29" spans="1:17" s="255" customFormat="1" ht="26.25" x14ac:dyDescent="0.4">
      <c r="A29" s="243"/>
      <c r="B29" s="165"/>
      <c r="C29" s="274"/>
      <c r="D29" s="274"/>
      <c r="E29" s="189"/>
      <c r="F29" s="275"/>
      <c r="G29" s="275"/>
      <c r="H29" s="269"/>
      <c r="I29" s="270"/>
      <c r="J29" s="258"/>
      <c r="L29" s="46"/>
    </row>
    <row r="30" spans="1:17" s="143" customFormat="1" ht="27" thickBot="1" x14ac:dyDescent="0.45">
      <c r="A30" s="243"/>
      <c r="B30" s="549" t="s">
        <v>220</v>
      </c>
      <c r="C30" s="549"/>
      <c r="D30" s="550"/>
      <c r="E30" s="550"/>
      <c r="F30" s="550"/>
      <c r="G30" s="550"/>
      <c r="H30" s="549"/>
      <c r="I30" s="549"/>
      <c r="J30" s="549"/>
      <c r="K30" s="243"/>
      <c r="O30" s="46"/>
    </row>
    <row r="31" spans="1:17" x14ac:dyDescent="0.3">
      <c r="B31" s="121">
        <v>44356</v>
      </c>
      <c r="C31" s="122" t="s">
        <v>58</v>
      </c>
      <c r="D31" s="123">
        <v>5</v>
      </c>
      <c r="E31" s="124" t="s">
        <v>60</v>
      </c>
      <c r="F31" s="155">
        <v>-2.56</v>
      </c>
      <c r="G31" s="125">
        <v>-25.98</v>
      </c>
      <c r="H31" s="565" t="s">
        <v>218</v>
      </c>
      <c r="I31" s="553">
        <f>SUM(G31:G34)</f>
        <v>-439.98</v>
      </c>
      <c r="J31" s="551"/>
    </row>
    <row r="32" spans="1:17" s="142" customFormat="1" x14ac:dyDescent="0.3">
      <c r="A32" s="243"/>
      <c r="B32" s="144">
        <v>44358</v>
      </c>
      <c r="C32" s="148" t="s">
        <v>228</v>
      </c>
      <c r="D32" s="146">
        <v>20</v>
      </c>
      <c r="E32" s="145" t="s">
        <v>60</v>
      </c>
      <c r="F32" s="156">
        <v>-2.5</v>
      </c>
      <c r="G32" s="147">
        <v>-50</v>
      </c>
      <c r="H32" s="566"/>
      <c r="I32" s="554"/>
      <c r="J32" s="552"/>
      <c r="K32" s="243"/>
      <c r="O32" s="46"/>
    </row>
    <row r="33" spans="1:15" s="142" customFormat="1" x14ac:dyDescent="0.3">
      <c r="A33" s="243"/>
      <c r="B33" s="144">
        <v>44366</v>
      </c>
      <c r="C33" s="145" t="s">
        <v>233</v>
      </c>
      <c r="D33" s="146">
        <v>36</v>
      </c>
      <c r="E33" s="145" t="s">
        <v>234</v>
      </c>
      <c r="F33" s="156">
        <v>-8.33</v>
      </c>
      <c r="G33" s="147">
        <v>-300</v>
      </c>
      <c r="H33" s="566"/>
      <c r="I33" s="554"/>
      <c r="J33" s="552"/>
      <c r="K33" s="243"/>
      <c r="O33" s="46"/>
    </row>
    <row r="34" spans="1:15" ht="19.5" thickBot="1" x14ac:dyDescent="0.35">
      <c r="B34" s="126">
        <v>44367</v>
      </c>
      <c r="C34" s="127" t="s">
        <v>58</v>
      </c>
      <c r="D34" s="128">
        <v>25</v>
      </c>
      <c r="E34" s="129" t="s">
        <v>60</v>
      </c>
      <c r="F34" s="158">
        <v>-2.56</v>
      </c>
      <c r="G34" s="130">
        <v>-64</v>
      </c>
      <c r="H34" s="567"/>
      <c r="I34" s="555"/>
      <c r="J34" s="552"/>
      <c r="M34" s="46"/>
      <c r="O34" s="45"/>
    </row>
    <row r="35" spans="1:15" s="255" customFormat="1" ht="27" thickBot="1" x14ac:dyDescent="0.45">
      <c r="A35" s="243"/>
      <c r="B35" s="165"/>
      <c r="C35" s="274"/>
      <c r="D35" s="274"/>
      <c r="E35" s="189"/>
      <c r="F35" s="275"/>
      <c r="G35" s="275"/>
      <c r="H35" s="269"/>
      <c r="I35" s="270"/>
      <c r="J35" s="258"/>
      <c r="L35" s="46"/>
    </row>
    <row r="36" spans="1:15" s="255" customFormat="1" x14ac:dyDescent="0.3">
      <c r="A36" s="243"/>
      <c r="B36" s="165"/>
      <c r="C36" s="276" t="s">
        <v>58</v>
      </c>
      <c r="D36" s="277"/>
      <c r="E36" s="277"/>
      <c r="F36" s="278"/>
      <c r="G36" s="279">
        <f>G31+G34</f>
        <v>-89.98</v>
      </c>
      <c r="H36" s="256"/>
      <c r="I36" s="257"/>
      <c r="J36" s="258"/>
      <c r="K36" s="243"/>
      <c r="O36" s="46"/>
    </row>
    <row r="37" spans="1:15" s="255" customFormat="1" x14ac:dyDescent="0.3">
      <c r="A37" s="243"/>
      <c r="B37" s="165"/>
      <c r="C37" s="198" t="s">
        <v>228</v>
      </c>
      <c r="D37" s="35">
        <v>20</v>
      </c>
      <c r="E37" s="35" t="s">
        <v>60</v>
      </c>
      <c r="F37" s="200">
        <v>-2.5</v>
      </c>
      <c r="G37" s="247">
        <f>F37*D37</f>
        <v>-50</v>
      </c>
      <c r="H37" s="256"/>
      <c r="I37" s="257"/>
      <c r="J37" s="258"/>
      <c r="K37" s="243"/>
      <c r="O37" s="46"/>
    </row>
    <row r="38" spans="1:15" s="255" customFormat="1" ht="19.5" thickBot="1" x14ac:dyDescent="0.35">
      <c r="A38" s="243"/>
      <c r="B38" s="165"/>
      <c r="C38" s="199" t="s">
        <v>248</v>
      </c>
      <c r="D38" s="576" t="s">
        <v>249</v>
      </c>
      <c r="E38" s="576"/>
      <c r="F38" s="201"/>
      <c r="G38" s="248">
        <f>SUM(G33)</f>
        <v>-300</v>
      </c>
      <c r="H38" s="259"/>
      <c r="I38" s="260"/>
      <c r="J38" s="258"/>
      <c r="K38" s="243"/>
      <c r="O38" s="46"/>
    </row>
    <row r="39" spans="1:15" s="255" customFormat="1" ht="19.5" thickBot="1" x14ac:dyDescent="0.35">
      <c r="A39" s="243"/>
      <c r="B39" s="165"/>
      <c r="C39" s="36"/>
      <c r="D39" s="36"/>
      <c r="E39" s="36"/>
      <c r="F39" s="37"/>
      <c r="G39" s="37"/>
      <c r="H39" s="268"/>
      <c r="I39" s="258"/>
      <c r="J39" s="258"/>
      <c r="L39" s="46"/>
    </row>
    <row r="40" spans="1:15" s="255" customFormat="1" ht="27" thickBot="1" x14ac:dyDescent="0.45">
      <c r="A40" s="243"/>
      <c r="B40" s="165"/>
      <c r="C40" s="574" t="s">
        <v>220</v>
      </c>
      <c r="D40" s="575"/>
      <c r="E40" s="36"/>
      <c r="F40" s="263" t="s">
        <v>62</v>
      </c>
      <c r="G40" s="266">
        <f>SUM(G36:G38)</f>
        <v>-439.98</v>
      </c>
      <c r="H40" s="269"/>
      <c r="I40" s="270"/>
      <c r="J40" s="258"/>
      <c r="L40" s="46"/>
    </row>
    <row r="41" spans="1:15" s="255" customFormat="1" ht="26.25" x14ac:dyDescent="0.4">
      <c r="A41" s="243"/>
      <c r="B41" s="165"/>
      <c r="C41" s="274"/>
      <c r="D41" s="274"/>
      <c r="E41" s="189"/>
      <c r="F41" s="275"/>
      <c r="G41" s="275"/>
      <c r="H41" s="269"/>
      <c r="I41" s="270"/>
      <c r="J41" s="258"/>
      <c r="L41" s="46"/>
    </row>
    <row r="42" spans="1:15" ht="27" thickBot="1" x14ac:dyDescent="0.45">
      <c r="B42" s="549" t="s">
        <v>231</v>
      </c>
      <c r="C42" s="549"/>
      <c r="D42" s="549"/>
      <c r="E42" s="549"/>
      <c r="F42" s="549"/>
      <c r="G42" s="549"/>
      <c r="H42" s="549"/>
      <c r="I42" s="549"/>
      <c r="J42" s="549"/>
      <c r="M42" s="46"/>
      <c r="O42" s="45"/>
    </row>
    <row r="43" spans="1:15" x14ac:dyDescent="0.3">
      <c r="B43" s="228">
        <v>44393</v>
      </c>
      <c r="C43" s="229" t="s">
        <v>58</v>
      </c>
      <c r="D43" s="229">
        <v>25</v>
      </c>
      <c r="E43" s="229" t="s">
        <v>60</v>
      </c>
      <c r="F43" s="230">
        <v>-2.56</v>
      </c>
      <c r="G43" s="231">
        <f t="shared" ref="G43:G48" si="3">D43*F43</f>
        <v>-64</v>
      </c>
      <c r="H43" s="571" t="s">
        <v>232</v>
      </c>
      <c r="I43" s="553">
        <f>SUM(G43:G52)</f>
        <v>-181.4</v>
      </c>
      <c r="M43" s="46"/>
      <c r="O43" s="45"/>
    </row>
    <row r="44" spans="1:15" x14ac:dyDescent="0.3">
      <c r="B44" s="232">
        <v>44405</v>
      </c>
      <c r="C44" s="233" t="s">
        <v>58</v>
      </c>
      <c r="D44" s="233">
        <v>25</v>
      </c>
      <c r="E44" s="233" t="s">
        <v>60</v>
      </c>
      <c r="F44" s="234">
        <v>-2.56</v>
      </c>
      <c r="G44" s="235">
        <f t="shared" si="3"/>
        <v>-64</v>
      </c>
      <c r="H44" s="572"/>
      <c r="I44" s="554"/>
      <c r="M44" s="46"/>
      <c r="O44" s="45"/>
    </row>
    <row r="45" spans="1:15" x14ac:dyDescent="0.3">
      <c r="B45" s="232">
        <v>44407</v>
      </c>
      <c r="C45" s="233" t="s">
        <v>58</v>
      </c>
      <c r="D45" s="233">
        <v>5</v>
      </c>
      <c r="E45" s="233" t="s">
        <v>60</v>
      </c>
      <c r="F45" s="234">
        <v>-3.38</v>
      </c>
      <c r="G45" s="235">
        <f t="shared" si="3"/>
        <v>-16.899999999999999</v>
      </c>
      <c r="H45" s="572"/>
      <c r="I45" s="554"/>
      <c r="M45" s="46"/>
      <c r="O45" s="45"/>
    </row>
    <row r="46" spans="1:15" x14ac:dyDescent="0.3">
      <c r="B46" s="214">
        <v>44393</v>
      </c>
      <c r="C46" s="215" t="s">
        <v>69</v>
      </c>
      <c r="D46" s="215">
        <v>2</v>
      </c>
      <c r="E46" s="215" t="s">
        <v>70</v>
      </c>
      <c r="F46" s="216">
        <v>8</v>
      </c>
      <c r="G46" s="217">
        <f t="shared" si="3"/>
        <v>16</v>
      </c>
      <c r="H46" s="572"/>
      <c r="I46" s="554"/>
      <c r="M46" s="46"/>
      <c r="O46" s="45"/>
    </row>
    <row r="47" spans="1:15" x14ac:dyDescent="0.3">
      <c r="B47" s="214">
        <v>44408</v>
      </c>
      <c r="C47" s="215" t="s">
        <v>255</v>
      </c>
      <c r="D47" s="215">
        <v>2</v>
      </c>
      <c r="E47" s="218" t="s">
        <v>35</v>
      </c>
      <c r="F47" s="216">
        <v>25</v>
      </c>
      <c r="G47" s="217">
        <f t="shared" si="3"/>
        <v>50</v>
      </c>
      <c r="H47" s="572"/>
      <c r="I47" s="554"/>
      <c r="L47" s="46"/>
      <c r="O47" s="45"/>
    </row>
    <row r="48" spans="1:15" x14ac:dyDescent="0.3">
      <c r="B48" s="219">
        <v>44395</v>
      </c>
      <c r="C48" s="220" t="s">
        <v>239</v>
      </c>
      <c r="D48" s="220">
        <v>50</v>
      </c>
      <c r="E48" s="548" t="s">
        <v>254</v>
      </c>
      <c r="F48" s="221">
        <v>-1.19</v>
      </c>
      <c r="G48" s="222">
        <f t="shared" si="3"/>
        <v>-59.5</v>
      </c>
      <c r="H48" s="572"/>
      <c r="I48" s="554"/>
      <c r="N48" s="46"/>
      <c r="O48" s="45"/>
    </row>
    <row r="49" spans="1:15" s="197" customFormat="1" x14ac:dyDescent="0.3">
      <c r="A49" s="243"/>
      <c r="B49" s="219">
        <v>44395</v>
      </c>
      <c r="C49" s="220" t="s">
        <v>238</v>
      </c>
      <c r="D49" s="220">
        <v>1</v>
      </c>
      <c r="E49" s="548"/>
      <c r="F49" s="221">
        <v>-29.9</v>
      </c>
      <c r="G49" s="222">
        <f t="shared" ref="G49:G52" si="4">D49*F49</f>
        <v>-29.9</v>
      </c>
      <c r="H49" s="572"/>
      <c r="I49" s="554"/>
      <c r="J49" s="36"/>
      <c r="K49" s="243"/>
      <c r="N49" s="46"/>
    </row>
    <row r="50" spans="1:15" s="197" customFormat="1" x14ac:dyDescent="0.3">
      <c r="A50" s="243"/>
      <c r="B50" s="219">
        <v>44398</v>
      </c>
      <c r="C50" s="220" t="s">
        <v>240</v>
      </c>
      <c r="D50" s="220">
        <v>3</v>
      </c>
      <c r="E50" s="220" t="s">
        <v>244</v>
      </c>
      <c r="F50" s="223">
        <v>-3</v>
      </c>
      <c r="G50" s="222">
        <f t="shared" si="4"/>
        <v>-9</v>
      </c>
      <c r="H50" s="572"/>
      <c r="I50" s="554"/>
      <c r="J50" s="36"/>
      <c r="K50" s="243"/>
      <c r="N50" s="46"/>
    </row>
    <row r="51" spans="1:15" s="197" customFormat="1" x14ac:dyDescent="0.3">
      <c r="A51" s="243"/>
      <c r="B51" s="219">
        <v>44398</v>
      </c>
      <c r="C51" s="220" t="s">
        <v>242</v>
      </c>
      <c r="D51" s="220">
        <v>1</v>
      </c>
      <c r="E51" s="220" t="s">
        <v>243</v>
      </c>
      <c r="F51" s="223">
        <v>-3.5</v>
      </c>
      <c r="G51" s="222">
        <f t="shared" si="4"/>
        <v>-3.5</v>
      </c>
      <c r="H51" s="572"/>
      <c r="I51" s="554"/>
      <c r="J51" s="36"/>
      <c r="K51" s="243"/>
      <c r="N51" s="46"/>
    </row>
    <row r="52" spans="1:15" ht="19.5" thickBot="1" x14ac:dyDescent="0.35">
      <c r="B52" s="224">
        <v>44405</v>
      </c>
      <c r="C52" s="225" t="s">
        <v>253</v>
      </c>
      <c r="D52" s="225">
        <v>1</v>
      </c>
      <c r="E52" s="225" t="s">
        <v>252</v>
      </c>
      <c r="F52" s="226">
        <v>-0.6</v>
      </c>
      <c r="G52" s="227">
        <f t="shared" si="4"/>
        <v>-0.6</v>
      </c>
      <c r="H52" s="573"/>
      <c r="I52" s="555"/>
    </row>
    <row r="53" spans="1:15" ht="19.5" thickBot="1" x14ac:dyDescent="0.35">
      <c r="B53" s="165"/>
      <c r="C53" s="189"/>
      <c r="D53" s="189"/>
      <c r="E53" s="189"/>
      <c r="F53" s="190"/>
      <c r="G53" s="190"/>
      <c r="H53" s="191"/>
      <c r="I53" s="192"/>
    </row>
    <row r="54" spans="1:15" s="255" customFormat="1" x14ac:dyDescent="0.3">
      <c r="A54" s="243"/>
      <c r="B54" s="165"/>
      <c r="C54" s="203" t="s">
        <v>69</v>
      </c>
      <c r="D54" s="204">
        <v>2</v>
      </c>
      <c r="E54" s="204" t="s">
        <v>70</v>
      </c>
      <c r="F54" s="205">
        <v>8</v>
      </c>
      <c r="G54" s="246">
        <f t="shared" ref="G54:G55" si="5">D54*F54</f>
        <v>16</v>
      </c>
      <c r="H54" s="256"/>
      <c r="I54" s="257"/>
      <c r="J54" s="258"/>
      <c r="K54" s="243"/>
      <c r="O54" s="46"/>
    </row>
    <row r="55" spans="1:15" s="255" customFormat="1" x14ac:dyDescent="0.3">
      <c r="A55" s="243"/>
      <c r="B55" s="165"/>
      <c r="C55" s="206" t="s">
        <v>65</v>
      </c>
      <c r="D55" s="207">
        <v>2</v>
      </c>
      <c r="E55" s="208" t="s">
        <v>35</v>
      </c>
      <c r="F55" s="209">
        <v>25</v>
      </c>
      <c r="G55" s="267">
        <f t="shared" si="5"/>
        <v>50</v>
      </c>
      <c r="H55" s="256"/>
      <c r="I55" s="257"/>
      <c r="J55" s="258"/>
      <c r="K55" s="243"/>
      <c r="O55" s="46"/>
    </row>
    <row r="56" spans="1:15" s="255" customFormat="1" x14ac:dyDescent="0.3">
      <c r="A56" s="243"/>
      <c r="B56" s="165"/>
      <c r="C56" s="198" t="s">
        <v>58</v>
      </c>
      <c r="D56" s="35">
        <v>50</v>
      </c>
      <c r="E56" s="35" t="s">
        <v>60</v>
      </c>
      <c r="F56" s="200">
        <v>-2.56</v>
      </c>
      <c r="G56" s="247">
        <f>F56*D56</f>
        <v>-128</v>
      </c>
      <c r="H56" s="256"/>
      <c r="I56" s="257"/>
      <c r="J56" s="258"/>
      <c r="K56" s="243"/>
      <c r="O56" s="46"/>
    </row>
    <row r="57" spans="1:15" s="255" customFormat="1" x14ac:dyDescent="0.3">
      <c r="A57" s="243"/>
      <c r="B57" s="165"/>
      <c r="C57" s="198" t="s">
        <v>58</v>
      </c>
      <c r="D57" s="35">
        <v>5</v>
      </c>
      <c r="E57" s="35" t="s">
        <v>60</v>
      </c>
      <c r="F57" s="200">
        <v>-3.38</v>
      </c>
      <c r="G57" s="247">
        <f>F57*D57</f>
        <v>-16.899999999999999</v>
      </c>
      <c r="H57" s="256"/>
      <c r="I57" s="257"/>
      <c r="J57" s="258"/>
      <c r="K57" s="243"/>
      <c r="O57" s="46"/>
    </row>
    <row r="58" spans="1:15" s="255" customFormat="1" ht="19.5" thickBot="1" x14ac:dyDescent="0.35">
      <c r="A58" s="243"/>
      <c r="B58" s="165"/>
      <c r="C58" s="199" t="s">
        <v>248</v>
      </c>
      <c r="D58" s="576" t="s">
        <v>249</v>
      </c>
      <c r="E58" s="576"/>
      <c r="F58" s="201"/>
      <c r="G58" s="248">
        <f>SUM(G48:G52)</f>
        <v>-102.5</v>
      </c>
      <c r="H58" s="259"/>
      <c r="I58" s="260"/>
      <c r="J58" s="258"/>
      <c r="K58" s="243"/>
      <c r="O58" s="46"/>
    </row>
    <row r="59" spans="1:15" s="202" customFormat="1" ht="19.5" thickBot="1" x14ac:dyDescent="0.35">
      <c r="A59" s="243"/>
      <c r="B59" s="165"/>
      <c r="C59" s="36"/>
      <c r="D59" s="36"/>
      <c r="E59" s="36"/>
      <c r="F59" s="37"/>
      <c r="G59" s="37"/>
      <c r="H59" s="268"/>
      <c r="I59" s="258"/>
      <c r="J59" s="258"/>
      <c r="L59" s="46"/>
    </row>
    <row r="60" spans="1:15" s="197" customFormat="1" ht="27" thickBot="1" x14ac:dyDescent="0.45">
      <c r="A60" s="243"/>
      <c r="B60" s="165"/>
      <c r="C60" s="574" t="s">
        <v>231</v>
      </c>
      <c r="D60" s="575"/>
      <c r="E60" s="36"/>
      <c r="F60" s="263" t="s">
        <v>62</v>
      </c>
      <c r="G60" s="266">
        <f>SUM(G54:G58)</f>
        <v>-181.4</v>
      </c>
      <c r="H60" s="269"/>
      <c r="I60" s="270"/>
      <c r="J60" s="258"/>
      <c r="L60" s="46"/>
    </row>
    <row r="61" spans="1:15" s="255" customFormat="1" ht="26.25" x14ac:dyDescent="0.4">
      <c r="A61" s="243"/>
      <c r="B61" s="165"/>
      <c r="C61" s="274"/>
      <c r="D61" s="274"/>
      <c r="E61" s="189"/>
      <c r="F61" s="275"/>
      <c r="G61" s="275"/>
      <c r="H61" s="269"/>
      <c r="I61" s="270"/>
      <c r="J61" s="258"/>
      <c r="L61" s="46"/>
    </row>
    <row r="62" spans="1:15" s="282" customFormat="1" ht="27" thickBot="1" x14ac:dyDescent="0.45">
      <c r="A62" s="243"/>
      <c r="B62" s="549" t="s">
        <v>266</v>
      </c>
      <c r="C62" s="549"/>
      <c r="D62" s="549"/>
      <c r="E62" s="549"/>
      <c r="F62" s="549"/>
      <c r="G62" s="549"/>
      <c r="H62" s="549"/>
      <c r="I62" s="549"/>
      <c r="J62" s="549"/>
      <c r="K62" s="243"/>
      <c r="M62" s="46"/>
    </row>
    <row r="63" spans="1:15" x14ac:dyDescent="0.3">
      <c r="B63" s="228">
        <v>44422</v>
      </c>
      <c r="C63" s="229" t="s">
        <v>228</v>
      </c>
      <c r="D63" s="229">
        <v>20</v>
      </c>
      <c r="E63" s="229" t="s">
        <v>60</v>
      </c>
      <c r="F63" s="230">
        <v>-2.5</v>
      </c>
      <c r="G63" s="231">
        <f t="shared" ref="G63:G73" si="6">D63*F63</f>
        <v>-50</v>
      </c>
      <c r="H63" s="578" t="s">
        <v>251</v>
      </c>
      <c r="I63" s="581">
        <f>SUM(G63:G73)</f>
        <v>106.5</v>
      </c>
      <c r="J63" s="272"/>
      <c r="K63" s="273"/>
      <c r="L63" s="541"/>
      <c r="O63" s="45"/>
    </row>
    <row r="64" spans="1:15" x14ac:dyDescent="0.3">
      <c r="B64" s="232">
        <v>44428</v>
      </c>
      <c r="C64" s="233" t="s">
        <v>58</v>
      </c>
      <c r="D64" s="233">
        <v>25</v>
      </c>
      <c r="E64" s="233" t="s">
        <v>60</v>
      </c>
      <c r="F64" s="234">
        <v>-2.76</v>
      </c>
      <c r="G64" s="235">
        <f t="shared" si="6"/>
        <v>-69</v>
      </c>
      <c r="H64" s="579"/>
      <c r="I64" s="582"/>
      <c r="J64" s="272"/>
      <c r="K64" s="273"/>
      <c r="L64" s="541"/>
    </row>
    <row r="65" spans="1:15" s="211" customFormat="1" x14ac:dyDescent="0.3">
      <c r="A65" s="243"/>
      <c r="B65" s="232">
        <v>44436</v>
      </c>
      <c r="C65" s="233" t="s">
        <v>58</v>
      </c>
      <c r="D65" s="233">
        <v>25</v>
      </c>
      <c r="E65" s="233" t="s">
        <v>60</v>
      </c>
      <c r="F65" s="234">
        <v>-2.76</v>
      </c>
      <c r="G65" s="235">
        <f t="shared" si="6"/>
        <v>-69</v>
      </c>
      <c r="H65" s="579"/>
      <c r="I65" s="582"/>
      <c r="J65" s="272"/>
      <c r="K65" s="273"/>
      <c r="L65" s="541"/>
      <c r="M65" s="46"/>
    </row>
    <row r="66" spans="1:15" x14ac:dyDescent="0.3">
      <c r="B66" s="214">
        <v>44422</v>
      </c>
      <c r="C66" s="215" t="s">
        <v>69</v>
      </c>
      <c r="D66" s="215">
        <v>1</v>
      </c>
      <c r="E66" s="215" t="s">
        <v>70</v>
      </c>
      <c r="F66" s="216">
        <v>8</v>
      </c>
      <c r="G66" s="217">
        <f t="shared" si="6"/>
        <v>8</v>
      </c>
      <c r="H66" s="579"/>
      <c r="I66" s="582"/>
      <c r="J66" s="272"/>
      <c r="K66" s="273"/>
      <c r="L66" s="541"/>
    </row>
    <row r="67" spans="1:15" x14ac:dyDescent="0.3">
      <c r="B67" s="214">
        <v>44409</v>
      </c>
      <c r="C67" s="215" t="s">
        <v>255</v>
      </c>
      <c r="D67" s="215">
        <v>2</v>
      </c>
      <c r="E67" s="218" t="s">
        <v>35</v>
      </c>
      <c r="F67" s="216">
        <v>25</v>
      </c>
      <c r="G67" s="217">
        <f t="shared" si="6"/>
        <v>50</v>
      </c>
      <c r="H67" s="579"/>
      <c r="I67" s="582"/>
      <c r="J67" s="272"/>
      <c r="K67" s="273"/>
      <c r="L67" s="541"/>
      <c r="M67" s="46"/>
      <c r="O67" s="45"/>
    </row>
    <row r="68" spans="1:15" x14ac:dyDescent="0.3">
      <c r="B68" s="214">
        <v>44437</v>
      </c>
      <c r="C68" s="215" t="s">
        <v>39</v>
      </c>
      <c r="D68" s="215">
        <v>1</v>
      </c>
      <c r="E68" s="218" t="s">
        <v>35</v>
      </c>
      <c r="F68" s="216">
        <v>50</v>
      </c>
      <c r="G68" s="217">
        <f t="shared" si="6"/>
        <v>50</v>
      </c>
      <c r="H68" s="579"/>
      <c r="I68" s="582"/>
      <c r="J68" s="272"/>
      <c r="K68" s="273"/>
      <c r="L68" s="541"/>
    </row>
    <row r="69" spans="1:15" x14ac:dyDescent="0.3">
      <c r="B69" s="214">
        <v>44437</v>
      </c>
      <c r="C69" s="215" t="s">
        <v>39</v>
      </c>
      <c r="D69" s="215">
        <v>1</v>
      </c>
      <c r="E69" s="218" t="s">
        <v>35</v>
      </c>
      <c r="F69" s="216">
        <v>40</v>
      </c>
      <c r="G69" s="217">
        <f t="shared" si="6"/>
        <v>40</v>
      </c>
      <c r="H69" s="579"/>
      <c r="I69" s="582"/>
      <c r="J69" s="272"/>
      <c r="K69" s="273"/>
      <c r="L69" s="541"/>
    </row>
    <row r="70" spans="1:15" x14ac:dyDescent="0.3">
      <c r="B70" s="214">
        <v>44437</v>
      </c>
      <c r="C70" s="215" t="s">
        <v>275</v>
      </c>
      <c r="D70" s="215">
        <v>8</v>
      </c>
      <c r="E70" s="218" t="s">
        <v>35</v>
      </c>
      <c r="F70" s="216">
        <v>5</v>
      </c>
      <c r="G70" s="217">
        <f t="shared" si="6"/>
        <v>40</v>
      </c>
      <c r="H70" s="579"/>
      <c r="I70" s="582"/>
      <c r="J70" s="272"/>
      <c r="K70" s="273"/>
      <c r="L70" s="541"/>
    </row>
    <row r="71" spans="1:15" s="211" customFormat="1" x14ac:dyDescent="0.3">
      <c r="A71" s="243"/>
      <c r="B71" s="214">
        <v>44437</v>
      </c>
      <c r="C71" s="215" t="s">
        <v>76</v>
      </c>
      <c r="D71" s="215">
        <v>1</v>
      </c>
      <c r="E71" s="218" t="s">
        <v>35</v>
      </c>
      <c r="F71" s="216">
        <v>30</v>
      </c>
      <c r="G71" s="217">
        <f t="shared" si="6"/>
        <v>30</v>
      </c>
      <c r="H71" s="579"/>
      <c r="I71" s="582"/>
      <c r="J71" s="272"/>
      <c r="K71" s="273"/>
      <c r="L71" s="541"/>
      <c r="O71" s="46"/>
    </row>
    <row r="72" spans="1:15" s="211" customFormat="1" x14ac:dyDescent="0.3">
      <c r="A72" s="243"/>
      <c r="B72" s="214">
        <v>44432</v>
      </c>
      <c r="C72" s="215" t="s">
        <v>272</v>
      </c>
      <c r="D72" s="215">
        <v>2</v>
      </c>
      <c r="E72" s="218" t="s">
        <v>35</v>
      </c>
      <c r="F72" s="216">
        <v>40</v>
      </c>
      <c r="G72" s="217">
        <f t="shared" si="6"/>
        <v>80</v>
      </c>
      <c r="H72" s="579"/>
      <c r="I72" s="582"/>
      <c r="J72" s="272"/>
      <c r="K72" s="273"/>
      <c r="L72" s="541"/>
      <c r="O72" s="46"/>
    </row>
    <row r="73" spans="1:15" ht="19.5" thickBot="1" x14ac:dyDescent="0.35">
      <c r="B73" s="224"/>
      <c r="C73" s="225" t="s">
        <v>242</v>
      </c>
      <c r="D73" s="225">
        <v>1</v>
      </c>
      <c r="E73" s="225" t="s">
        <v>243</v>
      </c>
      <c r="F73" s="226">
        <v>-3.5</v>
      </c>
      <c r="G73" s="227">
        <f t="shared" si="6"/>
        <v>-3.5</v>
      </c>
      <c r="H73" s="580"/>
      <c r="I73" s="583"/>
      <c r="J73" s="272"/>
      <c r="K73" s="273"/>
      <c r="L73" s="541"/>
    </row>
    <row r="74" spans="1:15" ht="19.5" thickBot="1" x14ac:dyDescent="0.35">
      <c r="B74" s="165"/>
      <c r="C74" s="189"/>
      <c r="D74" s="189"/>
      <c r="E74" s="189"/>
      <c r="F74" s="249"/>
      <c r="G74" s="249"/>
      <c r="H74" s="256"/>
      <c r="I74" s="257"/>
      <c r="J74" s="271"/>
      <c r="K74" s="273"/>
      <c r="L74" s="541"/>
    </row>
    <row r="75" spans="1:15" x14ac:dyDescent="0.3">
      <c r="B75" s="165"/>
      <c r="C75" s="299" t="s">
        <v>69</v>
      </c>
      <c r="D75" s="300">
        <v>1</v>
      </c>
      <c r="E75" s="300" t="s">
        <v>70</v>
      </c>
      <c r="F75" s="301">
        <v>8</v>
      </c>
      <c r="G75" s="302">
        <f t="shared" ref="G75" si="7">D75*F75</f>
        <v>8</v>
      </c>
      <c r="H75" s="584">
        <f>SUM(G75:G79)</f>
        <v>298</v>
      </c>
      <c r="I75" s="257"/>
      <c r="J75" s="271"/>
      <c r="K75" s="273"/>
      <c r="L75" s="541"/>
    </row>
    <row r="76" spans="1:15" x14ac:dyDescent="0.3">
      <c r="B76" s="165"/>
      <c r="C76" s="303" t="s">
        <v>278</v>
      </c>
      <c r="D76" s="304">
        <v>3</v>
      </c>
      <c r="E76" s="305" t="s">
        <v>35</v>
      </c>
      <c r="F76" s="306">
        <f>G76/D76</f>
        <v>26.666666666666668</v>
      </c>
      <c r="G76" s="307">
        <f>G71+G67</f>
        <v>80</v>
      </c>
      <c r="H76" s="585"/>
      <c r="I76" s="257"/>
      <c r="J76" s="271"/>
      <c r="K76" s="273"/>
      <c r="L76" s="541"/>
    </row>
    <row r="77" spans="1:15" x14ac:dyDescent="0.3">
      <c r="B77" s="165"/>
      <c r="C77" s="303" t="s">
        <v>273</v>
      </c>
      <c r="D77" s="304">
        <v>2</v>
      </c>
      <c r="E77" s="305" t="s">
        <v>35</v>
      </c>
      <c r="F77" s="306">
        <v>40</v>
      </c>
      <c r="G77" s="307">
        <f>F77*D77</f>
        <v>80</v>
      </c>
      <c r="H77" s="585"/>
      <c r="I77" s="257"/>
      <c r="J77" s="271"/>
      <c r="K77" s="273"/>
      <c r="L77" s="541"/>
    </row>
    <row r="78" spans="1:15" x14ac:dyDescent="0.3">
      <c r="B78" s="165"/>
      <c r="C78" s="303" t="s">
        <v>39</v>
      </c>
      <c r="D78" s="304">
        <v>2</v>
      </c>
      <c r="E78" s="305" t="s">
        <v>35</v>
      </c>
      <c r="F78" s="306">
        <f>G78/D78</f>
        <v>45</v>
      </c>
      <c r="G78" s="307">
        <f>G68+G69</f>
        <v>90</v>
      </c>
      <c r="H78" s="585"/>
      <c r="I78" s="257"/>
      <c r="J78" s="271"/>
      <c r="K78" s="273"/>
      <c r="L78" s="541"/>
    </row>
    <row r="79" spans="1:15" ht="19.5" thickBot="1" x14ac:dyDescent="0.35">
      <c r="B79" s="165"/>
      <c r="C79" s="308" t="s">
        <v>279</v>
      </c>
      <c r="D79" s="309">
        <v>8</v>
      </c>
      <c r="E79" s="310" t="s">
        <v>35</v>
      </c>
      <c r="F79" s="311">
        <v>5</v>
      </c>
      <c r="G79" s="312">
        <f>F79*D79</f>
        <v>40</v>
      </c>
      <c r="H79" s="586"/>
      <c r="I79" s="257"/>
      <c r="J79" s="258"/>
    </row>
    <row r="80" spans="1:15" s="255" customFormat="1" x14ac:dyDescent="0.3">
      <c r="A80" s="243"/>
      <c r="B80" s="165"/>
      <c r="C80" s="292" t="s">
        <v>58</v>
      </c>
      <c r="D80" s="293">
        <v>50</v>
      </c>
      <c r="E80" s="293" t="s">
        <v>60</v>
      </c>
      <c r="F80" s="294">
        <v>-2.76</v>
      </c>
      <c r="G80" s="295">
        <f>F80*D80</f>
        <v>-138</v>
      </c>
      <c r="H80" s="588">
        <f>SUM(G80:G82)</f>
        <v>-191.5</v>
      </c>
      <c r="I80" s="587"/>
      <c r="J80" s="258"/>
      <c r="K80" s="243"/>
      <c r="L80" s="45"/>
      <c r="O80" s="46"/>
    </row>
    <row r="81" spans="1:15" x14ac:dyDescent="0.3">
      <c r="B81" s="165"/>
      <c r="C81" s="292" t="s">
        <v>228</v>
      </c>
      <c r="D81" s="293">
        <v>20</v>
      </c>
      <c r="E81" s="293" t="s">
        <v>60</v>
      </c>
      <c r="F81" s="294">
        <v>-2.5</v>
      </c>
      <c r="G81" s="295">
        <f>F81*D81</f>
        <v>-50</v>
      </c>
      <c r="H81" s="588"/>
      <c r="I81" s="587"/>
      <c r="J81" s="258"/>
      <c r="L81" s="255"/>
    </row>
    <row r="82" spans="1:15" ht="19.5" thickBot="1" x14ac:dyDescent="0.35">
      <c r="B82" s="193"/>
      <c r="C82" s="296" t="s">
        <v>248</v>
      </c>
      <c r="D82" s="577" t="s">
        <v>249</v>
      </c>
      <c r="E82" s="577"/>
      <c r="F82" s="297"/>
      <c r="G82" s="298">
        <f>SUM(G73:G73)</f>
        <v>-3.5</v>
      </c>
      <c r="H82" s="589"/>
      <c r="I82" s="587"/>
      <c r="J82" s="258"/>
    </row>
    <row r="83" spans="1:15" ht="19.5" thickBot="1" x14ac:dyDescent="0.35">
      <c r="B83" s="193"/>
      <c r="C83" s="36"/>
      <c r="D83" s="36"/>
      <c r="E83" s="36"/>
      <c r="F83" s="37"/>
      <c r="G83" s="37"/>
      <c r="H83" s="261"/>
      <c r="I83" s="262"/>
      <c r="J83" s="258"/>
      <c r="L83" s="255"/>
    </row>
    <row r="84" spans="1:15" s="255" customFormat="1" ht="27" thickBot="1" x14ac:dyDescent="0.45">
      <c r="A84" s="243"/>
      <c r="B84" s="193"/>
      <c r="C84" s="574" t="s">
        <v>266</v>
      </c>
      <c r="D84" s="575"/>
      <c r="E84" s="36"/>
      <c r="F84" s="264" t="s">
        <v>62</v>
      </c>
      <c r="G84" s="265">
        <f>SUM(G75:G82)</f>
        <v>106.5</v>
      </c>
      <c r="H84" s="251"/>
      <c r="I84" s="251"/>
      <c r="J84" s="36"/>
      <c r="K84" s="243"/>
      <c r="O84" s="46"/>
    </row>
    <row r="85" spans="1:15" x14ac:dyDescent="0.3">
      <c r="B85" s="253"/>
      <c r="C85" s="251"/>
      <c r="D85" s="250"/>
      <c r="E85" s="250"/>
      <c r="F85" s="254"/>
      <c r="G85" s="254"/>
      <c r="H85" s="252"/>
      <c r="I85" s="251"/>
    </row>
    <row r="86" spans="1:15" s="255" customFormat="1" ht="27" thickBot="1" x14ac:dyDescent="0.45">
      <c r="A86" s="243"/>
      <c r="B86" s="550" t="s">
        <v>281</v>
      </c>
      <c r="C86" s="550"/>
      <c r="D86" s="550"/>
      <c r="E86" s="550"/>
      <c r="F86" s="550"/>
      <c r="G86" s="550"/>
      <c r="H86" s="550"/>
      <c r="I86" s="550"/>
      <c r="J86" s="549"/>
      <c r="K86" s="245"/>
      <c r="L86" s="245"/>
      <c r="O86" s="46"/>
    </row>
    <row r="87" spans="1:15" s="255" customFormat="1" ht="27" thickBot="1" x14ac:dyDescent="0.35">
      <c r="A87" s="243"/>
      <c r="B87" s="283">
        <v>44383</v>
      </c>
      <c r="C87" s="284" t="s">
        <v>283</v>
      </c>
      <c r="D87" s="284">
        <v>1</v>
      </c>
      <c r="E87" s="284" t="s">
        <v>284</v>
      </c>
      <c r="F87" s="285">
        <v>-60</v>
      </c>
      <c r="G87" s="313">
        <f t="shared" ref="G87:G109" si="8">D87*F87</f>
        <v>-60</v>
      </c>
      <c r="H87" s="591" t="s">
        <v>282</v>
      </c>
      <c r="I87" s="314">
        <f>SUM(G87:G109)</f>
        <v>-1157.4000000000001</v>
      </c>
      <c r="J87" s="36"/>
      <c r="K87" s="243"/>
      <c r="L87" s="45"/>
      <c r="O87" s="46"/>
    </row>
    <row r="88" spans="1:15" x14ac:dyDescent="0.3">
      <c r="B88" s="290">
        <v>44447</v>
      </c>
      <c r="C88" s="289" t="s">
        <v>283</v>
      </c>
      <c r="D88" s="289">
        <v>1</v>
      </c>
      <c r="E88" s="289" t="s">
        <v>284</v>
      </c>
      <c r="F88" s="291">
        <v>-60</v>
      </c>
      <c r="G88" s="315">
        <f t="shared" si="8"/>
        <v>-60</v>
      </c>
      <c r="H88" s="592"/>
      <c r="I88" s="337"/>
    </row>
    <row r="89" spans="1:15" s="245" customFormat="1" x14ac:dyDescent="0.3">
      <c r="A89" s="243"/>
      <c r="B89" s="290">
        <v>44448</v>
      </c>
      <c r="C89" s="289" t="s">
        <v>283</v>
      </c>
      <c r="D89" s="289">
        <v>1</v>
      </c>
      <c r="E89" s="289" t="s">
        <v>284</v>
      </c>
      <c r="F89" s="291">
        <v>-60</v>
      </c>
      <c r="G89" s="315">
        <f t="shared" si="8"/>
        <v>-60</v>
      </c>
      <c r="H89" s="592"/>
      <c r="I89" s="337"/>
      <c r="J89" s="36"/>
      <c r="K89" s="243"/>
      <c r="L89" s="45"/>
      <c r="O89" s="46"/>
    </row>
    <row r="90" spans="1:15" x14ac:dyDescent="0.3">
      <c r="B90" s="290">
        <v>44449</v>
      </c>
      <c r="C90" s="289" t="s">
        <v>283</v>
      </c>
      <c r="D90" s="289">
        <v>1</v>
      </c>
      <c r="E90" s="289" t="s">
        <v>284</v>
      </c>
      <c r="F90" s="291">
        <v>-60</v>
      </c>
      <c r="G90" s="315">
        <f t="shared" si="8"/>
        <v>-60</v>
      </c>
      <c r="H90" s="592"/>
      <c r="I90" s="337"/>
    </row>
    <row r="91" spans="1:15" ht="19.5" thickBot="1" x14ac:dyDescent="0.35">
      <c r="B91" s="290">
        <v>44455</v>
      </c>
      <c r="C91" s="289" t="s">
        <v>283</v>
      </c>
      <c r="D91" s="289">
        <v>1</v>
      </c>
      <c r="E91" s="289" t="s">
        <v>284</v>
      </c>
      <c r="F91" s="291">
        <v>-60</v>
      </c>
      <c r="G91" s="315">
        <f t="shared" si="8"/>
        <v>-60</v>
      </c>
      <c r="H91" s="592"/>
      <c r="I91" s="337"/>
    </row>
    <row r="92" spans="1:15" x14ac:dyDescent="0.3">
      <c r="B92" s="290">
        <v>44455</v>
      </c>
      <c r="C92" s="289" t="s">
        <v>295</v>
      </c>
      <c r="D92" s="289">
        <v>30</v>
      </c>
      <c r="E92" s="289" t="s">
        <v>234</v>
      </c>
      <c r="F92" s="291">
        <v>-11</v>
      </c>
      <c r="G92" s="315">
        <f t="shared" ref="G92:G98" si="9">D92*F92</f>
        <v>-330</v>
      </c>
      <c r="H92" s="592"/>
      <c r="I92" s="337"/>
      <c r="J92" s="332"/>
    </row>
    <row r="93" spans="1:15" x14ac:dyDescent="0.3">
      <c r="B93" s="290">
        <v>44455</v>
      </c>
      <c r="C93" s="289" t="s">
        <v>298</v>
      </c>
      <c r="D93" s="289">
        <v>25</v>
      </c>
      <c r="E93" s="289" t="s">
        <v>234</v>
      </c>
      <c r="F93" s="291">
        <v>-5.5</v>
      </c>
      <c r="G93" s="315">
        <f t="shared" si="9"/>
        <v>-137.5</v>
      </c>
      <c r="H93" s="592"/>
      <c r="I93" s="337"/>
      <c r="J93" s="333"/>
    </row>
    <row r="94" spans="1:15" x14ac:dyDescent="0.3">
      <c r="B94" s="290">
        <v>44455</v>
      </c>
      <c r="C94" s="289" t="s">
        <v>297</v>
      </c>
      <c r="D94" s="289">
        <v>3</v>
      </c>
      <c r="E94" s="289" t="s">
        <v>35</v>
      </c>
      <c r="F94" s="291">
        <v>-9.3000000000000007</v>
      </c>
      <c r="G94" s="315">
        <f t="shared" si="9"/>
        <v>-27.900000000000002</v>
      </c>
      <c r="H94" s="592"/>
      <c r="I94" s="337"/>
      <c r="J94" s="333"/>
    </row>
    <row r="95" spans="1:15" x14ac:dyDescent="0.3">
      <c r="B95" s="290">
        <v>44456</v>
      </c>
      <c r="C95" s="289" t="s">
        <v>283</v>
      </c>
      <c r="D95" s="289">
        <v>1</v>
      </c>
      <c r="E95" s="289" t="s">
        <v>284</v>
      </c>
      <c r="F95" s="291">
        <v>-60</v>
      </c>
      <c r="G95" s="315">
        <f t="shared" si="9"/>
        <v>-60</v>
      </c>
      <c r="H95" s="592"/>
      <c r="I95" s="337"/>
      <c r="J95" s="333"/>
    </row>
    <row r="96" spans="1:15" x14ac:dyDescent="0.3">
      <c r="B96" s="290">
        <v>44456</v>
      </c>
      <c r="C96" s="289" t="s">
        <v>283</v>
      </c>
      <c r="D96" s="289">
        <v>1</v>
      </c>
      <c r="E96" s="289" t="s">
        <v>284</v>
      </c>
      <c r="F96" s="291">
        <v>-60</v>
      </c>
      <c r="G96" s="315">
        <f t="shared" si="9"/>
        <v>-60</v>
      </c>
      <c r="H96" s="592"/>
      <c r="I96" s="337"/>
      <c r="J96" s="333"/>
    </row>
    <row r="97" spans="1:15" s="343" customFormat="1" x14ac:dyDescent="0.3">
      <c r="A97" s="243"/>
      <c r="B97" s="290">
        <v>44460</v>
      </c>
      <c r="C97" s="289" t="s">
        <v>283</v>
      </c>
      <c r="D97" s="289">
        <v>1</v>
      </c>
      <c r="E97" s="289" t="s">
        <v>284</v>
      </c>
      <c r="F97" s="291">
        <v>-60</v>
      </c>
      <c r="G97" s="315">
        <f t="shared" ref="G97" si="10">D97*F97</f>
        <v>-60</v>
      </c>
      <c r="H97" s="592"/>
      <c r="I97" s="337"/>
      <c r="J97" s="333"/>
      <c r="K97" s="243"/>
      <c r="O97" s="46"/>
    </row>
    <row r="98" spans="1:15" x14ac:dyDescent="0.3">
      <c r="B98" s="290">
        <v>44464</v>
      </c>
      <c r="C98" s="289" t="s">
        <v>283</v>
      </c>
      <c r="D98" s="289">
        <v>1</v>
      </c>
      <c r="E98" s="289" t="s">
        <v>284</v>
      </c>
      <c r="F98" s="291">
        <v>-60</v>
      </c>
      <c r="G98" s="315">
        <f t="shared" si="9"/>
        <v>-60</v>
      </c>
      <c r="H98" s="592"/>
      <c r="I98" s="337"/>
      <c r="J98" s="333"/>
    </row>
    <row r="99" spans="1:15" x14ac:dyDescent="0.3">
      <c r="B99" s="286">
        <v>44449</v>
      </c>
      <c r="C99" s="287" t="s">
        <v>58</v>
      </c>
      <c r="D99" s="287">
        <v>1</v>
      </c>
      <c r="E99" s="287" t="s">
        <v>60</v>
      </c>
      <c r="F99" s="288">
        <v>-69</v>
      </c>
      <c r="G99" s="316">
        <f t="shared" si="8"/>
        <v>-69</v>
      </c>
      <c r="H99" s="592"/>
      <c r="I99" s="337"/>
      <c r="J99" s="333"/>
    </row>
    <row r="100" spans="1:15" x14ac:dyDescent="0.3">
      <c r="B100" s="286">
        <v>44467</v>
      </c>
      <c r="C100" s="287" t="s">
        <v>58</v>
      </c>
      <c r="D100" s="287">
        <v>1</v>
      </c>
      <c r="E100" s="287" t="s">
        <v>60</v>
      </c>
      <c r="F100" s="288">
        <v>-69</v>
      </c>
      <c r="G100" s="316">
        <f t="shared" ref="G100" si="11">D100*F100</f>
        <v>-69</v>
      </c>
      <c r="H100" s="592"/>
      <c r="I100" s="337"/>
      <c r="J100" s="333"/>
    </row>
    <row r="101" spans="1:15" x14ac:dyDescent="0.3">
      <c r="B101" s="286"/>
      <c r="C101" s="287"/>
      <c r="D101" s="287"/>
      <c r="E101" s="287"/>
      <c r="F101" s="288"/>
      <c r="G101" s="316"/>
      <c r="H101" s="592"/>
      <c r="I101" s="337"/>
      <c r="J101" s="333"/>
    </row>
    <row r="102" spans="1:15" x14ac:dyDescent="0.3">
      <c r="B102" s="214">
        <v>44444</v>
      </c>
      <c r="C102" s="215" t="s">
        <v>69</v>
      </c>
      <c r="D102" s="215">
        <v>2</v>
      </c>
      <c r="E102" s="215" t="s">
        <v>70</v>
      </c>
      <c r="F102" s="217">
        <v>8</v>
      </c>
      <c r="G102" s="317">
        <f t="shared" si="8"/>
        <v>16</v>
      </c>
      <c r="H102" s="592"/>
      <c r="I102" s="337"/>
      <c r="J102" s="333"/>
    </row>
    <row r="103" spans="1:15" x14ac:dyDescent="0.3">
      <c r="B103" s="214"/>
      <c r="C103" s="215" t="s">
        <v>255</v>
      </c>
      <c r="D103" s="215">
        <v>0</v>
      </c>
      <c r="E103" s="218" t="s">
        <v>35</v>
      </c>
      <c r="F103" s="217">
        <v>30</v>
      </c>
      <c r="G103" s="317">
        <f t="shared" si="8"/>
        <v>0</v>
      </c>
      <c r="H103" s="592"/>
      <c r="I103" s="337"/>
      <c r="J103" s="333"/>
    </row>
    <row r="104" spans="1:15" x14ac:dyDescent="0.3">
      <c r="B104" s="214"/>
      <c r="C104" s="215" t="s">
        <v>39</v>
      </c>
      <c r="D104" s="215">
        <v>0</v>
      </c>
      <c r="E104" s="218" t="s">
        <v>35</v>
      </c>
      <c r="F104" s="217">
        <v>60</v>
      </c>
      <c r="G104" s="317">
        <f t="shared" si="8"/>
        <v>0</v>
      </c>
      <c r="H104" s="592"/>
      <c r="I104" s="337"/>
      <c r="J104" s="333"/>
    </row>
    <row r="105" spans="1:15" x14ac:dyDescent="0.3">
      <c r="B105" s="214"/>
      <c r="C105" s="215" t="s">
        <v>39</v>
      </c>
      <c r="D105" s="215">
        <v>0</v>
      </c>
      <c r="E105" s="218" t="s">
        <v>35</v>
      </c>
      <c r="F105" s="217">
        <v>80</v>
      </c>
      <c r="G105" s="317">
        <f t="shared" si="8"/>
        <v>0</v>
      </c>
      <c r="H105" s="592"/>
      <c r="I105" s="337"/>
      <c r="J105" s="333"/>
    </row>
    <row r="106" spans="1:15" ht="19.5" thickBot="1" x14ac:dyDescent="0.35">
      <c r="B106" s="214"/>
      <c r="C106" s="215" t="s">
        <v>275</v>
      </c>
      <c r="D106" s="215">
        <v>0</v>
      </c>
      <c r="E106" s="218" t="s">
        <v>35</v>
      </c>
      <c r="F106" s="217">
        <v>5</v>
      </c>
      <c r="G106" s="317">
        <f t="shared" si="8"/>
        <v>0</v>
      </c>
      <c r="H106" s="592"/>
      <c r="I106" s="337"/>
      <c r="J106" s="334"/>
    </row>
    <row r="107" spans="1:15" x14ac:dyDescent="0.3">
      <c r="B107" s="214"/>
      <c r="C107" s="215" t="s">
        <v>76</v>
      </c>
      <c r="D107" s="215">
        <v>0</v>
      </c>
      <c r="E107" s="218" t="s">
        <v>35</v>
      </c>
      <c r="F107" s="217">
        <v>30</v>
      </c>
      <c r="G107" s="317">
        <f t="shared" si="8"/>
        <v>0</v>
      </c>
      <c r="H107" s="592"/>
      <c r="I107" s="338"/>
    </row>
    <row r="108" spans="1:15" x14ac:dyDescent="0.3">
      <c r="B108" s="214"/>
      <c r="C108" s="215" t="s">
        <v>272</v>
      </c>
      <c r="D108" s="215">
        <v>0</v>
      </c>
      <c r="E108" s="218" t="s">
        <v>35</v>
      </c>
      <c r="F108" s="217">
        <v>50</v>
      </c>
      <c r="G108" s="317">
        <f t="shared" si="8"/>
        <v>0</v>
      </c>
      <c r="H108" s="592"/>
      <c r="I108" s="340"/>
    </row>
    <row r="109" spans="1:15" ht="19.5" thickBot="1" x14ac:dyDescent="0.35">
      <c r="B109" s="224"/>
      <c r="C109" s="225" t="s">
        <v>242</v>
      </c>
      <c r="D109" s="225"/>
      <c r="E109" s="225" t="s">
        <v>243</v>
      </c>
      <c r="F109" s="227">
        <v>-3.5</v>
      </c>
      <c r="G109" s="318">
        <f t="shared" si="8"/>
        <v>0</v>
      </c>
      <c r="H109" s="593"/>
      <c r="I109" s="342"/>
    </row>
    <row r="110" spans="1:15" x14ac:dyDescent="0.3">
      <c r="B110" s="165"/>
      <c r="C110" s="189"/>
      <c r="D110" s="189"/>
      <c r="E110" s="189"/>
      <c r="F110" s="249"/>
      <c r="G110" s="249"/>
    </row>
    <row r="112" spans="1:15" s="361" customFormat="1" ht="27" thickBot="1" x14ac:dyDescent="0.45">
      <c r="A112" s="243"/>
      <c r="B112" s="550" t="s">
        <v>306</v>
      </c>
      <c r="C112" s="550"/>
      <c r="D112" s="550"/>
      <c r="E112" s="550"/>
      <c r="F112" s="550"/>
      <c r="G112" s="550"/>
      <c r="H112" s="550"/>
      <c r="I112" s="550"/>
      <c r="J112" s="549"/>
      <c r="O112" s="46"/>
    </row>
    <row r="113" spans="1:15" s="361" customFormat="1" ht="27" thickBot="1" x14ac:dyDescent="0.35">
      <c r="A113" s="243"/>
      <c r="B113" s="283"/>
      <c r="C113" s="284" t="s">
        <v>283</v>
      </c>
      <c r="D113" s="284">
        <v>0</v>
      </c>
      <c r="E113" s="284" t="s">
        <v>284</v>
      </c>
      <c r="F113" s="285">
        <v>-60</v>
      </c>
      <c r="G113" s="313">
        <f t="shared" ref="G113:G114" si="12">D113*F113</f>
        <v>0</v>
      </c>
      <c r="H113" s="335" t="s">
        <v>307</v>
      </c>
      <c r="I113" s="314">
        <f>SUM(G113:G123)</f>
        <v>18.5</v>
      </c>
      <c r="J113" s="36"/>
      <c r="K113" s="243"/>
      <c r="O113" s="46"/>
    </row>
    <row r="114" spans="1:15" s="361" customFormat="1" x14ac:dyDescent="0.3">
      <c r="A114" s="243"/>
      <c r="B114" s="286">
        <v>44478</v>
      </c>
      <c r="C114" s="287" t="s">
        <v>58</v>
      </c>
      <c r="D114" s="287">
        <v>1</v>
      </c>
      <c r="E114" s="287" t="s">
        <v>60</v>
      </c>
      <c r="F114" s="288">
        <v>-69</v>
      </c>
      <c r="G114" s="316">
        <f t="shared" si="12"/>
        <v>-69</v>
      </c>
      <c r="H114" s="336"/>
      <c r="I114" s="337"/>
      <c r="J114" s="36"/>
      <c r="K114" s="243"/>
      <c r="O114" s="46"/>
    </row>
    <row r="115" spans="1:15" s="361" customFormat="1" x14ac:dyDescent="0.3">
      <c r="A115" s="243"/>
      <c r="B115" s="286">
        <v>44497</v>
      </c>
      <c r="C115" s="287" t="s">
        <v>58</v>
      </c>
      <c r="D115" s="287">
        <v>1</v>
      </c>
      <c r="E115" s="287" t="s">
        <v>60</v>
      </c>
      <c r="F115" s="288">
        <v>-69</v>
      </c>
      <c r="G115" s="316">
        <v>-69</v>
      </c>
      <c r="H115" s="336"/>
      <c r="I115" s="337"/>
      <c r="J115" s="36"/>
      <c r="K115" s="243"/>
      <c r="O115" s="46"/>
    </row>
    <row r="116" spans="1:15" s="361" customFormat="1" x14ac:dyDescent="0.3">
      <c r="A116" s="243"/>
      <c r="B116" s="214">
        <v>44481</v>
      </c>
      <c r="C116" s="215" t="s">
        <v>69</v>
      </c>
      <c r="D116" s="215">
        <v>1</v>
      </c>
      <c r="E116" s="215" t="s">
        <v>70</v>
      </c>
      <c r="F116" s="217">
        <v>10</v>
      </c>
      <c r="G116" s="317">
        <f t="shared" ref="G116:G123" si="13">D116*F116</f>
        <v>10</v>
      </c>
      <c r="H116" s="336"/>
      <c r="I116" s="337"/>
      <c r="J116" s="36"/>
      <c r="K116" s="243"/>
      <c r="O116" s="46"/>
    </row>
    <row r="117" spans="1:15" s="361" customFormat="1" ht="19.5" thickBot="1" x14ac:dyDescent="0.35">
      <c r="A117" s="243"/>
      <c r="B117" s="214"/>
      <c r="C117" s="215" t="s">
        <v>255</v>
      </c>
      <c r="D117" s="215">
        <v>0</v>
      </c>
      <c r="E117" s="218" t="s">
        <v>35</v>
      </c>
      <c r="F117" s="217">
        <v>30</v>
      </c>
      <c r="G117" s="317">
        <f t="shared" si="13"/>
        <v>0</v>
      </c>
      <c r="H117" s="336"/>
      <c r="I117" s="337"/>
      <c r="J117" s="36"/>
      <c r="K117" s="243"/>
      <c r="O117" s="46"/>
    </row>
    <row r="118" spans="1:15" s="361" customFormat="1" x14ac:dyDescent="0.3">
      <c r="A118" s="243"/>
      <c r="B118" s="214">
        <v>44484</v>
      </c>
      <c r="C118" s="215" t="s">
        <v>39</v>
      </c>
      <c r="D118" s="215">
        <v>1</v>
      </c>
      <c r="E118" s="218" t="s">
        <v>35</v>
      </c>
      <c r="F118" s="217">
        <v>50</v>
      </c>
      <c r="G118" s="317">
        <f t="shared" si="13"/>
        <v>50</v>
      </c>
      <c r="H118" s="336"/>
      <c r="I118" s="337"/>
      <c r="J118" s="332"/>
      <c r="K118" s="243"/>
      <c r="O118" s="46"/>
    </row>
    <row r="119" spans="1:15" s="361" customFormat="1" x14ac:dyDescent="0.3">
      <c r="A119" s="243"/>
      <c r="B119" s="214"/>
      <c r="C119" s="215"/>
      <c r="D119" s="215"/>
      <c r="E119" s="218"/>
      <c r="F119" s="217"/>
      <c r="G119" s="317">
        <f t="shared" si="13"/>
        <v>0</v>
      </c>
      <c r="H119" s="336"/>
      <c r="I119" s="337"/>
      <c r="J119" s="333"/>
      <c r="K119" s="243"/>
      <c r="O119" s="46"/>
    </row>
    <row r="120" spans="1:15" s="361" customFormat="1" x14ac:dyDescent="0.3">
      <c r="A120" s="243"/>
      <c r="B120" s="214">
        <v>44484</v>
      </c>
      <c r="C120" s="215" t="s">
        <v>275</v>
      </c>
      <c r="D120" s="215">
        <v>25</v>
      </c>
      <c r="E120" s="218" t="s">
        <v>35</v>
      </c>
      <c r="F120" s="217">
        <v>4</v>
      </c>
      <c r="G120" s="317">
        <f t="shared" si="13"/>
        <v>100</v>
      </c>
      <c r="H120" s="336"/>
      <c r="I120" s="337"/>
      <c r="J120" s="333"/>
      <c r="K120" s="243"/>
      <c r="O120" s="46"/>
    </row>
    <row r="121" spans="1:15" s="361" customFormat="1" x14ac:dyDescent="0.3">
      <c r="A121" s="243"/>
      <c r="B121" s="214"/>
      <c r="C121" s="215" t="s">
        <v>76</v>
      </c>
      <c r="D121" s="215">
        <v>0</v>
      </c>
      <c r="E121" s="218" t="s">
        <v>35</v>
      </c>
      <c r="F121" s="217">
        <v>30</v>
      </c>
      <c r="G121" s="317">
        <f t="shared" si="13"/>
        <v>0</v>
      </c>
      <c r="H121" s="336"/>
      <c r="I121" s="337"/>
      <c r="J121" s="333"/>
      <c r="K121" s="243"/>
      <c r="O121" s="46"/>
    </row>
    <row r="122" spans="1:15" s="361" customFormat="1" x14ac:dyDescent="0.3">
      <c r="A122" s="243"/>
      <c r="B122" s="214"/>
      <c r="C122" s="215" t="s">
        <v>272</v>
      </c>
      <c r="D122" s="215">
        <v>0</v>
      </c>
      <c r="E122" s="218" t="s">
        <v>35</v>
      </c>
      <c r="F122" s="217">
        <v>50</v>
      </c>
      <c r="G122" s="317">
        <f t="shared" si="13"/>
        <v>0</v>
      </c>
      <c r="H122" s="336"/>
      <c r="I122" s="337"/>
      <c r="J122" s="333"/>
      <c r="K122" s="243"/>
      <c r="O122" s="46"/>
    </row>
    <row r="123" spans="1:15" s="361" customFormat="1" ht="19.5" thickBot="1" x14ac:dyDescent="0.35">
      <c r="A123" s="243"/>
      <c r="B123" s="224">
        <v>44474</v>
      </c>
      <c r="C123" s="225" t="s">
        <v>242</v>
      </c>
      <c r="D123" s="225">
        <v>1</v>
      </c>
      <c r="E123" s="225" t="s">
        <v>243</v>
      </c>
      <c r="F123" s="227">
        <v>-3.5</v>
      </c>
      <c r="G123" s="318">
        <f t="shared" si="13"/>
        <v>-3.5</v>
      </c>
      <c r="H123" s="336"/>
      <c r="I123" s="337"/>
      <c r="J123" s="333"/>
      <c r="K123" s="243"/>
      <c r="O123" s="46"/>
    </row>
    <row r="124" spans="1:15" s="361" customFormat="1" x14ac:dyDescent="0.3">
      <c r="A124" s="243"/>
      <c r="B124" s="165"/>
      <c r="C124" s="189"/>
      <c r="D124" s="189"/>
      <c r="E124" s="189"/>
      <c r="F124" s="249"/>
      <c r="G124" s="249"/>
      <c r="H124" s="336"/>
      <c r="I124" s="337"/>
      <c r="J124" s="333"/>
      <c r="K124" s="243"/>
      <c r="O124" s="46"/>
    </row>
    <row r="125" spans="1:15" s="361" customFormat="1" x14ac:dyDescent="0.3">
      <c r="A125" s="243"/>
      <c r="B125" s="48"/>
      <c r="F125" s="46"/>
      <c r="G125" s="46"/>
      <c r="H125" s="336"/>
      <c r="I125" s="337"/>
      <c r="J125" s="333"/>
      <c r="K125" s="243"/>
      <c r="O125" s="46"/>
    </row>
    <row r="126" spans="1:15" s="361" customFormat="1" x14ac:dyDescent="0.3">
      <c r="A126" s="243"/>
      <c r="B126" s="48"/>
      <c r="C126" s="45"/>
      <c r="D126" s="45"/>
      <c r="E126" s="45"/>
      <c r="F126" s="46"/>
      <c r="G126" s="46"/>
      <c r="H126" s="336"/>
      <c r="I126" s="337"/>
      <c r="J126" s="333"/>
      <c r="K126" s="243"/>
      <c r="O126" s="46"/>
    </row>
    <row r="127" spans="1:15" s="361" customFormat="1" x14ac:dyDescent="0.3">
      <c r="A127" s="243"/>
      <c r="B127" s="48"/>
      <c r="C127" s="45"/>
      <c r="D127" s="45"/>
      <c r="E127" s="45"/>
      <c r="F127" s="46"/>
      <c r="G127" s="46"/>
      <c r="H127" s="336"/>
      <c r="I127" s="337"/>
      <c r="J127" s="333"/>
      <c r="K127" s="243"/>
      <c r="O127" s="46"/>
    </row>
    <row r="128" spans="1:15" s="361" customFormat="1" x14ac:dyDescent="0.3">
      <c r="A128" s="243"/>
      <c r="B128" s="48"/>
      <c r="C128" s="45"/>
      <c r="D128" s="45"/>
      <c r="E128" s="45"/>
      <c r="F128" s="46"/>
      <c r="G128" s="46"/>
      <c r="H128" s="336"/>
      <c r="I128" s="337"/>
      <c r="J128" s="333"/>
      <c r="K128" s="243"/>
      <c r="O128" s="46"/>
    </row>
    <row r="129" spans="1:15" s="361" customFormat="1" x14ac:dyDescent="0.3">
      <c r="A129" s="243"/>
      <c r="B129" s="48"/>
      <c r="C129" s="45"/>
      <c r="D129" s="45"/>
      <c r="E129" s="45"/>
      <c r="F129" s="46"/>
      <c r="G129" s="46"/>
      <c r="H129" s="336"/>
      <c r="I129" s="337"/>
      <c r="J129" s="333"/>
      <c r="K129" s="243"/>
      <c r="O129" s="46"/>
    </row>
    <row r="130" spans="1:15" s="361" customFormat="1" x14ac:dyDescent="0.3">
      <c r="A130" s="243"/>
      <c r="B130" s="48"/>
      <c r="C130" s="45"/>
      <c r="D130" s="45"/>
      <c r="E130" s="45"/>
      <c r="F130" s="46"/>
      <c r="G130" s="46"/>
      <c r="H130" s="336"/>
      <c r="I130" s="337"/>
      <c r="J130" s="333"/>
      <c r="K130" s="243"/>
      <c r="O130" s="46"/>
    </row>
    <row r="131" spans="1:15" s="361" customFormat="1" x14ac:dyDescent="0.3">
      <c r="A131" s="243"/>
      <c r="B131" s="48"/>
      <c r="C131" s="45"/>
      <c r="D131" s="45"/>
      <c r="E131" s="45"/>
      <c r="F131" s="46"/>
      <c r="G131" s="46"/>
      <c r="H131" s="336"/>
      <c r="I131" s="337"/>
      <c r="J131" s="333"/>
      <c r="K131" s="243"/>
      <c r="O131" s="46"/>
    </row>
    <row r="132" spans="1:15" s="361" customFormat="1" ht="19.5" thickBot="1" x14ac:dyDescent="0.35">
      <c r="A132" s="243"/>
      <c r="B132" s="48"/>
      <c r="C132" s="45"/>
      <c r="D132" s="45"/>
      <c r="E132" s="45"/>
      <c r="F132" s="46"/>
      <c r="G132" s="46"/>
      <c r="H132" s="336"/>
      <c r="I132" s="337"/>
      <c r="J132" s="334"/>
      <c r="K132" s="243"/>
      <c r="O132" s="46"/>
    </row>
    <row r="133" spans="1:15" s="361" customFormat="1" x14ac:dyDescent="0.3">
      <c r="A133" s="243"/>
      <c r="B133" s="48"/>
      <c r="C133" s="45"/>
      <c r="D133" s="45"/>
      <c r="E133" s="45"/>
      <c r="F133" s="46"/>
      <c r="G133" s="46"/>
      <c r="H133" s="336"/>
      <c r="I133" s="338"/>
      <c r="J133" s="36"/>
      <c r="K133" s="243"/>
      <c r="O133" s="46"/>
    </row>
    <row r="134" spans="1:15" s="361" customFormat="1" x14ac:dyDescent="0.3">
      <c r="A134" s="243"/>
      <c r="B134" s="48"/>
      <c r="C134" s="45"/>
      <c r="D134" s="45"/>
      <c r="E134" s="45"/>
      <c r="F134" s="46"/>
      <c r="G134" s="46"/>
      <c r="H134" s="339"/>
      <c r="I134" s="340"/>
      <c r="J134" s="36"/>
      <c r="K134" s="243"/>
      <c r="O134" s="46"/>
    </row>
    <row r="135" spans="1:15" s="361" customFormat="1" ht="19.5" thickBot="1" x14ac:dyDescent="0.35">
      <c r="A135" s="243"/>
      <c r="B135" s="48"/>
      <c r="C135" s="45"/>
      <c r="D135" s="45"/>
      <c r="E135" s="45"/>
      <c r="F135" s="46"/>
      <c r="G135" s="46"/>
      <c r="H135" s="341"/>
      <c r="I135" s="342"/>
      <c r="J135" s="36"/>
      <c r="K135" s="243"/>
      <c r="O135" s="46"/>
    </row>
    <row r="136" spans="1:15" s="361" customFormat="1" x14ac:dyDescent="0.3">
      <c r="A136" s="243"/>
      <c r="B136" s="48"/>
      <c r="C136" s="45"/>
      <c r="D136" s="45"/>
      <c r="E136" s="45"/>
      <c r="F136" s="46"/>
      <c r="G136" s="46"/>
      <c r="H136" s="43"/>
      <c r="I136" s="44"/>
      <c r="J136" s="36"/>
      <c r="K136" s="243"/>
      <c r="O136" s="46"/>
    </row>
    <row r="137" spans="1:15" s="361" customFormat="1" x14ac:dyDescent="0.3">
      <c r="A137" s="243"/>
      <c r="B137" s="48"/>
      <c r="C137" s="45"/>
      <c r="D137" s="45"/>
      <c r="E137" s="45"/>
      <c r="F137" s="46"/>
      <c r="G137" s="46"/>
      <c r="H137" s="43"/>
      <c r="I137" s="44"/>
      <c r="J137" s="36"/>
      <c r="K137" s="243"/>
      <c r="O137" s="46"/>
    </row>
    <row r="138" spans="1:15" s="418" customFormat="1" ht="26.25" x14ac:dyDescent="0.4">
      <c r="A138" s="273"/>
      <c r="B138" s="550" t="s">
        <v>320</v>
      </c>
      <c r="C138" s="550"/>
      <c r="D138" s="550"/>
      <c r="E138" s="550"/>
      <c r="F138" s="550"/>
      <c r="G138" s="550"/>
      <c r="H138" s="550"/>
      <c r="I138" s="550"/>
      <c r="J138" s="550"/>
      <c r="K138" s="243"/>
      <c r="O138" s="419"/>
    </row>
    <row r="139" spans="1:15" s="418" customFormat="1" x14ac:dyDescent="0.3">
      <c r="A139" s="273"/>
      <c r="B139" s="420">
        <v>44504</v>
      </c>
      <c r="C139" s="418" t="s">
        <v>255</v>
      </c>
      <c r="D139" s="418">
        <v>3</v>
      </c>
      <c r="E139" s="418" t="s">
        <v>35</v>
      </c>
      <c r="F139" s="419">
        <v>16.600000000000001</v>
      </c>
      <c r="G139" s="419">
        <f>F139*D139</f>
        <v>49.800000000000004</v>
      </c>
      <c r="H139" s="421"/>
      <c r="I139" s="422">
        <f>SUM(G139:G142)</f>
        <v>109.80000000000001</v>
      </c>
      <c r="J139" s="189"/>
      <c r="K139" s="273"/>
      <c r="O139" s="419"/>
    </row>
    <row r="140" spans="1:15" x14ac:dyDescent="0.3">
      <c r="B140" s="590">
        <v>44514</v>
      </c>
      <c r="C140" s="45" t="s">
        <v>39</v>
      </c>
      <c r="D140" s="45">
        <v>1</v>
      </c>
      <c r="E140" s="417" t="s">
        <v>35</v>
      </c>
      <c r="F140" s="46">
        <v>40</v>
      </c>
      <c r="G140" s="46">
        <f t="shared" ref="G140:G141" si="14">F140*D140</f>
        <v>40</v>
      </c>
      <c r="I140" s="416"/>
    </row>
    <row r="141" spans="1:15" x14ac:dyDescent="0.3">
      <c r="B141" s="590"/>
      <c r="C141" s="45" t="s">
        <v>255</v>
      </c>
      <c r="D141" s="45">
        <v>2</v>
      </c>
      <c r="E141" s="417" t="s">
        <v>35</v>
      </c>
      <c r="F141" s="46">
        <v>10</v>
      </c>
      <c r="G141" s="46">
        <f t="shared" si="14"/>
        <v>20</v>
      </c>
      <c r="I141" s="416"/>
    </row>
    <row r="142" spans="1:15" x14ac:dyDescent="0.3">
      <c r="I142" s="416"/>
    </row>
  </sheetData>
  <mergeCells count="38">
    <mergeCell ref="B140:B141"/>
    <mergeCell ref="B138:J138"/>
    <mergeCell ref="H87:H109"/>
    <mergeCell ref="B86:J86"/>
    <mergeCell ref="C84:D84"/>
    <mergeCell ref="C60:D60"/>
    <mergeCell ref="B112:J112"/>
    <mergeCell ref="D58:E58"/>
    <mergeCell ref="B62:J62"/>
    <mergeCell ref="D82:E82"/>
    <mergeCell ref="H63:H73"/>
    <mergeCell ref="I63:I73"/>
    <mergeCell ref="H75:H79"/>
    <mergeCell ref="I80:I82"/>
    <mergeCell ref="H80:H82"/>
    <mergeCell ref="I16:I22"/>
    <mergeCell ref="I43:I52"/>
    <mergeCell ref="H43:H52"/>
    <mergeCell ref="C28:D28"/>
    <mergeCell ref="D38:E38"/>
    <mergeCell ref="C40:D40"/>
    <mergeCell ref="H31:H34"/>
    <mergeCell ref="L63:L78"/>
    <mergeCell ref="B1:J1"/>
    <mergeCell ref="B3:J3"/>
    <mergeCell ref="E48:E49"/>
    <mergeCell ref="B30:J30"/>
    <mergeCell ref="J31:J34"/>
    <mergeCell ref="I31:I34"/>
    <mergeCell ref="B15:J15"/>
    <mergeCell ref="B8:J8"/>
    <mergeCell ref="H4:H7"/>
    <mergeCell ref="I4:I7"/>
    <mergeCell ref="H9:H14"/>
    <mergeCell ref="I9:I14"/>
    <mergeCell ref="B42:J42"/>
    <mergeCell ref="L21:Q21"/>
    <mergeCell ref="H16:H2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F22B-E1BD-4D7B-A567-E5360510F2F3}">
  <dimension ref="A1:I76"/>
  <sheetViews>
    <sheetView topLeftCell="A65" workbookViewId="0">
      <selection activeCell="H73" sqref="H73"/>
    </sheetView>
  </sheetViews>
  <sheetFormatPr defaultRowHeight="18.75" x14ac:dyDescent="0.3"/>
  <cols>
    <col min="1" max="1" width="4.85546875" style="373" customWidth="1"/>
    <col min="2" max="2" width="16.85546875" style="376" customWidth="1"/>
    <col min="3" max="3" width="27.85546875" style="376" customWidth="1"/>
    <col min="4" max="4" width="9.140625" style="376"/>
    <col min="5" max="5" width="12.42578125" style="376" customWidth="1"/>
    <col min="6" max="6" width="12.42578125" style="411" customWidth="1"/>
    <col min="7" max="7" width="13.7109375" style="376" customWidth="1"/>
    <col min="8" max="8" width="18.5703125" style="412" customWidth="1"/>
    <col min="9" max="9" width="6.7109375" style="373" customWidth="1"/>
    <col min="10" max="16384" width="9.140625" style="376"/>
  </cols>
  <sheetData>
    <row r="1" spans="1:8" ht="19.5" thickBot="1" x14ac:dyDescent="0.35">
      <c r="B1" s="373"/>
      <c r="C1" s="373"/>
      <c r="D1" s="373"/>
      <c r="E1" s="373"/>
      <c r="F1" s="374"/>
      <c r="G1" s="373"/>
      <c r="H1" s="375"/>
    </row>
    <row r="2" spans="1:8" ht="15" customHeight="1" x14ac:dyDescent="0.3">
      <c r="B2" s="597" t="s">
        <v>86</v>
      </c>
      <c r="C2" s="598"/>
      <c r="D2" s="598"/>
      <c r="E2" s="598"/>
      <c r="F2" s="598"/>
      <c r="G2" s="598"/>
      <c r="H2" s="599"/>
    </row>
    <row r="3" spans="1:8" ht="15.75" customHeight="1" thickBot="1" x14ac:dyDescent="0.35">
      <c r="B3" s="600"/>
      <c r="C3" s="601"/>
      <c r="D3" s="601"/>
      <c r="E3" s="601"/>
      <c r="F3" s="601"/>
      <c r="G3" s="601"/>
      <c r="H3" s="602"/>
    </row>
    <row r="4" spans="1:8" ht="19.5" thickBot="1" x14ac:dyDescent="0.35">
      <c r="B4" s="373"/>
      <c r="C4" s="373"/>
      <c r="D4" s="373"/>
      <c r="E4" s="373"/>
      <c r="F4" s="374"/>
      <c r="G4" s="373"/>
      <c r="H4" s="375"/>
    </row>
    <row r="5" spans="1:8" x14ac:dyDescent="0.3">
      <c r="A5" s="377"/>
      <c r="B5" s="378">
        <v>44251</v>
      </c>
      <c r="C5" s="379" t="s">
        <v>85</v>
      </c>
      <c r="D5" s="379">
        <v>1</v>
      </c>
      <c r="E5" s="379" t="s">
        <v>65</v>
      </c>
      <c r="F5" s="603">
        <v>110</v>
      </c>
      <c r="G5" s="380"/>
      <c r="H5" s="381">
        <f>F5</f>
        <v>110</v>
      </c>
    </row>
    <row r="6" spans="1:8" ht="19.5" thickBot="1" x14ac:dyDescent="0.35">
      <c r="A6" s="377"/>
      <c r="B6" s="382"/>
      <c r="C6" s="212" t="s">
        <v>87</v>
      </c>
      <c r="D6" s="383">
        <v>2</v>
      </c>
      <c r="E6" s="383" t="s">
        <v>76</v>
      </c>
      <c r="F6" s="604"/>
      <c r="G6" s="384"/>
      <c r="H6" s="385"/>
    </row>
    <row r="7" spans="1:8" ht="19.5" thickBot="1" x14ac:dyDescent="0.35">
      <c r="B7" s="386"/>
      <c r="C7" s="387"/>
      <c r="D7" s="387"/>
      <c r="E7" s="387"/>
      <c r="F7" s="388"/>
      <c r="G7" s="389" t="s">
        <v>78</v>
      </c>
      <c r="H7" s="390">
        <f>SUM(H5:H6)</f>
        <v>110</v>
      </c>
    </row>
    <row r="8" spans="1:8" ht="19.5" thickBot="1" x14ac:dyDescent="0.35">
      <c r="B8" s="373"/>
      <c r="C8" s="373"/>
      <c r="D8" s="373"/>
      <c r="E8" s="373"/>
      <c r="F8" s="374"/>
      <c r="G8" s="373"/>
      <c r="H8" s="375"/>
    </row>
    <row r="9" spans="1:8" ht="15" customHeight="1" x14ac:dyDescent="0.3">
      <c r="B9" s="597" t="s">
        <v>88</v>
      </c>
      <c r="C9" s="598"/>
      <c r="D9" s="598"/>
      <c r="E9" s="598"/>
      <c r="F9" s="598"/>
      <c r="G9" s="598"/>
      <c r="H9" s="599"/>
    </row>
    <row r="10" spans="1:8" ht="15.75" customHeight="1" thickBot="1" x14ac:dyDescent="0.35">
      <c r="B10" s="600"/>
      <c r="C10" s="601"/>
      <c r="D10" s="601"/>
      <c r="E10" s="601"/>
      <c r="F10" s="601"/>
      <c r="G10" s="601"/>
      <c r="H10" s="602"/>
    </row>
    <row r="11" spans="1:8" ht="19.5" thickBot="1" x14ac:dyDescent="0.35">
      <c r="B11" s="373"/>
      <c r="C11" s="373"/>
      <c r="D11" s="373"/>
      <c r="E11" s="373"/>
      <c r="F11" s="374"/>
      <c r="G11" s="373"/>
      <c r="H11" s="375"/>
    </row>
    <row r="12" spans="1:8" ht="19.5" thickBot="1" x14ac:dyDescent="0.35">
      <c r="A12" s="377"/>
      <c r="B12" s="378">
        <v>44280</v>
      </c>
      <c r="C12" s="379" t="s">
        <v>221</v>
      </c>
      <c r="D12" s="379">
        <v>1</v>
      </c>
      <c r="E12" s="379" t="s">
        <v>65</v>
      </c>
      <c r="F12" s="391">
        <v>30</v>
      </c>
      <c r="G12" s="380"/>
      <c r="H12" s="392">
        <f>F12</f>
        <v>30</v>
      </c>
    </row>
    <row r="13" spans="1:8" ht="19.5" thickBot="1" x14ac:dyDescent="0.35">
      <c r="B13" s="386"/>
      <c r="C13" s="387"/>
      <c r="D13" s="387"/>
      <c r="E13" s="387"/>
      <c r="F13" s="388"/>
      <c r="G13" s="389" t="s">
        <v>78</v>
      </c>
      <c r="H13" s="390">
        <f>SUM(H12:H12)</f>
        <v>30</v>
      </c>
    </row>
    <row r="14" spans="1:8" ht="19.5" thickBot="1" x14ac:dyDescent="0.35">
      <c r="B14" s="373"/>
      <c r="C14" s="373"/>
      <c r="D14" s="373"/>
      <c r="E14" s="373"/>
      <c r="F14" s="374"/>
      <c r="G14" s="373"/>
      <c r="H14" s="375"/>
    </row>
    <row r="15" spans="1:8" ht="15" customHeight="1" x14ac:dyDescent="0.3">
      <c r="B15" s="597" t="s">
        <v>81</v>
      </c>
      <c r="C15" s="598"/>
      <c r="D15" s="598"/>
      <c r="E15" s="598"/>
      <c r="F15" s="598"/>
      <c r="G15" s="598"/>
      <c r="H15" s="599"/>
    </row>
    <row r="16" spans="1:8" ht="15.75" customHeight="1" thickBot="1" x14ac:dyDescent="0.35">
      <c r="B16" s="600"/>
      <c r="C16" s="601"/>
      <c r="D16" s="601"/>
      <c r="E16" s="601"/>
      <c r="F16" s="601"/>
      <c r="G16" s="601"/>
      <c r="H16" s="602"/>
    </row>
    <row r="17" spans="2:8" ht="19.5" thickBot="1" x14ac:dyDescent="0.35">
      <c r="B17" s="393"/>
      <c r="C17" s="393"/>
      <c r="D17" s="393"/>
      <c r="E17" s="394"/>
      <c r="F17" s="394"/>
      <c r="G17" s="393"/>
      <c r="H17" s="395"/>
    </row>
    <row r="18" spans="2:8" x14ac:dyDescent="0.3">
      <c r="B18" s="594">
        <v>44328</v>
      </c>
      <c r="C18" s="379" t="s">
        <v>79</v>
      </c>
      <c r="D18" s="379">
        <v>2</v>
      </c>
      <c r="E18" s="379" t="s">
        <v>76</v>
      </c>
      <c r="F18" s="396">
        <v>25</v>
      </c>
      <c r="G18" s="379" t="s">
        <v>75</v>
      </c>
      <c r="H18" s="381">
        <f>D18*F18</f>
        <v>50</v>
      </c>
    </row>
    <row r="19" spans="2:8" x14ac:dyDescent="0.3">
      <c r="B19" s="595"/>
      <c r="C19" s="383" t="s">
        <v>82</v>
      </c>
      <c r="D19" s="383">
        <v>1</v>
      </c>
      <c r="E19" s="383" t="s">
        <v>76</v>
      </c>
      <c r="F19" s="397">
        <v>25</v>
      </c>
      <c r="G19" s="383" t="s">
        <v>80</v>
      </c>
      <c r="H19" s="398">
        <f>D19*F19</f>
        <v>25</v>
      </c>
    </row>
    <row r="20" spans="2:8" ht="19.5" thickBot="1" x14ac:dyDescent="0.35">
      <c r="B20" s="595"/>
      <c r="C20" s="383"/>
      <c r="D20" s="383"/>
      <c r="E20" s="383"/>
      <c r="F20" s="397"/>
      <c r="G20" s="383" t="s">
        <v>62</v>
      </c>
      <c r="H20" s="399">
        <f>SUM(H18:H19)</f>
        <v>75</v>
      </c>
    </row>
    <row r="21" spans="2:8" ht="19.5" thickBot="1" x14ac:dyDescent="0.35">
      <c r="B21" s="596"/>
      <c r="C21" s="400"/>
      <c r="D21" s="400"/>
      <c r="E21" s="401"/>
      <c r="F21" s="402"/>
      <c r="G21" s="389" t="s">
        <v>78</v>
      </c>
      <c r="H21" s="390">
        <v>75</v>
      </c>
    </row>
    <row r="22" spans="2:8" ht="19.5" thickBot="1" x14ac:dyDescent="0.35">
      <c r="B22" s="393"/>
      <c r="C22" s="393"/>
      <c r="D22" s="393"/>
      <c r="E22" s="394"/>
      <c r="F22" s="394"/>
      <c r="G22" s="393"/>
      <c r="H22" s="395"/>
    </row>
    <row r="23" spans="2:8" x14ac:dyDescent="0.3">
      <c r="B23" s="594">
        <v>44330</v>
      </c>
      <c r="C23" s="379" t="s">
        <v>198</v>
      </c>
      <c r="D23" s="379">
        <v>1</v>
      </c>
      <c r="E23" s="379" t="s">
        <v>65</v>
      </c>
      <c r="F23" s="396">
        <v>40</v>
      </c>
      <c r="G23" s="379" t="s">
        <v>75</v>
      </c>
      <c r="H23" s="381">
        <f>D23*F23</f>
        <v>40</v>
      </c>
    </row>
    <row r="24" spans="2:8" x14ac:dyDescent="0.3">
      <c r="B24" s="595"/>
      <c r="C24" s="383" t="s">
        <v>83</v>
      </c>
      <c r="D24" s="383">
        <v>3</v>
      </c>
      <c r="E24" s="383" t="s">
        <v>76</v>
      </c>
      <c r="F24" s="397">
        <v>30</v>
      </c>
      <c r="G24" s="383" t="s">
        <v>77</v>
      </c>
      <c r="H24" s="398">
        <f>D24*F24</f>
        <v>90</v>
      </c>
    </row>
    <row r="25" spans="2:8" ht="19.5" thickBot="1" x14ac:dyDescent="0.35">
      <c r="B25" s="595"/>
      <c r="C25" s="383" t="s">
        <v>84</v>
      </c>
      <c r="D25" s="383">
        <v>1</v>
      </c>
      <c r="E25" s="383" t="s">
        <v>76</v>
      </c>
      <c r="F25" s="397">
        <v>25</v>
      </c>
      <c r="G25" s="383" t="s">
        <v>77</v>
      </c>
      <c r="H25" s="399">
        <f>D25*F25</f>
        <v>25</v>
      </c>
    </row>
    <row r="26" spans="2:8" x14ac:dyDescent="0.3">
      <c r="B26" s="595"/>
      <c r="C26" s="383"/>
      <c r="D26" s="383"/>
      <c r="E26" s="383"/>
      <c r="F26" s="397"/>
      <c r="G26" s="383" t="s">
        <v>62</v>
      </c>
      <c r="H26" s="398">
        <f>SUM(H23:H25)</f>
        <v>155</v>
      </c>
    </row>
    <row r="27" spans="2:8" ht="19.5" thickBot="1" x14ac:dyDescent="0.35">
      <c r="B27" s="596"/>
      <c r="C27" s="400"/>
      <c r="D27" s="400"/>
      <c r="E27" s="401"/>
      <c r="F27" s="402"/>
      <c r="G27" s="389" t="s">
        <v>78</v>
      </c>
      <c r="H27" s="390">
        <v>150</v>
      </c>
    </row>
    <row r="28" spans="2:8" ht="19.5" thickBot="1" x14ac:dyDescent="0.35">
      <c r="B28" s="373"/>
      <c r="C28" s="373"/>
      <c r="D28" s="373"/>
      <c r="E28" s="373"/>
      <c r="F28" s="374"/>
      <c r="G28" s="373"/>
      <c r="H28" s="375"/>
    </row>
    <row r="29" spans="2:8" x14ac:dyDescent="0.3">
      <c r="B29" s="594">
        <v>44333</v>
      </c>
      <c r="C29" s="379" t="s">
        <v>198</v>
      </c>
      <c r="D29" s="379">
        <v>1</v>
      </c>
      <c r="E29" s="379" t="s">
        <v>65</v>
      </c>
      <c r="F29" s="396">
        <v>25</v>
      </c>
      <c r="G29" s="379" t="s">
        <v>75</v>
      </c>
      <c r="H29" s="381">
        <f>D29*F29</f>
        <v>25</v>
      </c>
    </row>
    <row r="30" spans="2:8" x14ac:dyDescent="0.3">
      <c r="B30" s="595"/>
      <c r="C30" s="383" t="s">
        <v>83</v>
      </c>
      <c r="D30" s="383">
        <v>1</v>
      </c>
      <c r="E30" s="383" t="s">
        <v>76</v>
      </c>
      <c r="F30" s="397">
        <v>25</v>
      </c>
      <c r="G30" s="383" t="s">
        <v>77</v>
      </c>
      <c r="H30" s="398">
        <f>D30*F30</f>
        <v>25</v>
      </c>
    </row>
    <row r="31" spans="2:8" ht="19.5" thickBot="1" x14ac:dyDescent="0.35">
      <c r="B31" s="595"/>
      <c r="C31" s="383" t="s">
        <v>84</v>
      </c>
      <c r="D31" s="383"/>
      <c r="E31" s="383"/>
      <c r="F31" s="397"/>
      <c r="G31" s="383"/>
      <c r="H31" s="399"/>
    </row>
    <row r="32" spans="2:8" x14ac:dyDescent="0.3">
      <c r="B32" s="595"/>
      <c r="C32" s="383"/>
      <c r="D32" s="383"/>
      <c r="E32" s="383"/>
      <c r="F32" s="397"/>
      <c r="G32" s="383" t="s">
        <v>62</v>
      </c>
      <c r="H32" s="398">
        <f>SUM(H29:H31)</f>
        <v>50</v>
      </c>
    </row>
    <row r="33" spans="2:8" ht="19.5" thickBot="1" x14ac:dyDescent="0.35">
      <c r="B33" s="596"/>
      <c r="C33" s="400"/>
      <c r="D33" s="400"/>
      <c r="E33" s="401"/>
      <c r="F33" s="402"/>
      <c r="G33" s="389" t="s">
        <v>78</v>
      </c>
      <c r="H33" s="390">
        <v>50</v>
      </c>
    </row>
    <row r="34" spans="2:8" ht="19.5" thickBot="1" x14ac:dyDescent="0.35">
      <c r="B34" s="393"/>
      <c r="C34" s="393"/>
      <c r="D34" s="393"/>
      <c r="E34" s="394"/>
      <c r="F34" s="394"/>
      <c r="G34" s="393"/>
      <c r="H34" s="395"/>
    </row>
    <row r="35" spans="2:8" x14ac:dyDescent="0.3">
      <c r="B35" s="594">
        <v>44334</v>
      </c>
      <c r="C35" s="379" t="s">
        <v>198</v>
      </c>
      <c r="D35" s="379">
        <v>2</v>
      </c>
      <c r="E35" s="379" t="s">
        <v>65</v>
      </c>
      <c r="F35" s="396">
        <v>25</v>
      </c>
      <c r="G35" s="379" t="s">
        <v>177</v>
      </c>
      <c r="H35" s="381">
        <f>D35*F35</f>
        <v>50</v>
      </c>
    </row>
    <row r="36" spans="2:8" x14ac:dyDescent="0.3">
      <c r="B36" s="595"/>
      <c r="C36" s="383" t="s">
        <v>83</v>
      </c>
      <c r="D36" s="383"/>
      <c r="E36" s="383"/>
      <c r="F36" s="397"/>
      <c r="G36" s="383"/>
      <c r="H36" s="398"/>
    </row>
    <row r="37" spans="2:8" ht="19.5" thickBot="1" x14ac:dyDescent="0.35">
      <c r="B37" s="595"/>
      <c r="C37" s="383" t="s">
        <v>84</v>
      </c>
      <c r="D37" s="383"/>
      <c r="E37" s="383"/>
      <c r="F37" s="397"/>
      <c r="G37" s="383"/>
      <c r="H37" s="399"/>
    </row>
    <row r="38" spans="2:8" x14ac:dyDescent="0.3">
      <c r="B38" s="595"/>
      <c r="C38" s="383"/>
      <c r="D38" s="383"/>
      <c r="E38" s="383"/>
      <c r="F38" s="397"/>
      <c r="G38" s="383" t="s">
        <v>62</v>
      </c>
      <c r="H38" s="398">
        <f>SUM(H35:H37)</f>
        <v>50</v>
      </c>
    </row>
    <row r="39" spans="2:8" ht="19.5" thickBot="1" x14ac:dyDescent="0.35">
      <c r="B39" s="596"/>
      <c r="C39" s="400"/>
      <c r="D39" s="400"/>
      <c r="E39" s="401"/>
      <c r="F39" s="402"/>
      <c r="G39" s="389" t="s">
        <v>78</v>
      </c>
      <c r="H39" s="390">
        <v>50</v>
      </c>
    </row>
    <row r="40" spans="2:8" ht="19.5" thickBot="1" x14ac:dyDescent="0.35">
      <c r="B40" s="393"/>
      <c r="C40" s="393"/>
      <c r="D40" s="393"/>
      <c r="E40" s="394"/>
      <c r="F40" s="394"/>
      <c r="G40" s="393"/>
      <c r="H40" s="395"/>
    </row>
    <row r="41" spans="2:8" ht="15" customHeight="1" x14ac:dyDescent="0.3">
      <c r="B41" s="597" t="s">
        <v>256</v>
      </c>
      <c r="C41" s="598"/>
      <c r="D41" s="598"/>
      <c r="E41" s="598"/>
      <c r="F41" s="598"/>
      <c r="G41" s="598"/>
      <c r="H41" s="599"/>
    </row>
    <row r="42" spans="2:8" ht="15.75" customHeight="1" thickBot="1" x14ac:dyDescent="0.35">
      <c r="B42" s="600"/>
      <c r="C42" s="601"/>
      <c r="D42" s="601"/>
      <c r="E42" s="601"/>
      <c r="F42" s="601"/>
      <c r="G42" s="601"/>
      <c r="H42" s="602"/>
    </row>
    <row r="43" spans="2:8" ht="19.5" thickBot="1" x14ac:dyDescent="0.35">
      <c r="B43" s="393"/>
      <c r="C43" s="393"/>
      <c r="D43" s="393"/>
      <c r="E43" s="394"/>
      <c r="F43" s="394"/>
      <c r="G43" s="393"/>
      <c r="H43" s="395"/>
    </row>
    <row r="44" spans="2:8" x14ac:dyDescent="0.3">
      <c r="B44" s="594">
        <v>44408</v>
      </c>
      <c r="C44" s="379" t="s">
        <v>257</v>
      </c>
      <c r="D44" s="379">
        <v>1</v>
      </c>
      <c r="E44" s="379" t="s">
        <v>65</v>
      </c>
      <c r="F44" s="396">
        <v>20</v>
      </c>
      <c r="G44" s="379" t="s">
        <v>75</v>
      </c>
      <c r="H44" s="381">
        <f>D44*F44</f>
        <v>20</v>
      </c>
    </row>
    <row r="45" spans="2:8" x14ac:dyDescent="0.3">
      <c r="B45" s="595"/>
      <c r="C45" s="383"/>
      <c r="D45" s="383">
        <v>1</v>
      </c>
      <c r="E45" s="383" t="s">
        <v>39</v>
      </c>
      <c r="F45" s="397">
        <v>30</v>
      </c>
      <c r="G45" s="383" t="s">
        <v>80</v>
      </c>
      <c r="H45" s="398">
        <f>D45*F45</f>
        <v>30</v>
      </c>
    </row>
    <row r="46" spans="2:8" ht="19.5" thickBot="1" x14ac:dyDescent="0.35">
      <c r="B46" s="595"/>
      <c r="C46" s="383"/>
      <c r="D46" s="383"/>
      <c r="E46" s="383"/>
      <c r="F46" s="397"/>
      <c r="G46" s="383" t="s">
        <v>62</v>
      </c>
      <c r="H46" s="399">
        <f>SUM(H44:H45)</f>
        <v>50</v>
      </c>
    </row>
    <row r="47" spans="2:8" ht="19.5" thickBot="1" x14ac:dyDescent="0.35">
      <c r="B47" s="596"/>
      <c r="C47" s="400"/>
      <c r="D47" s="400"/>
      <c r="E47" s="401"/>
      <c r="F47" s="402"/>
      <c r="G47" s="389" t="s">
        <v>78</v>
      </c>
      <c r="H47" s="390">
        <v>50</v>
      </c>
    </row>
    <row r="48" spans="2:8" ht="19.5" thickBot="1" x14ac:dyDescent="0.35">
      <c r="B48" s="393"/>
      <c r="C48" s="393"/>
      <c r="D48" s="393"/>
      <c r="E48" s="394"/>
      <c r="F48" s="394"/>
      <c r="G48" s="393"/>
      <c r="H48" s="395"/>
    </row>
    <row r="49" spans="2:8" ht="15" customHeight="1" x14ac:dyDescent="0.3">
      <c r="B49" s="597" t="s">
        <v>280</v>
      </c>
      <c r="C49" s="598"/>
      <c r="D49" s="598"/>
      <c r="E49" s="598"/>
      <c r="F49" s="598"/>
      <c r="G49" s="598"/>
      <c r="H49" s="599"/>
    </row>
    <row r="50" spans="2:8" ht="15.75" customHeight="1" thickBot="1" x14ac:dyDescent="0.35">
      <c r="B50" s="600"/>
      <c r="C50" s="601"/>
      <c r="D50" s="601"/>
      <c r="E50" s="601"/>
      <c r="F50" s="601"/>
      <c r="G50" s="601"/>
      <c r="H50" s="602"/>
    </row>
    <row r="51" spans="2:8" ht="19.5" thickBot="1" x14ac:dyDescent="0.35">
      <c r="B51" s="393"/>
      <c r="C51" s="393"/>
      <c r="D51" s="393"/>
      <c r="E51" s="394"/>
      <c r="F51" s="394"/>
      <c r="G51" s="393"/>
      <c r="H51" s="395"/>
    </row>
    <row r="52" spans="2:8" x14ac:dyDescent="0.3">
      <c r="B52" s="594">
        <v>44432</v>
      </c>
      <c r="C52" s="379" t="s">
        <v>198</v>
      </c>
      <c r="D52" s="379">
        <v>2</v>
      </c>
      <c r="E52" s="379" t="s">
        <v>273</v>
      </c>
      <c r="F52" s="396">
        <v>40</v>
      </c>
      <c r="G52" s="379" t="s">
        <v>177</v>
      </c>
      <c r="H52" s="381">
        <f>D52*F52</f>
        <v>80</v>
      </c>
    </row>
    <row r="53" spans="2:8" x14ac:dyDescent="0.3">
      <c r="B53" s="595"/>
      <c r="C53" s="383" t="s">
        <v>83</v>
      </c>
      <c r="D53" s="383"/>
      <c r="E53" s="383"/>
      <c r="F53" s="397"/>
      <c r="G53" s="383"/>
      <c r="H53" s="398"/>
    </row>
    <row r="54" spans="2:8" ht="19.5" thickBot="1" x14ac:dyDescent="0.35">
      <c r="B54" s="595"/>
      <c r="C54" s="383" t="s">
        <v>84</v>
      </c>
      <c r="D54" s="383"/>
      <c r="E54" s="383"/>
      <c r="F54" s="397"/>
      <c r="G54" s="383"/>
      <c r="H54" s="399"/>
    </row>
    <row r="55" spans="2:8" ht="19.5" thickBot="1" x14ac:dyDescent="0.35">
      <c r="B55" s="596"/>
      <c r="C55" s="400"/>
      <c r="D55" s="400"/>
      <c r="E55" s="400"/>
      <c r="F55" s="403"/>
      <c r="G55" s="401" t="s">
        <v>62</v>
      </c>
      <c r="H55" s="390">
        <f>SUM(H52:H54)</f>
        <v>80</v>
      </c>
    </row>
    <row r="56" spans="2:8" ht="19.5" thickBot="1" x14ac:dyDescent="0.35">
      <c r="B56" s="393"/>
      <c r="C56" s="393"/>
      <c r="D56" s="393"/>
      <c r="E56" s="394"/>
      <c r="F56" s="394"/>
      <c r="G56" s="393"/>
      <c r="H56" s="395"/>
    </row>
    <row r="57" spans="2:8" x14ac:dyDescent="0.3">
      <c r="B57" s="404">
        <v>44437</v>
      </c>
      <c r="C57" s="405" t="s">
        <v>276</v>
      </c>
      <c r="D57" s="380">
        <v>1</v>
      </c>
      <c r="E57" s="380" t="s">
        <v>39</v>
      </c>
      <c r="F57" s="391">
        <v>50</v>
      </c>
      <c r="G57" s="380"/>
      <c r="H57" s="406"/>
    </row>
    <row r="58" spans="2:8" x14ac:dyDescent="0.3">
      <c r="B58" s="382"/>
      <c r="C58" s="383" t="s">
        <v>277</v>
      </c>
      <c r="D58" s="384">
        <v>1</v>
      </c>
      <c r="E58" s="384" t="s">
        <v>39</v>
      </c>
      <c r="F58" s="407">
        <v>40</v>
      </c>
      <c r="G58" s="384"/>
      <c r="H58" s="408"/>
    </row>
    <row r="59" spans="2:8" x14ac:dyDescent="0.3">
      <c r="B59" s="382"/>
      <c r="C59" s="383" t="s">
        <v>84</v>
      </c>
      <c r="D59" s="384">
        <v>1</v>
      </c>
      <c r="E59" s="384" t="s">
        <v>76</v>
      </c>
      <c r="F59" s="407">
        <v>30</v>
      </c>
      <c r="G59" s="384"/>
      <c r="H59" s="408"/>
    </row>
    <row r="60" spans="2:8" ht="19.5" thickBot="1" x14ac:dyDescent="0.35">
      <c r="B60" s="382"/>
      <c r="C60" s="384"/>
      <c r="D60" s="387">
        <v>8</v>
      </c>
      <c r="E60" s="387" t="s">
        <v>275</v>
      </c>
      <c r="F60" s="388">
        <v>40</v>
      </c>
      <c r="G60" s="387"/>
      <c r="H60" s="385"/>
    </row>
    <row r="61" spans="2:8" ht="19.5" thickBot="1" x14ac:dyDescent="0.35">
      <c r="B61" s="386"/>
      <c r="C61" s="387"/>
      <c r="D61" s="387"/>
      <c r="E61" s="387"/>
      <c r="F61" s="388"/>
      <c r="G61" s="409" t="s">
        <v>62</v>
      </c>
      <c r="H61" s="410">
        <f>SUM(F57:F60)</f>
        <v>160</v>
      </c>
    </row>
    <row r="62" spans="2:8" ht="19.5" thickBot="1" x14ac:dyDescent="0.35">
      <c r="B62" s="393"/>
      <c r="C62" s="393"/>
      <c r="D62" s="393"/>
      <c r="E62" s="394"/>
      <c r="F62" s="394"/>
      <c r="G62" s="393"/>
      <c r="H62" s="395"/>
    </row>
    <row r="63" spans="2:8" x14ac:dyDescent="0.3">
      <c r="B63" s="594">
        <v>44432</v>
      </c>
      <c r="C63" s="379" t="s">
        <v>198</v>
      </c>
      <c r="D63" s="379">
        <v>23</v>
      </c>
      <c r="E63" s="379" t="s">
        <v>279</v>
      </c>
      <c r="F63" s="396">
        <v>4</v>
      </c>
      <c r="G63" s="379" t="s">
        <v>309</v>
      </c>
      <c r="H63" s="381">
        <f>D63*F63</f>
        <v>92</v>
      </c>
    </row>
    <row r="64" spans="2:8" x14ac:dyDescent="0.3">
      <c r="B64" s="595"/>
      <c r="C64" s="383"/>
      <c r="D64" s="383">
        <v>1</v>
      </c>
      <c r="E64" s="383" t="s">
        <v>279</v>
      </c>
      <c r="F64" s="397">
        <v>8</v>
      </c>
      <c r="G64" s="397" t="s">
        <v>284</v>
      </c>
      <c r="H64" s="398">
        <f t="shared" ref="H64:H65" si="0">D64*F64</f>
        <v>8</v>
      </c>
    </row>
    <row r="65" spans="2:8" x14ac:dyDescent="0.3">
      <c r="B65" s="595"/>
      <c r="C65" s="383"/>
      <c r="D65" s="383">
        <v>1</v>
      </c>
      <c r="E65" s="383" t="s">
        <v>39</v>
      </c>
      <c r="F65" s="397">
        <v>50</v>
      </c>
      <c r="G65" s="383" t="s">
        <v>173</v>
      </c>
      <c r="H65" s="398">
        <f t="shared" si="0"/>
        <v>50</v>
      </c>
    </row>
    <row r="66" spans="2:8" x14ac:dyDescent="0.3">
      <c r="B66" s="595"/>
      <c r="C66" s="383" t="s">
        <v>83</v>
      </c>
      <c r="D66" s="384"/>
      <c r="E66" s="384"/>
      <c r="F66" s="384"/>
      <c r="G66" s="383"/>
      <c r="H66" s="398"/>
    </row>
    <row r="67" spans="2:8" ht="19.5" thickBot="1" x14ac:dyDescent="0.35">
      <c r="B67" s="595"/>
      <c r="C67" s="383" t="s">
        <v>84</v>
      </c>
      <c r="D67" s="400"/>
      <c r="E67" s="387"/>
      <c r="F67" s="387"/>
      <c r="G67" s="400"/>
      <c r="H67" s="399"/>
    </row>
    <row r="68" spans="2:8" ht="19.5" thickBot="1" x14ac:dyDescent="0.35">
      <c r="B68" s="596"/>
      <c r="C68" s="400"/>
      <c r="D68" s="400"/>
      <c r="E68" s="400"/>
      <c r="F68" s="403"/>
      <c r="G68" s="401" t="s">
        <v>62</v>
      </c>
      <c r="H68" s="390">
        <f>SUM(H63:H67)</f>
        <v>150</v>
      </c>
    </row>
    <row r="72" spans="2:8" ht="19.5" thickBot="1" x14ac:dyDescent="0.35"/>
    <row r="73" spans="2:8" x14ac:dyDescent="0.3">
      <c r="C73" s="503"/>
      <c r="D73" s="380"/>
      <c r="E73" s="504" t="s">
        <v>356</v>
      </c>
      <c r="F73" s="505">
        <v>25</v>
      </c>
    </row>
    <row r="74" spans="2:8" x14ac:dyDescent="0.3">
      <c r="C74" s="382"/>
      <c r="D74" s="384"/>
      <c r="E74" s="506" t="s">
        <v>357</v>
      </c>
      <c r="F74" s="507">
        <v>27.3</v>
      </c>
    </row>
    <row r="75" spans="2:8" x14ac:dyDescent="0.3">
      <c r="C75" s="382"/>
      <c r="D75" s="384"/>
      <c r="E75" s="506" t="s">
        <v>358</v>
      </c>
      <c r="F75" s="508">
        <v>120</v>
      </c>
    </row>
    <row r="76" spans="2:8" ht="19.5" thickBot="1" x14ac:dyDescent="0.35">
      <c r="C76" s="386"/>
      <c r="D76" s="387"/>
      <c r="E76" s="387"/>
      <c r="F76" s="509">
        <f>SUM(F73:F75)</f>
        <v>172.3</v>
      </c>
    </row>
  </sheetData>
  <mergeCells count="13">
    <mergeCell ref="B63:B68"/>
    <mergeCell ref="B2:H3"/>
    <mergeCell ref="F5:F6"/>
    <mergeCell ref="B29:B33"/>
    <mergeCell ref="B18:B21"/>
    <mergeCell ref="B23:B27"/>
    <mergeCell ref="B15:H16"/>
    <mergeCell ref="B9:H10"/>
    <mergeCell ref="B49:H50"/>
    <mergeCell ref="B52:B55"/>
    <mergeCell ref="B41:H42"/>
    <mergeCell ref="B44:B47"/>
    <mergeCell ref="B35:B3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7458-3D11-44E9-9520-8D67825688F6}">
  <dimension ref="A1:E136"/>
  <sheetViews>
    <sheetView topLeftCell="A7" workbookViewId="0">
      <selection activeCell="I12" sqref="I12"/>
    </sheetView>
  </sheetViews>
  <sheetFormatPr defaultRowHeight="23.25" x14ac:dyDescent="0.25"/>
  <cols>
    <col min="1" max="1" width="11.5703125" style="349" customWidth="1"/>
    <col min="2" max="2" width="16.28515625" style="212" customWidth="1"/>
    <col min="3" max="3" width="16.42578125" style="195" customWidth="1"/>
    <col min="4" max="5" width="17" style="354" customWidth="1"/>
    <col min="6" max="16384" width="9.140625" style="212"/>
  </cols>
  <sheetData>
    <row r="1" spans="1:5" s="349" customFormat="1" x14ac:dyDescent="0.25">
      <c r="A1" s="355" t="s">
        <v>41</v>
      </c>
      <c r="B1" s="355" t="s">
        <v>39</v>
      </c>
      <c r="C1" s="356" t="s">
        <v>38</v>
      </c>
      <c r="D1" s="356" t="s">
        <v>219</v>
      </c>
      <c r="E1" s="356" t="s">
        <v>302</v>
      </c>
    </row>
    <row r="2" spans="1:5" s="99" customFormat="1" x14ac:dyDescent="0.25">
      <c r="A2" s="346" t="s">
        <v>211</v>
      </c>
      <c r="B2" s="350" t="s">
        <v>110</v>
      </c>
      <c r="C2" s="351">
        <v>44348</v>
      </c>
      <c r="D2" s="351">
        <v>44369</v>
      </c>
      <c r="E2" s="352">
        <f>D2-C2</f>
        <v>21</v>
      </c>
    </row>
    <row r="3" spans="1:5" s="99" customFormat="1" x14ac:dyDescent="0.25">
      <c r="A3" s="346" t="s">
        <v>42</v>
      </c>
      <c r="B3" s="350" t="s">
        <v>36</v>
      </c>
      <c r="C3" s="351">
        <v>44368</v>
      </c>
      <c r="D3" s="351">
        <v>44389</v>
      </c>
      <c r="E3" s="352">
        <f>D3-C3</f>
        <v>21</v>
      </c>
    </row>
    <row r="4" spans="1:5" s="99" customFormat="1" x14ac:dyDescent="0.25">
      <c r="A4" s="346" t="s">
        <v>43</v>
      </c>
      <c r="B4" s="350" t="s">
        <v>37</v>
      </c>
      <c r="C4" s="351">
        <v>44382</v>
      </c>
      <c r="D4" s="351">
        <v>44406</v>
      </c>
      <c r="E4" s="352">
        <f t="shared" ref="E4:E16" si="0">D4-C4</f>
        <v>24</v>
      </c>
    </row>
    <row r="5" spans="1:5" s="99" customFormat="1" x14ac:dyDescent="0.25">
      <c r="A5" s="346" t="s">
        <v>52</v>
      </c>
      <c r="B5" s="350" t="s">
        <v>53</v>
      </c>
      <c r="C5" s="351">
        <v>44382</v>
      </c>
      <c r="D5" s="351">
        <v>44406</v>
      </c>
      <c r="E5" s="352">
        <f t="shared" si="0"/>
        <v>24</v>
      </c>
    </row>
    <row r="6" spans="1:5" s="99" customFormat="1" x14ac:dyDescent="0.25">
      <c r="A6" s="346" t="s">
        <v>229</v>
      </c>
      <c r="B6" s="350" t="s">
        <v>230</v>
      </c>
      <c r="C6" s="351">
        <v>44389</v>
      </c>
      <c r="D6" s="351">
        <v>44413</v>
      </c>
      <c r="E6" s="352">
        <f t="shared" si="0"/>
        <v>24</v>
      </c>
    </row>
    <row r="7" spans="1:5" s="99" customFormat="1" x14ac:dyDescent="0.25">
      <c r="A7" s="346" t="s">
        <v>111</v>
      </c>
      <c r="B7" s="350" t="s">
        <v>112</v>
      </c>
      <c r="C7" s="351">
        <v>44389</v>
      </c>
      <c r="D7" s="351">
        <v>44415</v>
      </c>
      <c r="E7" s="352">
        <f t="shared" si="0"/>
        <v>26</v>
      </c>
    </row>
    <row r="8" spans="1:5" s="99" customFormat="1" x14ac:dyDescent="0.25">
      <c r="A8" s="346" t="s">
        <v>104</v>
      </c>
      <c r="B8" s="350" t="s">
        <v>105</v>
      </c>
      <c r="C8" s="351">
        <v>44397</v>
      </c>
      <c r="D8" s="351">
        <v>44421</v>
      </c>
      <c r="E8" s="352">
        <f t="shared" si="0"/>
        <v>24</v>
      </c>
    </row>
    <row r="9" spans="1:5" s="99" customFormat="1" x14ac:dyDescent="0.25">
      <c r="A9" s="346" t="s">
        <v>246</v>
      </c>
      <c r="B9" s="350" t="s">
        <v>247</v>
      </c>
      <c r="C9" s="351">
        <v>44398</v>
      </c>
      <c r="D9" s="351">
        <v>44421</v>
      </c>
      <c r="E9" s="352">
        <f t="shared" si="0"/>
        <v>23</v>
      </c>
    </row>
    <row r="10" spans="1:5" s="99" customFormat="1" x14ac:dyDescent="0.25">
      <c r="A10" s="346" t="s">
        <v>46</v>
      </c>
      <c r="B10" s="350" t="s">
        <v>48</v>
      </c>
      <c r="C10" s="351">
        <v>44399</v>
      </c>
      <c r="D10" s="351">
        <v>44422</v>
      </c>
      <c r="E10" s="352">
        <f t="shared" si="0"/>
        <v>23</v>
      </c>
    </row>
    <row r="11" spans="1:5" s="99" customFormat="1" ht="23.25" customHeight="1" x14ac:dyDescent="0.25">
      <c r="A11" s="346" t="s">
        <v>45</v>
      </c>
      <c r="B11" s="350" t="s">
        <v>47</v>
      </c>
      <c r="C11" s="351">
        <v>44409</v>
      </c>
      <c r="D11" s="351">
        <v>44432</v>
      </c>
      <c r="E11" s="350">
        <f t="shared" si="0"/>
        <v>23</v>
      </c>
    </row>
    <row r="12" spans="1:5" s="99" customFormat="1" x14ac:dyDescent="0.25">
      <c r="A12" s="346" t="s">
        <v>54</v>
      </c>
      <c r="B12" s="350" t="s">
        <v>55</v>
      </c>
      <c r="C12" s="351">
        <v>44409</v>
      </c>
      <c r="D12" s="351">
        <v>44432</v>
      </c>
      <c r="E12" s="352">
        <f t="shared" si="0"/>
        <v>23</v>
      </c>
    </row>
    <row r="13" spans="1:5" s="99" customFormat="1" x14ac:dyDescent="0.25">
      <c r="A13" s="346" t="s">
        <v>106</v>
      </c>
      <c r="B13" s="350" t="s">
        <v>259</v>
      </c>
      <c r="C13" s="351">
        <v>44411</v>
      </c>
      <c r="D13" s="351">
        <v>44432</v>
      </c>
      <c r="E13" s="352">
        <f t="shared" si="0"/>
        <v>21</v>
      </c>
    </row>
    <row r="14" spans="1:5" s="99" customFormat="1" x14ac:dyDescent="0.25">
      <c r="A14" s="346" t="s">
        <v>264</v>
      </c>
      <c r="B14" s="350" t="s">
        <v>265</v>
      </c>
      <c r="C14" s="351">
        <v>44421</v>
      </c>
      <c r="D14" s="351">
        <v>44444</v>
      </c>
      <c r="E14" s="352">
        <f t="shared" si="0"/>
        <v>23</v>
      </c>
    </row>
    <row r="15" spans="1:5" s="99" customFormat="1" x14ac:dyDescent="0.25">
      <c r="A15" s="346" t="s">
        <v>267</v>
      </c>
      <c r="B15" s="350" t="s">
        <v>268</v>
      </c>
      <c r="C15" s="351">
        <v>44424</v>
      </c>
      <c r="D15" s="351">
        <v>44446</v>
      </c>
      <c r="E15" s="352">
        <f t="shared" si="0"/>
        <v>22</v>
      </c>
    </row>
    <row r="16" spans="1:5" s="99" customFormat="1" ht="24" thickBot="1" x14ac:dyDescent="0.3">
      <c r="A16" s="353" t="s">
        <v>246</v>
      </c>
      <c r="B16" s="350" t="s">
        <v>247</v>
      </c>
      <c r="C16" s="351">
        <v>44448</v>
      </c>
      <c r="D16" s="351">
        <v>44470</v>
      </c>
      <c r="E16" s="352">
        <f t="shared" si="0"/>
        <v>22</v>
      </c>
    </row>
    <row r="17" spans="1:5" s="99" customFormat="1" ht="32.25" thickBot="1" x14ac:dyDescent="0.55000000000000004">
      <c r="A17" s="346"/>
      <c r="B17" s="357"/>
      <c r="C17" s="358" t="s">
        <v>303</v>
      </c>
      <c r="D17" s="359">
        <f>AVERAGE(E2:E16)</f>
        <v>22.933333333333334</v>
      </c>
      <c r="E17" s="360" t="s">
        <v>284</v>
      </c>
    </row>
    <row r="18" spans="1:5" x14ac:dyDescent="0.25">
      <c r="A18" s="346"/>
      <c r="B18" s="99"/>
      <c r="C18" s="101"/>
      <c r="D18" s="347"/>
      <c r="E18" s="347"/>
    </row>
    <row r="19" spans="1:5" x14ac:dyDescent="0.25">
      <c r="A19" s="346"/>
      <c r="B19" s="99"/>
      <c r="C19" s="101"/>
      <c r="D19" s="347"/>
      <c r="E19" s="347"/>
    </row>
    <row r="20" spans="1:5" x14ac:dyDescent="0.25">
      <c r="A20" s="346"/>
      <c r="B20" s="99"/>
      <c r="C20" s="101"/>
      <c r="D20" s="347"/>
      <c r="E20" s="347"/>
    </row>
    <row r="21" spans="1:5" x14ac:dyDescent="0.25">
      <c r="A21" s="346"/>
      <c r="B21" s="99"/>
      <c r="C21" s="101"/>
      <c r="D21" s="347"/>
      <c r="E21" s="347"/>
    </row>
    <row r="22" spans="1:5" x14ac:dyDescent="0.25">
      <c r="A22" s="346"/>
      <c r="B22" s="99"/>
      <c r="C22" s="101"/>
      <c r="D22" s="347"/>
      <c r="E22" s="347"/>
    </row>
    <row r="23" spans="1:5" x14ac:dyDescent="0.25">
      <c r="A23" s="346"/>
      <c r="B23" s="99"/>
      <c r="C23" s="101"/>
      <c r="D23" s="347"/>
      <c r="E23" s="347"/>
    </row>
    <row r="24" spans="1:5" x14ac:dyDescent="0.25">
      <c r="A24" s="346"/>
      <c r="B24" s="99"/>
      <c r="C24" s="101"/>
      <c r="D24" s="347"/>
      <c r="E24" s="347"/>
    </row>
    <row r="25" spans="1:5" x14ac:dyDescent="0.25">
      <c r="A25" s="346"/>
      <c r="B25" s="99"/>
      <c r="C25" s="101"/>
      <c r="D25" s="347"/>
      <c r="E25" s="347"/>
    </row>
    <row r="26" spans="1:5" x14ac:dyDescent="0.25">
      <c r="A26" s="346"/>
      <c r="B26" s="99"/>
      <c r="C26" s="101"/>
      <c r="D26" s="347"/>
      <c r="E26" s="347"/>
    </row>
    <row r="27" spans="1:5" x14ac:dyDescent="0.25">
      <c r="A27" s="346"/>
      <c r="B27" s="99"/>
      <c r="C27" s="101"/>
      <c r="D27" s="347"/>
      <c r="E27" s="347"/>
    </row>
    <row r="28" spans="1:5" x14ac:dyDescent="0.25">
      <c r="A28" s="346"/>
      <c r="B28" s="99"/>
      <c r="C28" s="101"/>
      <c r="D28" s="347"/>
      <c r="E28" s="347"/>
    </row>
    <row r="29" spans="1:5" x14ac:dyDescent="0.25">
      <c r="A29" s="346"/>
      <c r="B29" s="99"/>
      <c r="C29" s="101"/>
      <c r="D29" s="347"/>
      <c r="E29" s="347"/>
    </row>
    <row r="30" spans="1:5" x14ac:dyDescent="0.25">
      <c r="A30" s="346"/>
      <c r="B30" s="99"/>
      <c r="C30" s="101"/>
      <c r="D30" s="347"/>
      <c r="E30" s="347"/>
    </row>
    <row r="31" spans="1:5" x14ac:dyDescent="0.25">
      <c r="A31" s="346"/>
      <c r="B31" s="99"/>
      <c r="C31" s="101"/>
      <c r="D31" s="347"/>
      <c r="E31" s="347"/>
    </row>
    <row r="32" spans="1:5" x14ac:dyDescent="0.25">
      <c r="A32" s="346"/>
      <c r="B32" s="99"/>
      <c r="C32" s="101"/>
      <c r="D32" s="347"/>
      <c r="E32" s="347"/>
    </row>
    <row r="33" spans="1:5" x14ac:dyDescent="0.25">
      <c r="A33" s="346"/>
      <c r="B33" s="99"/>
      <c r="C33" s="101"/>
      <c r="D33" s="347"/>
      <c r="E33" s="347"/>
    </row>
    <row r="34" spans="1:5" x14ac:dyDescent="0.25">
      <c r="A34" s="346"/>
      <c r="B34" s="99"/>
      <c r="C34" s="101"/>
      <c r="D34" s="347"/>
      <c r="E34" s="347"/>
    </row>
    <row r="35" spans="1:5" x14ac:dyDescent="0.25">
      <c r="A35" s="346"/>
      <c r="B35" s="99"/>
      <c r="C35" s="101"/>
      <c r="D35" s="347"/>
      <c r="E35" s="347"/>
    </row>
    <row r="36" spans="1:5" x14ac:dyDescent="0.25">
      <c r="A36" s="346"/>
      <c r="B36" s="99"/>
      <c r="C36" s="101"/>
      <c r="D36" s="347"/>
      <c r="E36" s="347"/>
    </row>
    <row r="37" spans="1:5" x14ac:dyDescent="0.25">
      <c r="A37" s="346"/>
      <c r="B37" s="99"/>
      <c r="C37" s="101"/>
      <c r="D37" s="347"/>
      <c r="E37" s="347"/>
    </row>
    <row r="38" spans="1:5" x14ac:dyDescent="0.25">
      <c r="A38" s="346"/>
      <c r="B38" s="99"/>
      <c r="C38" s="101"/>
      <c r="D38" s="347"/>
      <c r="E38" s="347"/>
    </row>
    <row r="39" spans="1:5" x14ac:dyDescent="0.25">
      <c r="A39" s="346"/>
      <c r="B39" s="99"/>
      <c r="C39" s="101"/>
      <c r="D39" s="347"/>
      <c r="E39" s="347"/>
    </row>
    <row r="40" spans="1:5" x14ac:dyDescent="0.25">
      <c r="A40" s="346"/>
      <c r="B40" s="99"/>
      <c r="C40" s="101"/>
      <c r="D40" s="347"/>
      <c r="E40" s="347"/>
    </row>
    <row r="41" spans="1:5" x14ac:dyDescent="0.25">
      <c r="A41" s="346"/>
      <c r="B41" s="99"/>
      <c r="C41" s="101"/>
      <c r="D41" s="347"/>
      <c r="E41" s="347"/>
    </row>
    <row r="42" spans="1:5" x14ac:dyDescent="0.25">
      <c r="A42" s="346"/>
      <c r="B42" s="99"/>
      <c r="C42" s="101"/>
      <c r="D42" s="347"/>
      <c r="E42" s="347"/>
    </row>
    <row r="43" spans="1:5" x14ac:dyDescent="0.25">
      <c r="A43" s="346"/>
      <c r="B43" s="99"/>
      <c r="C43" s="101"/>
      <c r="D43" s="347"/>
      <c r="E43" s="347"/>
    </row>
    <row r="44" spans="1:5" x14ac:dyDescent="0.25">
      <c r="A44" s="346"/>
      <c r="B44" s="99"/>
      <c r="C44" s="101"/>
      <c r="D44" s="347"/>
      <c r="E44" s="347"/>
    </row>
    <row r="45" spans="1:5" x14ac:dyDescent="0.25">
      <c r="A45" s="346"/>
      <c r="B45" s="99"/>
      <c r="C45" s="101"/>
      <c r="D45" s="347"/>
      <c r="E45" s="347"/>
    </row>
    <row r="46" spans="1:5" x14ac:dyDescent="0.25">
      <c r="A46" s="346"/>
      <c r="B46" s="99"/>
      <c r="C46" s="101"/>
      <c r="D46" s="347"/>
      <c r="E46" s="347"/>
    </row>
    <row r="47" spans="1:5" x14ac:dyDescent="0.25">
      <c r="A47" s="346"/>
      <c r="B47" s="99"/>
      <c r="C47" s="101"/>
      <c r="D47" s="347"/>
      <c r="E47" s="347"/>
    </row>
    <row r="48" spans="1:5" x14ac:dyDescent="0.25">
      <c r="A48" s="346"/>
      <c r="B48" s="99"/>
      <c r="C48" s="101"/>
      <c r="D48" s="347"/>
      <c r="E48" s="347"/>
    </row>
    <row r="49" spans="1:5" x14ac:dyDescent="0.25">
      <c r="A49" s="346"/>
      <c r="B49" s="99"/>
      <c r="C49" s="101"/>
      <c r="D49" s="347"/>
      <c r="E49" s="347"/>
    </row>
    <row r="50" spans="1:5" x14ac:dyDescent="0.25">
      <c r="A50" s="346"/>
      <c r="B50" s="99"/>
      <c r="C50" s="101"/>
      <c r="D50" s="347"/>
      <c r="E50" s="347"/>
    </row>
    <row r="51" spans="1:5" x14ac:dyDescent="0.25">
      <c r="A51" s="346"/>
      <c r="B51" s="99"/>
      <c r="C51" s="101"/>
      <c r="D51" s="347"/>
      <c r="E51" s="347"/>
    </row>
    <row r="52" spans="1:5" x14ac:dyDescent="0.25">
      <c r="A52" s="346"/>
      <c r="B52" s="99"/>
      <c r="C52" s="101"/>
      <c r="D52" s="347"/>
      <c r="E52" s="347"/>
    </row>
    <row r="53" spans="1:5" x14ac:dyDescent="0.25">
      <c r="A53" s="346"/>
      <c r="B53" s="99"/>
      <c r="C53" s="101"/>
      <c r="D53" s="347"/>
      <c r="E53" s="347"/>
    </row>
    <row r="54" spans="1:5" x14ac:dyDescent="0.25">
      <c r="A54" s="346"/>
      <c r="B54" s="99"/>
      <c r="C54" s="101"/>
      <c r="D54" s="347"/>
      <c r="E54" s="347"/>
    </row>
    <row r="55" spans="1:5" x14ac:dyDescent="0.25">
      <c r="A55" s="346"/>
      <c r="B55" s="99"/>
      <c r="C55" s="101"/>
      <c r="D55" s="347"/>
      <c r="E55" s="347"/>
    </row>
    <row r="56" spans="1:5" x14ac:dyDescent="0.25">
      <c r="A56" s="346"/>
      <c r="B56" s="99"/>
      <c r="C56" s="101"/>
      <c r="D56" s="347"/>
      <c r="E56" s="347"/>
    </row>
    <row r="57" spans="1:5" x14ac:dyDescent="0.25">
      <c r="A57" s="346"/>
      <c r="B57" s="99"/>
      <c r="C57" s="101"/>
      <c r="D57" s="347"/>
      <c r="E57" s="347"/>
    </row>
    <row r="58" spans="1:5" x14ac:dyDescent="0.25">
      <c r="A58" s="346"/>
      <c r="B58" s="99"/>
      <c r="C58" s="101"/>
      <c r="D58" s="347"/>
      <c r="E58" s="347"/>
    </row>
    <row r="59" spans="1:5" x14ac:dyDescent="0.25">
      <c r="A59" s="346"/>
      <c r="B59" s="99"/>
      <c r="C59" s="101"/>
      <c r="D59" s="347"/>
      <c r="E59" s="347"/>
    </row>
    <row r="60" spans="1:5" x14ac:dyDescent="0.25">
      <c r="A60" s="346"/>
      <c r="B60" s="99"/>
      <c r="C60" s="101"/>
      <c r="D60" s="347"/>
      <c r="E60" s="347"/>
    </row>
    <row r="61" spans="1:5" x14ac:dyDescent="0.25">
      <c r="A61" s="346"/>
      <c r="B61" s="99"/>
      <c r="C61" s="101"/>
      <c r="D61" s="347"/>
      <c r="E61" s="347"/>
    </row>
    <row r="62" spans="1:5" x14ac:dyDescent="0.25">
      <c r="A62" s="346"/>
      <c r="B62" s="99"/>
      <c r="C62" s="101"/>
      <c r="D62" s="347"/>
      <c r="E62" s="347"/>
    </row>
    <row r="63" spans="1:5" x14ac:dyDescent="0.25">
      <c r="A63" s="346"/>
      <c r="B63" s="99"/>
      <c r="C63" s="101"/>
      <c r="D63" s="347"/>
      <c r="E63" s="347"/>
    </row>
    <row r="64" spans="1:5" x14ac:dyDescent="0.25">
      <c r="A64" s="346"/>
      <c r="B64" s="99"/>
      <c r="C64" s="101"/>
      <c r="D64" s="347"/>
      <c r="E64" s="347"/>
    </row>
    <row r="65" spans="1:5" x14ac:dyDescent="0.25">
      <c r="A65" s="346"/>
      <c r="B65" s="99"/>
      <c r="C65" s="101"/>
      <c r="D65" s="347"/>
      <c r="E65" s="347"/>
    </row>
    <row r="66" spans="1:5" x14ac:dyDescent="0.25">
      <c r="A66" s="346"/>
      <c r="B66" s="99"/>
      <c r="C66" s="101"/>
      <c r="D66" s="347"/>
      <c r="E66" s="347"/>
    </row>
    <row r="67" spans="1:5" x14ac:dyDescent="0.25">
      <c r="A67" s="346"/>
      <c r="B67" s="99"/>
      <c r="C67" s="101"/>
      <c r="D67" s="347"/>
      <c r="E67" s="347"/>
    </row>
    <row r="68" spans="1:5" x14ac:dyDescent="0.25">
      <c r="A68" s="346"/>
      <c r="B68" s="99"/>
      <c r="C68" s="101"/>
      <c r="D68" s="347"/>
      <c r="E68" s="347"/>
    </row>
    <row r="69" spans="1:5" x14ac:dyDescent="0.25">
      <c r="A69" s="346"/>
      <c r="B69" s="99"/>
      <c r="C69" s="101"/>
      <c r="D69" s="347"/>
      <c r="E69" s="347"/>
    </row>
    <row r="70" spans="1:5" x14ac:dyDescent="0.25">
      <c r="A70" s="346"/>
      <c r="B70" s="99"/>
      <c r="C70" s="101"/>
      <c r="D70" s="347"/>
      <c r="E70" s="347"/>
    </row>
    <row r="71" spans="1:5" x14ac:dyDescent="0.25">
      <c r="A71" s="346"/>
      <c r="B71" s="99"/>
      <c r="C71" s="101"/>
      <c r="D71" s="347"/>
      <c r="E71" s="347"/>
    </row>
    <row r="72" spans="1:5" x14ac:dyDescent="0.25">
      <c r="A72" s="346"/>
      <c r="B72" s="99"/>
      <c r="C72" s="101"/>
      <c r="D72" s="347"/>
      <c r="E72" s="347"/>
    </row>
    <row r="73" spans="1:5" x14ac:dyDescent="0.25">
      <c r="A73" s="346"/>
      <c r="B73" s="99"/>
      <c r="C73" s="101"/>
      <c r="D73" s="347"/>
      <c r="E73" s="347"/>
    </row>
    <row r="74" spans="1:5" x14ac:dyDescent="0.25">
      <c r="A74" s="346"/>
      <c r="B74" s="99"/>
      <c r="C74" s="101"/>
      <c r="D74" s="347"/>
      <c r="E74" s="347"/>
    </row>
    <row r="75" spans="1:5" x14ac:dyDescent="0.25">
      <c r="A75" s="346"/>
      <c r="B75" s="99"/>
      <c r="C75" s="101"/>
      <c r="D75" s="347"/>
      <c r="E75" s="347"/>
    </row>
    <row r="76" spans="1:5" x14ac:dyDescent="0.25">
      <c r="A76" s="346"/>
      <c r="B76" s="99"/>
      <c r="C76" s="101"/>
      <c r="D76" s="347"/>
      <c r="E76" s="347"/>
    </row>
    <row r="77" spans="1:5" x14ac:dyDescent="0.25">
      <c r="A77" s="346"/>
      <c r="B77" s="99"/>
      <c r="C77" s="101"/>
      <c r="D77" s="347"/>
      <c r="E77" s="347"/>
    </row>
    <row r="78" spans="1:5" x14ac:dyDescent="0.25">
      <c r="A78" s="346"/>
      <c r="B78" s="99"/>
      <c r="C78" s="101"/>
      <c r="D78" s="347"/>
      <c r="E78" s="347"/>
    </row>
    <row r="79" spans="1:5" x14ac:dyDescent="0.25">
      <c r="A79" s="346"/>
      <c r="B79" s="99"/>
      <c r="C79" s="101"/>
      <c r="D79" s="347"/>
      <c r="E79" s="347"/>
    </row>
    <row r="80" spans="1:5" x14ac:dyDescent="0.25">
      <c r="A80" s="346"/>
      <c r="B80" s="99"/>
      <c r="C80" s="101"/>
      <c r="D80" s="347"/>
      <c r="E80" s="347"/>
    </row>
    <row r="81" spans="1:5" x14ac:dyDescent="0.25">
      <c r="A81" s="346"/>
      <c r="B81" s="99"/>
      <c r="C81" s="101"/>
      <c r="D81" s="347"/>
      <c r="E81" s="347"/>
    </row>
    <row r="82" spans="1:5" x14ac:dyDescent="0.25">
      <c r="A82" s="346"/>
      <c r="B82" s="99"/>
      <c r="C82" s="101"/>
      <c r="D82" s="347"/>
      <c r="E82" s="347"/>
    </row>
    <row r="83" spans="1:5" x14ac:dyDescent="0.25">
      <c r="A83" s="346"/>
      <c r="B83" s="99"/>
      <c r="C83" s="101"/>
      <c r="D83" s="347"/>
      <c r="E83" s="347"/>
    </row>
    <row r="84" spans="1:5" x14ac:dyDescent="0.25">
      <c r="A84" s="346"/>
      <c r="B84" s="99"/>
      <c r="C84" s="101"/>
      <c r="D84" s="347"/>
      <c r="E84" s="347"/>
    </row>
    <row r="85" spans="1:5" x14ac:dyDescent="0.25">
      <c r="A85" s="346"/>
      <c r="B85" s="99"/>
      <c r="C85" s="101"/>
      <c r="D85" s="347"/>
      <c r="E85" s="347"/>
    </row>
    <row r="86" spans="1:5" x14ac:dyDescent="0.25">
      <c r="A86" s="346"/>
      <c r="B86" s="99"/>
      <c r="C86" s="101"/>
      <c r="D86" s="347"/>
      <c r="E86" s="347"/>
    </row>
    <row r="87" spans="1:5" x14ac:dyDescent="0.25">
      <c r="A87" s="346"/>
      <c r="B87" s="99"/>
      <c r="C87" s="101"/>
      <c r="D87" s="347"/>
      <c r="E87" s="347"/>
    </row>
    <row r="88" spans="1:5" x14ac:dyDescent="0.25">
      <c r="A88" s="346"/>
      <c r="B88" s="99"/>
      <c r="C88" s="101"/>
      <c r="D88" s="347"/>
      <c r="E88" s="347"/>
    </row>
    <row r="89" spans="1:5" x14ac:dyDescent="0.25">
      <c r="A89" s="346"/>
      <c r="B89" s="99"/>
      <c r="C89" s="101"/>
      <c r="D89" s="347"/>
      <c r="E89" s="347"/>
    </row>
    <row r="90" spans="1:5" x14ac:dyDescent="0.25">
      <c r="A90" s="346"/>
      <c r="B90" s="99"/>
      <c r="C90" s="101"/>
      <c r="D90" s="347"/>
      <c r="E90" s="347"/>
    </row>
    <row r="91" spans="1:5" x14ac:dyDescent="0.25">
      <c r="A91" s="346"/>
      <c r="B91" s="99"/>
      <c r="C91" s="101"/>
      <c r="D91" s="347"/>
      <c r="E91" s="347"/>
    </row>
    <row r="92" spans="1:5" x14ac:dyDescent="0.25">
      <c r="A92" s="346"/>
      <c r="B92" s="99"/>
      <c r="C92" s="101"/>
      <c r="D92" s="347"/>
      <c r="E92" s="347"/>
    </row>
    <row r="93" spans="1:5" x14ac:dyDescent="0.25">
      <c r="A93" s="346"/>
      <c r="B93" s="99"/>
      <c r="C93" s="101"/>
      <c r="D93" s="347"/>
      <c r="E93" s="347"/>
    </row>
    <row r="94" spans="1:5" x14ac:dyDescent="0.25">
      <c r="A94" s="346"/>
      <c r="B94" s="99"/>
      <c r="C94" s="101"/>
      <c r="D94" s="347"/>
      <c r="E94" s="347"/>
    </row>
    <row r="95" spans="1:5" x14ac:dyDescent="0.25">
      <c r="A95" s="346"/>
      <c r="B95" s="99"/>
      <c r="C95" s="101"/>
      <c r="D95" s="347"/>
      <c r="E95" s="347"/>
    </row>
    <row r="96" spans="1:5" x14ac:dyDescent="0.25">
      <c r="A96" s="346"/>
      <c r="B96" s="99"/>
      <c r="C96" s="101"/>
      <c r="D96" s="347"/>
      <c r="E96" s="347"/>
    </row>
    <row r="97" spans="1:5" x14ac:dyDescent="0.25">
      <c r="A97" s="346"/>
      <c r="B97" s="99"/>
      <c r="C97" s="101"/>
      <c r="D97" s="347"/>
      <c r="E97" s="347"/>
    </row>
    <row r="98" spans="1:5" x14ac:dyDescent="0.25">
      <c r="A98" s="346"/>
      <c r="B98" s="99"/>
      <c r="C98" s="101"/>
      <c r="D98" s="347"/>
      <c r="E98" s="347"/>
    </row>
    <row r="99" spans="1:5" x14ac:dyDescent="0.25">
      <c r="A99" s="346"/>
      <c r="B99" s="99"/>
      <c r="C99" s="101"/>
      <c r="D99" s="347"/>
      <c r="E99" s="347"/>
    </row>
    <row r="100" spans="1:5" x14ac:dyDescent="0.25">
      <c r="A100" s="346"/>
      <c r="B100" s="99"/>
      <c r="C100" s="101"/>
      <c r="D100" s="347"/>
      <c r="E100" s="347"/>
    </row>
    <row r="101" spans="1:5" x14ac:dyDescent="0.25">
      <c r="A101" s="346"/>
      <c r="B101" s="99"/>
      <c r="C101" s="101"/>
      <c r="D101" s="347"/>
      <c r="E101" s="347"/>
    </row>
    <row r="102" spans="1:5" x14ac:dyDescent="0.25">
      <c r="A102" s="346"/>
      <c r="B102" s="99"/>
      <c r="C102" s="101"/>
      <c r="D102" s="347"/>
      <c r="E102" s="347"/>
    </row>
    <row r="103" spans="1:5" x14ac:dyDescent="0.25">
      <c r="A103" s="346"/>
      <c r="B103" s="99"/>
      <c r="C103" s="101"/>
      <c r="D103" s="347"/>
      <c r="E103" s="347"/>
    </row>
    <row r="104" spans="1:5" x14ac:dyDescent="0.25">
      <c r="A104" s="346"/>
      <c r="B104" s="99"/>
      <c r="C104" s="101"/>
      <c r="D104" s="347"/>
      <c r="E104" s="347"/>
    </row>
    <row r="105" spans="1:5" x14ac:dyDescent="0.25">
      <c r="A105" s="346"/>
      <c r="B105" s="99"/>
      <c r="C105" s="101"/>
      <c r="D105" s="347"/>
      <c r="E105" s="347"/>
    </row>
    <row r="106" spans="1:5" x14ac:dyDescent="0.25">
      <c r="A106" s="346"/>
      <c r="B106" s="99"/>
      <c r="C106" s="101"/>
      <c r="D106" s="347"/>
      <c r="E106" s="347"/>
    </row>
    <row r="107" spans="1:5" x14ac:dyDescent="0.25">
      <c r="A107" s="346"/>
      <c r="B107" s="99"/>
      <c r="C107" s="101"/>
      <c r="D107" s="347"/>
      <c r="E107" s="347"/>
    </row>
    <row r="108" spans="1:5" x14ac:dyDescent="0.25">
      <c r="A108" s="346"/>
      <c r="B108" s="99"/>
      <c r="C108" s="101"/>
      <c r="D108" s="347"/>
      <c r="E108" s="347"/>
    </row>
    <row r="109" spans="1:5" x14ac:dyDescent="0.25">
      <c r="A109" s="346"/>
      <c r="B109" s="99"/>
      <c r="C109" s="101"/>
      <c r="D109" s="347"/>
      <c r="E109" s="347"/>
    </row>
    <row r="110" spans="1:5" x14ac:dyDescent="0.25">
      <c r="A110" s="346"/>
      <c r="B110" s="99"/>
      <c r="C110" s="101"/>
      <c r="D110" s="347"/>
      <c r="E110" s="347"/>
    </row>
    <row r="111" spans="1:5" x14ac:dyDescent="0.25">
      <c r="A111" s="346"/>
      <c r="B111" s="99"/>
      <c r="C111" s="101"/>
      <c r="D111" s="347"/>
      <c r="E111" s="347"/>
    </row>
    <row r="112" spans="1:5" x14ac:dyDescent="0.25">
      <c r="A112" s="346"/>
      <c r="B112" s="99"/>
      <c r="C112" s="101"/>
      <c r="D112" s="347"/>
      <c r="E112" s="347"/>
    </row>
    <row r="113" spans="1:5" x14ac:dyDescent="0.25">
      <c r="A113" s="346"/>
      <c r="B113" s="99"/>
      <c r="C113" s="101"/>
      <c r="D113" s="347"/>
      <c r="E113" s="347"/>
    </row>
    <row r="114" spans="1:5" x14ac:dyDescent="0.25">
      <c r="A114" s="346"/>
      <c r="B114" s="99"/>
      <c r="C114" s="101"/>
      <c r="D114" s="347"/>
      <c r="E114" s="347"/>
    </row>
    <row r="115" spans="1:5" x14ac:dyDescent="0.25">
      <c r="A115" s="346"/>
      <c r="B115" s="99"/>
      <c r="C115" s="101"/>
      <c r="D115" s="347"/>
      <c r="E115" s="347"/>
    </row>
    <row r="116" spans="1:5" x14ac:dyDescent="0.25">
      <c r="A116" s="346"/>
      <c r="B116" s="99"/>
      <c r="C116" s="101"/>
      <c r="D116" s="347"/>
      <c r="E116" s="347"/>
    </row>
    <row r="117" spans="1:5" x14ac:dyDescent="0.25">
      <c r="A117" s="346"/>
      <c r="B117" s="99"/>
      <c r="C117" s="101"/>
      <c r="D117" s="347"/>
      <c r="E117" s="347"/>
    </row>
    <row r="118" spans="1:5" x14ac:dyDescent="0.25">
      <c r="A118" s="346"/>
      <c r="B118" s="99"/>
      <c r="C118" s="101"/>
      <c r="D118" s="347"/>
      <c r="E118" s="347"/>
    </row>
    <row r="119" spans="1:5" x14ac:dyDescent="0.25">
      <c r="A119" s="346"/>
      <c r="B119" s="99"/>
      <c r="C119" s="101"/>
      <c r="D119" s="347"/>
      <c r="E119" s="347"/>
    </row>
    <row r="120" spans="1:5" x14ac:dyDescent="0.25">
      <c r="A120" s="346"/>
      <c r="B120" s="99"/>
      <c r="C120" s="101"/>
      <c r="D120" s="347"/>
      <c r="E120" s="347"/>
    </row>
    <row r="121" spans="1:5" x14ac:dyDescent="0.25">
      <c r="A121" s="346"/>
      <c r="B121" s="99"/>
      <c r="C121" s="101"/>
      <c r="D121" s="347"/>
      <c r="E121" s="347"/>
    </row>
    <row r="122" spans="1:5" x14ac:dyDescent="0.25">
      <c r="A122" s="346"/>
      <c r="B122" s="99"/>
      <c r="C122" s="101"/>
      <c r="D122" s="347"/>
      <c r="E122" s="347"/>
    </row>
    <row r="123" spans="1:5" x14ac:dyDescent="0.25">
      <c r="A123" s="346"/>
      <c r="B123" s="99"/>
      <c r="C123" s="101"/>
      <c r="D123" s="347"/>
      <c r="E123" s="347"/>
    </row>
    <row r="124" spans="1:5" x14ac:dyDescent="0.25">
      <c r="A124" s="346"/>
      <c r="B124" s="99"/>
      <c r="C124" s="101"/>
      <c r="D124" s="347"/>
      <c r="E124" s="347"/>
    </row>
    <row r="125" spans="1:5" x14ac:dyDescent="0.25">
      <c r="A125" s="346"/>
      <c r="B125" s="99"/>
      <c r="C125" s="101"/>
      <c r="D125" s="347"/>
      <c r="E125" s="347"/>
    </row>
    <row r="126" spans="1:5" x14ac:dyDescent="0.25">
      <c r="A126" s="346"/>
      <c r="B126" s="99"/>
      <c r="C126" s="101"/>
      <c r="D126" s="347"/>
      <c r="E126" s="347"/>
    </row>
    <row r="127" spans="1:5" x14ac:dyDescent="0.25">
      <c r="A127" s="346"/>
      <c r="B127" s="99"/>
      <c r="C127" s="101"/>
      <c r="D127" s="347"/>
      <c r="E127" s="347"/>
    </row>
    <row r="128" spans="1:5" x14ac:dyDescent="0.25">
      <c r="A128" s="346"/>
      <c r="B128" s="99"/>
      <c r="C128" s="101"/>
      <c r="D128" s="347"/>
      <c r="E128" s="347"/>
    </row>
    <row r="129" spans="1:5" x14ac:dyDescent="0.25">
      <c r="A129" s="346"/>
      <c r="B129" s="99"/>
      <c r="C129" s="101"/>
      <c r="D129" s="347"/>
      <c r="E129" s="347"/>
    </row>
    <row r="130" spans="1:5" x14ac:dyDescent="0.25">
      <c r="A130" s="346"/>
      <c r="B130" s="99"/>
      <c r="C130" s="101"/>
      <c r="D130" s="347"/>
      <c r="E130" s="347"/>
    </row>
    <row r="131" spans="1:5" x14ac:dyDescent="0.25">
      <c r="A131" s="346"/>
      <c r="B131" s="99"/>
      <c r="C131" s="101"/>
      <c r="D131" s="347"/>
      <c r="E131" s="347"/>
    </row>
    <row r="132" spans="1:5" x14ac:dyDescent="0.25">
      <c r="A132" s="346"/>
      <c r="B132" s="99"/>
      <c r="C132" s="101"/>
      <c r="D132" s="347"/>
      <c r="E132" s="347"/>
    </row>
    <row r="133" spans="1:5" x14ac:dyDescent="0.25">
      <c r="A133" s="346"/>
      <c r="B133" s="99"/>
      <c r="C133" s="101"/>
      <c r="D133" s="347"/>
      <c r="E133" s="347"/>
    </row>
    <row r="134" spans="1:5" x14ac:dyDescent="0.25">
      <c r="A134" s="346"/>
      <c r="B134" s="99"/>
      <c r="C134" s="101"/>
      <c r="D134" s="347"/>
      <c r="E134" s="347"/>
    </row>
    <row r="135" spans="1:5" x14ac:dyDescent="0.25">
      <c r="A135" s="346"/>
      <c r="B135" s="99"/>
      <c r="C135" s="101"/>
      <c r="D135" s="347"/>
      <c r="E135" s="347"/>
    </row>
    <row r="136" spans="1:5" x14ac:dyDescent="0.25">
      <c r="A136" s="346"/>
      <c r="B136" s="99"/>
      <c r="C136" s="101"/>
      <c r="D136" s="347"/>
      <c r="E136" s="34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1DEB-79FB-408D-9955-E7186137951C}">
  <dimension ref="A1:J42"/>
  <sheetViews>
    <sheetView topLeftCell="A28" workbookViewId="0">
      <selection activeCell="D51" sqref="D51"/>
    </sheetView>
  </sheetViews>
  <sheetFormatPr defaultRowHeight="15" x14ac:dyDescent="0.25"/>
  <cols>
    <col min="1" max="1" width="5.7109375" customWidth="1"/>
    <col min="2" max="2" width="15.7109375" customWidth="1"/>
    <col min="3" max="3" width="28.85546875" customWidth="1"/>
    <col min="4" max="4" width="15" customWidth="1"/>
    <col min="5" max="5" width="11.85546875" customWidth="1"/>
    <col min="6" max="6" width="17" customWidth="1"/>
    <col min="7" max="7" width="10.7109375" customWidth="1"/>
    <col min="8" max="8" width="17.28515625" customWidth="1"/>
    <col min="9" max="9" width="5.85546875" customWidth="1"/>
  </cols>
  <sheetData>
    <row r="1" spans="1:10" ht="15.75" thickBot="1" x14ac:dyDescent="0.3">
      <c r="A1" s="105"/>
      <c r="B1" s="105"/>
      <c r="C1" s="105"/>
      <c r="D1" s="105"/>
      <c r="E1" s="105"/>
      <c r="F1" s="105"/>
      <c r="G1" s="105"/>
      <c r="H1" s="105"/>
      <c r="I1" s="105"/>
    </row>
    <row r="2" spans="1:10" ht="24" thickBot="1" x14ac:dyDescent="0.4">
      <c r="A2" s="105"/>
      <c r="B2" s="131" t="s">
        <v>8</v>
      </c>
      <c r="C2" s="132" t="s">
        <v>57</v>
      </c>
      <c r="D2" s="132" t="s">
        <v>59</v>
      </c>
      <c r="E2" s="132" t="s">
        <v>35</v>
      </c>
      <c r="F2" s="133" t="s">
        <v>56</v>
      </c>
      <c r="G2" s="132" t="s">
        <v>66</v>
      </c>
      <c r="H2" s="159" t="s">
        <v>62</v>
      </c>
      <c r="I2" s="105"/>
    </row>
    <row r="3" spans="1:10" ht="18.75" x14ac:dyDescent="0.3">
      <c r="A3" s="105"/>
      <c r="B3" s="134">
        <v>44326</v>
      </c>
      <c r="C3" s="138" t="s">
        <v>58</v>
      </c>
      <c r="D3" s="138">
        <v>25</v>
      </c>
      <c r="E3" s="135" t="s">
        <v>60</v>
      </c>
      <c r="F3" s="140">
        <v>-64</v>
      </c>
      <c r="G3" s="612" t="s">
        <v>72</v>
      </c>
      <c r="H3" s="615">
        <f>SUM(F3:F9)</f>
        <v>205</v>
      </c>
      <c r="I3" s="105"/>
    </row>
    <row r="4" spans="1:10" ht="18.75" x14ac:dyDescent="0.3">
      <c r="A4" s="105"/>
      <c r="B4" s="160">
        <v>44328</v>
      </c>
      <c r="C4" s="161" t="s">
        <v>65</v>
      </c>
      <c r="D4" s="161">
        <v>3</v>
      </c>
      <c r="E4" s="162" t="s">
        <v>35</v>
      </c>
      <c r="F4" s="163">
        <v>75</v>
      </c>
      <c r="G4" s="613"/>
      <c r="H4" s="616"/>
      <c r="I4" s="105"/>
    </row>
    <row r="5" spans="1:10" ht="18.75" x14ac:dyDescent="0.3">
      <c r="A5" s="105"/>
      <c r="B5" s="160">
        <v>44326</v>
      </c>
      <c r="C5" s="161" t="s">
        <v>69</v>
      </c>
      <c r="D5" s="161">
        <v>1</v>
      </c>
      <c r="E5" s="162" t="s">
        <v>245</v>
      </c>
      <c r="F5" s="163">
        <v>8</v>
      </c>
      <c r="G5" s="613"/>
      <c r="H5" s="616"/>
      <c r="I5" s="105"/>
    </row>
    <row r="6" spans="1:10" ht="18.75" x14ac:dyDescent="0.3">
      <c r="A6" s="105"/>
      <c r="B6" s="160">
        <v>44330</v>
      </c>
      <c r="C6" s="161" t="s">
        <v>65</v>
      </c>
      <c r="D6" s="161">
        <v>5</v>
      </c>
      <c r="E6" s="162" t="s">
        <v>35</v>
      </c>
      <c r="F6" s="163">
        <v>150</v>
      </c>
      <c r="G6" s="613"/>
      <c r="H6" s="616"/>
      <c r="I6" s="105"/>
    </row>
    <row r="7" spans="1:10" ht="18.75" x14ac:dyDescent="0.3">
      <c r="A7" s="105"/>
      <c r="B7" s="160">
        <v>44333</v>
      </c>
      <c r="C7" s="161" t="s">
        <v>65</v>
      </c>
      <c r="D7" s="161">
        <v>2</v>
      </c>
      <c r="E7" s="162" t="s">
        <v>35</v>
      </c>
      <c r="F7" s="163">
        <v>50</v>
      </c>
      <c r="G7" s="613"/>
      <c r="H7" s="616"/>
      <c r="I7" s="105"/>
    </row>
    <row r="8" spans="1:10" ht="18.75" x14ac:dyDescent="0.3">
      <c r="A8" s="105"/>
      <c r="B8" s="160">
        <v>44334</v>
      </c>
      <c r="C8" s="161" t="s">
        <v>65</v>
      </c>
      <c r="D8" s="161">
        <v>2</v>
      </c>
      <c r="E8" s="162" t="s">
        <v>35</v>
      </c>
      <c r="F8" s="163">
        <v>50</v>
      </c>
      <c r="G8" s="613"/>
      <c r="H8" s="616"/>
      <c r="I8" s="105"/>
    </row>
    <row r="9" spans="1:10" ht="19.5" thickBot="1" x14ac:dyDescent="0.35">
      <c r="A9" s="105"/>
      <c r="B9" s="136">
        <v>44346</v>
      </c>
      <c r="C9" s="139" t="s">
        <v>58</v>
      </c>
      <c r="D9" s="139">
        <v>25</v>
      </c>
      <c r="E9" s="137" t="s">
        <v>60</v>
      </c>
      <c r="F9" s="141">
        <v>-64</v>
      </c>
      <c r="G9" s="614"/>
      <c r="H9" s="617"/>
      <c r="I9" s="105"/>
    </row>
    <row r="10" spans="1:10" ht="24" thickBot="1" x14ac:dyDescent="0.35">
      <c r="A10" s="105"/>
      <c r="B10" s="165"/>
      <c r="C10" s="166"/>
      <c r="D10" s="166"/>
      <c r="E10" s="166"/>
      <c r="F10" s="167"/>
      <c r="G10" s="168"/>
      <c r="H10" s="169"/>
      <c r="I10" s="105"/>
    </row>
    <row r="11" spans="1:10" ht="18.75" x14ac:dyDescent="0.3">
      <c r="A11" s="105"/>
      <c r="B11" s="165"/>
      <c r="C11" s="170" t="s">
        <v>58</v>
      </c>
      <c r="D11" s="135">
        <f>SUM(D3,D9)</f>
        <v>50</v>
      </c>
      <c r="E11" s="135" t="s">
        <v>60</v>
      </c>
      <c r="F11" s="171">
        <f>SUM(F3,F9)</f>
        <v>-128</v>
      </c>
      <c r="G11" s="172"/>
      <c r="H11" s="609">
        <f>SUM(F11:F13)</f>
        <v>205</v>
      </c>
      <c r="I11" s="105"/>
      <c r="J11" s="608"/>
    </row>
    <row r="12" spans="1:10" ht="18.75" x14ac:dyDescent="0.3">
      <c r="A12" s="105"/>
      <c r="B12" s="165"/>
      <c r="C12" s="173" t="s">
        <v>65</v>
      </c>
      <c r="D12" s="162">
        <f>SUM(D4,D6,D7,D8)</f>
        <v>12</v>
      </c>
      <c r="E12" s="162" t="s">
        <v>35</v>
      </c>
      <c r="F12" s="174">
        <f>SUM(F4,F6,F7,F8)</f>
        <v>325</v>
      </c>
      <c r="G12" s="164"/>
      <c r="H12" s="610"/>
      <c r="I12" s="105"/>
      <c r="J12" s="608"/>
    </row>
    <row r="13" spans="1:10" ht="19.5" thickBot="1" x14ac:dyDescent="0.35">
      <c r="A13" s="105"/>
      <c r="B13" s="165"/>
      <c r="C13" s="175" t="s">
        <v>71</v>
      </c>
      <c r="D13" s="176">
        <v>1</v>
      </c>
      <c r="E13" s="177" t="s">
        <v>245</v>
      </c>
      <c r="F13" s="178">
        <f>F5</f>
        <v>8</v>
      </c>
      <c r="G13" s="179"/>
      <c r="H13" s="611"/>
      <c r="I13" s="105"/>
      <c r="J13" s="608"/>
    </row>
    <row r="14" spans="1:10" ht="15.75" thickBot="1" x14ac:dyDescent="0.3">
      <c r="A14" s="105"/>
      <c r="B14" s="105"/>
      <c r="C14" s="105"/>
      <c r="D14" s="105"/>
      <c r="E14" s="105"/>
      <c r="F14" s="105"/>
      <c r="G14" s="105"/>
      <c r="H14" s="105"/>
      <c r="I14" s="105"/>
    </row>
    <row r="15" spans="1:10" x14ac:dyDescent="0.25">
      <c r="A15" s="105"/>
      <c r="B15" s="618" t="s">
        <v>222</v>
      </c>
      <c r="C15" s="619"/>
      <c r="D15" s="619"/>
      <c r="E15" s="619"/>
      <c r="F15" s="619"/>
      <c r="G15" s="619"/>
      <c r="H15" s="620"/>
      <c r="I15" s="105"/>
    </row>
    <row r="16" spans="1:10" ht="15.75" thickBot="1" x14ac:dyDescent="0.3">
      <c r="A16" s="105"/>
      <c r="B16" s="621"/>
      <c r="C16" s="622"/>
      <c r="D16" s="622"/>
      <c r="E16" s="622"/>
      <c r="F16" s="622"/>
      <c r="G16" s="622"/>
      <c r="H16" s="623"/>
      <c r="I16" s="105"/>
    </row>
    <row r="17" spans="1:9" ht="19.5" thickBot="1" x14ac:dyDescent="0.35">
      <c r="A17" s="105"/>
      <c r="B17" s="36"/>
      <c r="C17" s="36"/>
      <c r="D17" s="36"/>
      <c r="E17" s="37"/>
      <c r="F17" s="37"/>
      <c r="G17" s="36"/>
      <c r="H17" s="42"/>
      <c r="I17" s="105"/>
    </row>
    <row r="18" spans="1:9" ht="18.75" x14ac:dyDescent="0.3">
      <c r="A18" s="105"/>
      <c r="B18" s="605">
        <v>44328</v>
      </c>
      <c r="C18" s="106" t="s">
        <v>79</v>
      </c>
      <c r="D18" s="106">
        <v>2</v>
      </c>
      <c r="E18" s="106" t="s">
        <v>76</v>
      </c>
      <c r="F18" s="107">
        <v>25</v>
      </c>
      <c r="G18" s="106" t="s">
        <v>75</v>
      </c>
      <c r="H18" s="108">
        <f>D18*F18</f>
        <v>50</v>
      </c>
      <c r="I18" s="105"/>
    </row>
    <row r="19" spans="1:9" ht="18.75" x14ac:dyDescent="0.3">
      <c r="A19" s="105"/>
      <c r="B19" s="606"/>
      <c r="C19" s="109" t="s">
        <v>82</v>
      </c>
      <c r="D19" s="109">
        <v>1</v>
      </c>
      <c r="E19" s="109" t="s">
        <v>76</v>
      </c>
      <c r="F19" s="110">
        <v>25</v>
      </c>
      <c r="G19" s="109" t="s">
        <v>80</v>
      </c>
      <c r="H19" s="111">
        <f>D19*F19</f>
        <v>25</v>
      </c>
      <c r="I19" s="105"/>
    </row>
    <row r="20" spans="1:9" ht="19.5" thickBot="1" x14ac:dyDescent="0.35">
      <c r="A20" s="105"/>
      <c r="B20" s="606"/>
      <c r="C20" s="109"/>
      <c r="D20" s="109"/>
      <c r="E20" s="109"/>
      <c r="F20" s="110"/>
      <c r="G20" s="109" t="s">
        <v>62</v>
      </c>
      <c r="H20" s="112">
        <f>SUM(H18:H19)</f>
        <v>75</v>
      </c>
      <c r="I20" s="105"/>
    </row>
    <row r="21" spans="1:9" ht="19.5" thickBot="1" x14ac:dyDescent="0.35">
      <c r="A21" s="105"/>
      <c r="B21" s="607"/>
      <c r="C21" s="113"/>
      <c r="D21" s="113"/>
      <c r="E21" s="114"/>
      <c r="F21" s="115"/>
      <c r="G21" s="116" t="s">
        <v>78</v>
      </c>
      <c r="H21" s="117">
        <v>75</v>
      </c>
      <c r="I21" s="105"/>
    </row>
    <row r="22" spans="1:9" ht="19.5" thickBot="1" x14ac:dyDescent="0.35">
      <c r="A22" s="105"/>
      <c r="B22" s="36"/>
      <c r="C22" s="36"/>
      <c r="D22" s="36"/>
      <c r="E22" s="37"/>
      <c r="F22" s="37"/>
      <c r="G22" s="36"/>
      <c r="H22" s="42"/>
      <c r="I22" s="105"/>
    </row>
    <row r="23" spans="1:9" ht="18.75" x14ac:dyDescent="0.3">
      <c r="A23" s="105"/>
      <c r="B23" s="605">
        <v>44330</v>
      </c>
      <c r="C23" s="106" t="s">
        <v>198</v>
      </c>
      <c r="D23" s="106">
        <v>1</v>
      </c>
      <c r="E23" s="106" t="s">
        <v>65</v>
      </c>
      <c r="F23" s="107">
        <v>40</v>
      </c>
      <c r="G23" s="106" t="s">
        <v>75</v>
      </c>
      <c r="H23" s="108">
        <f>D23*F23</f>
        <v>40</v>
      </c>
      <c r="I23" s="105"/>
    </row>
    <row r="24" spans="1:9" ht="18.75" x14ac:dyDescent="0.3">
      <c r="A24" s="105"/>
      <c r="B24" s="606"/>
      <c r="C24" s="109" t="s">
        <v>83</v>
      </c>
      <c r="D24" s="109">
        <v>3</v>
      </c>
      <c r="E24" s="109" t="s">
        <v>76</v>
      </c>
      <c r="F24" s="110">
        <v>30</v>
      </c>
      <c r="G24" s="109" t="s">
        <v>77</v>
      </c>
      <c r="H24" s="111">
        <f>D24*F24</f>
        <v>90</v>
      </c>
      <c r="I24" s="105"/>
    </row>
    <row r="25" spans="1:9" ht="19.5" thickBot="1" x14ac:dyDescent="0.35">
      <c r="A25" s="105"/>
      <c r="B25" s="606"/>
      <c r="C25" s="109" t="s">
        <v>84</v>
      </c>
      <c r="D25" s="109">
        <v>1</v>
      </c>
      <c r="E25" s="109" t="s">
        <v>76</v>
      </c>
      <c r="F25" s="110">
        <v>25</v>
      </c>
      <c r="G25" s="109" t="s">
        <v>77</v>
      </c>
      <c r="H25" s="112">
        <f>D25*F25</f>
        <v>25</v>
      </c>
      <c r="I25" s="105"/>
    </row>
    <row r="26" spans="1:9" ht="18.75" x14ac:dyDescent="0.3">
      <c r="A26" s="105"/>
      <c r="B26" s="606"/>
      <c r="C26" s="109"/>
      <c r="D26" s="109"/>
      <c r="E26" s="109"/>
      <c r="F26" s="110"/>
      <c r="G26" s="109" t="s">
        <v>62</v>
      </c>
      <c r="H26" s="111">
        <f>SUM(H23:H25)</f>
        <v>155</v>
      </c>
      <c r="I26" s="105"/>
    </row>
    <row r="27" spans="1:9" ht="19.5" thickBot="1" x14ac:dyDescent="0.35">
      <c r="A27" s="105"/>
      <c r="B27" s="607"/>
      <c r="C27" s="113"/>
      <c r="D27" s="113"/>
      <c r="E27" s="114"/>
      <c r="F27" s="115"/>
      <c r="G27" s="116" t="s">
        <v>78</v>
      </c>
      <c r="H27" s="117">
        <v>150</v>
      </c>
      <c r="I27" s="105"/>
    </row>
    <row r="28" spans="1:9" ht="19.5" thickBot="1" x14ac:dyDescent="0.35">
      <c r="A28" s="105"/>
      <c r="B28" s="39"/>
      <c r="C28" s="39"/>
      <c r="D28" s="39"/>
      <c r="E28" s="39"/>
      <c r="F28" s="40"/>
      <c r="G28" s="39"/>
      <c r="H28" s="41"/>
      <c r="I28" s="105"/>
    </row>
    <row r="29" spans="1:9" ht="18.75" x14ac:dyDescent="0.3">
      <c r="A29" s="105"/>
      <c r="B29" s="605">
        <v>44333</v>
      </c>
      <c r="C29" s="106" t="s">
        <v>198</v>
      </c>
      <c r="D29" s="106">
        <v>1</v>
      </c>
      <c r="E29" s="106" t="s">
        <v>65</v>
      </c>
      <c r="F29" s="107">
        <v>25</v>
      </c>
      <c r="G29" s="106" t="s">
        <v>75</v>
      </c>
      <c r="H29" s="108">
        <f>D29*F29</f>
        <v>25</v>
      </c>
      <c r="I29" s="105"/>
    </row>
    <row r="30" spans="1:9" ht="18.75" x14ac:dyDescent="0.3">
      <c r="A30" s="105"/>
      <c r="B30" s="606"/>
      <c r="C30" s="109" t="s">
        <v>83</v>
      </c>
      <c r="D30" s="109">
        <v>1</v>
      </c>
      <c r="E30" s="109" t="s">
        <v>76</v>
      </c>
      <c r="F30" s="110">
        <v>25</v>
      </c>
      <c r="G30" s="109" t="s">
        <v>77</v>
      </c>
      <c r="H30" s="111">
        <f>D30*F30</f>
        <v>25</v>
      </c>
      <c r="I30" s="105"/>
    </row>
    <row r="31" spans="1:9" ht="19.5" thickBot="1" x14ac:dyDescent="0.35">
      <c r="A31" s="105"/>
      <c r="B31" s="606"/>
      <c r="C31" s="109" t="s">
        <v>84</v>
      </c>
      <c r="D31" s="109"/>
      <c r="E31" s="109"/>
      <c r="F31" s="110"/>
      <c r="G31" s="109"/>
      <c r="H31" s="112"/>
      <c r="I31" s="105"/>
    </row>
    <row r="32" spans="1:9" ht="18.75" x14ac:dyDescent="0.3">
      <c r="A32" s="105"/>
      <c r="B32" s="606"/>
      <c r="C32" s="109"/>
      <c r="D32" s="109"/>
      <c r="E32" s="109"/>
      <c r="F32" s="110"/>
      <c r="G32" s="109" t="s">
        <v>62</v>
      </c>
      <c r="H32" s="111">
        <f>SUM(H29:H31)</f>
        <v>50</v>
      </c>
      <c r="I32" s="105"/>
    </row>
    <row r="33" spans="1:9" ht="19.5" thickBot="1" x14ac:dyDescent="0.35">
      <c r="A33" s="105"/>
      <c r="B33" s="607"/>
      <c r="C33" s="113"/>
      <c r="D33" s="113"/>
      <c r="E33" s="114"/>
      <c r="F33" s="115"/>
      <c r="G33" s="116" t="s">
        <v>78</v>
      </c>
      <c r="H33" s="117">
        <v>50</v>
      </c>
      <c r="I33" s="105"/>
    </row>
    <row r="34" spans="1:9" ht="19.5" thickBot="1" x14ac:dyDescent="0.35">
      <c r="A34" s="105"/>
      <c r="B34" s="36"/>
      <c r="C34" s="36"/>
      <c r="D34" s="36"/>
      <c r="E34" s="37"/>
      <c r="F34" s="37"/>
      <c r="G34" s="36"/>
      <c r="H34" s="42"/>
      <c r="I34" s="105"/>
    </row>
    <row r="35" spans="1:9" ht="18.75" x14ac:dyDescent="0.3">
      <c r="A35" s="105"/>
      <c r="B35" s="605">
        <v>44334</v>
      </c>
      <c r="C35" s="106" t="s">
        <v>198</v>
      </c>
      <c r="D35" s="106">
        <v>2</v>
      </c>
      <c r="E35" s="106" t="s">
        <v>65</v>
      </c>
      <c r="F35" s="107">
        <v>25</v>
      </c>
      <c r="G35" s="106" t="s">
        <v>177</v>
      </c>
      <c r="H35" s="108">
        <f>D35*F35</f>
        <v>50</v>
      </c>
      <c r="I35" s="105"/>
    </row>
    <row r="36" spans="1:9" ht="18.75" x14ac:dyDescent="0.3">
      <c r="A36" s="105"/>
      <c r="B36" s="606"/>
      <c r="C36" s="109" t="s">
        <v>83</v>
      </c>
      <c r="D36" s="109"/>
      <c r="E36" s="109"/>
      <c r="F36" s="110"/>
      <c r="G36" s="109"/>
      <c r="H36" s="111"/>
      <c r="I36" s="105"/>
    </row>
    <row r="37" spans="1:9" ht="19.5" thickBot="1" x14ac:dyDescent="0.35">
      <c r="A37" s="105"/>
      <c r="B37" s="606"/>
      <c r="C37" s="109" t="s">
        <v>84</v>
      </c>
      <c r="D37" s="109"/>
      <c r="E37" s="109"/>
      <c r="F37" s="110"/>
      <c r="G37" s="109"/>
      <c r="H37" s="112"/>
      <c r="I37" s="105"/>
    </row>
    <row r="38" spans="1:9" ht="18.75" x14ac:dyDescent="0.3">
      <c r="A38" s="105"/>
      <c r="B38" s="606"/>
      <c r="C38" s="109"/>
      <c r="D38" s="109"/>
      <c r="E38" s="109"/>
      <c r="F38" s="110"/>
      <c r="G38" s="109" t="s">
        <v>62</v>
      </c>
      <c r="H38" s="111">
        <f>SUM(H35:H37)</f>
        <v>50</v>
      </c>
      <c r="I38" s="105"/>
    </row>
    <row r="39" spans="1:9" ht="19.5" thickBot="1" x14ac:dyDescent="0.35">
      <c r="A39" s="105"/>
      <c r="B39" s="607"/>
      <c r="C39" s="113"/>
      <c r="D39" s="113"/>
      <c r="E39" s="114"/>
      <c r="F39" s="115"/>
      <c r="G39" s="116" t="s">
        <v>78</v>
      </c>
      <c r="H39" s="117">
        <v>50</v>
      </c>
      <c r="I39" s="105"/>
    </row>
    <row r="40" spans="1:9" ht="15.75" thickBot="1" x14ac:dyDescent="0.3">
      <c r="A40" s="105"/>
      <c r="B40" s="105"/>
      <c r="C40" s="105"/>
      <c r="D40" s="105"/>
      <c r="E40" s="105"/>
      <c r="F40" s="105"/>
      <c r="G40" s="105"/>
      <c r="H40" s="105"/>
      <c r="I40" s="105"/>
    </row>
    <row r="41" spans="1:9" ht="24" thickBot="1" x14ac:dyDescent="0.4">
      <c r="A41" s="105"/>
      <c r="B41" s="105"/>
      <c r="C41" s="105"/>
      <c r="D41" s="105"/>
      <c r="E41" s="105"/>
      <c r="F41" s="102"/>
      <c r="G41" s="103" t="s">
        <v>223</v>
      </c>
      <c r="H41" s="104">
        <f>SUM(H39,H33,H27,H21)</f>
        <v>325</v>
      </c>
      <c r="I41" s="105"/>
    </row>
    <row r="42" spans="1:9" x14ac:dyDescent="0.25">
      <c r="A42" s="105"/>
      <c r="B42" s="105"/>
      <c r="C42" s="105"/>
      <c r="D42" s="105"/>
      <c r="E42" s="105"/>
      <c r="F42" s="105"/>
      <c r="G42" s="105"/>
      <c r="H42" s="105"/>
      <c r="I42" s="105"/>
    </row>
  </sheetData>
  <mergeCells count="9">
    <mergeCell ref="B29:B33"/>
    <mergeCell ref="B35:B39"/>
    <mergeCell ref="J11:J13"/>
    <mergeCell ref="H11:H13"/>
    <mergeCell ref="G3:G9"/>
    <mergeCell ref="H3:H9"/>
    <mergeCell ref="B15:H16"/>
    <mergeCell ref="B18:B21"/>
    <mergeCell ref="B23:B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financeiro</vt:lpstr>
      <vt:lpstr>Terreiro</vt:lpstr>
      <vt:lpstr>CPF</vt:lpstr>
      <vt:lpstr>Galinheiro</vt:lpstr>
      <vt:lpstr>Galinhas Chocas</vt:lpstr>
      <vt:lpstr>Planilha1</vt:lpstr>
      <vt:lpstr>Conta 2021</vt:lpstr>
      <vt:lpstr>Venda</vt:lpstr>
      <vt:lpstr>Planilha2</vt:lpstr>
      <vt:lpstr>MAIO APRESENTAÇÃO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Elia</dc:creator>
  <cp:lastModifiedBy>Humberto Elia</cp:lastModifiedBy>
  <dcterms:created xsi:type="dcterms:W3CDTF">2020-12-06T23:51:17Z</dcterms:created>
  <dcterms:modified xsi:type="dcterms:W3CDTF">2022-05-18T16:28:14Z</dcterms:modified>
</cp:coreProperties>
</file>