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7955" windowHeight="6270" activeTab="2"/>
  </bookViews>
  <sheets>
    <sheet name="Plan1" sheetId="8" r:id="rId1"/>
    <sheet name="Apresentação" sheetId="3" r:id="rId2"/>
    <sheet name="cálculo 2017" sheetId="5" r:id="rId3"/>
    <sheet name="Balanço 07-2017" sheetId="7" r:id="rId4"/>
    <sheet name="Agrosserra julho de 2017" sheetId="2" r:id="rId5"/>
    <sheet name="imagem" sheetId="4" r:id="rId6"/>
    <sheet name="portal" sheetId="6" r:id="rId7"/>
  </sheets>
  <calcPr calcId="14562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0" i="5" l="1"/>
  <c r="M10" i="5"/>
  <c r="J10" i="5" l="1"/>
  <c r="K10" i="5"/>
  <c r="E18" i="7"/>
  <c r="I6" i="5" l="1"/>
  <c r="E13" i="7" l="1"/>
  <c r="E14" i="7"/>
  <c r="E15" i="7"/>
  <c r="E16" i="7"/>
  <c r="E17" i="7"/>
  <c r="E12" i="7"/>
  <c r="H1" i="7" l="1"/>
  <c r="G1" i="7"/>
  <c r="E6" i="7"/>
  <c r="E4" i="7" l="1"/>
  <c r="E11" i="7"/>
  <c r="E7" i="7"/>
  <c r="E3" i="7"/>
  <c r="E9" i="7"/>
  <c r="E10" i="7"/>
  <c r="E2" i="7"/>
  <c r="E5" i="7"/>
  <c r="L37" i="5" l="1"/>
  <c r="L33" i="5"/>
  <c r="L32" i="5"/>
  <c r="L34" i="5" s="1"/>
  <c r="J23" i="5"/>
  <c r="M6" i="5" l="1"/>
  <c r="E3" i="6" l="1"/>
  <c r="I3" i="6" s="1"/>
  <c r="E20" i="6"/>
  <c r="G20" i="6"/>
  <c r="J20" i="6" s="1"/>
  <c r="E21" i="6"/>
  <c r="G21" i="6"/>
  <c r="J21" i="6" s="1"/>
  <c r="E22" i="6"/>
  <c r="G22" i="6"/>
  <c r="J22" i="6" s="1"/>
  <c r="E23" i="6"/>
  <c r="G23" i="6"/>
  <c r="J23" i="6" s="1"/>
  <c r="E24" i="6"/>
  <c r="G24" i="6"/>
  <c r="J24" i="6" s="1"/>
  <c r="E8" i="6"/>
  <c r="I8" i="6" s="1"/>
  <c r="G8" i="6"/>
  <c r="J8" i="6" s="1"/>
  <c r="E9" i="6"/>
  <c r="I9" i="6" s="1"/>
  <c r="G9" i="6"/>
  <c r="J9" i="6" s="1"/>
  <c r="E10" i="6"/>
  <c r="I10" i="6" s="1"/>
  <c r="G10" i="6"/>
  <c r="J10" i="6" s="1"/>
  <c r="E11" i="6"/>
  <c r="I11" i="6" s="1"/>
  <c r="G11" i="6"/>
  <c r="J11" i="6" s="1"/>
  <c r="E12" i="6"/>
  <c r="I12" i="6" s="1"/>
  <c r="G12" i="6"/>
  <c r="J12" i="6" s="1"/>
  <c r="G16" i="6"/>
  <c r="J16" i="6" s="1"/>
  <c r="G17" i="6"/>
  <c r="J17" i="6" s="1"/>
  <c r="G18" i="6"/>
  <c r="J18" i="6" s="1"/>
  <c r="G19" i="6"/>
  <c r="J19" i="6" s="1"/>
  <c r="G15" i="6"/>
  <c r="J15" i="6" s="1"/>
  <c r="G4" i="6"/>
  <c r="J4" i="6" s="1"/>
  <c r="G5" i="6"/>
  <c r="J5" i="6" s="1"/>
  <c r="G6" i="6"/>
  <c r="J6" i="6" s="1"/>
  <c r="G7" i="6"/>
  <c r="J7" i="6" s="1"/>
  <c r="G3" i="6"/>
  <c r="J3" i="6" s="1"/>
  <c r="E16" i="6"/>
  <c r="E17" i="6"/>
  <c r="E18" i="6"/>
  <c r="E19" i="6"/>
  <c r="E15" i="6"/>
  <c r="E4" i="6"/>
  <c r="I4" i="6" s="1"/>
  <c r="K4" i="6" s="1"/>
  <c r="E5" i="6"/>
  <c r="I5" i="6" s="1"/>
  <c r="K5" i="6" s="1"/>
  <c r="E6" i="6"/>
  <c r="I6" i="6" s="1"/>
  <c r="K6" i="6" s="1"/>
  <c r="E7" i="6"/>
  <c r="I7" i="6" s="1"/>
  <c r="K7" i="6" s="1"/>
  <c r="K12" i="6" l="1"/>
  <c r="K11" i="6"/>
  <c r="K10" i="6"/>
  <c r="K9" i="6"/>
  <c r="K8" i="6"/>
  <c r="K3" i="6"/>
  <c r="I24" i="6"/>
  <c r="K24" i="6" s="1"/>
  <c r="I23" i="6"/>
  <c r="K23" i="6" s="1"/>
  <c r="I22" i="6"/>
  <c r="K22" i="6" s="1"/>
  <c r="I21" i="6"/>
  <c r="K21" i="6" s="1"/>
  <c r="I20" i="6"/>
  <c r="K20" i="6" s="1"/>
  <c r="I19" i="6"/>
  <c r="K19" i="6" s="1"/>
  <c r="I18" i="6"/>
  <c r="K18" i="6" s="1"/>
  <c r="I17" i="6"/>
  <c r="K17" i="6" s="1"/>
  <c r="I16" i="6"/>
  <c r="K16" i="6" s="1"/>
  <c r="I15" i="6"/>
  <c r="K15" i="6" s="1"/>
  <c r="I20" i="5"/>
  <c r="I19" i="5"/>
  <c r="I18" i="5"/>
  <c r="I17" i="5"/>
  <c r="I16" i="5"/>
  <c r="I15" i="5"/>
  <c r="I14" i="5"/>
  <c r="I13" i="5"/>
  <c r="I12" i="5"/>
  <c r="I11" i="5"/>
  <c r="I9" i="5"/>
  <c r="I8" i="5"/>
  <c r="I7" i="5"/>
  <c r="K6" i="5"/>
  <c r="I5" i="5"/>
  <c r="I4" i="5"/>
  <c r="M4" i="5" l="1"/>
  <c r="K4" i="5"/>
  <c r="J4" i="5" s="1"/>
  <c r="K5" i="5"/>
  <c r="M5" i="5"/>
  <c r="K7" i="5"/>
  <c r="M7" i="5"/>
  <c r="K8" i="5"/>
  <c r="M8" i="5"/>
  <c r="K9" i="5"/>
  <c r="M9" i="5"/>
  <c r="K11" i="5"/>
  <c r="M11" i="5"/>
  <c r="K12" i="5"/>
  <c r="M12" i="5"/>
  <c r="K13" i="5"/>
  <c r="M13" i="5"/>
  <c r="K14" i="5"/>
  <c r="M14" i="5"/>
  <c r="K15" i="5"/>
  <c r="M15" i="5"/>
  <c r="K16" i="5"/>
  <c r="M16" i="5"/>
  <c r="K17" i="5"/>
  <c r="M17" i="5"/>
  <c r="K18" i="5"/>
  <c r="M18" i="5"/>
  <c r="K19" i="5"/>
  <c r="M19" i="5"/>
  <c r="K20" i="5"/>
  <c r="M20" i="5"/>
  <c r="J5" i="5"/>
  <c r="J6" i="5"/>
  <c r="J7" i="5"/>
  <c r="J8" i="5"/>
  <c r="J9" i="5"/>
  <c r="J11" i="5"/>
  <c r="J12" i="5"/>
  <c r="J13" i="5"/>
  <c r="J14" i="5"/>
  <c r="J15" i="5"/>
  <c r="J16" i="5"/>
  <c r="J17" i="5"/>
  <c r="J18" i="5"/>
  <c r="J19" i="5"/>
  <c r="J20" i="5"/>
</calcChain>
</file>

<file path=xl/sharedStrings.xml><?xml version="1.0" encoding="utf-8"?>
<sst xmlns="http://schemas.openxmlformats.org/spreadsheetml/2006/main" count="536" uniqueCount="95">
  <si>
    <t>Obra</t>
  </si>
  <si>
    <t>Peso</t>
  </si>
  <si>
    <t>Altura</t>
  </si>
  <si>
    <t>Largura</t>
  </si>
  <si>
    <t>Preço</t>
  </si>
  <si>
    <t>Pé</t>
  </si>
  <si>
    <t>Égua Deitada</t>
  </si>
  <si>
    <t>Violeiro</t>
  </si>
  <si>
    <t>Mulher Varrendo</t>
  </si>
  <si>
    <t>Pandeirista</t>
  </si>
  <si>
    <t>Bêbado</t>
  </si>
  <si>
    <t>Peladeiro</t>
  </si>
  <si>
    <t>Potro</t>
  </si>
  <si>
    <t>São Francisco</t>
  </si>
  <si>
    <t>Canoeiro</t>
  </si>
  <si>
    <t>Gárgula</t>
  </si>
  <si>
    <t>Anjo</t>
  </si>
  <si>
    <t>Enxadristas</t>
  </si>
  <si>
    <t>Cavaleiro</t>
  </si>
  <si>
    <t>Servente</t>
  </si>
  <si>
    <t>Maestro</t>
  </si>
  <si>
    <t>Totem</t>
  </si>
  <si>
    <t>Máscaras</t>
  </si>
  <si>
    <t>Kg</t>
  </si>
  <si>
    <t>?</t>
  </si>
  <si>
    <t>cm</t>
  </si>
  <si>
    <t>mais ou menos 3 m de altura</t>
  </si>
  <si>
    <t>Preço Kg</t>
  </si>
  <si>
    <t>custo</t>
  </si>
  <si>
    <t>Preço Base</t>
  </si>
  <si>
    <t>Base</t>
  </si>
  <si>
    <t>Granito</t>
  </si>
  <si>
    <t>Bronze</t>
  </si>
  <si>
    <t>.40%</t>
  </si>
  <si>
    <t>Redondo</t>
  </si>
  <si>
    <t>preços do festival agrosserra</t>
  </si>
  <si>
    <t>preços atuais</t>
  </si>
  <si>
    <t>valor médio</t>
  </si>
  <si>
    <t>comprimento</t>
  </si>
  <si>
    <t>largura</t>
  </si>
  <si>
    <t xml:space="preserve">área </t>
  </si>
  <si>
    <t>perímetro</t>
  </si>
  <si>
    <t>cm 2</t>
  </si>
  <si>
    <t>retângulo</t>
  </si>
  <si>
    <t>quadrado</t>
  </si>
  <si>
    <t>diferença</t>
  </si>
  <si>
    <t>fator 2</t>
  </si>
  <si>
    <t>fator 5</t>
  </si>
  <si>
    <t>DOWNTOWN</t>
  </si>
  <si>
    <t>Agrosserra julho de 2017</t>
  </si>
  <si>
    <t>Valor</t>
  </si>
  <si>
    <t>Nome</t>
  </si>
  <si>
    <t>D/C</t>
  </si>
  <si>
    <t>Guga</t>
  </si>
  <si>
    <t>Simas e Neto</t>
  </si>
  <si>
    <t>Frete</t>
  </si>
  <si>
    <t>madeira</t>
  </si>
  <si>
    <t>PedroRiense</t>
  </si>
  <si>
    <t>Compensado</t>
  </si>
  <si>
    <t>Cielo</t>
  </si>
  <si>
    <t>Máquina de cartão</t>
  </si>
  <si>
    <t>Total</t>
  </si>
  <si>
    <t>Água Raz</t>
  </si>
  <si>
    <t>Betume</t>
  </si>
  <si>
    <t>Árgila</t>
  </si>
  <si>
    <t>Ronaldo</t>
  </si>
  <si>
    <t>Adilsom</t>
  </si>
  <si>
    <t>Garimpo</t>
  </si>
  <si>
    <t>Bêbado de Bronze</t>
  </si>
  <si>
    <t>Trincha</t>
  </si>
  <si>
    <t>Débito</t>
  </si>
  <si>
    <t xml:space="preserve"> </t>
  </si>
  <si>
    <t>Corujão</t>
  </si>
  <si>
    <t>Sid</t>
  </si>
  <si>
    <t>4 portais</t>
  </si>
  <si>
    <t>4 x 50</t>
  </si>
  <si>
    <t>Hebber</t>
  </si>
  <si>
    <t>Geraldo</t>
  </si>
  <si>
    <t>Viopleiro</t>
  </si>
  <si>
    <t>Depósito em conta</t>
  </si>
  <si>
    <t>máquina</t>
  </si>
  <si>
    <t>data</t>
  </si>
  <si>
    <t>dinheiro</t>
  </si>
  <si>
    <t>cartão</t>
  </si>
  <si>
    <t>especificação</t>
  </si>
  <si>
    <t>Cleiton</t>
  </si>
  <si>
    <t>Equipamento Internet Rádio</t>
  </si>
  <si>
    <t>Osmar</t>
  </si>
  <si>
    <t>Dívida Antiga</t>
  </si>
  <si>
    <t xml:space="preserve">Preço de Custo = Preço Kg . Peso + Base </t>
  </si>
  <si>
    <t xml:space="preserve">Preço = Preço de Custo + 40% </t>
  </si>
  <si>
    <t>Mulher Deitada</t>
  </si>
  <si>
    <t>Agrosserra - Palácio de Cristal - Outubro de 2017</t>
  </si>
  <si>
    <t>Agrosserra - Niterói - Outubro de 2017</t>
  </si>
  <si>
    <t>Agrosserra - Shopping Downtown - Novembro de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</si>
</sst>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R$&quot;\ * #,##0.00_-;\-&quot;R$&quot;\ * #,##0.00_-;_-&quot;R$&quot;\ * &quot;-&quot;??_-;_-@_-"/>
    <numFmt numFmtId="164" formatCode="&quot;R$&quot;\ #,##0.00"/>
  </numFmts>
  <fonts count="18" x14ac:knownFonts="1"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4"/>
      <name val="Calibri"/>
      <family val="2"/>
      <scheme val="minor"/>
    </font>
    <font>
      <sz val="12"/>
      <color theme="8" tint="-0.499984740745262"/>
      <name val="Calibri"/>
      <family val="2"/>
      <scheme val="minor"/>
    </font>
    <font>
      <b/>
      <sz val="12"/>
      <color theme="8" tint="-0.499984740745262"/>
      <name val="Calibri"/>
      <family val="2"/>
      <scheme val="minor"/>
    </font>
    <font>
      <sz val="12"/>
      <color theme="4" tint="-0.499984740745262"/>
      <name val="Calibri"/>
      <family val="2"/>
      <scheme val="minor"/>
    </font>
    <font>
      <sz val="20"/>
      <name val="Calibri"/>
      <family val="2"/>
      <scheme val="minor"/>
    </font>
    <font>
      <sz val="12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b/>
      <sz val="12"/>
      <color theme="0" tint="-0.499984740745262"/>
      <name val="Calibri"/>
      <family val="2"/>
      <scheme val="minor"/>
    </font>
    <font>
      <b/>
      <sz val="12"/>
      <color theme="4" tint="-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116">
    <xf numFmtId="0" fontId="0" fillId="0" borderId="0" xfId="0"/>
    <xf numFmtId="0" fontId="0" fillId="0" borderId="0" xfId="0" applyFill="1" applyBorder="1" applyAlignment="1">
      <alignment horizontal="center"/>
    </xf>
    <xf numFmtId="0" fontId="0" fillId="4" borderId="0" xfId="0" applyFill="1"/>
    <xf numFmtId="0" fontId="2" fillId="0" borderId="0" xfId="0" applyFont="1" applyAlignment="1"/>
    <xf numFmtId="0" fontId="0" fillId="0" borderId="0" xfId="0" applyAlignment="1"/>
    <xf numFmtId="164" fontId="2" fillId="0" borderId="0" xfId="0" applyNumberFormat="1" applyFont="1" applyAlignment="1"/>
    <xf numFmtId="164" fontId="0" fillId="0" borderId="0" xfId="0" applyNumberFormat="1" applyAlignment="1"/>
    <xf numFmtId="0" fontId="3" fillId="2" borderId="0" xfId="0" applyFont="1" applyFill="1" applyAlignment="1"/>
    <xf numFmtId="164" fontId="3" fillId="2" borderId="0" xfId="0" applyNumberFormat="1" applyFont="1" applyFill="1" applyAlignment="1"/>
    <xf numFmtId="0" fontId="3" fillId="0" borderId="0" xfId="0" applyFont="1" applyAlignment="1"/>
    <xf numFmtId="0" fontId="2" fillId="0" borderId="0" xfId="0" applyFont="1" applyFill="1" applyAlignment="1"/>
    <xf numFmtId="0" fontId="0" fillId="0" borderId="0" xfId="0" applyFill="1" applyAlignment="1"/>
    <xf numFmtId="164" fontId="0" fillId="0" borderId="0" xfId="0" applyNumberFormat="1" applyFill="1" applyAlignment="1"/>
    <xf numFmtId="164" fontId="5" fillId="2" borderId="0" xfId="0" applyNumberFormat="1" applyFont="1" applyFill="1" applyBorder="1" applyAlignment="1">
      <alignment horizontal="center"/>
    </xf>
    <xf numFmtId="164" fontId="5" fillId="0" borderId="0" xfId="0" applyNumberFormat="1" applyFont="1" applyBorder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164" fontId="5" fillId="3" borderId="0" xfId="0" applyNumberFormat="1" applyFont="1" applyFill="1" applyBorder="1" applyAlignment="1">
      <alignment horizontal="center"/>
    </xf>
    <xf numFmtId="164" fontId="5" fillId="3" borderId="1" xfId="0" applyNumberFormat="1" applyFont="1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3" borderId="0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164" fontId="5" fillId="3" borderId="2" xfId="0" applyNumberFormat="1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64" fontId="3" fillId="5" borderId="0" xfId="0" applyNumberFormat="1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8" fillId="0" borderId="0" xfId="0" applyFont="1" applyAlignment="1">
      <alignment horizontal="center"/>
    </xf>
    <xf numFmtId="164" fontId="8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14" fontId="3" fillId="5" borderId="0" xfId="0" applyNumberFormat="1" applyFont="1" applyFill="1" applyAlignment="1">
      <alignment horizontal="center"/>
    </xf>
    <xf numFmtId="14" fontId="7" fillId="0" borderId="0" xfId="0" applyNumberFormat="1" applyFont="1" applyAlignment="1">
      <alignment horizontal="center"/>
    </xf>
    <xf numFmtId="14" fontId="3" fillId="0" borderId="0" xfId="0" applyNumberFormat="1" applyFont="1" applyAlignment="1">
      <alignment horizontal="center"/>
    </xf>
    <xf numFmtId="0" fontId="10" fillId="0" borderId="0" xfId="0" applyFont="1" applyAlignment="1">
      <alignment horizontal="center"/>
    </xf>
    <xf numFmtId="164" fontId="10" fillId="0" borderId="0" xfId="0" applyNumberFormat="1" applyFont="1" applyAlignment="1">
      <alignment horizontal="center"/>
    </xf>
    <xf numFmtId="0" fontId="11" fillId="0" borderId="0" xfId="0" applyFont="1" applyAlignment="1">
      <alignment horizontal="center"/>
    </xf>
    <xf numFmtId="14" fontId="11" fillId="0" borderId="0" xfId="0" applyNumberFormat="1" applyFont="1" applyAlignment="1">
      <alignment horizontal="center"/>
    </xf>
    <xf numFmtId="0" fontId="3" fillId="0" borderId="11" xfId="0" applyFont="1" applyFill="1" applyBorder="1" applyAlignment="1">
      <alignment horizontal="center"/>
    </xf>
    <xf numFmtId="164" fontId="11" fillId="0" borderId="12" xfId="0" applyNumberFormat="1" applyFont="1" applyFill="1" applyBorder="1" applyAlignment="1">
      <alignment horizontal="center"/>
    </xf>
    <xf numFmtId="164" fontId="11" fillId="0" borderId="13" xfId="0" applyNumberFormat="1" applyFont="1" applyFill="1" applyBorder="1" applyAlignment="1">
      <alignment horizontal="center"/>
    </xf>
    <xf numFmtId="0" fontId="8" fillId="3" borderId="0" xfId="0" applyFont="1" applyFill="1" applyBorder="1" applyAlignment="1">
      <alignment horizontal="center"/>
    </xf>
    <xf numFmtId="164" fontId="7" fillId="3" borderId="0" xfId="0" applyNumberFormat="1" applyFont="1" applyFill="1" applyBorder="1" applyAlignment="1">
      <alignment horizontal="center"/>
    </xf>
    <xf numFmtId="164" fontId="8" fillId="3" borderId="0" xfId="0" applyNumberFormat="1" applyFont="1" applyFill="1" applyBorder="1" applyAlignment="1">
      <alignment horizontal="center"/>
    </xf>
    <xf numFmtId="164" fontId="8" fillId="0" borderId="0" xfId="0" applyNumberFormat="1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4" fontId="3" fillId="0" borderId="0" xfId="0" applyNumberFormat="1" applyFont="1" applyBorder="1" applyAlignment="1">
      <alignment horizontal="center"/>
    </xf>
    <xf numFmtId="164" fontId="2" fillId="0" borderId="0" xfId="0" applyNumberFormat="1" applyFont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164" fontId="3" fillId="2" borderId="0" xfId="0" applyNumberFormat="1" applyFont="1" applyFill="1" applyBorder="1" applyAlignment="1">
      <alignment horizontal="center"/>
    </xf>
    <xf numFmtId="164" fontId="2" fillId="2" borderId="0" xfId="0" applyNumberFormat="1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164" fontId="3" fillId="3" borderId="0" xfId="0" applyNumberFormat="1" applyFont="1" applyFill="1" applyBorder="1" applyAlignment="1">
      <alignment horizontal="center"/>
    </xf>
    <xf numFmtId="164" fontId="2" fillId="3" borderId="0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2" fillId="0" borderId="0" xfId="0" applyFont="1"/>
    <xf numFmtId="0" fontId="3" fillId="0" borderId="0" xfId="0" applyFont="1" applyBorder="1" applyAlignment="1">
      <alignment horizontal="center"/>
    </xf>
    <xf numFmtId="0" fontId="14" fillId="0" borderId="0" xfId="0" applyFont="1" applyFill="1" applyBorder="1" applyAlignment="1">
      <alignment horizontal="center"/>
    </xf>
    <xf numFmtId="0" fontId="14" fillId="0" borderId="0" xfId="0" applyFont="1" applyBorder="1" applyAlignment="1">
      <alignment horizontal="center"/>
    </xf>
    <xf numFmtId="0" fontId="14" fillId="3" borderId="0" xfId="0" applyFont="1" applyFill="1" applyBorder="1" applyAlignment="1">
      <alignment horizontal="center"/>
    </xf>
    <xf numFmtId="0" fontId="14" fillId="3" borderId="1" xfId="0" applyFont="1" applyFill="1" applyBorder="1" applyAlignment="1">
      <alignment horizontal="center"/>
    </xf>
    <xf numFmtId="0" fontId="14" fillId="0" borderId="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164" fontId="5" fillId="0" borderId="1" xfId="0" applyNumberFormat="1" applyFont="1" applyFill="1" applyBorder="1" applyAlignment="1">
      <alignment horizontal="center"/>
    </xf>
    <xf numFmtId="0" fontId="15" fillId="0" borderId="0" xfId="0" applyFont="1" applyFill="1" applyBorder="1" applyAlignment="1">
      <alignment horizontal="center"/>
    </xf>
    <xf numFmtId="0" fontId="15" fillId="0" borderId="0" xfId="0" applyFont="1" applyBorder="1" applyAlignment="1">
      <alignment horizontal="center"/>
    </xf>
    <xf numFmtId="164" fontId="16" fillId="0" borderId="0" xfId="0" applyNumberFormat="1" applyFont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0" xfId="0" applyFont="1" applyBorder="1" applyAlignment="1">
      <alignment horizontal="center"/>
    </xf>
    <xf numFmtId="164" fontId="17" fillId="0" borderId="0" xfId="0" applyNumberFormat="1" applyFont="1" applyBorder="1" applyAlignment="1">
      <alignment horizontal="center"/>
    </xf>
    <xf numFmtId="0" fontId="12" fillId="0" borderId="1" xfId="0" applyFont="1" applyFill="1" applyBorder="1" applyAlignment="1">
      <alignment horizontal="center"/>
    </xf>
    <xf numFmtId="0" fontId="12" fillId="3" borderId="1" xfId="0" applyFont="1" applyFill="1" applyBorder="1" applyAlignment="1">
      <alignment horizontal="center"/>
    </xf>
    <xf numFmtId="164" fontId="17" fillId="3" borderId="1" xfId="0" applyNumberFormat="1" applyFont="1" applyFill="1" applyBorder="1" applyAlignment="1">
      <alignment horizontal="center"/>
    </xf>
    <xf numFmtId="0" fontId="12" fillId="3" borderId="0" xfId="0" applyFont="1" applyFill="1" applyBorder="1" applyAlignment="1">
      <alignment horizontal="center"/>
    </xf>
    <xf numFmtId="164" fontId="17" fillId="3" borderId="0" xfId="0" applyNumberFormat="1" applyFont="1" applyFill="1" applyBorder="1" applyAlignment="1">
      <alignment horizontal="center"/>
    </xf>
    <xf numFmtId="164" fontId="12" fillId="3" borderId="0" xfId="0" applyNumberFormat="1" applyFont="1" applyFill="1" applyBorder="1" applyAlignment="1">
      <alignment horizontal="center"/>
    </xf>
    <xf numFmtId="164" fontId="12" fillId="0" borderId="0" xfId="0" applyNumberFormat="1" applyFont="1" applyBorder="1" applyAlignment="1">
      <alignment horizontal="center"/>
    </xf>
    <xf numFmtId="164" fontId="12" fillId="3" borderId="1" xfId="0" applyNumberFormat="1" applyFont="1" applyFill="1" applyBorder="1" applyAlignment="1">
      <alignment horizontal="center"/>
    </xf>
    <xf numFmtId="0" fontId="12" fillId="3" borderId="2" xfId="0" applyFont="1" applyFill="1" applyBorder="1" applyAlignment="1">
      <alignment horizontal="center"/>
    </xf>
    <xf numFmtId="164" fontId="17" fillId="3" borderId="2" xfId="0" applyNumberFormat="1" applyFont="1" applyFill="1" applyBorder="1" applyAlignment="1">
      <alignment horizontal="center"/>
    </xf>
    <xf numFmtId="164" fontId="12" fillId="3" borderId="2" xfId="0" applyNumberFormat="1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2" fillId="0" borderId="7" xfId="0" applyFont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12" fillId="0" borderId="10" xfId="0" applyFont="1" applyBorder="1" applyAlignment="1">
      <alignment horizontal="center"/>
    </xf>
    <xf numFmtId="0" fontId="12" fillId="0" borderId="6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3" borderId="0" xfId="0" applyFont="1" applyFill="1" applyBorder="1" applyAlignment="1">
      <alignment horizontal="center"/>
    </xf>
    <xf numFmtId="44" fontId="6" fillId="2" borderId="0" xfId="1" applyFont="1" applyFill="1" applyBorder="1" applyAlignment="1">
      <alignment horizontal="center"/>
    </xf>
    <xf numFmtId="44" fontId="5" fillId="2" borderId="0" xfId="1" applyFont="1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19050</xdr:colOff>
      <xdr:row>11</xdr:row>
      <xdr:rowOff>104775</xdr:rowOff>
    </xdr:from>
    <xdr:to>
      <xdr:col>12</xdr:col>
      <xdr:colOff>381000</xdr:colOff>
      <xdr:row>31</xdr:row>
      <xdr:rowOff>9525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57450" y="2200275"/>
          <a:ext cx="5238750" cy="3714750"/>
        </a:xfrm>
        <a:prstGeom prst="rect">
          <a:avLst/>
        </a:prstGeom>
      </xdr:spPr>
    </xdr:pic>
    <xdr:clientData/>
  </xdr:twoCellAnchor>
  <xdr:twoCellAnchor editAs="oneCell">
    <xdr:from>
      <xdr:col>1</xdr:col>
      <xdr:colOff>333375</xdr:colOff>
      <xdr:row>5</xdr:row>
      <xdr:rowOff>161925</xdr:rowOff>
    </xdr:from>
    <xdr:to>
      <xdr:col>10</xdr:col>
      <xdr:colOff>304118</xdr:colOff>
      <xdr:row>24</xdr:row>
      <xdr:rowOff>75759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42975" y="1114425"/>
          <a:ext cx="5457143" cy="3533334"/>
        </a:xfrm>
        <a:prstGeom prst="rect">
          <a:avLst/>
        </a:prstGeom>
      </xdr:spPr>
    </xdr:pic>
    <xdr:clientData/>
  </xdr:twoCellAnchor>
  <xdr:twoCellAnchor editAs="oneCell">
    <xdr:from>
      <xdr:col>0</xdr:col>
      <xdr:colOff>209550</xdr:colOff>
      <xdr:row>1</xdr:row>
      <xdr:rowOff>19050</xdr:rowOff>
    </xdr:from>
    <xdr:to>
      <xdr:col>8</xdr:col>
      <xdr:colOff>410284</xdr:colOff>
      <xdr:row>22</xdr:row>
      <xdr:rowOff>95819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50" y="209550"/>
          <a:ext cx="5077534" cy="4077269"/>
        </a:xfrm>
        <a:prstGeom prst="rect">
          <a:avLst/>
        </a:prstGeom>
      </xdr:spPr>
    </xdr:pic>
    <xdr:clientData/>
  </xdr:twoCellAnchor>
  <xdr:twoCellAnchor editAs="oneCell">
    <xdr:from>
      <xdr:col>3</xdr:col>
      <xdr:colOff>390525</xdr:colOff>
      <xdr:row>0</xdr:row>
      <xdr:rowOff>104775</xdr:rowOff>
    </xdr:from>
    <xdr:to>
      <xdr:col>13</xdr:col>
      <xdr:colOff>277060</xdr:colOff>
      <xdr:row>20</xdr:row>
      <xdr:rowOff>124360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19325" y="104775"/>
          <a:ext cx="5982535" cy="382958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123825</xdr:colOff>
      <xdr:row>1</xdr:row>
      <xdr:rowOff>0</xdr:rowOff>
    </xdr:from>
    <xdr:to>
      <xdr:col>16</xdr:col>
      <xdr:colOff>48334</xdr:colOff>
      <xdr:row>20</xdr:row>
      <xdr:rowOff>76741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57800" y="0"/>
          <a:ext cx="5077534" cy="387721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142875</xdr:colOff>
      <xdr:row>1</xdr:row>
      <xdr:rowOff>76200</xdr:rowOff>
    </xdr:from>
    <xdr:to>
      <xdr:col>9</xdr:col>
      <xdr:colOff>457925</xdr:colOff>
      <xdr:row>20</xdr:row>
      <xdr:rowOff>133863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2475" y="276225"/>
          <a:ext cx="5191850" cy="3677163"/>
        </a:xfrm>
        <a:prstGeom prst="rect">
          <a:avLst/>
        </a:prstGeom>
      </xdr:spPr>
    </xdr:pic>
    <xdr:clientData/>
  </xdr:twoCellAnchor>
  <xdr:twoCellAnchor editAs="oneCell">
    <xdr:from>
      <xdr:col>11</xdr:col>
      <xdr:colOff>133350</xdr:colOff>
      <xdr:row>1</xdr:row>
      <xdr:rowOff>66675</xdr:rowOff>
    </xdr:from>
    <xdr:to>
      <xdr:col>19</xdr:col>
      <xdr:colOff>496031</xdr:colOff>
      <xdr:row>20</xdr:row>
      <xdr:rowOff>162443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38950" y="266700"/>
          <a:ext cx="5239481" cy="3715268"/>
        </a:xfrm>
        <a:prstGeom prst="rect">
          <a:avLst/>
        </a:prstGeom>
      </xdr:spPr>
    </xdr:pic>
    <xdr:clientData/>
  </xdr:twoCellAnchor>
  <xdr:twoCellAnchor editAs="oneCell">
    <xdr:from>
      <xdr:col>21</xdr:col>
      <xdr:colOff>152400</xdr:colOff>
      <xdr:row>1</xdr:row>
      <xdr:rowOff>66675</xdr:rowOff>
    </xdr:from>
    <xdr:to>
      <xdr:col>30</xdr:col>
      <xdr:colOff>123825</xdr:colOff>
      <xdr:row>19</xdr:row>
      <xdr:rowOff>171450</xdr:rowOff>
    </xdr:to>
    <xdr:pic>
      <xdr:nvPicPr>
        <xdr:cNvPr id="5" name="Imagem 4" descr="Nenhum texto alternativo automático disponível.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0" y="266700"/>
          <a:ext cx="5457825" cy="3533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"/>
  <sheetViews>
    <sheetView workbookViewId="0">
      <selection activeCell="M10" sqref="M10"/>
    </sheetView>
  </sheetViews>
  <sheetFormatPr defaultRowHeight="15.75" x14ac:dyDescent="0.25"/>
  <cols>
    <col min="1" max="1" width="16.7109375" style="65" bestFit="1" customWidth="1"/>
    <col min="2" max="2" width="9.140625" style="65"/>
    <col min="3" max="3" width="7" style="65" customWidth="1"/>
    <col min="4" max="4" width="9.140625" style="65"/>
    <col min="5" max="5" width="8" style="65" customWidth="1"/>
    <col min="6" max="8" width="9.140625" style="65"/>
    <col min="9" max="9" width="12" style="65" bestFit="1" customWidth="1"/>
    <col min="10" max="16384" width="9.140625" style="65"/>
  </cols>
  <sheetData>
    <row r="1" spans="1:9" ht="26.25" x14ac:dyDescent="0.4">
      <c r="A1" s="90" t="s">
        <v>94</v>
      </c>
      <c r="B1" s="90"/>
      <c r="C1" s="90"/>
      <c r="D1" s="90"/>
      <c r="E1" s="90"/>
      <c r="F1" s="90"/>
      <c r="G1" s="90"/>
      <c r="H1" s="90"/>
      <c r="I1" s="90"/>
    </row>
    <row r="2" spans="1:9" x14ac:dyDescent="0.25">
      <c r="A2" s="70" t="s">
        <v>0</v>
      </c>
      <c r="B2" s="91" t="s">
        <v>1</v>
      </c>
      <c r="C2" s="91"/>
      <c r="D2" s="91" t="s">
        <v>2</v>
      </c>
      <c r="E2" s="91"/>
      <c r="F2" s="70" t="s">
        <v>3</v>
      </c>
      <c r="G2" s="70" t="s">
        <v>30</v>
      </c>
      <c r="H2" s="70"/>
      <c r="I2" s="71" t="s">
        <v>4</v>
      </c>
    </row>
    <row r="3" spans="1:9" x14ac:dyDescent="0.25">
      <c r="A3" s="65" t="s">
        <v>6</v>
      </c>
      <c r="B3" s="66">
        <v>4.5</v>
      </c>
      <c r="C3" s="66" t="s">
        <v>23</v>
      </c>
      <c r="D3" s="66">
        <v>15</v>
      </c>
      <c r="E3" s="66" t="s">
        <v>25</v>
      </c>
      <c r="F3" s="66">
        <v>20</v>
      </c>
      <c r="G3" s="66" t="s">
        <v>31</v>
      </c>
      <c r="H3" s="66" t="s">
        <v>25</v>
      </c>
      <c r="I3" s="14">
        <v>1300</v>
      </c>
    </row>
    <row r="4" spans="1:9" x14ac:dyDescent="0.25">
      <c r="A4" s="72" t="s">
        <v>7</v>
      </c>
      <c r="B4" s="73">
        <v>6</v>
      </c>
      <c r="C4" s="73" t="s">
        <v>23</v>
      </c>
      <c r="D4" s="73">
        <v>25</v>
      </c>
      <c r="E4" s="73" t="s">
        <v>25</v>
      </c>
      <c r="F4" s="73">
        <v>19</v>
      </c>
      <c r="G4" s="73" t="s">
        <v>32</v>
      </c>
      <c r="H4" s="73" t="s">
        <v>25</v>
      </c>
      <c r="I4" s="74">
        <v>1700</v>
      </c>
    </row>
    <row r="5" spans="1:9" x14ac:dyDescent="0.25">
      <c r="A5" s="65" t="s">
        <v>8</v>
      </c>
      <c r="B5" s="67">
        <v>8</v>
      </c>
      <c r="C5" s="67" t="s">
        <v>23</v>
      </c>
      <c r="D5" s="67">
        <v>32</v>
      </c>
      <c r="E5" s="67" t="s">
        <v>25</v>
      </c>
      <c r="F5" s="67">
        <v>16</v>
      </c>
      <c r="G5" s="67" t="s">
        <v>31</v>
      </c>
      <c r="H5" s="67" t="s">
        <v>25</v>
      </c>
      <c r="I5" s="16">
        <v>2200</v>
      </c>
    </row>
    <row r="6" spans="1:9" x14ac:dyDescent="0.25">
      <c r="A6" s="69" t="s">
        <v>9</v>
      </c>
      <c r="B6" s="68">
        <v>9</v>
      </c>
      <c r="C6" s="68" t="s">
        <v>23</v>
      </c>
      <c r="D6" s="68">
        <v>29</v>
      </c>
      <c r="E6" s="68" t="s">
        <v>25</v>
      </c>
      <c r="F6" s="68">
        <v>16</v>
      </c>
      <c r="G6" s="68" t="s">
        <v>31</v>
      </c>
      <c r="H6" s="68" t="s">
        <v>25</v>
      </c>
      <c r="I6" s="17">
        <v>2450</v>
      </c>
    </row>
    <row r="7" spans="1:9" x14ac:dyDescent="0.25">
      <c r="A7" s="65" t="s">
        <v>10</v>
      </c>
      <c r="B7" s="67">
        <v>11</v>
      </c>
      <c r="C7" s="67" t="s">
        <v>23</v>
      </c>
      <c r="D7" s="67">
        <v>25</v>
      </c>
      <c r="E7" s="67" t="s">
        <v>25</v>
      </c>
      <c r="F7" s="67">
        <v>30</v>
      </c>
      <c r="G7" s="67" t="s">
        <v>32</v>
      </c>
      <c r="H7" s="67" t="s">
        <v>25</v>
      </c>
      <c r="I7" s="16">
        <v>2750</v>
      </c>
    </row>
    <row r="8" spans="1:9" x14ac:dyDescent="0.25">
      <c r="A8" s="65" t="s">
        <v>91</v>
      </c>
      <c r="B8" s="67">
        <v>11</v>
      </c>
      <c r="C8" s="67" t="s">
        <v>23</v>
      </c>
      <c r="D8" s="67"/>
      <c r="E8" s="67" t="s">
        <v>25</v>
      </c>
      <c r="F8" s="67">
        <v>30</v>
      </c>
      <c r="G8" s="67" t="s">
        <v>31</v>
      </c>
      <c r="H8" s="67" t="s">
        <v>25</v>
      </c>
      <c r="I8" s="16">
        <v>2750</v>
      </c>
    </row>
    <row r="9" spans="1:9" x14ac:dyDescent="0.25">
      <c r="A9" s="65" t="s">
        <v>11</v>
      </c>
      <c r="B9" s="66">
        <v>11.5</v>
      </c>
      <c r="C9" s="66" t="s">
        <v>23</v>
      </c>
      <c r="D9" s="66" t="s">
        <v>24</v>
      </c>
      <c r="E9" s="66" t="s">
        <v>25</v>
      </c>
      <c r="F9" s="66" t="s">
        <v>24</v>
      </c>
      <c r="G9" s="66" t="s">
        <v>31</v>
      </c>
      <c r="H9" s="66" t="s">
        <v>25</v>
      </c>
      <c r="I9" s="14">
        <v>2850</v>
      </c>
    </row>
    <row r="10" spans="1:9" x14ac:dyDescent="0.25">
      <c r="A10" s="72" t="s">
        <v>12</v>
      </c>
      <c r="B10" s="73">
        <v>12.8</v>
      </c>
      <c r="C10" s="73" t="s">
        <v>23</v>
      </c>
      <c r="D10" s="73" t="s">
        <v>24</v>
      </c>
      <c r="E10" s="73" t="s">
        <v>25</v>
      </c>
      <c r="F10" s="73" t="s">
        <v>24</v>
      </c>
      <c r="G10" s="73" t="s">
        <v>31</v>
      </c>
      <c r="H10" s="73" t="s">
        <v>25</v>
      </c>
      <c r="I10" s="74">
        <v>3400</v>
      </c>
    </row>
    <row r="11" spans="1:9" s="76" customFormat="1" x14ac:dyDescent="0.25">
      <c r="A11" s="76" t="s">
        <v>13</v>
      </c>
      <c r="B11" s="77">
        <v>14</v>
      </c>
      <c r="C11" s="77" t="s">
        <v>23</v>
      </c>
      <c r="D11" s="77">
        <v>56</v>
      </c>
      <c r="E11" s="77" t="s">
        <v>25</v>
      </c>
      <c r="F11" s="77">
        <v>21</v>
      </c>
      <c r="G11" s="77" t="s">
        <v>32</v>
      </c>
      <c r="H11" s="77" t="s">
        <v>25</v>
      </c>
      <c r="I11" s="78">
        <v>3500</v>
      </c>
    </row>
    <row r="12" spans="1:9" x14ac:dyDescent="0.25">
      <c r="A12" s="65" t="s">
        <v>14</v>
      </c>
      <c r="B12" s="67">
        <v>15</v>
      </c>
      <c r="C12" s="67" t="s">
        <v>23</v>
      </c>
      <c r="D12" s="67">
        <v>26</v>
      </c>
      <c r="E12" s="67" t="s">
        <v>25</v>
      </c>
      <c r="F12" s="67">
        <v>25</v>
      </c>
      <c r="G12" s="67" t="s">
        <v>32</v>
      </c>
      <c r="H12" s="67" t="s">
        <v>25</v>
      </c>
      <c r="I12" s="16">
        <v>3750</v>
      </c>
    </row>
    <row r="13" spans="1:9" x14ac:dyDescent="0.25">
      <c r="A13" s="65" t="s">
        <v>15</v>
      </c>
      <c r="B13" s="67">
        <v>15</v>
      </c>
      <c r="C13" s="67" t="s">
        <v>23</v>
      </c>
      <c r="D13" s="67">
        <v>40</v>
      </c>
      <c r="E13" s="67" t="s">
        <v>25</v>
      </c>
      <c r="F13" s="67">
        <v>20</v>
      </c>
      <c r="G13" s="67" t="s">
        <v>32</v>
      </c>
      <c r="H13" s="67" t="s">
        <v>25</v>
      </c>
      <c r="I13" s="16">
        <v>3750</v>
      </c>
    </row>
    <row r="14" spans="1:9" x14ac:dyDescent="0.25">
      <c r="A14" s="69" t="s">
        <v>16</v>
      </c>
      <c r="B14" s="68">
        <v>16</v>
      </c>
      <c r="C14" s="68" t="s">
        <v>23</v>
      </c>
      <c r="D14" s="68">
        <v>35</v>
      </c>
      <c r="E14" s="68" t="s">
        <v>25</v>
      </c>
      <c r="F14" s="68">
        <v>20</v>
      </c>
      <c r="G14" s="68" t="s">
        <v>32</v>
      </c>
      <c r="H14" s="68" t="s">
        <v>25</v>
      </c>
      <c r="I14" s="17">
        <v>4000</v>
      </c>
    </row>
    <row r="15" spans="1:9" x14ac:dyDescent="0.25">
      <c r="A15" s="65" t="s">
        <v>17</v>
      </c>
      <c r="B15" s="66">
        <v>22</v>
      </c>
      <c r="C15" s="66" t="s">
        <v>23</v>
      </c>
      <c r="D15" s="66">
        <v>22</v>
      </c>
      <c r="E15" s="66" t="s">
        <v>25</v>
      </c>
      <c r="F15" s="66">
        <v>30</v>
      </c>
      <c r="G15" s="66" t="s">
        <v>32</v>
      </c>
      <c r="H15" s="66" t="s">
        <v>25</v>
      </c>
      <c r="I15" s="14">
        <v>5600</v>
      </c>
    </row>
    <row r="16" spans="1:9" x14ac:dyDescent="0.25">
      <c r="A16" s="65" t="s">
        <v>18</v>
      </c>
      <c r="B16" s="66">
        <v>22</v>
      </c>
      <c r="C16" s="66" t="s">
        <v>23</v>
      </c>
      <c r="D16" s="66">
        <v>22</v>
      </c>
      <c r="E16" s="66" t="s">
        <v>25</v>
      </c>
      <c r="F16" s="66">
        <v>45</v>
      </c>
      <c r="G16" s="66" t="s">
        <v>31</v>
      </c>
      <c r="H16" s="66" t="s">
        <v>25</v>
      </c>
      <c r="I16" s="14">
        <v>5700</v>
      </c>
    </row>
    <row r="17" spans="1:9" x14ac:dyDescent="0.25">
      <c r="A17" s="65" t="s">
        <v>19</v>
      </c>
      <c r="B17" s="66">
        <v>25</v>
      </c>
      <c r="C17" s="66" t="s">
        <v>23</v>
      </c>
      <c r="D17" s="66">
        <v>45</v>
      </c>
      <c r="E17" s="66" t="s">
        <v>25</v>
      </c>
      <c r="F17" s="66">
        <v>37</v>
      </c>
      <c r="G17" s="66" t="s">
        <v>31</v>
      </c>
      <c r="H17" s="66" t="s">
        <v>25</v>
      </c>
      <c r="I17" s="14">
        <v>6500</v>
      </c>
    </row>
    <row r="18" spans="1:9" s="76" customFormat="1" x14ac:dyDescent="0.25">
      <c r="A18" s="79" t="s">
        <v>20</v>
      </c>
      <c r="B18" s="80">
        <v>35</v>
      </c>
      <c r="C18" s="80" t="s">
        <v>23</v>
      </c>
      <c r="D18" s="80" t="s">
        <v>24</v>
      </c>
      <c r="E18" s="80" t="s">
        <v>25</v>
      </c>
      <c r="F18" s="80" t="s">
        <v>24</v>
      </c>
      <c r="G18" s="80" t="s">
        <v>32</v>
      </c>
      <c r="H18" s="80" t="s">
        <v>25</v>
      </c>
      <c r="I18" s="81">
        <v>8750</v>
      </c>
    </row>
    <row r="22" spans="1:9" ht="26.25" x14ac:dyDescent="0.4">
      <c r="A22" s="90" t="s">
        <v>92</v>
      </c>
      <c r="B22" s="90"/>
      <c r="C22" s="90"/>
      <c r="D22" s="90"/>
      <c r="E22" s="90"/>
      <c r="F22" s="90"/>
      <c r="G22" s="90"/>
      <c r="H22" s="90"/>
      <c r="I22" s="90"/>
    </row>
    <row r="23" spans="1:9" ht="26.25" x14ac:dyDescent="0.4">
      <c r="A23" s="90" t="s">
        <v>93</v>
      </c>
      <c r="B23" s="90"/>
      <c r="C23" s="90"/>
      <c r="D23" s="90"/>
      <c r="E23" s="90"/>
      <c r="F23" s="90"/>
      <c r="G23" s="90"/>
      <c r="H23" s="90"/>
      <c r="I23" s="90"/>
    </row>
    <row r="24" spans="1:9" x14ac:dyDescent="0.25">
      <c r="A24" s="75" t="s">
        <v>0</v>
      </c>
      <c r="B24" s="91" t="s">
        <v>1</v>
      </c>
      <c r="C24" s="91"/>
      <c r="D24" s="91" t="s">
        <v>2</v>
      </c>
      <c r="E24" s="91"/>
      <c r="F24" s="75" t="s">
        <v>3</v>
      </c>
      <c r="G24" s="75" t="s">
        <v>30</v>
      </c>
      <c r="H24" s="75"/>
      <c r="I24" s="71" t="s">
        <v>4</v>
      </c>
    </row>
    <row r="25" spans="1:9" x14ac:dyDescent="0.25">
      <c r="A25" s="65" t="s">
        <v>6</v>
      </c>
      <c r="B25" s="66">
        <v>4.5</v>
      </c>
      <c r="C25" s="66" t="s">
        <v>23</v>
      </c>
      <c r="D25" s="66">
        <v>15</v>
      </c>
      <c r="E25" s="66" t="s">
        <v>25</v>
      </c>
      <c r="F25" s="66">
        <v>20</v>
      </c>
      <c r="G25" s="66" t="s">
        <v>31</v>
      </c>
      <c r="H25" s="66" t="s">
        <v>25</v>
      </c>
      <c r="I25" s="14">
        <v>1300</v>
      </c>
    </row>
    <row r="26" spans="1:9" x14ac:dyDescent="0.25">
      <c r="A26" s="72" t="s">
        <v>7</v>
      </c>
      <c r="B26" s="73">
        <v>6</v>
      </c>
      <c r="C26" s="73" t="s">
        <v>23</v>
      </c>
      <c r="D26" s="73">
        <v>25</v>
      </c>
      <c r="E26" s="73" t="s">
        <v>25</v>
      </c>
      <c r="F26" s="73">
        <v>19</v>
      </c>
      <c r="G26" s="73" t="s">
        <v>32</v>
      </c>
      <c r="H26" s="73" t="s">
        <v>25</v>
      </c>
      <c r="I26" s="74">
        <v>1700</v>
      </c>
    </row>
    <row r="27" spans="1:9" x14ac:dyDescent="0.25">
      <c r="A27" s="65" t="s">
        <v>8</v>
      </c>
      <c r="B27" s="67">
        <v>8</v>
      </c>
      <c r="C27" s="67" t="s">
        <v>23</v>
      </c>
      <c r="D27" s="67">
        <v>32</v>
      </c>
      <c r="E27" s="67" t="s">
        <v>25</v>
      </c>
      <c r="F27" s="67">
        <v>16</v>
      </c>
      <c r="G27" s="67" t="s">
        <v>31</v>
      </c>
      <c r="H27" s="67" t="s">
        <v>25</v>
      </c>
      <c r="I27" s="16">
        <v>2200</v>
      </c>
    </row>
    <row r="28" spans="1:9" x14ac:dyDescent="0.25">
      <c r="A28" s="69" t="s">
        <v>9</v>
      </c>
      <c r="B28" s="68">
        <v>9</v>
      </c>
      <c r="C28" s="68" t="s">
        <v>23</v>
      </c>
      <c r="D28" s="68">
        <v>29</v>
      </c>
      <c r="E28" s="68" t="s">
        <v>25</v>
      </c>
      <c r="F28" s="68">
        <v>16</v>
      </c>
      <c r="G28" s="68" t="s">
        <v>31</v>
      </c>
      <c r="H28" s="68" t="s">
        <v>25</v>
      </c>
      <c r="I28" s="17">
        <v>2450</v>
      </c>
    </row>
    <row r="29" spans="1:9" x14ac:dyDescent="0.25">
      <c r="A29" s="65" t="s">
        <v>10</v>
      </c>
      <c r="B29" s="67">
        <v>11</v>
      </c>
      <c r="C29" s="67" t="s">
        <v>23</v>
      </c>
      <c r="D29" s="67">
        <v>25</v>
      </c>
      <c r="E29" s="67" t="s">
        <v>25</v>
      </c>
      <c r="F29" s="67">
        <v>30</v>
      </c>
      <c r="G29" s="67" t="s">
        <v>32</v>
      </c>
      <c r="H29" s="67" t="s">
        <v>25</v>
      </c>
      <c r="I29" s="16">
        <v>2750</v>
      </c>
    </row>
    <row r="30" spans="1:9" x14ac:dyDescent="0.25">
      <c r="A30" s="65" t="s">
        <v>91</v>
      </c>
      <c r="B30" s="67">
        <v>11</v>
      </c>
      <c r="C30" s="67" t="s">
        <v>23</v>
      </c>
      <c r="D30" s="67"/>
      <c r="E30" s="67" t="s">
        <v>25</v>
      </c>
      <c r="F30" s="67">
        <v>30</v>
      </c>
      <c r="G30" s="67" t="s">
        <v>31</v>
      </c>
      <c r="H30" s="67" t="s">
        <v>25</v>
      </c>
      <c r="I30" s="16">
        <v>2750</v>
      </c>
    </row>
    <row r="31" spans="1:9" x14ac:dyDescent="0.25">
      <c r="A31" s="65" t="s">
        <v>11</v>
      </c>
      <c r="B31" s="66">
        <v>11.5</v>
      </c>
      <c r="C31" s="66" t="s">
        <v>23</v>
      </c>
      <c r="D31" s="66" t="s">
        <v>24</v>
      </c>
      <c r="E31" s="66" t="s">
        <v>25</v>
      </c>
      <c r="F31" s="66" t="s">
        <v>24</v>
      </c>
      <c r="G31" s="66" t="s">
        <v>31</v>
      </c>
      <c r="H31" s="66" t="s">
        <v>25</v>
      </c>
      <c r="I31" s="14">
        <v>2850</v>
      </c>
    </row>
    <row r="32" spans="1:9" x14ac:dyDescent="0.25">
      <c r="A32" s="72" t="s">
        <v>12</v>
      </c>
      <c r="B32" s="73">
        <v>12.8</v>
      </c>
      <c r="C32" s="73" t="s">
        <v>23</v>
      </c>
      <c r="D32" s="73" t="s">
        <v>24</v>
      </c>
      <c r="E32" s="73" t="s">
        <v>25</v>
      </c>
      <c r="F32" s="73" t="s">
        <v>24</v>
      </c>
      <c r="G32" s="73" t="s">
        <v>31</v>
      </c>
      <c r="H32" s="73" t="s">
        <v>25</v>
      </c>
      <c r="I32" s="74">
        <v>3400</v>
      </c>
    </row>
    <row r="33" spans="1:9" x14ac:dyDescent="0.25">
      <c r="A33" s="65" t="s">
        <v>13</v>
      </c>
      <c r="B33" s="66">
        <v>14</v>
      </c>
      <c r="C33" s="66" t="s">
        <v>23</v>
      </c>
      <c r="D33" s="66">
        <v>56</v>
      </c>
      <c r="E33" s="66" t="s">
        <v>25</v>
      </c>
      <c r="F33" s="66">
        <v>21</v>
      </c>
      <c r="G33" s="66" t="s">
        <v>32</v>
      </c>
      <c r="H33" s="66" t="s">
        <v>25</v>
      </c>
      <c r="I33" s="14">
        <v>3500</v>
      </c>
    </row>
    <row r="34" spans="1:9" x14ac:dyDescent="0.25">
      <c r="A34" s="65" t="s">
        <v>14</v>
      </c>
      <c r="B34" s="67">
        <v>15</v>
      </c>
      <c r="C34" s="67" t="s">
        <v>23</v>
      </c>
      <c r="D34" s="67">
        <v>26</v>
      </c>
      <c r="E34" s="67" t="s">
        <v>25</v>
      </c>
      <c r="F34" s="67">
        <v>25</v>
      </c>
      <c r="G34" s="67" t="s">
        <v>32</v>
      </c>
      <c r="H34" s="67" t="s">
        <v>25</v>
      </c>
      <c r="I34" s="16">
        <v>3750</v>
      </c>
    </row>
    <row r="35" spans="1:9" x14ac:dyDescent="0.25">
      <c r="A35" s="65" t="s">
        <v>15</v>
      </c>
      <c r="B35" s="67">
        <v>15</v>
      </c>
      <c r="C35" s="67" t="s">
        <v>23</v>
      </c>
      <c r="D35" s="67">
        <v>40</v>
      </c>
      <c r="E35" s="67" t="s">
        <v>25</v>
      </c>
      <c r="F35" s="67">
        <v>20</v>
      </c>
      <c r="G35" s="67" t="s">
        <v>32</v>
      </c>
      <c r="H35" s="67" t="s">
        <v>25</v>
      </c>
      <c r="I35" s="16">
        <v>3750</v>
      </c>
    </row>
    <row r="36" spans="1:9" x14ac:dyDescent="0.25">
      <c r="A36" s="69" t="s">
        <v>16</v>
      </c>
      <c r="B36" s="68">
        <v>16</v>
      </c>
      <c r="C36" s="68" t="s">
        <v>23</v>
      </c>
      <c r="D36" s="68">
        <v>35</v>
      </c>
      <c r="E36" s="68" t="s">
        <v>25</v>
      </c>
      <c r="F36" s="68">
        <v>20</v>
      </c>
      <c r="G36" s="68" t="s">
        <v>32</v>
      </c>
      <c r="H36" s="68" t="s">
        <v>25</v>
      </c>
      <c r="I36" s="17">
        <v>4000</v>
      </c>
    </row>
    <row r="37" spans="1:9" x14ac:dyDescent="0.25">
      <c r="A37" s="65" t="s">
        <v>17</v>
      </c>
      <c r="B37" s="66">
        <v>22</v>
      </c>
      <c r="C37" s="66" t="s">
        <v>23</v>
      </c>
      <c r="D37" s="66">
        <v>22</v>
      </c>
      <c r="E37" s="66" t="s">
        <v>25</v>
      </c>
      <c r="F37" s="66">
        <v>30</v>
      </c>
      <c r="G37" s="66" t="s">
        <v>32</v>
      </c>
      <c r="H37" s="66" t="s">
        <v>25</v>
      </c>
      <c r="I37" s="14">
        <v>5600</v>
      </c>
    </row>
    <row r="38" spans="1:9" x14ac:dyDescent="0.25">
      <c r="A38" s="65" t="s">
        <v>18</v>
      </c>
      <c r="B38" s="66">
        <v>22</v>
      </c>
      <c r="C38" s="66" t="s">
        <v>23</v>
      </c>
      <c r="D38" s="66">
        <v>22</v>
      </c>
      <c r="E38" s="66" t="s">
        <v>25</v>
      </c>
      <c r="F38" s="66">
        <v>45</v>
      </c>
      <c r="G38" s="66" t="s">
        <v>31</v>
      </c>
      <c r="H38" s="66" t="s">
        <v>25</v>
      </c>
      <c r="I38" s="14">
        <v>5700</v>
      </c>
    </row>
    <row r="39" spans="1:9" x14ac:dyDescent="0.25">
      <c r="A39" s="65" t="s">
        <v>19</v>
      </c>
      <c r="B39" s="66">
        <v>25</v>
      </c>
      <c r="C39" s="66" t="s">
        <v>23</v>
      </c>
      <c r="D39" s="66">
        <v>45</v>
      </c>
      <c r="E39" s="66" t="s">
        <v>25</v>
      </c>
      <c r="F39" s="66">
        <v>37</v>
      </c>
      <c r="G39" s="66" t="s">
        <v>31</v>
      </c>
      <c r="H39" s="66" t="s">
        <v>25</v>
      </c>
      <c r="I39" s="14">
        <v>6500</v>
      </c>
    </row>
    <row r="40" spans="1:9" x14ac:dyDescent="0.25">
      <c r="A40" s="69" t="s">
        <v>20</v>
      </c>
      <c r="B40" s="68">
        <v>35</v>
      </c>
      <c r="C40" s="68" t="s">
        <v>23</v>
      </c>
      <c r="D40" s="68" t="s">
        <v>24</v>
      </c>
      <c r="E40" s="68" t="s">
        <v>25</v>
      </c>
      <c r="F40" s="68" t="s">
        <v>24</v>
      </c>
      <c r="G40" s="68" t="s">
        <v>32</v>
      </c>
      <c r="H40" s="68" t="s">
        <v>25</v>
      </c>
      <c r="I40" s="17">
        <v>8750</v>
      </c>
    </row>
  </sheetData>
  <mergeCells count="7">
    <mergeCell ref="A1:I1"/>
    <mergeCell ref="A22:I22"/>
    <mergeCell ref="A23:I23"/>
    <mergeCell ref="B24:C24"/>
    <mergeCell ref="D24:E24"/>
    <mergeCell ref="B2:C2"/>
    <mergeCell ref="D2:E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5" sqref="L5"/>
    </sheetView>
  </sheetViews>
  <sheetFormatPr defaultRowHeight="15" x14ac:dyDescent="0.25"/>
  <cols>
    <col min="1" max="16384" width="9.140625" style="1"/>
  </cols>
  <sheetData/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7"/>
  <sheetViews>
    <sheetView tabSelected="1" workbookViewId="0">
      <pane ySplit="3" topLeftCell="A4" activePane="bottomLeft" state="frozen"/>
      <selection pane="bottomLeft" activeCell="A6" sqref="A6:XFD6"/>
    </sheetView>
  </sheetViews>
  <sheetFormatPr defaultRowHeight="15.75" x14ac:dyDescent="0.25"/>
  <cols>
    <col min="1" max="1" width="16.7109375" style="51" bestFit="1" customWidth="1"/>
    <col min="2" max="2" width="11.5703125" style="51" bestFit="1" customWidth="1"/>
    <col min="3" max="3" width="3.28515625" style="51" bestFit="1" customWidth="1"/>
    <col min="4" max="4" width="6.5703125" style="51" bestFit="1" customWidth="1"/>
    <col min="5" max="5" width="3.7109375" style="51" bestFit="1" customWidth="1"/>
    <col min="6" max="6" width="8" style="51" bestFit="1" customWidth="1"/>
    <col min="7" max="7" width="7.85546875" style="51" bestFit="1" customWidth="1"/>
    <col min="8" max="8" width="3.7109375" style="51" bestFit="1" customWidth="1"/>
    <col min="9" max="9" width="12" style="52" bestFit="1" customWidth="1"/>
    <col min="10" max="11" width="12" style="53" bestFit="1" customWidth="1"/>
    <col min="12" max="12" width="12" style="52" bestFit="1" customWidth="1"/>
    <col min="13" max="13" width="13.7109375" style="51" bestFit="1" customWidth="1"/>
    <col min="14" max="14" width="11.7109375" style="53" bestFit="1" customWidth="1"/>
    <col min="15" max="15" width="9.140625" style="51"/>
    <col min="16" max="16" width="10.7109375" style="51" bestFit="1" customWidth="1"/>
    <col min="17" max="16384" width="9.140625" style="51"/>
  </cols>
  <sheetData>
    <row r="1" spans="1:14" ht="14.25" customHeight="1" x14ac:dyDescent="0.25">
      <c r="A1" s="47" t="s">
        <v>27</v>
      </c>
      <c r="B1" s="47" t="s">
        <v>29</v>
      </c>
      <c r="D1" s="94" t="s">
        <v>89</v>
      </c>
      <c r="E1" s="95"/>
      <c r="F1" s="95"/>
      <c r="G1" s="95"/>
      <c r="H1" s="95"/>
      <c r="I1" s="95"/>
      <c r="J1" s="96"/>
    </row>
    <row r="2" spans="1:14" ht="16.5" thickBot="1" x14ac:dyDescent="0.3">
      <c r="A2" s="48">
        <v>150</v>
      </c>
      <c r="B2" s="48">
        <v>100</v>
      </c>
      <c r="D2" s="97" t="s">
        <v>90</v>
      </c>
      <c r="E2" s="98"/>
      <c r="F2" s="98"/>
      <c r="G2" s="98"/>
      <c r="H2" s="98"/>
      <c r="I2" s="98"/>
      <c r="J2" s="99"/>
    </row>
    <row r="3" spans="1:14" x14ac:dyDescent="0.25">
      <c r="A3" s="54" t="s">
        <v>0</v>
      </c>
      <c r="B3" s="54" t="s">
        <v>1</v>
      </c>
      <c r="C3" s="54"/>
      <c r="D3" s="54" t="s">
        <v>2</v>
      </c>
      <c r="E3" s="54"/>
      <c r="F3" s="54" t="s">
        <v>3</v>
      </c>
      <c r="G3" s="54" t="s">
        <v>30</v>
      </c>
      <c r="H3" s="54"/>
      <c r="I3" s="55" t="s">
        <v>28</v>
      </c>
      <c r="J3" s="56" t="s">
        <v>33</v>
      </c>
      <c r="K3" s="56" t="s">
        <v>4</v>
      </c>
      <c r="L3" s="55" t="s">
        <v>34</v>
      </c>
      <c r="M3" s="51" t="s">
        <v>48</v>
      </c>
    </row>
    <row r="4" spans="1:14" x14ac:dyDescent="0.25">
      <c r="A4" s="51" t="s">
        <v>5</v>
      </c>
      <c r="B4" s="51">
        <v>3</v>
      </c>
      <c r="C4" s="51" t="s">
        <v>23</v>
      </c>
      <c r="D4" s="51" t="s">
        <v>24</v>
      </c>
      <c r="E4" s="51" t="s">
        <v>25</v>
      </c>
      <c r="F4" s="51">
        <v>13</v>
      </c>
      <c r="G4" s="51" t="s">
        <v>31</v>
      </c>
      <c r="H4" s="51" t="s">
        <v>25</v>
      </c>
      <c r="I4" s="52">
        <f>IF(G4="Granito",B2+B4*A2,B4*A2)</f>
        <v>550</v>
      </c>
      <c r="J4" s="53">
        <f>K4*40/100</f>
        <v>366.66666666666663</v>
      </c>
      <c r="K4" s="53">
        <f>I4*5/3</f>
        <v>916.66666666666663</v>
      </c>
      <c r="L4" s="52">
        <v>950</v>
      </c>
      <c r="M4" s="53">
        <f>I4*2</f>
        <v>1100</v>
      </c>
    </row>
    <row r="5" spans="1:14" s="77" customFormat="1" x14ac:dyDescent="0.25">
      <c r="A5" s="77" t="s">
        <v>6</v>
      </c>
      <c r="B5" s="77">
        <v>4.5</v>
      </c>
      <c r="C5" s="77" t="s">
        <v>23</v>
      </c>
      <c r="D5" s="77">
        <v>15</v>
      </c>
      <c r="E5" s="77" t="s">
        <v>25</v>
      </c>
      <c r="F5" s="77">
        <v>20</v>
      </c>
      <c r="G5" s="77" t="s">
        <v>31</v>
      </c>
      <c r="H5" s="77" t="s">
        <v>25</v>
      </c>
      <c r="I5" s="78">
        <f>IF(G5="Granito",B2+B5*A2,B5*A2)</f>
        <v>775</v>
      </c>
      <c r="J5" s="85">
        <f t="shared" ref="J5:J20" si="0">I5*40/100</f>
        <v>310</v>
      </c>
      <c r="K5" s="85">
        <f>I5*5/3</f>
        <v>1291.6666666666667</v>
      </c>
      <c r="L5" s="78">
        <v>1300</v>
      </c>
      <c r="M5" s="85">
        <f t="shared" ref="M5:M20" si="1">I5*2</f>
        <v>1550</v>
      </c>
      <c r="N5" s="85"/>
    </row>
    <row r="6" spans="1:14" s="77" customFormat="1" x14ac:dyDescent="0.25">
      <c r="A6" s="80" t="s">
        <v>7</v>
      </c>
      <c r="B6" s="80">
        <v>6</v>
      </c>
      <c r="C6" s="80" t="s">
        <v>23</v>
      </c>
      <c r="D6" s="80">
        <v>25</v>
      </c>
      <c r="E6" s="80" t="s">
        <v>25</v>
      </c>
      <c r="F6" s="80">
        <v>19</v>
      </c>
      <c r="G6" s="80" t="s">
        <v>32</v>
      </c>
      <c r="H6" s="80" t="s">
        <v>25</v>
      </c>
      <c r="I6" s="81">
        <f>IF(G5="Granito",B2+B6*A2,B6*A2)</f>
        <v>1000</v>
      </c>
      <c r="J6" s="86">
        <f t="shared" si="0"/>
        <v>400</v>
      </c>
      <c r="K6" s="86">
        <f t="shared" ref="K6:K20" si="2">I6*5/3</f>
        <v>1666.6666666666667</v>
      </c>
      <c r="L6" s="81">
        <v>1700</v>
      </c>
      <c r="M6" s="85">
        <f t="shared" si="1"/>
        <v>2000</v>
      </c>
      <c r="N6" s="85"/>
    </row>
    <row r="7" spans="1:14" s="77" customFormat="1" x14ac:dyDescent="0.25">
      <c r="A7" s="82" t="s">
        <v>8</v>
      </c>
      <c r="B7" s="82">
        <v>8</v>
      </c>
      <c r="C7" s="82" t="s">
        <v>23</v>
      </c>
      <c r="D7" s="82">
        <v>32</v>
      </c>
      <c r="E7" s="82" t="s">
        <v>25</v>
      </c>
      <c r="F7" s="82">
        <v>16</v>
      </c>
      <c r="G7" s="82" t="s">
        <v>31</v>
      </c>
      <c r="H7" s="82" t="s">
        <v>25</v>
      </c>
      <c r="I7" s="83">
        <f>IF(G7="Granito",B2+B7*A2,B7*A2)</f>
        <v>1300</v>
      </c>
      <c r="J7" s="84">
        <f t="shared" si="0"/>
        <v>520</v>
      </c>
      <c r="K7" s="84">
        <f t="shared" si="2"/>
        <v>2166.6666666666665</v>
      </c>
      <c r="L7" s="83">
        <v>2200</v>
      </c>
      <c r="M7" s="85">
        <f t="shared" si="1"/>
        <v>2600</v>
      </c>
      <c r="N7" s="85"/>
    </row>
    <row r="8" spans="1:14" s="50" customFormat="1" x14ac:dyDescent="0.25">
      <c r="A8" s="46" t="s">
        <v>9</v>
      </c>
      <c r="B8" s="46">
        <v>9</v>
      </c>
      <c r="C8" s="46" t="s">
        <v>23</v>
      </c>
      <c r="D8" s="46">
        <v>29</v>
      </c>
      <c r="E8" s="46" t="s">
        <v>25</v>
      </c>
      <c r="F8" s="46">
        <v>16</v>
      </c>
      <c r="G8" s="46" t="s">
        <v>31</v>
      </c>
      <c r="H8" s="46" t="s">
        <v>25</v>
      </c>
      <c r="I8" s="47">
        <f>IF(G8="Granito",B2+B8*A2,B8*A2)</f>
        <v>1450</v>
      </c>
      <c r="J8" s="48">
        <f t="shared" si="0"/>
        <v>580</v>
      </c>
      <c r="K8" s="48">
        <f t="shared" si="2"/>
        <v>2416.6666666666665</v>
      </c>
      <c r="L8" s="47">
        <v>2450</v>
      </c>
      <c r="M8" s="49">
        <f t="shared" si="1"/>
        <v>2900</v>
      </c>
      <c r="N8" s="49"/>
    </row>
    <row r="9" spans="1:14" s="77" customFormat="1" x14ac:dyDescent="0.25">
      <c r="A9" s="80" t="s">
        <v>10</v>
      </c>
      <c r="B9" s="80">
        <v>11</v>
      </c>
      <c r="C9" s="80" t="s">
        <v>23</v>
      </c>
      <c r="D9" s="80">
        <v>25</v>
      </c>
      <c r="E9" s="80" t="s">
        <v>25</v>
      </c>
      <c r="F9" s="80">
        <v>30</v>
      </c>
      <c r="G9" s="80" t="s">
        <v>32</v>
      </c>
      <c r="H9" s="80" t="s">
        <v>25</v>
      </c>
      <c r="I9" s="81">
        <f>IF(G9="Granito",B2+B9*A2,B9*A2)</f>
        <v>1650</v>
      </c>
      <c r="J9" s="86">
        <f>I9*40/100</f>
        <v>660</v>
      </c>
      <c r="K9" s="86">
        <f>I9*5/3</f>
        <v>2750</v>
      </c>
      <c r="L9" s="81">
        <v>2750</v>
      </c>
      <c r="M9" s="85">
        <f>I9*2</f>
        <v>3300</v>
      </c>
      <c r="N9" s="85"/>
    </row>
    <row r="10" spans="1:14" s="77" customFormat="1" x14ac:dyDescent="0.25">
      <c r="A10" s="80" t="s">
        <v>91</v>
      </c>
      <c r="B10" s="80">
        <v>11</v>
      </c>
      <c r="C10" s="80" t="s">
        <v>23</v>
      </c>
      <c r="D10" s="80"/>
      <c r="E10" s="80" t="s">
        <v>25</v>
      </c>
      <c r="F10" s="80">
        <v>30</v>
      </c>
      <c r="G10" s="80" t="s">
        <v>31</v>
      </c>
      <c r="H10" s="80" t="s">
        <v>25</v>
      </c>
      <c r="I10" s="81">
        <f>IF(G10="Granito",B2+B10*A2,B10*A2)</f>
        <v>1750</v>
      </c>
      <c r="J10" s="86">
        <f>I10*40/100</f>
        <v>700</v>
      </c>
      <c r="K10" s="86">
        <f>I10*5/3</f>
        <v>2916.6666666666665</v>
      </c>
      <c r="L10" s="81">
        <v>2750</v>
      </c>
      <c r="M10" s="85">
        <f>I10*2</f>
        <v>3500</v>
      </c>
      <c r="N10" s="85"/>
    </row>
    <row r="11" spans="1:14" x14ac:dyDescent="0.25">
      <c r="A11" s="51" t="s">
        <v>11</v>
      </c>
      <c r="B11" s="51">
        <v>11.5</v>
      </c>
      <c r="C11" s="51" t="s">
        <v>23</v>
      </c>
      <c r="D11" s="51" t="s">
        <v>24</v>
      </c>
      <c r="E11" s="51" t="s">
        <v>25</v>
      </c>
      <c r="F11" s="51" t="s">
        <v>24</v>
      </c>
      <c r="G11" s="51" t="s">
        <v>31</v>
      </c>
      <c r="H11" s="51" t="s">
        <v>25</v>
      </c>
      <c r="I11" s="52">
        <f>IF(G9="Granito",B2+B11*A2,B11*A2)</f>
        <v>1725</v>
      </c>
      <c r="J11" s="53">
        <f t="shared" si="0"/>
        <v>690</v>
      </c>
      <c r="K11" s="53">
        <f t="shared" si="2"/>
        <v>2875</v>
      </c>
      <c r="L11" s="52">
        <v>2850</v>
      </c>
      <c r="M11" s="53">
        <f t="shared" si="1"/>
        <v>3450</v>
      </c>
    </row>
    <row r="12" spans="1:14" x14ac:dyDescent="0.25">
      <c r="A12" s="51" t="s">
        <v>12</v>
      </c>
      <c r="B12" s="51">
        <v>12.8</v>
      </c>
      <c r="C12" s="51" t="s">
        <v>23</v>
      </c>
      <c r="D12" s="51" t="s">
        <v>24</v>
      </c>
      <c r="E12" s="51" t="s">
        <v>25</v>
      </c>
      <c r="F12" s="51" t="s">
        <v>24</v>
      </c>
      <c r="G12" s="51" t="s">
        <v>31</v>
      </c>
      <c r="H12" s="51" t="s">
        <v>25</v>
      </c>
      <c r="I12" s="52">
        <f>IF(G12="Granito",B2+B12*A2,B12*A2)</f>
        <v>2020</v>
      </c>
      <c r="J12" s="53">
        <f t="shared" si="0"/>
        <v>808</v>
      </c>
      <c r="K12" s="53">
        <f t="shared" si="2"/>
        <v>3366.6666666666665</v>
      </c>
      <c r="L12" s="52">
        <v>3400</v>
      </c>
      <c r="M12" s="53">
        <f t="shared" si="1"/>
        <v>4040</v>
      </c>
    </row>
    <row r="13" spans="1:14" x14ac:dyDescent="0.25">
      <c r="A13" s="60" t="s">
        <v>13</v>
      </c>
      <c r="B13" s="60">
        <v>14</v>
      </c>
      <c r="C13" s="60" t="s">
        <v>23</v>
      </c>
      <c r="D13" s="60">
        <v>56</v>
      </c>
      <c r="E13" s="60" t="s">
        <v>25</v>
      </c>
      <c r="F13" s="60">
        <v>21</v>
      </c>
      <c r="G13" s="60" t="s">
        <v>32</v>
      </c>
      <c r="H13" s="60" t="s">
        <v>25</v>
      </c>
      <c r="I13" s="61">
        <f>IF(G13="Granito",B2+B13*A2,B13*A2)</f>
        <v>2100</v>
      </c>
      <c r="J13" s="62">
        <f t="shared" si="0"/>
        <v>840</v>
      </c>
      <c r="K13" s="62">
        <f t="shared" si="2"/>
        <v>3500</v>
      </c>
      <c r="L13" s="61">
        <v>3500</v>
      </c>
      <c r="M13" s="53">
        <f t="shared" si="1"/>
        <v>4200</v>
      </c>
    </row>
    <row r="14" spans="1:14" s="77" customFormat="1" x14ac:dyDescent="0.25">
      <c r="A14" s="82" t="s">
        <v>14</v>
      </c>
      <c r="B14" s="82">
        <v>15</v>
      </c>
      <c r="C14" s="82" t="s">
        <v>23</v>
      </c>
      <c r="D14" s="82">
        <v>26</v>
      </c>
      <c r="E14" s="82" t="s">
        <v>25</v>
      </c>
      <c r="F14" s="82">
        <v>25</v>
      </c>
      <c r="G14" s="82" t="s">
        <v>32</v>
      </c>
      <c r="H14" s="82" t="s">
        <v>25</v>
      </c>
      <c r="I14" s="83">
        <f>IF(G14="Granito",B2+B14*A2,B14*A2)</f>
        <v>2250</v>
      </c>
      <c r="J14" s="84">
        <f t="shared" si="0"/>
        <v>900</v>
      </c>
      <c r="K14" s="84">
        <f t="shared" si="2"/>
        <v>3750</v>
      </c>
      <c r="L14" s="83">
        <v>3750</v>
      </c>
      <c r="M14" s="85">
        <f t="shared" si="1"/>
        <v>4500</v>
      </c>
      <c r="N14" s="85"/>
    </row>
    <row r="15" spans="1:14" s="77" customFormat="1" x14ac:dyDescent="0.25">
      <c r="A15" s="82" t="s">
        <v>15</v>
      </c>
      <c r="B15" s="82">
        <v>15</v>
      </c>
      <c r="C15" s="82" t="s">
        <v>23</v>
      </c>
      <c r="D15" s="82">
        <v>40</v>
      </c>
      <c r="E15" s="82" t="s">
        <v>25</v>
      </c>
      <c r="F15" s="82">
        <v>20</v>
      </c>
      <c r="G15" s="82" t="s">
        <v>32</v>
      </c>
      <c r="H15" s="82" t="s">
        <v>25</v>
      </c>
      <c r="I15" s="83">
        <f>IF(G14="Granito",B2+B15*A2,B15*A2)</f>
        <v>2250</v>
      </c>
      <c r="J15" s="84">
        <f t="shared" si="0"/>
        <v>900</v>
      </c>
      <c r="K15" s="84">
        <f t="shared" si="2"/>
        <v>3750</v>
      </c>
      <c r="L15" s="83">
        <v>3750</v>
      </c>
      <c r="M15" s="85">
        <f t="shared" si="1"/>
        <v>4500</v>
      </c>
      <c r="N15" s="85"/>
    </row>
    <row r="16" spans="1:14" s="77" customFormat="1" x14ac:dyDescent="0.25">
      <c r="A16" s="80" t="s">
        <v>16</v>
      </c>
      <c r="B16" s="80">
        <v>16</v>
      </c>
      <c r="C16" s="80" t="s">
        <v>23</v>
      </c>
      <c r="D16" s="80">
        <v>35</v>
      </c>
      <c r="E16" s="80" t="s">
        <v>25</v>
      </c>
      <c r="F16" s="80">
        <v>20</v>
      </c>
      <c r="G16" s="80" t="s">
        <v>32</v>
      </c>
      <c r="H16" s="80" t="s">
        <v>25</v>
      </c>
      <c r="I16" s="81">
        <f>IF(G16="Granito",B2+B16*A2,B16*A2)</f>
        <v>2400</v>
      </c>
      <c r="J16" s="86">
        <f t="shared" si="0"/>
        <v>960</v>
      </c>
      <c r="K16" s="86">
        <f t="shared" si="2"/>
        <v>4000</v>
      </c>
      <c r="L16" s="81">
        <v>4000</v>
      </c>
      <c r="M16" s="85">
        <f t="shared" si="1"/>
        <v>4800</v>
      </c>
      <c r="N16" s="85"/>
    </row>
    <row r="17" spans="1:16" s="77" customFormat="1" x14ac:dyDescent="0.25">
      <c r="A17" s="77" t="s">
        <v>17</v>
      </c>
      <c r="B17" s="77">
        <v>22</v>
      </c>
      <c r="C17" s="77" t="s">
        <v>23</v>
      </c>
      <c r="D17" s="77">
        <v>22</v>
      </c>
      <c r="E17" s="77" t="s">
        <v>25</v>
      </c>
      <c r="F17" s="77">
        <v>30</v>
      </c>
      <c r="G17" s="77" t="s">
        <v>32</v>
      </c>
      <c r="H17" s="77" t="s">
        <v>25</v>
      </c>
      <c r="I17" s="78">
        <f>IF(G17="Granito",B2+B17*A2,B17*A2)</f>
        <v>3300</v>
      </c>
      <c r="J17" s="85">
        <f t="shared" si="0"/>
        <v>1320</v>
      </c>
      <c r="K17" s="85">
        <f t="shared" si="2"/>
        <v>5500</v>
      </c>
      <c r="L17" s="78">
        <v>5600</v>
      </c>
      <c r="M17" s="85">
        <f t="shared" si="1"/>
        <v>6600</v>
      </c>
      <c r="N17" s="85"/>
    </row>
    <row r="18" spans="1:16" s="77" customFormat="1" x14ac:dyDescent="0.25">
      <c r="A18" s="77" t="s">
        <v>18</v>
      </c>
      <c r="B18" s="77">
        <v>22</v>
      </c>
      <c r="C18" s="77" t="s">
        <v>23</v>
      </c>
      <c r="D18" s="77">
        <v>22</v>
      </c>
      <c r="E18" s="77" t="s">
        <v>25</v>
      </c>
      <c r="F18" s="77">
        <v>45</v>
      </c>
      <c r="G18" s="77" t="s">
        <v>31</v>
      </c>
      <c r="H18" s="77" t="s">
        <v>25</v>
      </c>
      <c r="I18" s="78">
        <f>IF(G18="Granito",B2+B18*A2,B18*A2)</f>
        <v>3400</v>
      </c>
      <c r="J18" s="85">
        <f t="shared" si="0"/>
        <v>1360</v>
      </c>
      <c r="K18" s="85">
        <f t="shared" si="2"/>
        <v>5666.666666666667</v>
      </c>
      <c r="L18" s="78">
        <v>5700</v>
      </c>
      <c r="M18" s="85">
        <f t="shared" si="1"/>
        <v>6800</v>
      </c>
      <c r="N18" s="85"/>
    </row>
    <row r="19" spans="1:16" x14ac:dyDescent="0.25">
      <c r="A19" s="60" t="s">
        <v>19</v>
      </c>
      <c r="B19" s="60">
        <v>25</v>
      </c>
      <c r="C19" s="60" t="s">
        <v>23</v>
      </c>
      <c r="D19" s="60">
        <v>45</v>
      </c>
      <c r="E19" s="60" t="s">
        <v>25</v>
      </c>
      <c r="F19" s="60">
        <v>37</v>
      </c>
      <c r="G19" s="60" t="s">
        <v>31</v>
      </c>
      <c r="H19" s="60" t="s">
        <v>25</v>
      </c>
      <c r="I19" s="61">
        <f>IF(G18="Granito",B2+B19*A2,B19*A2)</f>
        <v>3850</v>
      </c>
      <c r="J19" s="62">
        <f t="shared" si="0"/>
        <v>1540</v>
      </c>
      <c r="K19" s="62">
        <f t="shared" si="2"/>
        <v>6416.666666666667</v>
      </c>
      <c r="L19" s="61">
        <v>6500</v>
      </c>
      <c r="M19" s="53">
        <f t="shared" si="1"/>
        <v>7700</v>
      </c>
    </row>
    <row r="20" spans="1:16" s="77" customFormat="1" x14ac:dyDescent="0.25">
      <c r="A20" s="87" t="s">
        <v>20</v>
      </c>
      <c r="B20" s="87">
        <v>35</v>
      </c>
      <c r="C20" s="87" t="s">
        <v>23</v>
      </c>
      <c r="D20" s="87" t="s">
        <v>24</v>
      </c>
      <c r="E20" s="87" t="s">
        <v>25</v>
      </c>
      <c r="F20" s="87" t="s">
        <v>24</v>
      </c>
      <c r="G20" s="87" t="s">
        <v>32</v>
      </c>
      <c r="H20" s="87" t="s">
        <v>25</v>
      </c>
      <c r="I20" s="88">
        <f>IF(G20="Granito",B2+B20*A2,B20*A2)</f>
        <v>5250</v>
      </c>
      <c r="J20" s="89">
        <f t="shared" si="0"/>
        <v>2100</v>
      </c>
      <c r="K20" s="89">
        <f t="shared" si="2"/>
        <v>8750</v>
      </c>
      <c r="L20" s="88">
        <v>8750</v>
      </c>
      <c r="M20" s="85">
        <f t="shared" si="1"/>
        <v>10500</v>
      </c>
      <c r="N20" s="85"/>
    </row>
    <row r="21" spans="1:16" x14ac:dyDescent="0.25">
      <c r="A21" s="51" t="s">
        <v>21</v>
      </c>
      <c r="B21" s="92" t="s">
        <v>26</v>
      </c>
      <c r="C21" s="92"/>
      <c r="D21" s="92"/>
      <c r="E21" s="92"/>
      <c r="F21" s="92"/>
      <c r="G21" s="92"/>
      <c r="H21" s="92"/>
      <c r="L21" s="52">
        <v>4000</v>
      </c>
      <c r="P21" s="53"/>
    </row>
    <row r="22" spans="1:16" x14ac:dyDescent="0.25">
      <c r="A22" s="57" t="s">
        <v>22</v>
      </c>
      <c r="B22" s="93" t="s">
        <v>37</v>
      </c>
      <c r="C22" s="93"/>
      <c r="D22" s="93"/>
      <c r="E22" s="93"/>
      <c r="F22" s="93"/>
      <c r="G22" s="93"/>
      <c r="H22" s="93"/>
      <c r="I22" s="58"/>
      <c r="J22" s="59"/>
      <c r="K22" s="59"/>
      <c r="L22" s="58">
        <v>200</v>
      </c>
    </row>
    <row r="23" spans="1:16" x14ac:dyDescent="0.25">
      <c r="J23" s="53">
        <f>2000-1450</f>
        <v>550</v>
      </c>
    </row>
    <row r="24" spans="1:16" x14ac:dyDescent="0.25">
      <c r="A24" s="63"/>
    </row>
    <row r="32" spans="1:16" x14ac:dyDescent="0.25">
      <c r="L32" s="52">
        <f>9*150</f>
        <v>1350</v>
      </c>
    </row>
    <row r="33" spans="9:14" x14ac:dyDescent="0.25">
      <c r="L33" s="52">
        <f>9*135</f>
        <v>1215</v>
      </c>
    </row>
    <row r="34" spans="9:14" x14ac:dyDescent="0.25">
      <c r="I34" s="64"/>
      <c r="J34" s="51"/>
      <c r="K34" s="51"/>
      <c r="L34" s="52">
        <f>L32-L33</f>
        <v>135</v>
      </c>
      <c r="N34" s="51"/>
    </row>
    <row r="37" spans="9:14" x14ac:dyDescent="0.25">
      <c r="I37" s="64"/>
      <c r="J37" s="51"/>
      <c r="K37" s="51"/>
      <c r="L37" s="52">
        <f>2100-1800+135</f>
        <v>435</v>
      </c>
      <c r="N37" s="51"/>
    </row>
  </sheetData>
  <mergeCells count="4">
    <mergeCell ref="B21:H21"/>
    <mergeCell ref="B22:H22"/>
    <mergeCell ref="D1:J1"/>
    <mergeCell ref="D2:J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pane ySplit="1" topLeftCell="A2" activePane="bottomLeft" state="frozen"/>
      <selection pane="bottomLeft" activeCell="B21" sqref="B21"/>
    </sheetView>
  </sheetViews>
  <sheetFormatPr defaultRowHeight="15.75" x14ac:dyDescent="0.25"/>
  <cols>
    <col min="1" max="1" width="12.140625" style="38" bestFit="1" customWidth="1"/>
    <col min="2" max="2" width="18.7109375" style="26" bestFit="1" customWidth="1"/>
    <col min="3" max="3" width="27.42578125" style="26" bestFit="1" customWidth="1"/>
    <col min="4" max="4" width="12" style="27" customWidth="1"/>
    <col min="5" max="5" width="8.140625" style="28" bestFit="1" customWidth="1"/>
    <col min="6" max="6" width="18.7109375" style="26" bestFit="1" customWidth="1"/>
    <col min="7" max="7" width="12" style="26" bestFit="1" customWidth="1"/>
    <col min="8" max="8" width="8.140625" style="26" bestFit="1" customWidth="1"/>
    <col min="9" max="16384" width="9.140625" style="26"/>
  </cols>
  <sheetData>
    <row r="1" spans="1:9" s="31" customFormat="1" ht="16.5" thickBot="1" x14ac:dyDescent="0.3">
      <c r="A1" s="36" t="s">
        <v>81</v>
      </c>
      <c r="B1" s="32" t="s">
        <v>51</v>
      </c>
      <c r="C1" s="32" t="s">
        <v>84</v>
      </c>
      <c r="D1" s="30" t="s">
        <v>50</v>
      </c>
      <c r="E1" s="31" t="s">
        <v>52</v>
      </c>
      <c r="F1" s="43" t="s">
        <v>61</v>
      </c>
      <c r="G1" s="44">
        <f>SUM(D:D)</f>
        <v>5863.6900000000005</v>
      </c>
      <c r="H1" s="45" t="str">
        <f>IF(E1&lt;0,"Débito","Crédito")</f>
        <v>Crédito</v>
      </c>
    </row>
    <row r="2" spans="1:9" s="33" customFormat="1" x14ac:dyDescent="0.25">
      <c r="A2" s="37">
        <v>42934</v>
      </c>
      <c r="B2" s="33" t="s">
        <v>66</v>
      </c>
      <c r="C2" s="33" t="s">
        <v>55</v>
      </c>
      <c r="D2" s="34">
        <v>-80</v>
      </c>
      <c r="E2" s="29" t="str">
        <f t="shared" ref="E2:E7" si="0">IF(D2&gt;0,"Crédito","Débito")</f>
        <v>Débito</v>
      </c>
      <c r="F2" s="33" t="s">
        <v>82</v>
      </c>
    </row>
    <row r="3" spans="1:9" s="33" customFormat="1" x14ac:dyDescent="0.25">
      <c r="A3" s="37"/>
      <c r="B3" s="33" t="s">
        <v>59</v>
      </c>
      <c r="C3" s="33" t="s">
        <v>60</v>
      </c>
      <c r="D3" s="34" t="s">
        <v>71</v>
      </c>
      <c r="E3" s="29" t="str">
        <f t="shared" si="0"/>
        <v>Crédito</v>
      </c>
      <c r="F3" s="33" t="s">
        <v>24</v>
      </c>
    </row>
    <row r="4" spans="1:9" s="39" customFormat="1" x14ac:dyDescent="0.25">
      <c r="A4" s="42">
        <v>42932</v>
      </c>
      <c r="B4" s="39" t="s">
        <v>67</v>
      </c>
      <c r="C4" s="39" t="s">
        <v>68</v>
      </c>
      <c r="D4" s="40">
        <v>2320</v>
      </c>
      <c r="E4" s="41" t="str">
        <f t="shared" si="0"/>
        <v>Crédito</v>
      </c>
      <c r="F4" s="39" t="s">
        <v>82</v>
      </c>
    </row>
    <row r="5" spans="1:9" s="33" customFormat="1" x14ac:dyDescent="0.25">
      <c r="A5" s="37">
        <v>42933</v>
      </c>
      <c r="B5" s="33" t="s">
        <v>53</v>
      </c>
      <c r="C5" s="33" t="s">
        <v>55</v>
      </c>
      <c r="D5" s="34">
        <v>-270</v>
      </c>
      <c r="E5" s="29" t="str">
        <f t="shared" si="0"/>
        <v>Débito</v>
      </c>
      <c r="F5" s="33" t="s">
        <v>82</v>
      </c>
    </row>
    <row r="6" spans="1:9" s="33" customFormat="1" x14ac:dyDescent="0.25">
      <c r="A6" s="37">
        <v>42933</v>
      </c>
      <c r="B6" s="33" t="s">
        <v>57</v>
      </c>
      <c r="C6" s="33" t="s">
        <v>62</v>
      </c>
      <c r="D6" s="34">
        <v>-10.8</v>
      </c>
      <c r="E6" s="29" t="str">
        <f t="shared" si="0"/>
        <v>Débito</v>
      </c>
      <c r="F6" s="33" t="s">
        <v>82</v>
      </c>
    </row>
    <row r="7" spans="1:9" s="35" customFormat="1" x14ac:dyDescent="0.25">
      <c r="A7" s="37">
        <v>42933</v>
      </c>
      <c r="B7" s="33" t="s">
        <v>57</v>
      </c>
      <c r="C7" s="33" t="s">
        <v>58</v>
      </c>
      <c r="D7" s="34">
        <v>-70</v>
      </c>
      <c r="E7" s="29" t="str">
        <f t="shared" si="0"/>
        <v>Débito</v>
      </c>
      <c r="F7" s="33" t="s">
        <v>82</v>
      </c>
      <c r="G7" s="33"/>
      <c r="H7" s="33"/>
      <c r="I7" s="33"/>
    </row>
    <row r="8" spans="1:9" s="33" customFormat="1" x14ac:dyDescent="0.25">
      <c r="A8" s="37">
        <v>42933</v>
      </c>
      <c r="B8" s="33" t="s">
        <v>57</v>
      </c>
      <c r="C8" s="33" t="s">
        <v>69</v>
      </c>
      <c r="D8" s="34">
        <v>-6.2</v>
      </c>
      <c r="E8" s="29" t="s">
        <v>70</v>
      </c>
      <c r="F8" s="33" t="s">
        <v>82</v>
      </c>
    </row>
    <row r="9" spans="1:9" s="33" customFormat="1" x14ac:dyDescent="0.25">
      <c r="A9" s="37">
        <v>42933</v>
      </c>
      <c r="B9" s="33" t="s">
        <v>57</v>
      </c>
      <c r="C9" s="33" t="s">
        <v>63</v>
      </c>
      <c r="D9" s="34">
        <v>-14.31</v>
      </c>
      <c r="E9" s="29" t="str">
        <f t="shared" ref="E9:E18" si="1">IF(D9&gt;0,"Crédito","Débito")</f>
        <v>Débito</v>
      </c>
      <c r="F9" s="33" t="s">
        <v>82</v>
      </c>
    </row>
    <row r="10" spans="1:9" x14ac:dyDescent="0.25">
      <c r="A10" s="37">
        <v>42856</v>
      </c>
      <c r="B10" s="33" t="s">
        <v>65</v>
      </c>
      <c r="C10" s="33" t="s">
        <v>64</v>
      </c>
      <c r="D10" s="34"/>
      <c r="E10" s="29" t="str">
        <f t="shared" si="1"/>
        <v>Débito</v>
      </c>
      <c r="F10" s="33" t="s">
        <v>79</v>
      </c>
      <c r="G10" s="33"/>
      <c r="H10" s="33"/>
      <c r="I10" s="33"/>
    </row>
    <row r="11" spans="1:9" s="33" customFormat="1" x14ac:dyDescent="0.25">
      <c r="A11" s="37">
        <v>42933</v>
      </c>
      <c r="B11" s="33" t="s">
        <v>54</v>
      </c>
      <c r="C11" s="33" t="s">
        <v>56</v>
      </c>
      <c r="D11" s="34">
        <v>-25</v>
      </c>
      <c r="E11" s="29" t="str">
        <f t="shared" si="1"/>
        <v>Débito</v>
      </c>
      <c r="F11" s="33" t="s">
        <v>83</v>
      </c>
      <c r="H11" s="26"/>
      <c r="I11" s="26"/>
    </row>
    <row r="12" spans="1:9" s="39" customFormat="1" x14ac:dyDescent="0.25">
      <c r="A12" s="42">
        <v>42938</v>
      </c>
      <c r="B12" s="39" t="s">
        <v>73</v>
      </c>
      <c r="C12" s="39" t="s">
        <v>72</v>
      </c>
      <c r="D12" s="40">
        <v>150</v>
      </c>
      <c r="E12" s="41" t="str">
        <f t="shared" si="1"/>
        <v>Crédito</v>
      </c>
      <c r="F12" s="39" t="s">
        <v>24</v>
      </c>
    </row>
    <row r="13" spans="1:9" s="39" customFormat="1" x14ac:dyDescent="0.25">
      <c r="A13" s="42"/>
      <c r="B13" s="39" t="s">
        <v>74</v>
      </c>
      <c r="C13" s="39" t="s">
        <v>75</v>
      </c>
      <c r="D13" s="40">
        <v>200</v>
      </c>
      <c r="E13" s="41" t="str">
        <f t="shared" si="1"/>
        <v>Crédito</v>
      </c>
      <c r="F13" s="39" t="s">
        <v>80</v>
      </c>
    </row>
    <row r="14" spans="1:9" s="39" customFormat="1" x14ac:dyDescent="0.25">
      <c r="A14" s="42">
        <v>42938</v>
      </c>
      <c r="B14" s="39" t="s">
        <v>77</v>
      </c>
      <c r="C14" s="39" t="s">
        <v>78</v>
      </c>
      <c r="D14" s="40">
        <v>1250</v>
      </c>
      <c r="E14" s="41" t="str">
        <f t="shared" si="1"/>
        <v>Crédito</v>
      </c>
      <c r="F14" s="39" t="s">
        <v>80</v>
      </c>
    </row>
    <row r="15" spans="1:9" s="39" customFormat="1" x14ac:dyDescent="0.25">
      <c r="A15" s="42">
        <v>42937</v>
      </c>
      <c r="B15" s="39" t="s">
        <v>76</v>
      </c>
      <c r="C15" s="39" t="s">
        <v>16</v>
      </c>
      <c r="D15" s="40">
        <v>3200</v>
      </c>
      <c r="E15" s="41" t="str">
        <f t="shared" si="1"/>
        <v>Crédito</v>
      </c>
      <c r="F15" s="39" t="s">
        <v>79</v>
      </c>
    </row>
    <row r="16" spans="1:9" x14ac:dyDescent="0.25">
      <c r="E16" s="28" t="str">
        <f t="shared" si="1"/>
        <v>Débito</v>
      </c>
    </row>
    <row r="17" spans="1:6" s="33" customFormat="1" x14ac:dyDescent="0.25">
      <c r="A17" s="37">
        <v>42941</v>
      </c>
      <c r="B17" s="33" t="s">
        <v>85</v>
      </c>
      <c r="C17" s="33" t="s">
        <v>86</v>
      </c>
      <c r="D17" s="34">
        <v>-500</v>
      </c>
      <c r="E17" s="29" t="str">
        <f t="shared" si="1"/>
        <v>Débito</v>
      </c>
      <c r="F17" s="33" t="s">
        <v>79</v>
      </c>
    </row>
    <row r="18" spans="1:6" s="33" customFormat="1" x14ac:dyDescent="0.25">
      <c r="A18" s="37">
        <v>42943</v>
      </c>
      <c r="B18" s="33" t="s">
        <v>87</v>
      </c>
      <c r="C18" s="33" t="s">
        <v>88</v>
      </c>
      <c r="D18" s="34">
        <v>-280</v>
      </c>
      <c r="E18" s="29" t="str">
        <f t="shared" si="1"/>
        <v>Débito</v>
      </c>
      <c r="F18" s="33" t="s">
        <v>79</v>
      </c>
    </row>
  </sheetData>
  <sortState ref="B2:I13">
    <sortCondition ref="B2"/>
  </sortState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workbookViewId="0">
      <pane xSplit="1" ySplit="2" topLeftCell="B13" activePane="bottomRight" state="frozen"/>
      <selection pane="topRight" activeCell="B1" sqref="B1"/>
      <selection pane="bottomLeft" activeCell="A4" sqref="A4"/>
      <selection pane="bottomRight" activeCell="F27" sqref="F27"/>
    </sheetView>
  </sheetViews>
  <sheetFormatPr defaultRowHeight="15.75" x14ac:dyDescent="0.25"/>
  <cols>
    <col min="1" max="1" width="19.85546875" style="19" customWidth="1"/>
    <col min="2" max="2" width="11.42578125" style="19" customWidth="1"/>
    <col min="3" max="3" width="3.140625" style="19" bestFit="1" customWidth="1"/>
    <col min="4" max="4" width="9.140625" style="19"/>
    <col min="5" max="5" width="3.5703125" style="19" bestFit="1" customWidth="1"/>
    <col min="6" max="6" width="9.140625" style="19"/>
    <col min="7" max="7" width="3.5703125" style="19" bestFit="1" customWidth="1"/>
    <col min="8" max="8" width="17.140625" style="14" customWidth="1"/>
    <col min="9" max="9" width="11.7109375" style="14" bestFit="1" customWidth="1"/>
    <col min="10" max="10" width="9.140625" style="19"/>
    <col min="11" max="11" width="10.7109375" style="19" bestFit="1" customWidth="1"/>
    <col min="12" max="16384" width="9.140625" style="19"/>
  </cols>
  <sheetData>
    <row r="1" spans="1:8" ht="18.75" x14ac:dyDescent="0.3">
      <c r="A1" s="102" t="s">
        <v>49</v>
      </c>
      <c r="B1" s="103"/>
      <c r="C1" s="103"/>
      <c r="D1" s="103"/>
      <c r="E1" s="103"/>
      <c r="F1" s="103"/>
      <c r="G1" s="103"/>
      <c r="H1" s="103"/>
    </row>
    <row r="2" spans="1:8" x14ac:dyDescent="0.25">
      <c r="A2" s="18" t="s">
        <v>0</v>
      </c>
      <c r="B2" s="18" t="s">
        <v>1</v>
      </c>
      <c r="C2" s="18"/>
      <c r="D2" s="18" t="s">
        <v>2</v>
      </c>
      <c r="E2" s="18"/>
      <c r="F2" s="18" t="s">
        <v>3</v>
      </c>
      <c r="G2" s="18"/>
      <c r="H2" s="13" t="s">
        <v>4</v>
      </c>
    </row>
    <row r="3" spans="1:8" x14ac:dyDescent="0.25">
      <c r="A3" s="19" t="s">
        <v>5</v>
      </c>
      <c r="B3" s="19">
        <v>3</v>
      </c>
      <c r="C3" s="19" t="s">
        <v>23</v>
      </c>
      <c r="D3" s="19" t="s">
        <v>24</v>
      </c>
      <c r="E3" s="19" t="s">
        <v>25</v>
      </c>
      <c r="F3" s="19">
        <v>13</v>
      </c>
      <c r="G3" s="19" t="s">
        <v>25</v>
      </c>
      <c r="H3" s="14">
        <v>950</v>
      </c>
    </row>
    <row r="4" spans="1:8" x14ac:dyDescent="0.25">
      <c r="A4" s="19" t="s">
        <v>6</v>
      </c>
      <c r="B4" s="19">
        <v>4.5</v>
      </c>
      <c r="C4" s="19" t="s">
        <v>23</v>
      </c>
      <c r="D4" s="19">
        <v>15</v>
      </c>
      <c r="E4" s="19" t="s">
        <v>25</v>
      </c>
      <c r="F4" s="19">
        <v>20</v>
      </c>
      <c r="G4" s="19" t="s">
        <v>25</v>
      </c>
      <c r="H4" s="14">
        <v>1300</v>
      </c>
    </row>
    <row r="5" spans="1:8" x14ac:dyDescent="0.25">
      <c r="A5" s="20" t="s">
        <v>7</v>
      </c>
      <c r="B5" s="20">
        <v>6</v>
      </c>
      <c r="C5" s="20" t="s">
        <v>23</v>
      </c>
      <c r="D5" s="20">
        <v>25</v>
      </c>
      <c r="E5" s="20" t="s">
        <v>25</v>
      </c>
      <c r="F5" s="20">
        <v>19</v>
      </c>
      <c r="G5" s="20" t="s">
        <v>25</v>
      </c>
      <c r="H5" s="15">
        <v>1700</v>
      </c>
    </row>
    <row r="6" spans="1:8" x14ac:dyDescent="0.25">
      <c r="A6" s="21" t="s">
        <v>8</v>
      </c>
      <c r="B6" s="21">
        <v>8</v>
      </c>
      <c r="C6" s="21" t="s">
        <v>23</v>
      </c>
      <c r="D6" s="21">
        <v>32</v>
      </c>
      <c r="E6" s="21" t="s">
        <v>25</v>
      </c>
      <c r="F6" s="21">
        <v>16</v>
      </c>
      <c r="G6" s="21" t="s">
        <v>25</v>
      </c>
      <c r="H6" s="16">
        <v>2200</v>
      </c>
    </row>
    <row r="7" spans="1:8" x14ac:dyDescent="0.25">
      <c r="A7" s="21" t="s">
        <v>9</v>
      </c>
      <c r="B7" s="21">
        <v>9</v>
      </c>
      <c r="C7" s="21" t="s">
        <v>23</v>
      </c>
      <c r="D7" s="21">
        <v>29</v>
      </c>
      <c r="E7" s="21" t="s">
        <v>25</v>
      </c>
      <c r="F7" s="21">
        <v>16</v>
      </c>
      <c r="G7" s="21" t="s">
        <v>25</v>
      </c>
      <c r="H7" s="16">
        <v>2450</v>
      </c>
    </row>
    <row r="8" spans="1:8" x14ac:dyDescent="0.25">
      <c r="A8" s="22" t="s">
        <v>10</v>
      </c>
      <c r="B8" s="22">
        <v>11</v>
      </c>
      <c r="C8" s="22" t="s">
        <v>23</v>
      </c>
      <c r="D8" s="22">
        <v>25</v>
      </c>
      <c r="E8" s="22" t="s">
        <v>25</v>
      </c>
      <c r="F8" s="22">
        <v>30</v>
      </c>
      <c r="G8" s="22" t="s">
        <v>25</v>
      </c>
      <c r="H8" s="17">
        <v>2750</v>
      </c>
    </row>
    <row r="9" spans="1:8" x14ac:dyDescent="0.25">
      <c r="A9" s="19" t="s">
        <v>11</v>
      </c>
      <c r="B9" s="19">
        <v>11.5</v>
      </c>
      <c r="C9" s="19" t="s">
        <v>23</v>
      </c>
      <c r="D9" s="19" t="s">
        <v>24</v>
      </c>
      <c r="E9" s="19" t="s">
        <v>25</v>
      </c>
      <c r="F9" s="19" t="s">
        <v>24</v>
      </c>
      <c r="G9" s="19" t="s">
        <v>25</v>
      </c>
      <c r="H9" s="14">
        <v>2850</v>
      </c>
    </row>
    <row r="10" spans="1:8" x14ac:dyDescent="0.25">
      <c r="A10" s="19" t="s">
        <v>12</v>
      </c>
      <c r="B10" s="19">
        <v>12.8</v>
      </c>
      <c r="C10" s="19" t="s">
        <v>23</v>
      </c>
      <c r="D10" s="19" t="s">
        <v>24</v>
      </c>
      <c r="E10" s="19" t="s">
        <v>25</v>
      </c>
      <c r="F10" s="19" t="s">
        <v>24</v>
      </c>
      <c r="G10" s="19" t="s">
        <v>25</v>
      </c>
      <c r="H10" s="14">
        <v>3400</v>
      </c>
    </row>
    <row r="11" spans="1:8" x14ac:dyDescent="0.25">
      <c r="A11" s="20" t="s">
        <v>13</v>
      </c>
      <c r="B11" s="20">
        <v>14</v>
      </c>
      <c r="C11" s="20" t="s">
        <v>23</v>
      </c>
      <c r="D11" s="20">
        <v>56</v>
      </c>
      <c r="E11" s="20" t="s">
        <v>25</v>
      </c>
      <c r="F11" s="20">
        <v>21</v>
      </c>
      <c r="G11" s="20" t="s">
        <v>25</v>
      </c>
      <c r="H11" s="15">
        <v>3500</v>
      </c>
    </row>
    <row r="12" spans="1:8" x14ac:dyDescent="0.25">
      <c r="A12" s="21" t="s">
        <v>14</v>
      </c>
      <c r="B12" s="21">
        <v>15</v>
      </c>
      <c r="C12" s="21" t="s">
        <v>23</v>
      </c>
      <c r="D12" s="21">
        <v>26</v>
      </c>
      <c r="E12" s="21" t="s">
        <v>25</v>
      </c>
      <c r="F12" s="21">
        <v>25</v>
      </c>
      <c r="G12" s="21" t="s">
        <v>25</v>
      </c>
      <c r="H12" s="16">
        <v>3750</v>
      </c>
    </row>
    <row r="13" spans="1:8" x14ac:dyDescent="0.25">
      <c r="A13" s="21" t="s">
        <v>15</v>
      </c>
      <c r="B13" s="21">
        <v>15</v>
      </c>
      <c r="C13" s="21" t="s">
        <v>23</v>
      </c>
      <c r="D13" s="21">
        <v>40</v>
      </c>
      <c r="E13" s="21" t="s">
        <v>25</v>
      </c>
      <c r="F13" s="21">
        <v>20</v>
      </c>
      <c r="G13" s="21" t="s">
        <v>25</v>
      </c>
      <c r="H13" s="16">
        <v>3750</v>
      </c>
    </row>
    <row r="14" spans="1:8" x14ac:dyDescent="0.25">
      <c r="A14" s="22" t="s">
        <v>16</v>
      </c>
      <c r="B14" s="22">
        <v>16</v>
      </c>
      <c r="C14" s="22" t="s">
        <v>23</v>
      </c>
      <c r="D14" s="22">
        <v>35</v>
      </c>
      <c r="E14" s="22" t="s">
        <v>25</v>
      </c>
      <c r="F14" s="22">
        <v>20</v>
      </c>
      <c r="G14" s="22" t="s">
        <v>25</v>
      </c>
      <c r="H14" s="17">
        <v>4000</v>
      </c>
    </row>
    <row r="15" spans="1:8" x14ac:dyDescent="0.25">
      <c r="A15" s="19" t="s">
        <v>17</v>
      </c>
      <c r="B15" s="19">
        <v>22</v>
      </c>
      <c r="C15" s="19" t="s">
        <v>23</v>
      </c>
      <c r="D15" s="19">
        <v>22</v>
      </c>
      <c r="E15" s="19" t="s">
        <v>25</v>
      </c>
      <c r="F15" s="19">
        <v>30</v>
      </c>
      <c r="G15" s="19" t="s">
        <v>25</v>
      </c>
      <c r="H15" s="14">
        <v>5600</v>
      </c>
    </row>
    <row r="16" spans="1:8" x14ac:dyDescent="0.25">
      <c r="A16" s="19" t="s">
        <v>18</v>
      </c>
      <c r="B16" s="19">
        <v>22</v>
      </c>
      <c r="C16" s="19" t="s">
        <v>23</v>
      </c>
      <c r="D16" s="19">
        <v>22</v>
      </c>
      <c r="E16" s="19" t="s">
        <v>25</v>
      </c>
      <c r="F16" s="19">
        <v>45</v>
      </c>
      <c r="G16" s="19" t="s">
        <v>25</v>
      </c>
      <c r="H16" s="14">
        <v>5700</v>
      </c>
    </row>
    <row r="17" spans="1:11" x14ac:dyDescent="0.25">
      <c r="A17" s="20" t="s">
        <v>19</v>
      </c>
      <c r="B17" s="20">
        <v>25</v>
      </c>
      <c r="C17" s="20" t="s">
        <v>23</v>
      </c>
      <c r="D17" s="20">
        <v>45</v>
      </c>
      <c r="E17" s="20" t="s">
        <v>25</v>
      </c>
      <c r="F17" s="20">
        <v>37</v>
      </c>
      <c r="G17" s="20" t="s">
        <v>25</v>
      </c>
      <c r="H17" s="15">
        <v>6500</v>
      </c>
    </row>
    <row r="18" spans="1:11" x14ac:dyDescent="0.25">
      <c r="A18" s="23" t="s">
        <v>20</v>
      </c>
      <c r="B18" s="23">
        <v>35</v>
      </c>
      <c r="C18" s="23" t="s">
        <v>23</v>
      </c>
      <c r="D18" s="23" t="s">
        <v>24</v>
      </c>
      <c r="E18" s="23" t="s">
        <v>25</v>
      </c>
      <c r="F18" s="23" t="s">
        <v>24</v>
      </c>
      <c r="G18" s="23" t="s">
        <v>25</v>
      </c>
      <c r="H18" s="24">
        <v>8750</v>
      </c>
    </row>
    <row r="19" spans="1:11" x14ac:dyDescent="0.25">
      <c r="A19" s="19" t="s">
        <v>21</v>
      </c>
      <c r="B19" s="100" t="s">
        <v>26</v>
      </c>
      <c r="C19" s="100"/>
      <c r="D19" s="100"/>
      <c r="E19" s="100"/>
      <c r="F19" s="100"/>
      <c r="G19" s="100"/>
      <c r="H19" s="14">
        <v>4000</v>
      </c>
      <c r="K19" s="14"/>
    </row>
    <row r="20" spans="1:11" x14ac:dyDescent="0.25">
      <c r="A20" s="21" t="s">
        <v>22</v>
      </c>
      <c r="B20" s="101" t="s">
        <v>37</v>
      </c>
      <c r="C20" s="101"/>
      <c r="D20" s="101"/>
      <c r="E20" s="101"/>
      <c r="F20" s="101"/>
      <c r="G20" s="101"/>
      <c r="H20" s="16">
        <v>200</v>
      </c>
    </row>
    <row r="22" spans="1:11" x14ac:dyDescent="0.25">
      <c r="A22" s="25"/>
    </row>
  </sheetData>
  <mergeCells count="3">
    <mergeCell ref="B19:G19"/>
    <mergeCell ref="B20:G20"/>
    <mergeCell ref="A1:H1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4"/>
  <sheetViews>
    <sheetView topLeftCell="J1" workbookViewId="0">
      <selection activeCell="V9" sqref="V9"/>
    </sheetView>
  </sheetViews>
  <sheetFormatPr defaultRowHeight="15" x14ac:dyDescent="0.25"/>
  <sheetData>
    <row r="1" spans="2:20" ht="15.75" thickBot="1" x14ac:dyDescent="0.3"/>
    <row r="2" spans="2:20" x14ac:dyDescent="0.25">
      <c r="B2" s="104"/>
      <c r="C2" s="105"/>
      <c r="D2" s="105"/>
      <c r="E2" s="105"/>
      <c r="F2" s="105"/>
      <c r="G2" s="105"/>
      <c r="H2" s="105"/>
      <c r="I2" s="105"/>
      <c r="J2" s="106"/>
      <c r="L2" s="2"/>
      <c r="M2" s="2"/>
      <c r="N2" s="2"/>
      <c r="O2" s="2"/>
      <c r="P2" s="2"/>
      <c r="Q2" s="2"/>
      <c r="R2" s="2"/>
      <c r="S2" s="2"/>
      <c r="T2" s="2"/>
    </row>
    <row r="3" spans="2:20" x14ac:dyDescent="0.25">
      <c r="B3" s="107"/>
      <c r="C3" s="108"/>
      <c r="D3" s="108"/>
      <c r="E3" s="108"/>
      <c r="F3" s="108"/>
      <c r="G3" s="108"/>
      <c r="H3" s="108"/>
      <c r="I3" s="108"/>
      <c r="J3" s="109"/>
      <c r="L3" s="2"/>
      <c r="M3" s="2"/>
      <c r="N3" s="2"/>
      <c r="O3" s="2"/>
      <c r="P3" s="2"/>
      <c r="Q3" s="2"/>
      <c r="R3" s="2"/>
      <c r="S3" s="2"/>
      <c r="T3" s="2"/>
    </row>
    <row r="4" spans="2:20" x14ac:dyDescent="0.25">
      <c r="B4" s="107"/>
      <c r="C4" s="108"/>
      <c r="D4" s="108"/>
      <c r="E4" s="108"/>
      <c r="F4" s="108"/>
      <c r="G4" s="108"/>
      <c r="H4" s="108"/>
      <c r="I4" s="108"/>
      <c r="J4" s="109"/>
      <c r="L4" s="2"/>
      <c r="M4" s="2"/>
      <c r="N4" s="2"/>
      <c r="O4" s="2"/>
      <c r="P4" s="2"/>
      <c r="Q4" s="2"/>
      <c r="R4" s="2"/>
      <c r="S4" s="2"/>
      <c r="T4" s="2"/>
    </row>
    <row r="5" spans="2:20" x14ac:dyDescent="0.25">
      <c r="B5" s="107"/>
      <c r="C5" s="108"/>
      <c r="D5" s="108"/>
      <c r="E5" s="108"/>
      <c r="F5" s="108"/>
      <c r="G5" s="108"/>
      <c r="H5" s="108"/>
      <c r="I5" s="108"/>
      <c r="J5" s="109"/>
      <c r="L5" s="2"/>
      <c r="M5" s="2"/>
      <c r="N5" s="2"/>
      <c r="O5" s="2"/>
      <c r="P5" s="2"/>
      <c r="Q5" s="2"/>
      <c r="R5" s="2"/>
      <c r="S5" s="2"/>
      <c r="T5" s="2"/>
    </row>
    <row r="6" spans="2:20" x14ac:dyDescent="0.25">
      <c r="B6" s="107"/>
      <c r="C6" s="108"/>
      <c r="D6" s="108"/>
      <c r="E6" s="108"/>
      <c r="F6" s="108"/>
      <c r="G6" s="108"/>
      <c r="H6" s="108"/>
      <c r="I6" s="108"/>
      <c r="J6" s="109"/>
      <c r="L6" s="2"/>
      <c r="M6" s="2"/>
      <c r="N6" s="2"/>
      <c r="O6" s="2"/>
      <c r="P6" s="2"/>
      <c r="Q6" s="2"/>
      <c r="R6" s="2"/>
      <c r="S6" s="2"/>
      <c r="T6" s="2"/>
    </row>
    <row r="7" spans="2:20" x14ac:dyDescent="0.25">
      <c r="B7" s="107"/>
      <c r="C7" s="108"/>
      <c r="D7" s="108"/>
      <c r="E7" s="108"/>
      <c r="F7" s="108"/>
      <c r="G7" s="108"/>
      <c r="H7" s="108"/>
      <c r="I7" s="108"/>
      <c r="J7" s="109"/>
      <c r="L7" s="2"/>
      <c r="M7" s="2"/>
      <c r="N7" s="2"/>
      <c r="O7" s="2"/>
      <c r="P7" s="2"/>
      <c r="Q7" s="2"/>
      <c r="R7" s="2"/>
      <c r="S7" s="2"/>
      <c r="T7" s="2"/>
    </row>
    <row r="8" spans="2:20" x14ac:dyDescent="0.25">
      <c r="B8" s="107"/>
      <c r="C8" s="108"/>
      <c r="D8" s="108"/>
      <c r="E8" s="108"/>
      <c r="F8" s="108"/>
      <c r="G8" s="108"/>
      <c r="H8" s="108"/>
      <c r="I8" s="108"/>
      <c r="J8" s="109"/>
      <c r="L8" s="2"/>
      <c r="M8" s="2"/>
      <c r="N8" s="2"/>
      <c r="O8" s="2"/>
      <c r="P8" s="2"/>
      <c r="Q8" s="2"/>
      <c r="R8" s="2"/>
      <c r="S8" s="2"/>
      <c r="T8" s="2"/>
    </row>
    <row r="9" spans="2:20" x14ac:dyDescent="0.25">
      <c r="B9" s="107"/>
      <c r="C9" s="108"/>
      <c r="D9" s="108"/>
      <c r="E9" s="108"/>
      <c r="F9" s="108"/>
      <c r="G9" s="108"/>
      <c r="H9" s="108"/>
      <c r="I9" s="108"/>
      <c r="J9" s="109"/>
      <c r="L9" s="2"/>
      <c r="M9" s="2"/>
      <c r="N9" s="2"/>
      <c r="O9" s="2"/>
      <c r="P9" s="2"/>
      <c r="Q9" s="2"/>
      <c r="R9" s="2"/>
      <c r="S9" s="2"/>
      <c r="T9" s="2"/>
    </row>
    <row r="10" spans="2:20" x14ac:dyDescent="0.25">
      <c r="B10" s="107"/>
      <c r="C10" s="108"/>
      <c r="D10" s="108"/>
      <c r="E10" s="108"/>
      <c r="F10" s="108"/>
      <c r="G10" s="108"/>
      <c r="H10" s="108"/>
      <c r="I10" s="108"/>
      <c r="J10" s="109"/>
      <c r="L10" s="2"/>
      <c r="M10" s="2"/>
      <c r="N10" s="2"/>
      <c r="O10" s="2"/>
      <c r="P10" s="2"/>
      <c r="Q10" s="2"/>
      <c r="R10" s="2"/>
      <c r="S10" s="2"/>
      <c r="T10" s="2"/>
    </row>
    <row r="11" spans="2:20" x14ac:dyDescent="0.25">
      <c r="B11" s="107"/>
      <c r="C11" s="108"/>
      <c r="D11" s="108"/>
      <c r="E11" s="108"/>
      <c r="F11" s="108"/>
      <c r="G11" s="108"/>
      <c r="H11" s="108"/>
      <c r="I11" s="108"/>
      <c r="J11" s="109"/>
      <c r="L11" s="2"/>
      <c r="M11" s="2"/>
      <c r="N11" s="2"/>
      <c r="O11" s="2"/>
      <c r="P11" s="2"/>
      <c r="Q11" s="2"/>
      <c r="R11" s="2"/>
      <c r="S11" s="2"/>
      <c r="T11" s="2"/>
    </row>
    <row r="12" spans="2:20" x14ac:dyDescent="0.25">
      <c r="B12" s="107"/>
      <c r="C12" s="108"/>
      <c r="D12" s="108"/>
      <c r="E12" s="108"/>
      <c r="F12" s="108"/>
      <c r="G12" s="108"/>
      <c r="H12" s="108"/>
      <c r="I12" s="108"/>
      <c r="J12" s="109"/>
      <c r="L12" s="2"/>
      <c r="M12" s="2"/>
      <c r="N12" s="2"/>
      <c r="O12" s="2"/>
      <c r="P12" s="2"/>
      <c r="Q12" s="2"/>
      <c r="R12" s="2"/>
      <c r="S12" s="2"/>
      <c r="T12" s="2"/>
    </row>
    <row r="13" spans="2:20" x14ac:dyDescent="0.25">
      <c r="B13" s="107"/>
      <c r="C13" s="108"/>
      <c r="D13" s="108"/>
      <c r="E13" s="108"/>
      <c r="F13" s="108"/>
      <c r="G13" s="108"/>
      <c r="H13" s="108"/>
      <c r="I13" s="108"/>
      <c r="J13" s="109"/>
      <c r="L13" s="2"/>
      <c r="M13" s="2"/>
      <c r="N13" s="2"/>
      <c r="O13" s="2"/>
      <c r="P13" s="2"/>
      <c r="Q13" s="2"/>
      <c r="R13" s="2"/>
      <c r="S13" s="2"/>
      <c r="T13" s="2"/>
    </row>
    <row r="14" spans="2:20" x14ac:dyDescent="0.25">
      <c r="B14" s="107"/>
      <c r="C14" s="108"/>
      <c r="D14" s="108"/>
      <c r="E14" s="108"/>
      <c r="F14" s="108"/>
      <c r="G14" s="108"/>
      <c r="H14" s="108"/>
      <c r="I14" s="108"/>
      <c r="J14" s="109"/>
      <c r="L14" s="2"/>
      <c r="M14" s="2"/>
      <c r="N14" s="2"/>
      <c r="O14" s="2"/>
      <c r="P14" s="2"/>
      <c r="Q14" s="2"/>
      <c r="R14" s="2"/>
      <c r="S14" s="2"/>
      <c r="T14" s="2"/>
    </row>
    <row r="15" spans="2:20" x14ac:dyDescent="0.25">
      <c r="B15" s="107"/>
      <c r="C15" s="108"/>
      <c r="D15" s="108"/>
      <c r="E15" s="108"/>
      <c r="F15" s="108"/>
      <c r="G15" s="108"/>
      <c r="H15" s="108"/>
      <c r="I15" s="108"/>
      <c r="J15" s="109"/>
      <c r="L15" s="2"/>
      <c r="M15" s="2"/>
      <c r="N15" s="2"/>
      <c r="O15" s="2"/>
      <c r="P15" s="2"/>
      <c r="Q15" s="2"/>
      <c r="R15" s="2"/>
      <c r="S15" s="2"/>
      <c r="T15" s="2"/>
    </row>
    <row r="16" spans="2:20" x14ac:dyDescent="0.25">
      <c r="B16" s="107"/>
      <c r="C16" s="108"/>
      <c r="D16" s="108"/>
      <c r="E16" s="108"/>
      <c r="F16" s="108"/>
      <c r="G16" s="108"/>
      <c r="H16" s="108"/>
      <c r="I16" s="108"/>
      <c r="J16" s="109"/>
      <c r="L16" s="2"/>
      <c r="M16" s="2"/>
      <c r="N16" s="2"/>
      <c r="O16" s="2"/>
      <c r="P16" s="2"/>
      <c r="Q16" s="2"/>
      <c r="R16" s="2"/>
      <c r="S16" s="2"/>
      <c r="T16" s="2"/>
    </row>
    <row r="17" spans="2:20" x14ac:dyDescent="0.25">
      <c r="B17" s="107"/>
      <c r="C17" s="108"/>
      <c r="D17" s="108"/>
      <c r="E17" s="108"/>
      <c r="F17" s="108"/>
      <c r="G17" s="108"/>
      <c r="H17" s="108"/>
      <c r="I17" s="108"/>
      <c r="J17" s="109"/>
      <c r="L17" s="2"/>
      <c r="M17" s="2"/>
      <c r="N17" s="2"/>
      <c r="O17" s="2"/>
      <c r="P17" s="2"/>
      <c r="Q17" s="2"/>
      <c r="R17" s="2"/>
      <c r="S17" s="2"/>
      <c r="T17" s="2"/>
    </row>
    <row r="18" spans="2:20" x14ac:dyDescent="0.25">
      <c r="B18" s="107"/>
      <c r="C18" s="108"/>
      <c r="D18" s="108"/>
      <c r="E18" s="108"/>
      <c r="F18" s="108"/>
      <c r="G18" s="108"/>
      <c r="H18" s="108"/>
      <c r="I18" s="108"/>
      <c r="J18" s="109"/>
      <c r="L18" s="2"/>
      <c r="M18" s="2"/>
      <c r="N18" s="2"/>
      <c r="O18" s="2"/>
      <c r="P18" s="2"/>
      <c r="Q18" s="2"/>
      <c r="R18" s="2"/>
      <c r="S18" s="2"/>
      <c r="T18" s="2"/>
    </row>
    <row r="19" spans="2:20" x14ac:dyDescent="0.25">
      <c r="B19" s="107"/>
      <c r="C19" s="108"/>
      <c r="D19" s="108"/>
      <c r="E19" s="108"/>
      <c r="F19" s="108"/>
      <c r="G19" s="108"/>
      <c r="H19" s="108"/>
      <c r="I19" s="108"/>
      <c r="J19" s="109"/>
      <c r="L19" s="2"/>
      <c r="M19" s="2"/>
      <c r="N19" s="2"/>
      <c r="O19" s="2"/>
      <c r="P19" s="2"/>
      <c r="Q19" s="2"/>
      <c r="R19" s="2"/>
      <c r="S19" s="2"/>
      <c r="T19" s="2"/>
    </row>
    <row r="20" spans="2:20" x14ac:dyDescent="0.25">
      <c r="B20" s="107"/>
      <c r="C20" s="108"/>
      <c r="D20" s="108"/>
      <c r="E20" s="108"/>
      <c r="F20" s="108"/>
      <c r="G20" s="108"/>
      <c r="H20" s="108"/>
      <c r="I20" s="108"/>
      <c r="J20" s="109"/>
      <c r="L20" s="2"/>
      <c r="M20" s="2"/>
      <c r="N20" s="2"/>
      <c r="O20" s="2"/>
      <c r="P20" s="2"/>
      <c r="Q20" s="2"/>
      <c r="R20" s="2"/>
      <c r="S20" s="2"/>
      <c r="T20" s="2"/>
    </row>
    <row r="21" spans="2:20" ht="15.75" thickBot="1" x14ac:dyDescent="0.3">
      <c r="B21" s="110"/>
      <c r="C21" s="111"/>
      <c r="D21" s="111"/>
      <c r="E21" s="111"/>
      <c r="F21" s="111"/>
      <c r="G21" s="111"/>
      <c r="H21" s="111"/>
      <c r="I21" s="111"/>
      <c r="J21" s="112"/>
      <c r="L21" s="2"/>
      <c r="M21" s="2"/>
      <c r="N21" s="2"/>
      <c r="O21" s="2"/>
      <c r="P21" s="2"/>
      <c r="Q21" s="2"/>
      <c r="R21" s="2"/>
      <c r="S21" s="2"/>
      <c r="T21" s="2"/>
    </row>
    <row r="23" spans="2:20" x14ac:dyDescent="0.25">
      <c r="B23" s="113" t="s">
        <v>35</v>
      </c>
      <c r="C23" s="113"/>
      <c r="D23" s="113"/>
      <c r="E23" s="113"/>
      <c r="F23" s="113"/>
      <c r="G23" s="113"/>
      <c r="H23" s="113"/>
      <c r="I23" s="113"/>
      <c r="J23" s="113"/>
      <c r="L23" s="113" t="s">
        <v>36</v>
      </c>
      <c r="M23" s="113"/>
      <c r="N23" s="113"/>
      <c r="O23" s="113"/>
      <c r="P23" s="113"/>
      <c r="Q23" s="113"/>
      <c r="R23" s="113"/>
      <c r="S23" s="113"/>
      <c r="T23" s="113"/>
    </row>
    <row r="24" spans="2:20" x14ac:dyDescent="0.25">
      <c r="B24" s="113"/>
      <c r="C24" s="113"/>
      <c r="D24" s="113"/>
      <c r="E24" s="113"/>
      <c r="F24" s="113"/>
      <c r="G24" s="113"/>
      <c r="H24" s="113"/>
      <c r="I24" s="113"/>
      <c r="J24" s="113"/>
      <c r="L24" s="113"/>
      <c r="M24" s="113"/>
      <c r="N24" s="113"/>
      <c r="O24" s="113"/>
      <c r="P24" s="113"/>
      <c r="Q24" s="113"/>
      <c r="R24" s="113"/>
      <c r="S24" s="113"/>
      <c r="T24" s="113"/>
    </row>
  </sheetData>
  <mergeCells count="3">
    <mergeCell ref="B2:J21"/>
    <mergeCell ref="B23:J24"/>
    <mergeCell ref="L23:T24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workbookViewId="0">
      <selection activeCell="M6" sqref="M6"/>
    </sheetView>
  </sheetViews>
  <sheetFormatPr defaultRowHeight="15.75" x14ac:dyDescent="0.25"/>
  <cols>
    <col min="1" max="1" width="13.28515625" style="3" bestFit="1" customWidth="1"/>
    <col min="2" max="2" width="3.7109375" style="3" bestFit="1" customWidth="1"/>
    <col min="3" max="3" width="7.5703125" style="3" bestFit="1" customWidth="1"/>
    <col min="4" max="4" width="3.7109375" style="3" bestFit="1" customWidth="1"/>
    <col min="5" max="5" width="14.85546875" style="3" bestFit="1" customWidth="1"/>
    <col min="6" max="6" width="5.42578125" style="3" bestFit="1" customWidth="1"/>
    <col min="7" max="7" width="13.85546875" style="3" customWidth="1"/>
    <col min="8" max="8" width="3.7109375" style="3" bestFit="1" customWidth="1"/>
    <col min="9" max="9" width="11.7109375" style="5" bestFit="1" customWidth="1"/>
    <col min="10" max="10" width="10.7109375" style="5" bestFit="1" customWidth="1"/>
    <col min="11" max="11" width="14.42578125" style="3" customWidth="1"/>
    <col min="12" max="16384" width="9.140625" style="3"/>
  </cols>
  <sheetData>
    <row r="1" spans="1:11" s="9" customFormat="1" x14ac:dyDescent="0.25">
      <c r="A1" s="114" t="s">
        <v>43</v>
      </c>
      <c r="B1" s="114"/>
      <c r="C1" s="114"/>
      <c r="D1" s="114"/>
      <c r="E1" s="114"/>
      <c r="F1" s="114"/>
      <c r="G1" s="114"/>
      <c r="H1" s="114"/>
      <c r="I1" s="8" t="s">
        <v>46</v>
      </c>
      <c r="J1" s="8" t="s">
        <v>47</v>
      </c>
      <c r="K1" s="114" t="s">
        <v>45</v>
      </c>
    </row>
    <row r="2" spans="1:11" s="9" customFormat="1" x14ac:dyDescent="0.25">
      <c r="A2" s="7" t="s">
        <v>38</v>
      </c>
      <c r="B2" s="7"/>
      <c r="C2" s="7" t="s">
        <v>39</v>
      </c>
      <c r="D2" s="7"/>
      <c r="E2" s="7" t="s">
        <v>40</v>
      </c>
      <c r="F2" s="7"/>
      <c r="G2" s="7" t="s">
        <v>41</v>
      </c>
      <c r="H2" s="7"/>
      <c r="I2" s="7" t="s">
        <v>40</v>
      </c>
      <c r="J2" s="7" t="s">
        <v>41</v>
      </c>
      <c r="K2" s="114"/>
    </row>
    <row r="3" spans="1:11" x14ac:dyDescent="0.25">
      <c r="A3" s="3">
        <v>10</v>
      </c>
      <c r="B3" s="3" t="s">
        <v>25</v>
      </c>
      <c r="C3" s="3">
        <v>10</v>
      </c>
      <c r="D3" s="3" t="s">
        <v>25</v>
      </c>
      <c r="E3" s="3">
        <f>A3*C3</f>
        <v>100</v>
      </c>
      <c r="F3" s="3" t="s">
        <v>42</v>
      </c>
      <c r="G3" s="3">
        <f>2*(A3+C3)</f>
        <v>40</v>
      </c>
      <c r="H3" s="3" t="s">
        <v>25</v>
      </c>
      <c r="I3" s="6">
        <f t="shared" ref="I3:I12" si="0">E3*2</f>
        <v>200</v>
      </c>
      <c r="J3" s="6">
        <f t="shared" ref="J3:J12" si="1">G3*5</f>
        <v>200</v>
      </c>
      <c r="K3" s="6">
        <f>I3-J3</f>
        <v>0</v>
      </c>
    </row>
    <row r="4" spans="1:11" x14ac:dyDescent="0.25">
      <c r="A4" s="3">
        <v>20</v>
      </c>
      <c r="B4" s="3" t="s">
        <v>25</v>
      </c>
      <c r="C4" s="3">
        <v>10</v>
      </c>
      <c r="D4" s="3" t="s">
        <v>25</v>
      </c>
      <c r="E4" s="3">
        <f t="shared" ref="E4:E7" si="2">A4*C4</f>
        <v>200</v>
      </c>
      <c r="F4" s="3" t="s">
        <v>42</v>
      </c>
      <c r="G4" s="3">
        <f t="shared" ref="G4:G7" si="3">2*(A4+C4)</f>
        <v>60</v>
      </c>
      <c r="H4" s="3" t="s">
        <v>25</v>
      </c>
      <c r="I4" s="6">
        <f t="shared" si="0"/>
        <v>400</v>
      </c>
      <c r="J4" s="6">
        <f t="shared" si="1"/>
        <v>300</v>
      </c>
      <c r="K4" s="6">
        <f t="shared" ref="K4:K24" si="4">I4-J4</f>
        <v>100</v>
      </c>
    </row>
    <row r="5" spans="1:11" x14ac:dyDescent="0.25">
      <c r="A5" s="3">
        <v>30</v>
      </c>
      <c r="B5" s="3" t="s">
        <v>25</v>
      </c>
      <c r="C5" s="3">
        <v>10</v>
      </c>
      <c r="D5" s="3" t="s">
        <v>25</v>
      </c>
      <c r="E5" s="3">
        <f t="shared" si="2"/>
        <v>300</v>
      </c>
      <c r="F5" s="3" t="s">
        <v>42</v>
      </c>
      <c r="G5" s="3">
        <f t="shared" si="3"/>
        <v>80</v>
      </c>
      <c r="H5" s="3" t="s">
        <v>25</v>
      </c>
      <c r="I5" s="6">
        <f t="shared" si="0"/>
        <v>600</v>
      </c>
      <c r="J5" s="6">
        <f t="shared" si="1"/>
        <v>400</v>
      </c>
      <c r="K5" s="6">
        <f t="shared" si="4"/>
        <v>200</v>
      </c>
    </row>
    <row r="6" spans="1:11" x14ac:dyDescent="0.25">
      <c r="A6" s="3">
        <v>40</v>
      </c>
      <c r="B6" s="3" t="s">
        <v>25</v>
      </c>
      <c r="C6" s="3">
        <v>10</v>
      </c>
      <c r="D6" s="3" t="s">
        <v>25</v>
      </c>
      <c r="E6" s="3">
        <f t="shared" si="2"/>
        <v>400</v>
      </c>
      <c r="F6" s="3" t="s">
        <v>42</v>
      </c>
      <c r="G6" s="3">
        <f t="shared" si="3"/>
        <v>100</v>
      </c>
      <c r="H6" s="3" t="s">
        <v>25</v>
      </c>
      <c r="I6" s="6">
        <f t="shared" si="0"/>
        <v>800</v>
      </c>
      <c r="J6" s="6">
        <f t="shared" si="1"/>
        <v>500</v>
      </c>
      <c r="K6" s="6">
        <f t="shared" si="4"/>
        <v>300</v>
      </c>
    </row>
    <row r="7" spans="1:11" x14ac:dyDescent="0.25">
      <c r="A7" s="3">
        <v>50</v>
      </c>
      <c r="B7" s="3" t="s">
        <v>25</v>
      </c>
      <c r="C7" s="3">
        <v>10</v>
      </c>
      <c r="D7" s="3" t="s">
        <v>25</v>
      </c>
      <c r="E7" s="3">
        <f t="shared" si="2"/>
        <v>500</v>
      </c>
      <c r="F7" s="3" t="s">
        <v>42</v>
      </c>
      <c r="G7" s="3">
        <f t="shared" si="3"/>
        <v>120</v>
      </c>
      <c r="H7" s="3" t="s">
        <v>25</v>
      </c>
      <c r="I7" s="6">
        <f t="shared" si="0"/>
        <v>1000</v>
      </c>
      <c r="J7" s="6">
        <f t="shared" si="1"/>
        <v>600</v>
      </c>
      <c r="K7" s="6">
        <f t="shared" si="4"/>
        <v>400</v>
      </c>
    </row>
    <row r="8" spans="1:11" x14ac:dyDescent="0.25">
      <c r="A8" s="3">
        <v>60</v>
      </c>
      <c r="B8" s="3" t="s">
        <v>25</v>
      </c>
      <c r="C8" s="3">
        <v>10</v>
      </c>
      <c r="D8" s="3" t="s">
        <v>25</v>
      </c>
      <c r="E8" s="3">
        <f>A8*C8</f>
        <v>600</v>
      </c>
      <c r="F8" s="3" t="s">
        <v>42</v>
      </c>
      <c r="G8" s="3">
        <f>2*(A8+C8)</f>
        <v>140</v>
      </c>
      <c r="H8" s="3" t="s">
        <v>25</v>
      </c>
      <c r="I8" s="6">
        <f t="shared" si="0"/>
        <v>1200</v>
      </c>
      <c r="J8" s="6">
        <f t="shared" si="1"/>
        <v>700</v>
      </c>
      <c r="K8" s="6">
        <f t="shared" si="4"/>
        <v>500</v>
      </c>
    </row>
    <row r="9" spans="1:11" x14ac:dyDescent="0.25">
      <c r="A9" s="3">
        <v>70</v>
      </c>
      <c r="B9" s="3" t="s">
        <v>25</v>
      </c>
      <c r="C9" s="3">
        <v>10</v>
      </c>
      <c r="D9" s="3" t="s">
        <v>25</v>
      </c>
      <c r="E9" s="3">
        <f t="shared" ref="E9:E12" si="5">A9*C9</f>
        <v>700</v>
      </c>
      <c r="F9" s="3" t="s">
        <v>42</v>
      </c>
      <c r="G9" s="3">
        <f t="shared" ref="G9:G12" si="6">2*(A9+C9)</f>
        <v>160</v>
      </c>
      <c r="H9" s="3" t="s">
        <v>25</v>
      </c>
      <c r="I9" s="6">
        <f t="shared" si="0"/>
        <v>1400</v>
      </c>
      <c r="J9" s="6">
        <f t="shared" si="1"/>
        <v>800</v>
      </c>
      <c r="K9" s="6">
        <f t="shared" si="4"/>
        <v>600</v>
      </c>
    </row>
    <row r="10" spans="1:11" x14ac:dyDescent="0.25">
      <c r="A10" s="3">
        <v>80</v>
      </c>
      <c r="B10" s="3" t="s">
        <v>25</v>
      </c>
      <c r="C10" s="3">
        <v>10</v>
      </c>
      <c r="D10" s="3" t="s">
        <v>25</v>
      </c>
      <c r="E10" s="3">
        <f t="shared" si="5"/>
        <v>800</v>
      </c>
      <c r="F10" s="3" t="s">
        <v>42</v>
      </c>
      <c r="G10" s="3">
        <f t="shared" si="6"/>
        <v>180</v>
      </c>
      <c r="H10" s="3" t="s">
        <v>25</v>
      </c>
      <c r="I10" s="6">
        <f t="shared" si="0"/>
        <v>1600</v>
      </c>
      <c r="J10" s="6">
        <f t="shared" si="1"/>
        <v>900</v>
      </c>
      <c r="K10" s="6">
        <f t="shared" si="4"/>
        <v>700</v>
      </c>
    </row>
    <row r="11" spans="1:11" x14ac:dyDescent="0.25">
      <c r="A11" s="3">
        <v>90</v>
      </c>
      <c r="B11" s="3" t="s">
        <v>25</v>
      </c>
      <c r="C11" s="3">
        <v>10</v>
      </c>
      <c r="D11" s="3" t="s">
        <v>25</v>
      </c>
      <c r="E11" s="3">
        <f t="shared" si="5"/>
        <v>900</v>
      </c>
      <c r="F11" s="3" t="s">
        <v>42</v>
      </c>
      <c r="G11" s="3">
        <f t="shared" si="6"/>
        <v>200</v>
      </c>
      <c r="H11" s="3" t="s">
        <v>25</v>
      </c>
      <c r="I11" s="6">
        <f t="shared" si="0"/>
        <v>1800</v>
      </c>
      <c r="J11" s="6">
        <f t="shared" si="1"/>
        <v>1000</v>
      </c>
      <c r="K11" s="6">
        <f t="shared" si="4"/>
        <v>800</v>
      </c>
    </row>
    <row r="12" spans="1:11" x14ac:dyDescent="0.25">
      <c r="A12" s="3">
        <v>100</v>
      </c>
      <c r="B12" s="3" t="s">
        <v>25</v>
      </c>
      <c r="C12" s="3">
        <v>10</v>
      </c>
      <c r="D12" s="3" t="s">
        <v>25</v>
      </c>
      <c r="E12" s="3">
        <f t="shared" si="5"/>
        <v>1000</v>
      </c>
      <c r="F12" s="3" t="s">
        <v>42</v>
      </c>
      <c r="G12" s="3">
        <f t="shared" si="6"/>
        <v>220</v>
      </c>
      <c r="H12" s="3" t="s">
        <v>25</v>
      </c>
      <c r="I12" s="6">
        <f t="shared" si="0"/>
        <v>2000</v>
      </c>
      <c r="J12" s="6">
        <f t="shared" si="1"/>
        <v>1100</v>
      </c>
      <c r="K12" s="6">
        <f t="shared" si="4"/>
        <v>900</v>
      </c>
    </row>
    <row r="13" spans="1:11" s="9" customFormat="1" x14ac:dyDescent="0.25">
      <c r="A13" s="115" t="s">
        <v>44</v>
      </c>
      <c r="B13" s="115"/>
      <c r="C13" s="115"/>
      <c r="D13" s="115"/>
      <c r="E13" s="115"/>
      <c r="F13" s="115"/>
      <c r="G13" s="115"/>
      <c r="H13" s="115"/>
      <c r="I13" s="8" t="s">
        <v>46</v>
      </c>
      <c r="J13" s="8" t="s">
        <v>47</v>
      </c>
      <c r="K13" s="114" t="s">
        <v>45</v>
      </c>
    </row>
    <row r="14" spans="1:11" s="9" customFormat="1" x14ac:dyDescent="0.25">
      <c r="A14" s="7" t="s">
        <v>38</v>
      </c>
      <c r="B14" s="7"/>
      <c r="C14" s="7" t="s">
        <v>39</v>
      </c>
      <c r="D14" s="7"/>
      <c r="E14" s="7" t="s">
        <v>40</v>
      </c>
      <c r="F14" s="7"/>
      <c r="G14" s="7" t="s">
        <v>41</v>
      </c>
      <c r="H14" s="7"/>
      <c r="I14" s="7" t="s">
        <v>40</v>
      </c>
      <c r="J14" s="7" t="s">
        <v>41</v>
      </c>
      <c r="K14" s="114"/>
    </row>
    <row r="15" spans="1:11" s="10" customFormat="1" x14ac:dyDescent="0.25">
      <c r="A15" s="10">
        <v>10</v>
      </c>
      <c r="B15" s="10" t="s">
        <v>25</v>
      </c>
      <c r="C15" s="10">
        <v>10</v>
      </c>
      <c r="D15" s="10" t="s">
        <v>25</v>
      </c>
      <c r="E15" s="11">
        <f>A15*C15</f>
        <v>100</v>
      </c>
      <c r="F15" s="10" t="s">
        <v>42</v>
      </c>
      <c r="G15" s="10">
        <f>2*(A15+C15)</f>
        <v>40</v>
      </c>
      <c r="H15" s="10" t="s">
        <v>25</v>
      </c>
      <c r="I15" s="12">
        <f t="shared" ref="I15:I24" si="7">E15*2</f>
        <v>200</v>
      </c>
      <c r="J15" s="12">
        <f t="shared" ref="J15:J24" si="8">G15*5</f>
        <v>200</v>
      </c>
      <c r="K15" s="12">
        <f t="shared" si="4"/>
        <v>0</v>
      </c>
    </row>
    <row r="16" spans="1:11" x14ac:dyDescent="0.25">
      <c r="A16" s="3">
        <v>20</v>
      </c>
      <c r="B16" s="3" t="s">
        <v>25</v>
      </c>
      <c r="C16" s="3">
        <v>20</v>
      </c>
      <c r="D16" s="3" t="s">
        <v>25</v>
      </c>
      <c r="E16" s="4">
        <f t="shared" ref="E16:E19" si="9">A16*C16</f>
        <v>400</v>
      </c>
      <c r="F16" s="3" t="s">
        <v>42</v>
      </c>
      <c r="G16" s="3">
        <f t="shared" ref="G16:G19" si="10">2*(A16+C16)</f>
        <v>80</v>
      </c>
      <c r="H16" s="3" t="s">
        <v>25</v>
      </c>
      <c r="I16" s="6">
        <f t="shared" si="7"/>
        <v>800</v>
      </c>
      <c r="J16" s="6">
        <f t="shared" si="8"/>
        <v>400</v>
      </c>
      <c r="K16" s="6">
        <f t="shared" si="4"/>
        <v>400</v>
      </c>
    </row>
    <row r="17" spans="1:11" x14ac:dyDescent="0.25">
      <c r="A17" s="3">
        <v>30</v>
      </c>
      <c r="B17" s="3" t="s">
        <v>25</v>
      </c>
      <c r="C17" s="3">
        <v>30</v>
      </c>
      <c r="D17" s="3" t="s">
        <v>25</v>
      </c>
      <c r="E17" s="4">
        <f t="shared" si="9"/>
        <v>900</v>
      </c>
      <c r="F17" s="3" t="s">
        <v>42</v>
      </c>
      <c r="G17" s="3">
        <f t="shared" si="10"/>
        <v>120</v>
      </c>
      <c r="H17" s="3" t="s">
        <v>25</v>
      </c>
      <c r="I17" s="6">
        <f t="shared" si="7"/>
        <v>1800</v>
      </c>
      <c r="J17" s="6">
        <f t="shared" si="8"/>
        <v>600</v>
      </c>
      <c r="K17" s="6">
        <f t="shared" si="4"/>
        <v>1200</v>
      </c>
    </row>
    <row r="18" spans="1:11" x14ac:dyDescent="0.25">
      <c r="A18" s="3">
        <v>40</v>
      </c>
      <c r="B18" s="3" t="s">
        <v>25</v>
      </c>
      <c r="C18" s="3">
        <v>40</v>
      </c>
      <c r="D18" s="3" t="s">
        <v>25</v>
      </c>
      <c r="E18" s="4">
        <f t="shared" si="9"/>
        <v>1600</v>
      </c>
      <c r="F18" s="3" t="s">
        <v>42</v>
      </c>
      <c r="G18" s="3">
        <f t="shared" si="10"/>
        <v>160</v>
      </c>
      <c r="H18" s="3" t="s">
        <v>25</v>
      </c>
      <c r="I18" s="6">
        <f t="shared" si="7"/>
        <v>3200</v>
      </c>
      <c r="J18" s="6">
        <f t="shared" si="8"/>
        <v>800</v>
      </c>
      <c r="K18" s="6">
        <f t="shared" si="4"/>
        <v>2400</v>
      </c>
    </row>
    <row r="19" spans="1:11" x14ac:dyDescent="0.25">
      <c r="A19" s="3">
        <v>50</v>
      </c>
      <c r="B19" s="3" t="s">
        <v>25</v>
      </c>
      <c r="C19" s="3">
        <v>50</v>
      </c>
      <c r="D19" s="3" t="s">
        <v>25</v>
      </c>
      <c r="E19" s="4">
        <f t="shared" si="9"/>
        <v>2500</v>
      </c>
      <c r="F19" s="3" t="s">
        <v>42</v>
      </c>
      <c r="G19" s="3">
        <f t="shared" si="10"/>
        <v>200</v>
      </c>
      <c r="H19" s="3" t="s">
        <v>25</v>
      </c>
      <c r="I19" s="6">
        <f t="shared" si="7"/>
        <v>5000</v>
      </c>
      <c r="J19" s="6">
        <f t="shared" si="8"/>
        <v>1000</v>
      </c>
      <c r="K19" s="6">
        <f t="shared" si="4"/>
        <v>4000</v>
      </c>
    </row>
    <row r="20" spans="1:11" x14ac:dyDescent="0.25">
      <c r="A20" s="3">
        <v>60</v>
      </c>
      <c r="B20" s="3" t="s">
        <v>25</v>
      </c>
      <c r="C20" s="3">
        <v>60</v>
      </c>
      <c r="D20" s="3" t="s">
        <v>25</v>
      </c>
      <c r="E20" s="4">
        <f>A20*C20</f>
        <v>3600</v>
      </c>
      <c r="F20" s="3" t="s">
        <v>42</v>
      </c>
      <c r="G20" s="3">
        <f>2*(A20+C20)</f>
        <v>240</v>
      </c>
      <c r="H20" s="3" t="s">
        <v>25</v>
      </c>
      <c r="I20" s="6">
        <f t="shared" si="7"/>
        <v>7200</v>
      </c>
      <c r="J20" s="6">
        <f t="shared" si="8"/>
        <v>1200</v>
      </c>
      <c r="K20" s="6">
        <f t="shared" si="4"/>
        <v>6000</v>
      </c>
    </row>
    <row r="21" spans="1:11" x14ac:dyDescent="0.25">
      <c r="A21" s="3">
        <v>70</v>
      </c>
      <c r="B21" s="3" t="s">
        <v>25</v>
      </c>
      <c r="C21" s="3">
        <v>70</v>
      </c>
      <c r="D21" s="3" t="s">
        <v>25</v>
      </c>
      <c r="E21" s="4">
        <f t="shared" ref="E21:E24" si="11">A21*C21</f>
        <v>4900</v>
      </c>
      <c r="F21" s="3" t="s">
        <v>42</v>
      </c>
      <c r="G21" s="3">
        <f t="shared" ref="G21:G24" si="12">2*(A21+C21)</f>
        <v>280</v>
      </c>
      <c r="H21" s="3" t="s">
        <v>25</v>
      </c>
      <c r="I21" s="6">
        <f t="shared" si="7"/>
        <v>9800</v>
      </c>
      <c r="J21" s="6">
        <f t="shared" si="8"/>
        <v>1400</v>
      </c>
      <c r="K21" s="6">
        <f t="shared" si="4"/>
        <v>8400</v>
      </c>
    </row>
    <row r="22" spans="1:11" x14ac:dyDescent="0.25">
      <c r="A22" s="3">
        <v>80</v>
      </c>
      <c r="B22" s="3" t="s">
        <v>25</v>
      </c>
      <c r="C22" s="3">
        <v>80</v>
      </c>
      <c r="D22" s="3" t="s">
        <v>25</v>
      </c>
      <c r="E22" s="4">
        <f t="shared" si="11"/>
        <v>6400</v>
      </c>
      <c r="F22" s="3" t="s">
        <v>42</v>
      </c>
      <c r="G22" s="3">
        <f t="shared" si="12"/>
        <v>320</v>
      </c>
      <c r="H22" s="3" t="s">
        <v>25</v>
      </c>
      <c r="I22" s="6">
        <f t="shared" si="7"/>
        <v>12800</v>
      </c>
      <c r="J22" s="6">
        <f t="shared" si="8"/>
        <v>1600</v>
      </c>
      <c r="K22" s="6">
        <f t="shared" si="4"/>
        <v>11200</v>
      </c>
    </row>
    <row r="23" spans="1:11" x14ac:dyDescent="0.25">
      <c r="A23" s="3">
        <v>90</v>
      </c>
      <c r="B23" s="3" t="s">
        <v>25</v>
      </c>
      <c r="C23" s="3">
        <v>90</v>
      </c>
      <c r="D23" s="3" t="s">
        <v>25</v>
      </c>
      <c r="E23" s="4">
        <f t="shared" si="11"/>
        <v>8100</v>
      </c>
      <c r="F23" s="3" t="s">
        <v>42</v>
      </c>
      <c r="G23" s="3">
        <f t="shared" si="12"/>
        <v>360</v>
      </c>
      <c r="H23" s="3" t="s">
        <v>25</v>
      </c>
      <c r="I23" s="6">
        <f t="shared" si="7"/>
        <v>16200</v>
      </c>
      <c r="J23" s="6">
        <f t="shared" si="8"/>
        <v>1800</v>
      </c>
      <c r="K23" s="6">
        <f t="shared" si="4"/>
        <v>14400</v>
      </c>
    </row>
    <row r="24" spans="1:11" x14ac:dyDescent="0.25">
      <c r="A24" s="3">
        <v>100</v>
      </c>
      <c r="B24" s="3" t="s">
        <v>25</v>
      </c>
      <c r="C24" s="3">
        <v>100</v>
      </c>
      <c r="D24" s="3" t="s">
        <v>25</v>
      </c>
      <c r="E24" s="4">
        <f t="shared" si="11"/>
        <v>10000</v>
      </c>
      <c r="F24" s="3" t="s">
        <v>42</v>
      </c>
      <c r="G24" s="3">
        <f t="shared" si="12"/>
        <v>400</v>
      </c>
      <c r="H24" s="3" t="s">
        <v>25</v>
      </c>
      <c r="I24" s="6">
        <f t="shared" si="7"/>
        <v>20000</v>
      </c>
      <c r="J24" s="6">
        <f t="shared" si="8"/>
        <v>2000</v>
      </c>
      <c r="K24" s="6">
        <f t="shared" si="4"/>
        <v>18000</v>
      </c>
    </row>
  </sheetData>
  <mergeCells count="4">
    <mergeCell ref="A1:H1"/>
    <mergeCell ref="A13:H13"/>
    <mergeCell ref="K1:K2"/>
    <mergeCell ref="K13:K14"/>
  </mergeCells>
  <pageMargins left="0.511811024" right="0.511811024" top="0.78740157499999996" bottom="0.78740157499999996" header="0.31496062000000002" footer="0.31496062000000002"/>
  <pageSetup paperSize="9" orientation="landscape"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portal!E3:E3</xm:f>
              <xm:sqref>G3</xm:sqref>
            </x14:sparkline>
            <x14:sparkline>
              <xm:f>portal!E4:E4</xm:f>
              <xm:sqref>G4</xm:sqref>
            </x14:sparkline>
            <x14:sparkline>
              <xm:f>portal!E5:E5</xm:f>
              <xm:sqref>G5</xm:sqref>
            </x14:sparkline>
            <x14:sparkline>
              <xm:f>portal!E6:E6</xm:f>
              <xm:sqref>G6</xm:sqref>
            </x14:sparkline>
            <x14:sparkline>
              <xm:f>portal!E7:E7</xm:f>
              <xm:sqref>G7</xm:sqref>
            </x14:sparkline>
            <x14:sparkline>
              <xm:f>portal!E8:E8</xm:f>
              <xm:sqref>G8</xm:sqref>
            </x14:sparkline>
            <x14:sparkline>
              <xm:f>portal!E9:E9</xm:f>
              <xm:sqref>G9</xm:sqref>
            </x14:sparkline>
            <x14:sparkline>
              <xm:f>portal!E10:E10</xm:f>
              <xm:sqref>G10</xm:sqref>
            </x14:sparkline>
            <x14:sparkline>
              <xm:f>portal!E11:E11</xm:f>
              <xm:sqref>G11</xm:sqref>
            </x14:sparkline>
            <x14:sparkline>
              <xm:f>portal!E12:E12</xm:f>
              <xm:sqref>G12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Plan1</vt:lpstr>
      <vt:lpstr>Apresentação</vt:lpstr>
      <vt:lpstr>cálculo 2017</vt:lpstr>
      <vt:lpstr>Balanço 07-2017</vt:lpstr>
      <vt:lpstr>Agrosserra julho de 2017</vt:lpstr>
      <vt:lpstr>imagem</vt:lpstr>
      <vt:lpstr>portal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Humberto</dc:creator>
  <cp:lastModifiedBy>master</cp:lastModifiedBy>
  <dcterms:created xsi:type="dcterms:W3CDTF">2016-07-02T11:15:53Z</dcterms:created>
  <dcterms:modified xsi:type="dcterms:W3CDTF">2017-12-05T16:53:43Z</dcterms:modified>
</cp:coreProperties>
</file>