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55219\Desktop\www Humberto Escultor\"/>
    </mc:Choice>
  </mc:AlternateContent>
  <xr:revisionPtr revIDLastSave="0" documentId="13_ncr:1_{EF3A52A4-E2E1-41B5-B6B4-AC75EF8EBBFF}" xr6:coauthVersionLast="36" xr6:coauthVersionMax="46" xr10:uidLastSave="{00000000-0000-0000-0000-000000000000}"/>
  <bookViews>
    <workbookView xWindow="1650" yWindow="1575" windowWidth="18390" windowHeight="9225" xr2:uid="{00000000-000D-0000-FFFF-FFFF00000000}"/>
  </bookViews>
  <sheets>
    <sheet name="2022" sheetId="10" r:id="rId1"/>
    <sheet name="Apresentação" sheetId="3" r:id="rId2"/>
    <sheet name="Dezembro 2021" sheetId="9" r:id="rId3"/>
    <sheet name="cálculo 2017" sheetId="5" r:id="rId4"/>
    <sheet name="Agrosserra julho de 2017" sheetId="2" r:id="rId5"/>
    <sheet name="imagem" sheetId="4" r:id="rId6"/>
    <sheet name="Balanço 07-2017" sheetId="7" r:id="rId7"/>
    <sheet name="Downtown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0" l="1"/>
  <c r="L20" i="10" s="1"/>
  <c r="J19" i="10"/>
  <c r="K19" i="10" s="1"/>
  <c r="J18" i="10"/>
  <c r="L18" i="10" s="1"/>
  <c r="J17" i="10"/>
  <c r="K17" i="10" s="1"/>
  <c r="J16" i="10"/>
  <c r="L16" i="10" s="1"/>
  <c r="J15" i="10"/>
  <c r="L15" i="10" s="1"/>
  <c r="J14" i="10"/>
  <c r="K14" i="10" s="1"/>
  <c r="J13" i="10"/>
  <c r="K13" i="10" s="1"/>
  <c r="J12" i="10"/>
  <c r="L12" i="10" s="1"/>
  <c r="J11" i="10"/>
  <c r="L11" i="10" s="1"/>
  <c r="J10" i="10"/>
  <c r="K10" i="10" s="1"/>
  <c r="J5" i="10"/>
  <c r="K5" i="10" s="1"/>
  <c r="J9" i="10"/>
  <c r="L9" i="10" s="1"/>
  <c r="J8" i="10"/>
  <c r="L8" i="10" s="1"/>
  <c r="J7" i="10"/>
  <c r="K7" i="10" s="1"/>
  <c r="J6" i="10"/>
  <c r="L6" i="10" s="1"/>
  <c r="E49" i="3"/>
  <c r="G49" i="3" s="1"/>
  <c r="E20" i="3"/>
  <c r="F20" i="3" s="1"/>
  <c r="E19" i="3"/>
  <c r="G19" i="3" s="1"/>
  <c r="E18" i="3"/>
  <c r="G18" i="3" s="1"/>
  <c r="E17" i="3"/>
  <c r="G17" i="3" s="1"/>
  <c r="E16" i="3"/>
  <c r="F16" i="3" s="1"/>
  <c r="E15" i="3"/>
  <c r="F15" i="3" s="1"/>
  <c r="E14" i="3"/>
  <c r="G14" i="3" s="1"/>
  <c r="E13" i="3"/>
  <c r="G13" i="3" s="1"/>
  <c r="E12" i="3"/>
  <c r="F12" i="3" s="1"/>
  <c r="E11" i="3"/>
  <c r="G11" i="3" s="1"/>
  <c r="E10" i="3"/>
  <c r="G10" i="3" s="1"/>
  <c r="E9" i="3"/>
  <c r="G9" i="3" s="1"/>
  <c r="E8" i="3"/>
  <c r="F8" i="3" s="1"/>
  <c r="E7" i="3"/>
  <c r="G7" i="3" s="1"/>
  <c r="E6" i="3"/>
  <c r="G6" i="3" s="1"/>
  <c r="E5" i="3"/>
  <c r="G5" i="3" s="1"/>
  <c r="F5" i="3" s="1"/>
  <c r="E8" i="9"/>
  <c r="L8" i="9" s="1"/>
  <c r="H38" i="9"/>
  <c r="E20" i="9"/>
  <c r="E19" i="9"/>
  <c r="E18" i="9"/>
  <c r="E17" i="9"/>
  <c r="E16" i="9"/>
  <c r="E15" i="9"/>
  <c r="E14" i="9"/>
  <c r="E13" i="9"/>
  <c r="E12" i="9"/>
  <c r="E11" i="9"/>
  <c r="E10" i="9"/>
  <c r="E9" i="9"/>
  <c r="E7" i="9"/>
  <c r="E6" i="9"/>
  <c r="E5" i="9"/>
  <c r="E4" i="9"/>
  <c r="K20" i="10" l="1"/>
  <c r="K11" i="10"/>
  <c r="L14" i="10"/>
  <c r="L10" i="10"/>
  <c r="K15" i="10"/>
  <c r="L7" i="10"/>
  <c r="K18" i="10"/>
  <c r="L19" i="10"/>
  <c r="K8" i="10"/>
  <c r="K6" i="10"/>
  <c r="K9" i="10"/>
  <c r="L5" i="10"/>
  <c r="K12" i="10"/>
  <c r="L13" i="10"/>
  <c r="K16" i="10"/>
  <c r="L17" i="10"/>
  <c r="G15" i="3"/>
  <c r="G16" i="3"/>
  <c r="F19" i="3"/>
  <c r="G12" i="3"/>
  <c r="F11" i="3"/>
  <c r="G8" i="3"/>
  <c r="F7" i="3"/>
  <c r="G20" i="3"/>
  <c r="F10" i="3"/>
  <c r="F14" i="3"/>
  <c r="F18" i="3"/>
  <c r="F9" i="3"/>
  <c r="F13" i="3"/>
  <c r="F17" i="3"/>
  <c r="F49" i="3"/>
  <c r="F6" i="3"/>
  <c r="K8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G4" i="9"/>
  <c r="F4" i="9" s="1"/>
  <c r="G5" i="9"/>
  <c r="G6" i="9"/>
  <c r="G7" i="9"/>
  <c r="G8" i="9"/>
  <c r="I8" i="9" s="1"/>
  <c r="G9" i="9"/>
  <c r="G10" i="9"/>
  <c r="G11" i="9"/>
  <c r="G12" i="9"/>
  <c r="G13" i="9"/>
  <c r="G14" i="9"/>
  <c r="G15" i="9"/>
  <c r="I15" i="9" s="1"/>
  <c r="G16" i="9"/>
  <c r="G17" i="9"/>
  <c r="G18" i="9"/>
  <c r="G19" i="9"/>
  <c r="G20" i="9"/>
  <c r="I10" i="5"/>
  <c r="M10" i="5" s="1"/>
  <c r="J10" i="5" l="1"/>
  <c r="K10" i="5"/>
  <c r="E18" i="7"/>
  <c r="I6" i="5" l="1"/>
  <c r="E13" i="7" l="1"/>
  <c r="E14" i="7"/>
  <c r="E15" i="7"/>
  <c r="E16" i="7"/>
  <c r="E17" i="7"/>
  <c r="E12" i="7"/>
  <c r="H1" i="7" l="1"/>
  <c r="G1" i="7"/>
  <c r="E6" i="7"/>
  <c r="E4" i="7" l="1"/>
  <c r="E11" i="7"/>
  <c r="E7" i="7"/>
  <c r="E3" i="7"/>
  <c r="E9" i="7"/>
  <c r="E10" i="7"/>
  <c r="E2" i="7"/>
  <c r="E5" i="7"/>
  <c r="L37" i="5" l="1"/>
  <c r="L33" i="5"/>
  <c r="L32" i="5"/>
  <c r="J23" i="5"/>
  <c r="L34" i="5" l="1"/>
  <c r="M6" i="5"/>
  <c r="I20" i="5" l="1"/>
  <c r="I19" i="5"/>
  <c r="I18" i="5"/>
  <c r="I17" i="5"/>
  <c r="I16" i="5"/>
  <c r="I15" i="5"/>
  <c r="I14" i="5"/>
  <c r="I13" i="5"/>
  <c r="I12" i="5"/>
  <c r="I11" i="5"/>
  <c r="I9" i="5"/>
  <c r="I8" i="5"/>
  <c r="I7" i="5"/>
  <c r="K6" i="5"/>
  <c r="I5" i="5"/>
  <c r="I4" i="5"/>
  <c r="M4" i="5" l="1"/>
  <c r="K4" i="5"/>
  <c r="J4" i="5" s="1"/>
  <c r="K5" i="5"/>
  <c r="M5" i="5"/>
  <c r="K7" i="5"/>
  <c r="M7" i="5"/>
  <c r="K8" i="5"/>
  <c r="M8" i="5"/>
  <c r="K9" i="5"/>
  <c r="M9" i="5"/>
  <c r="K11" i="5"/>
  <c r="M11" i="5"/>
  <c r="K12" i="5"/>
  <c r="M12" i="5"/>
  <c r="K13" i="5"/>
  <c r="M13" i="5"/>
  <c r="K14" i="5"/>
  <c r="M14" i="5"/>
  <c r="K15" i="5"/>
  <c r="M15" i="5"/>
  <c r="K16" i="5"/>
  <c r="M16" i="5"/>
  <c r="K17" i="5"/>
  <c r="M17" i="5"/>
  <c r="K18" i="5"/>
  <c r="M18" i="5"/>
  <c r="K19" i="5"/>
  <c r="M19" i="5"/>
  <c r="K20" i="5"/>
  <c r="M20" i="5"/>
  <c r="J5" i="5"/>
  <c r="J6" i="5"/>
  <c r="J7" i="5"/>
  <c r="J8" i="5"/>
  <c r="J9" i="5"/>
  <c r="J11" i="5"/>
  <c r="J12" i="5"/>
  <c r="J13" i="5"/>
  <c r="J14" i="5"/>
  <c r="J15" i="5"/>
  <c r="J16" i="5"/>
  <c r="J17" i="5"/>
  <c r="J18" i="5"/>
  <c r="J19" i="5"/>
  <c r="J20" i="5"/>
</calcChain>
</file>

<file path=xl/sharedStrings.xml><?xml version="1.0" encoding="utf-8"?>
<sst xmlns="http://schemas.openxmlformats.org/spreadsheetml/2006/main" count="670" uniqueCount="94">
  <si>
    <t>Obra</t>
  </si>
  <si>
    <t>Peso</t>
  </si>
  <si>
    <t>Altura</t>
  </si>
  <si>
    <t>Largura</t>
  </si>
  <si>
    <t>Preço</t>
  </si>
  <si>
    <t>Pé</t>
  </si>
  <si>
    <t>Égua Deitada</t>
  </si>
  <si>
    <t>Violeiro</t>
  </si>
  <si>
    <t>Mulher Varrendo</t>
  </si>
  <si>
    <t>Pandeirista</t>
  </si>
  <si>
    <t>Bêbado</t>
  </si>
  <si>
    <t>Peladeiro</t>
  </si>
  <si>
    <t>Potro</t>
  </si>
  <si>
    <t>São Francisco</t>
  </si>
  <si>
    <t>Canoeiro</t>
  </si>
  <si>
    <t>Gárgula</t>
  </si>
  <si>
    <t>Anjo</t>
  </si>
  <si>
    <t>Enxadristas</t>
  </si>
  <si>
    <t>Cavaleiro</t>
  </si>
  <si>
    <t>Servente</t>
  </si>
  <si>
    <t>Maestro</t>
  </si>
  <si>
    <t>Totem</t>
  </si>
  <si>
    <t>Máscaras</t>
  </si>
  <si>
    <t>Kg</t>
  </si>
  <si>
    <t>?</t>
  </si>
  <si>
    <t>cm</t>
  </si>
  <si>
    <t>mais ou menos 3 m de altura</t>
  </si>
  <si>
    <t>Preço Kg</t>
  </si>
  <si>
    <t>custo</t>
  </si>
  <si>
    <t>Preço Base</t>
  </si>
  <si>
    <t>Base</t>
  </si>
  <si>
    <t>Granito</t>
  </si>
  <si>
    <t>Bronze</t>
  </si>
  <si>
    <t>.40%</t>
  </si>
  <si>
    <t>Redondo</t>
  </si>
  <si>
    <t>preços do festival agrosserra</t>
  </si>
  <si>
    <t>preços atuais</t>
  </si>
  <si>
    <t>valor médio</t>
  </si>
  <si>
    <t>DOWNTOWN</t>
  </si>
  <si>
    <t>Agrosserra julho de 2017</t>
  </si>
  <si>
    <t>Valor</t>
  </si>
  <si>
    <t>Nome</t>
  </si>
  <si>
    <t>D/C</t>
  </si>
  <si>
    <t>Guga</t>
  </si>
  <si>
    <t>Simas e Neto</t>
  </si>
  <si>
    <t>Frete</t>
  </si>
  <si>
    <t>madeira</t>
  </si>
  <si>
    <t>PedroRiense</t>
  </si>
  <si>
    <t>Compensado</t>
  </si>
  <si>
    <t>Cielo</t>
  </si>
  <si>
    <t>Máquina de cartão</t>
  </si>
  <si>
    <t>Total</t>
  </si>
  <si>
    <t>Água Raz</t>
  </si>
  <si>
    <t>Betume</t>
  </si>
  <si>
    <t>Árgila</t>
  </si>
  <si>
    <t>Ronaldo</t>
  </si>
  <si>
    <t>Adilsom</t>
  </si>
  <si>
    <t>Garimpo</t>
  </si>
  <si>
    <t>Bêbado de Bronze</t>
  </si>
  <si>
    <t>Trincha</t>
  </si>
  <si>
    <t>Débito</t>
  </si>
  <si>
    <t xml:space="preserve"> </t>
  </si>
  <si>
    <t>Corujão</t>
  </si>
  <si>
    <t>Sid</t>
  </si>
  <si>
    <t>4 portais</t>
  </si>
  <si>
    <t>4 x 50</t>
  </si>
  <si>
    <t>Hebber</t>
  </si>
  <si>
    <t>Geraldo</t>
  </si>
  <si>
    <t>Viopleiro</t>
  </si>
  <si>
    <t>Depósito em conta</t>
  </si>
  <si>
    <t>máquina</t>
  </si>
  <si>
    <t>data</t>
  </si>
  <si>
    <t>dinheiro</t>
  </si>
  <si>
    <t>cartão</t>
  </si>
  <si>
    <t>especificação</t>
  </si>
  <si>
    <t>Cleiton</t>
  </si>
  <si>
    <t>Equipamento Internet Rádio</t>
  </si>
  <si>
    <t>Osmar</t>
  </si>
  <si>
    <t>Dívida Antiga</t>
  </si>
  <si>
    <t xml:space="preserve">Preço de Custo = Preço Kg . Peso + Base </t>
  </si>
  <si>
    <t xml:space="preserve">Preço = Preço de Custo + 40% </t>
  </si>
  <si>
    <t>Mulher Deitada</t>
  </si>
  <si>
    <t>Agrosserra - Palácio de Cristal - Outubro de 2017</t>
  </si>
  <si>
    <t>Agrosserra - Niterói - Outubro de 2017</t>
  </si>
  <si>
    <t>Agrosserra - Shopping Downtown - Novembro de 2017</t>
  </si>
  <si>
    <t>Corujinhas</t>
  </si>
  <si>
    <t>Quadrinhos</t>
  </si>
  <si>
    <t>Tijolinhos</t>
  </si>
  <si>
    <t>Artesanato</t>
  </si>
  <si>
    <t>Preço de Custo = Preço Kg . Peso + Base</t>
  </si>
  <si>
    <t>Lucro</t>
  </si>
  <si>
    <t>.20%</t>
  </si>
  <si>
    <t>lucro 20%</t>
  </si>
  <si>
    <t>preço Kg antigo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</si>
</sst>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164" fontId="5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3" fillId="5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64" fontId="17" fillId="3" borderId="2" xfId="0" applyNumberFormat="1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/>
    </xf>
    <xf numFmtId="164" fontId="7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4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164" fontId="23" fillId="6" borderId="2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4" fillId="7" borderId="0" xfId="0" applyFont="1" applyFill="1" applyAlignment="1">
      <alignment horizontal="center"/>
    </xf>
    <xf numFmtId="164" fontId="24" fillId="7" borderId="0" xfId="0" applyNumberFormat="1" applyFont="1" applyFill="1" applyAlignment="1">
      <alignment horizontal="center"/>
    </xf>
    <xf numFmtId="0" fontId="24" fillId="0" borderId="0" xfId="0" applyFo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center"/>
    </xf>
    <xf numFmtId="164" fontId="24" fillId="8" borderId="0" xfId="0" applyNumberFormat="1" applyFont="1" applyFill="1" applyAlignment="1">
      <alignment horizontal="center"/>
    </xf>
    <xf numFmtId="164" fontId="27" fillId="8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0" xfId="0" applyFont="1"/>
    <xf numFmtId="0" fontId="29" fillId="0" borderId="0" xfId="0" applyFont="1"/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4" fontId="6" fillId="6" borderId="9" xfId="0" applyNumberFormat="1" applyFont="1" applyFill="1" applyBorder="1" applyAlignment="1">
      <alignment horizontal="center"/>
    </xf>
    <xf numFmtId="0" fontId="23" fillId="9" borderId="11" xfId="0" applyFont="1" applyFill="1" applyBorder="1" applyAlignment="1">
      <alignment horizontal="center" vertical="center"/>
    </xf>
    <xf numFmtId="164" fontId="23" fillId="9" borderId="13" xfId="0" applyNumberFormat="1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44" fontId="6" fillId="2" borderId="0" xfId="1" applyFont="1" applyFill="1" applyBorder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4" fillId="0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9</xdr:row>
      <xdr:rowOff>85725</xdr:rowOff>
    </xdr:from>
    <xdr:to>
      <xdr:col>18</xdr:col>
      <xdr:colOff>447675</xdr:colOff>
      <xdr:row>25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2190750"/>
          <a:ext cx="5238750" cy="37147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0</xdr:row>
      <xdr:rowOff>57150</xdr:rowOff>
    </xdr:from>
    <xdr:to>
      <xdr:col>19</xdr:col>
      <xdr:colOff>589868</xdr:colOff>
      <xdr:row>14</xdr:row>
      <xdr:rowOff>94809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57150"/>
          <a:ext cx="5457143" cy="3533334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2</xdr:row>
      <xdr:rowOff>114300</xdr:rowOff>
    </xdr:from>
    <xdr:to>
      <xdr:col>20</xdr:col>
      <xdr:colOff>334084</xdr:colOff>
      <xdr:row>19</xdr:row>
      <xdr:rowOff>143444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552450"/>
          <a:ext cx="5077534" cy="407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8</xdr:row>
      <xdr:rowOff>66675</xdr:rowOff>
    </xdr:from>
    <xdr:to>
      <xdr:col>21</xdr:col>
      <xdr:colOff>200860</xdr:colOff>
      <xdr:row>25</xdr:row>
      <xdr:rowOff>38635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933575"/>
          <a:ext cx="5982535" cy="38295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12</xdr:col>
      <xdr:colOff>9525</xdr:colOff>
      <xdr:row>2</xdr:row>
      <xdr:rowOff>200025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4643E8-2C5D-42A1-ACB1-F7B2C76F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2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</xdr:row>
      <xdr:rowOff>0</xdr:rowOff>
    </xdr:from>
    <xdr:to>
      <xdr:col>16</xdr:col>
      <xdr:colOff>48334</xdr:colOff>
      <xdr:row>20</xdr:row>
      <xdr:rowOff>76741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0"/>
          <a:ext cx="5077534" cy="3877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76200</xdr:rowOff>
    </xdr:from>
    <xdr:to>
      <xdr:col>9</xdr:col>
      <xdr:colOff>457925</xdr:colOff>
      <xdr:row>20</xdr:row>
      <xdr:rowOff>133863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76225"/>
          <a:ext cx="5191850" cy="3677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66675</xdr:rowOff>
    </xdr:from>
    <xdr:to>
      <xdr:col>19</xdr:col>
      <xdr:colOff>496031</xdr:colOff>
      <xdr:row>20</xdr:row>
      <xdr:rowOff>162443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266700"/>
          <a:ext cx="5239481" cy="3715268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1</xdr:row>
      <xdr:rowOff>66675</xdr:rowOff>
    </xdr:from>
    <xdr:to>
      <xdr:col>30</xdr:col>
      <xdr:colOff>123825</xdr:colOff>
      <xdr:row>19</xdr:row>
      <xdr:rowOff>171450</xdr:rowOff>
    </xdr:to>
    <xdr:pic>
      <xdr:nvPicPr>
        <xdr:cNvPr id="5" name="Imagem 4" descr="Nenhum texto alternativo automático disponível.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6700"/>
          <a:ext cx="545782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FDA3-5984-42AD-9D78-3C441002C09F}">
  <dimension ref="A1:M20"/>
  <sheetViews>
    <sheetView tabSelected="1" topLeftCell="D13" workbookViewId="0">
      <selection activeCell="F23" sqref="F23:M25"/>
    </sheetView>
  </sheetViews>
  <sheetFormatPr defaultRowHeight="15" x14ac:dyDescent="0.25"/>
  <cols>
    <col min="1" max="1" width="23.5703125" customWidth="1"/>
    <col min="4" max="4" width="19.42578125" customWidth="1"/>
    <col min="6" max="6" width="26.5703125" customWidth="1"/>
    <col min="9" max="9" width="13.5703125" customWidth="1"/>
    <col min="10" max="10" width="17.28515625" customWidth="1"/>
    <col min="11" max="11" width="15.7109375" customWidth="1"/>
    <col min="12" max="12" width="18.28515625" customWidth="1"/>
    <col min="13" max="13" width="16.7109375" customWidth="1"/>
  </cols>
  <sheetData>
    <row r="1" spans="1:13" ht="32.25" thickBot="1" x14ac:dyDescent="0.3">
      <c r="A1" s="112" t="s">
        <v>0</v>
      </c>
      <c r="B1" s="114" t="s">
        <v>1</v>
      </c>
      <c r="C1" s="114"/>
      <c r="D1" s="113" t="s">
        <v>4</v>
      </c>
      <c r="F1" s="115">
        <v>2022</v>
      </c>
      <c r="G1" s="115"/>
      <c r="H1" s="115"/>
      <c r="I1" s="115"/>
      <c r="J1" s="115"/>
      <c r="K1" s="115"/>
      <c r="L1" s="115"/>
      <c r="M1" s="115"/>
    </row>
    <row r="2" spans="1:13" s="102" customFormat="1" ht="18.75" x14ac:dyDescent="0.3">
      <c r="A2" s="104" t="s">
        <v>5</v>
      </c>
      <c r="B2" s="101">
        <v>3</v>
      </c>
      <c r="C2" s="101" t="s">
        <v>23</v>
      </c>
      <c r="D2" s="105">
        <v>1600</v>
      </c>
      <c r="F2" s="78" t="s">
        <v>27</v>
      </c>
      <c r="G2" s="116" t="s">
        <v>29</v>
      </c>
      <c r="H2" s="116"/>
      <c r="I2" s="117" t="s">
        <v>89</v>
      </c>
      <c r="J2" s="117"/>
      <c r="K2" s="117"/>
      <c r="L2" s="117"/>
      <c r="M2" s="117"/>
    </row>
    <row r="3" spans="1:13" s="102" customFormat="1" ht="18.75" x14ac:dyDescent="0.3">
      <c r="A3" s="104" t="s">
        <v>6</v>
      </c>
      <c r="B3" s="101">
        <v>4.5</v>
      </c>
      <c r="C3" s="101" t="s">
        <v>23</v>
      </c>
      <c r="D3" s="105">
        <v>2400</v>
      </c>
      <c r="F3" s="80">
        <v>300</v>
      </c>
      <c r="G3" s="118">
        <v>100</v>
      </c>
      <c r="H3" s="118"/>
      <c r="I3" s="119" t="s">
        <v>80</v>
      </c>
      <c r="J3" s="119"/>
      <c r="K3" s="119"/>
      <c r="L3" s="119"/>
      <c r="M3" s="119"/>
    </row>
    <row r="4" spans="1:13" s="102" customFormat="1" ht="18.75" x14ac:dyDescent="0.3">
      <c r="A4" s="109" t="s">
        <v>7</v>
      </c>
      <c r="B4" s="110">
        <v>6</v>
      </c>
      <c r="C4" s="110" t="s">
        <v>23</v>
      </c>
      <c r="D4" s="111">
        <v>3150</v>
      </c>
      <c r="F4" s="81" t="s">
        <v>0</v>
      </c>
      <c r="G4" s="81" t="s">
        <v>1</v>
      </c>
      <c r="H4" s="81"/>
      <c r="I4" s="81" t="s">
        <v>30</v>
      </c>
      <c r="J4" s="82" t="s">
        <v>28</v>
      </c>
      <c r="K4" s="82" t="s">
        <v>33</v>
      </c>
      <c r="L4" s="82" t="s">
        <v>4</v>
      </c>
      <c r="M4" s="82" t="s">
        <v>34</v>
      </c>
    </row>
    <row r="5" spans="1:13" s="102" customFormat="1" ht="18.75" x14ac:dyDescent="0.3">
      <c r="A5" s="109" t="s">
        <v>8</v>
      </c>
      <c r="B5" s="110">
        <v>8</v>
      </c>
      <c r="C5" s="110" t="s">
        <v>23</v>
      </c>
      <c r="D5" s="111">
        <v>4100</v>
      </c>
      <c r="F5" s="84" t="s">
        <v>10</v>
      </c>
      <c r="G5" s="84">
        <v>11</v>
      </c>
      <c r="H5" s="84" t="s">
        <v>23</v>
      </c>
      <c r="I5" s="84" t="s">
        <v>32</v>
      </c>
      <c r="J5" s="85">
        <f>IF(I5="Granito",G3+G5*F3,G5*F3)</f>
        <v>3300</v>
      </c>
      <c r="K5" s="85">
        <f>J5*40/100</f>
        <v>1320</v>
      </c>
      <c r="L5" s="85">
        <f>J5*5/3</f>
        <v>5500</v>
      </c>
      <c r="M5" s="85">
        <v>5500</v>
      </c>
    </row>
    <row r="6" spans="1:13" s="102" customFormat="1" ht="18.75" x14ac:dyDescent="0.3">
      <c r="A6" s="104" t="s">
        <v>9</v>
      </c>
      <c r="B6" s="101">
        <v>9</v>
      </c>
      <c r="C6" s="101" t="s">
        <v>23</v>
      </c>
      <c r="D6" s="105">
        <v>4600</v>
      </c>
      <c r="F6" s="146" t="s">
        <v>8</v>
      </c>
      <c r="G6" s="84">
        <v>8</v>
      </c>
      <c r="H6" s="84" t="s">
        <v>23</v>
      </c>
      <c r="I6" s="84" t="s">
        <v>31</v>
      </c>
      <c r="J6" s="100">
        <f>IF(I6="Granito",G3+G6*F3,G6*F3)</f>
        <v>2500</v>
      </c>
      <c r="K6" s="85">
        <f t="shared" ref="K6:K19" si="0">J6*40/100</f>
        <v>1000</v>
      </c>
      <c r="L6" s="85">
        <f t="shared" ref="L6:L20" si="1">J6*5/3</f>
        <v>4166.666666666667</v>
      </c>
      <c r="M6" s="85">
        <v>4100</v>
      </c>
    </row>
    <row r="7" spans="1:13" s="102" customFormat="1" ht="18.75" x14ac:dyDescent="0.3">
      <c r="A7" s="104" t="s">
        <v>10</v>
      </c>
      <c r="B7" s="101">
        <v>11</v>
      </c>
      <c r="C7" s="101" t="s">
        <v>23</v>
      </c>
      <c r="D7" s="105">
        <v>5500</v>
      </c>
      <c r="F7" s="86" t="s">
        <v>6</v>
      </c>
      <c r="G7" s="86">
        <v>6</v>
      </c>
      <c r="H7" s="86" t="s">
        <v>23</v>
      </c>
      <c r="I7" s="86" t="s">
        <v>32</v>
      </c>
      <c r="J7" s="87">
        <f>IF(I6="Granito",G3+G7*F3,G7*F3)</f>
        <v>1900</v>
      </c>
      <c r="K7" s="87">
        <f t="shared" si="0"/>
        <v>760</v>
      </c>
      <c r="L7" s="87">
        <f t="shared" si="1"/>
        <v>3166.6666666666665</v>
      </c>
      <c r="M7" s="87">
        <v>3150</v>
      </c>
    </row>
    <row r="8" spans="1:13" s="102" customFormat="1" ht="18.75" x14ac:dyDescent="0.3">
      <c r="A8" s="109" t="s">
        <v>81</v>
      </c>
      <c r="B8" s="110">
        <v>11</v>
      </c>
      <c r="C8" s="110" t="s">
        <v>23</v>
      </c>
      <c r="D8" s="111">
        <v>5500</v>
      </c>
      <c r="F8" s="86" t="s">
        <v>7</v>
      </c>
      <c r="G8" s="86">
        <v>8</v>
      </c>
      <c r="H8" s="86" t="s">
        <v>23</v>
      </c>
      <c r="I8" s="86" t="s">
        <v>31</v>
      </c>
      <c r="J8" s="87">
        <f>IF(I8="Granito",G3+G8*F3,G8*F3)</f>
        <v>2500</v>
      </c>
      <c r="K8" s="87">
        <f t="shared" si="0"/>
        <v>1000</v>
      </c>
      <c r="L8" s="87">
        <f t="shared" si="1"/>
        <v>4166.666666666667</v>
      </c>
      <c r="M8" s="87">
        <v>4100</v>
      </c>
    </row>
    <row r="9" spans="1:13" s="102" customFormat="1" ht="18.75" x14ac:dyDescent="0.3">
      <c r="A9" s="109" t="s">
        <v>11</v>
      </c>
      <c r="B9" s="110">
        <v>11.5</v>
      </c>
      <c r="C9" s="110" t="s">
        <v>23</v>
      </c>
      <c r="D9" s="111">
        <v>4000</v>
      </c>
      <c r="F9" s="84" t="s">
        <v>9</v>
      </c>
      <c r="G9" s="101">
        <v>9</v>
      </c>
      <c r="H9" s="101" t="s">
        <v>23</v>
      </c>
      <c r="I9" s="84" t="s">
        <v>31</v>
      </c>
      <c r="J9" s="100">
        <f>IF(I9="Granito",G3+G9*F3,G9*F3)</f>
        <v>2800</v>
      </c>
      <c r="K9" s="100">
        <f t="shared" si="0"/>
        <v>1120</v>
      </c>
      <c r="L9" s="85">
        <f t="shared" si="1"/>
        <v>4666.666666666667</v>
      </c>
      <c r="M9" s="100">
        <v>4600</v>
      </c>
    </row>
    <row r="10" spans="1:13" s="102" customFormat="1" ht="18.75" x14ac:dyDescent="0.3">
      <c r="A10" s="104" t="s">
        <v>12</v>
      </c>
      <c r="B10" s="101">
        <v>12.8</v>
      </c>
      <c r="C10" s="101" t="s">
        <v>23</v>
      </c>
      <c r="D10" s="105">
        <v>6500</v>
      </c>
      <c r="F10" s="86" t="s">
        <v>81</v>
      </c>
      <c r="G10" s="86">
        <v>11</v>
      </c>
      <c r="H10" s="86" t="s">
        <v>23</v>
      </c>
      <c r="I10" s="86" t="s">
        <v>31</v>
      </c>
      <c r="J10" s="87">
        <f>IF(I10="Granito",G3+G10*F3,G10*F3)</f>
        <v>3400</v>
      </c>
      <c r="K10" s="87">
        <f t="shared" si="0"/>
        <v>1360</v>
      </c>
      <c r="L10" s="87">
        <f t="shared" si="1"/>
        <v>5666.666666666667</v>
      </c>
      <c r="M10" s="87">
        <v>5500</v>
      </c>
    </row>
    <row r="11" spans="1:13" s="102" customFormat="1" ht="18.75" x14ac:dyDescent="0.3">
      <c r="A11" s="104" t="s">
        <v>13</v>
      </c>
      <c r="B11" s="101">
        <v>14</v>
      </c>
      <c r="C11" s="101" t="s">
        <v>23</v>
      </c>
      <c r="D11" s="105">
        <v>7000</v>
      </c>
      <c r="F11" s="86" t="s">
        <v>11</v>
      </c>
      <c r="G11" s="86">
        <v>11.5</v>
      </c>
      <c r="H11" s="86" t="s">
        <v>23</v>
      </c>
      <c r="I11" s="86" t="s">
        <v>31</v>
      </c>
      <c r="J11" s="87">
        <f>IF(I5="Granito",G3+G11*F3,G11*F3)</f>
        <v>3450</v>
      </c>
      <c r="K11" s="87">
        <f t="shared" si="0"/>
        <v>1380</v>
      </c>
      <c r="L11" s="87">
        <f t="shared" si="1"/>
        <v>5750</v>
      </c>
      <c r="M11" s="87">
        <v>4000</v>
      </c>
    </row>
    <row r="12" spans="1:13" s="102" customFormat="1" ht="18.75" x14ac:dyDescent="0.3">
      <c r="A12" s="109" t="s">
        <v>14</v>
      </c>
      <c r="B12" s="110">
        <v>15</v>
      </c>
      <c r="C12" s="110" t="s">
        <v>23</v>
      </c>
      <c r="D12" s="111">
        <v>7500</v>
      </c>
      <c r="F12" s="84" t="s">
        <v>12</v>
      </c>
      <c r="G12" s="84">
        <v>12.8</v>
      </c>
      <c r="H12" s="84" t="s">
        <v>23</v>
      </c>
      <c r="I12" s="84" t="s">
        <v>31</v>
      </c>
      <c r="J12" s="85">
        <f>IF(I12="Granito",G3+G12*F3,G12*F3)</f>
        <v>3940</v>
      </c>
      <c r="K12" s="85">
        <f t="shared" si="0"/>
        <v>1576</v>
      </c>
      <c r="L12" s="85">
        <f t="shared" si="1"/>
        <v>6566.666666666667</v>
      </c>
      <c r="M12" s="85">
        <v>6500</v>
      </c>
    </row>
    <row r="13" spans="1:13" s="102" customFormat="1" ht="18.75" x14ac:dyDescent="0.3">
      <c r="A13" s="109" t="s">
        <v>15</v>
      </c>
      <c r="B13" s="110">
        <v>15</v>
      </c>
      <c r="C13" s="110" t="s">
        <v>23</v>
      </c>
      <c r="D13" s="111">
        <v>7500</v>
      </c>
      <c r="F13" s="84" t="s">
        <v>13</v>
      </c>
      <c r="G13" s="84">
        <v>14</v>
      </c>
      <c r="H13" s="84" t="s">
        <v>23</v>
      </c>
      <c r="I13" s="84" t="s">
        <v>32</v>
      </c>
      <c r="J13" s="85">
        <f>IF(I13="Granito",G3+G13*F3,G13*F3)</f>
        <v>4200</v>
      </c>
      <c r="K13" s="85">
        <f t="shared" si="0"/>
        <v>1680</v>
      </c>
      <c r="L13" s="85">
        <f t="shared" si="1"/>
        <v>7000</v>
      </c>
      <c r="M13" s="85">
        <v>7000</v>
      </c>
    </row>
    <row r="14" spans="1:13" ht="18.75" x14ac:dyDescent="0.3">
      <c r="A14" s="104" t="s">
        <v>16</v>
      </c>
      <c r="B14" s="101">
        <v>16</v>
      </c>
      <c r="C14" s="101" t="s">
        <v>23</v>
      </c>
      <c r="D14" s="105">
        <v>8000</v>
      </c>
      <c r="F14" s="86" t="s">
        <v>14</v>
      </c>
      <c r="G14" s="86">
        <v>15</v>
      </c>
      <c r="H14" s="86" t="s">
        <v>23</v>
      </c>
      <c r="I14" s="86" t="s">
        <v>32</v>
      </c>
      <c r="J14" s="87">
        <f>IF(I14="Granito",G3+G14*F3,G14*F3)</f>
        <v>4500</v>
      </c>
      <c r="K14" s="87">
        <f t="shared" si="0"/>
        <v>1800</v>
      </c>
      <c r="L14" s="87">
        <f t="shared" si="1"/>
        <v>7500</v>
      </c>
      <c r="M14" s="87">
        <v>7500</v>
      </c>
    </row>
    <row r="15" spans="1:13" ht="18.75" x14ac:dyDescent="0.3">
      <c r="A15" s="104" t="s">
        <v>17</v>
      </c>
      <c r="B15" s="101">
        <v>22</v>
      </c>
      <c r="C15" s="101" t="s">
        <v>23</v>
      </c>
      <c r="D15" s="105">
        <v>11000</v>
      </c>
      <c r="F15" s="86" t="s">
        <v>15</v>
      </c>
      <c r="G15" s="86">
        <v>15</v>
      </c>
      <c r="H15" s="86" t="s">
        <v>23</v>
      </c>
      <c r="I15" s="86" t="s">
        <v>32</v>
      </c>
      <c r="J15" s="87">
        <f>IF(I14="Granito",G3+G15*F3,G15*F3)</f>
        <v>4500</v>
      </c>
      <c r="K15" s="87">
        <f t="shared" si="0"/>
        <v>1800</v>
      </c>
      <c r="L15" s="87">
        <f t="shared" si="1"/>
        <v>7500</v>
      </c>
      <c r="M15" s="87">
        <v>7500</v>
      </c>
    </row>
    <row r="16" spans="1:13" ht="18.75" x14ac:dyDescent="0.3">
      <c r="A16" s="109" t="s">
        <v>18</v>
      </c>
      <c r="B16" s="110">
        <v>22</v>
      </c>
      <c r="C16" s="110" t="s">
        <v>23</v>
      </c>
      <c r="D16" s="111">
        <v>11100</v>
      </c>
      <c r="F16" s="84" t="s">
        <v>16</v>
      </c>
      <c r="G16" s="84">
        <v>16</v>
      </c>
      <c r="H16" s="84" t="s">
        <v>23</v>
      </c>
      <c r="I16" s="84" t="s">
        <v>32</v>
      </c>
      <c r="J16" s="85">
        <f>IF(I16="Granito",G3+G16*F3,G16*F3)</f>
        <v>4800</v>
      </c>
      <c r="K16" s="85">
        <f t="shared" si="0"/>
        <v>1920</v>
      </c>
      <c r="L16" s="85">
        <f t="shared" si="1"/>
        <v>8000</v>
      </c>
      <c r="M16" s="85">
        <v>8000</v>
      </c>
    </row>
    <row r="17" spans="1:13" ht="18.75" x14ac:dyDescent="0.3">
      <c r="A17" s="109" t="s">
        <v>19</v>
      </c>
      <c r="B17" s="110">
        <v>25</v>
      </c>
      <c r="C17" s="110" t="s">
        <v>23</v>
      </c>
      <c r="D17" s="111">
        <v>12600</v>
      </c>
      <c r="F17" s="84" t="s">
        <v>17</v>
      </c>
      <c r="G17" s="84">
        <v>22</v>
      </c>
      <c r="H17" s="84" t="s">
        <v>23</v>
      </c>
      <c r="I17" s="84" t="s">
        <v>32</v>
      </c>
      <c r="J17" s="85">
        <f>IF(I17="Granito",G3+G17*F3,G17*F3)</f>
        <v>6600</v>
      </c>
      <c r="K17" s="85">
        <f t="shared" si="0"/>
        <v>2640</v>
      </c>
      <c r="L17" s="85">
        <f t="shared" si="1"/>
        <v>11000</v>
      </c>
      <c r="M17" s="85">
        <v>11000</v>
      </c>
    </row>
    <row r="18" spans="1:13" ht="19.5" thickBot="1" x14ac:dyDescent="0.35">
      <c r="A18" s="106" t="s">
        <v>20</v>
      </c>
      <c r="B18" s="107">
        <v>35</v>
      </c>
      <c r="C18" s="107" t="s">
        <v>23</v>
      </c>
      <c r="D18" s="108">
        <v>17500</v>
      </c>
      <c r="F18" s="86" t="s">
        <v>18</v>
      </c>
      <c r="G18" s="86">
        <v>22</v>
      </c>
      <c r="H18" s="86" t="s">
        <v>23</v>
      </c>
      <c r="I18" s="86" t="s">
        <v>31</v>
      </c>
      <c r="J18" s="87">
        <f>IF(I18="Granito",G3+G18*F3,G18*F3)</f>
        <v>6700</v>
      </c>
      <c r="K18" s="87">
        <f t="shared" si="0"/>
        <v>2680</v>
      </c>
      <c r="L18" s="87">
        <f t="shared" si="1"/>
        <v>11166.666666666666</v>
      </c>
      <c r="M18" s="87">
        <v>11100</v>
      </c>
    </row>
    <row r="19" spans="1:13" ht="18.75" x14ac:dyDescent="0.3">
      <c r="A19" s="103"/>
      <c r="B19" s="103"/>
      <c r="C19" s="103"/>
      <c r="D19" s="103"/>
      <c r="F19" s="86" t="s">
        <v>19</v>
      </c>
      <c r="G19" s="86">
        <v>25</v>
      </c>
      <c r="H19" s="86" t="s">
        <v>23</v>
      </c>
      <c r="I19" s="86" t="s">
        <v>31</v>
      </c>
      <c r="J19" s="87">
        <f>IF(I18="Granito",G3+G19*F3,G19*F3)</f>
        <v>7600</v>
      </c>
      <c r="K19" s="87">
        <f t="shared" si="0"/>
        <v>3040</v>
      </c>
      <c r="L19" s="87">
        <f t="shared" si="1"/>
        <v>12666.666666666666</v>
      </c>
      <c r="M19" s="87">
        <v>12600</v>
      </c>
    </row>
    <row r="20" spans="1:13" ht="18.75" x14ac:dyDescent="0.3">
      <c r="A20" s="103"/>
      <c r="B20" s="103"/>
      <c r="C20" s="103"/>
      <c r="D20" s="103"/>
      <c r="F20" s="84" t="s">
        <v>20</v>
      </c>
      <c r="G20" s="84">
        <v>35</v>
      </c>
      <c r="H20" s="84" t="s">
        <v>23</v>
      </c>
      <c r="I20" s="84" t="s">
        <v>32</v>
      </c>
      <c r="J20" s="85">
        <f>IF(I20="Granito",G3+G20*F3,G20*F3)</f>
        <v>10500</v>
      </c>
      <c r="K20" s="85">
        <f>J20*40/100</f>
        <v>4200</v>
      </c>
      <c r="L20" s="85">
        <f t="shared" si="1"/>
        <v>17500</v>
      </c>
      <c r="M20" s="85">
        <v>17500</v>
      </c>
    </row>
  </sheetData>
  <mergeCells count="6">
    <mergeCell ref="B1:C1"/>
    <mergeCell ref="F1:M1"/>
    <mergeCell ref="G2:H2"/>
    <mergeCell ref="I2:M2"/>
    <mergeCell ref="G3:H3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topLeftCell="N10" workbookViewId="0">
      <selection activeCell="AC15" sqref="AC15"/>
    </sheetView>
  </sheetViews>
  <sheetFormatPr defaultRowHeight="15.75" x14ac:dyDescent="0.25"/>
  <cols>
    <col min="1" max="1" width="20.28515625" style="15" customWidth="1"/>
    <col min="2" max="2" width="11.5703125" style="15" bestFit="1" customWidth="1"/>
    <col min="3" max="3" width="3.28515625" style="15" bestFit="1" customWidth="1"/>
    <col min="4" max="4" width="14.5703125" style="1" customWidth="1"/>
    <col min="5" max="5" width="14.85546875" style="1" customWidth="1"/>
    <col min="6" max="6" width="17.28515625" style="1" customWidth="1"/>
    <col min="7" max="7" width="19.42578125" style="1" customWidth="1"/>
    <col min="8" max="8" width="17.85546875" style="1" customWidth="1"/>
    <col min="9" max="16384" width="9.140625" style="1"/>
  </cols>
  <sheetData>
    <row r="1" spans="1:8" ht="31.5" x14ac:dyDescent="0.25">
      <c r="A1" s="115">
        <v>2022</v>
      </c>
      <c r="B1" s="115"/>
      <c r="C1" s="115"/>
      <c r="D1" s="115"/>
      <c r="E1" s="115"/>
      <c r="F1" s="115"/>
      <c r="G1" s="115"/>
      <c r="H1" s="115"/>
    </row>
    <row r="2" spans="1:8" ht="18.75" x14ac:dyDescent="0.25">
      <c r="A2" s="78" t="s">
        <v>27</v>
      </c>
      <c r="B2" s="116" t="s">
        <v>29</v>
      </c>
      <c r="C2" s="116"/>
      <c r="D2" s="117" t="s">
        <v>89</v>
      </c>
      <c r="E2" s="117"/>
      <c r="F2" s="117"/>
      <c r="G2" s="117"/>
      <c r="H2" s="117"/>
    </row>
    <row r="3" spans="1:8" ht="18.75" x14ac:dyDescent="0.25">
      <c r="A3" s="80">
        <v>300</v>
      </c>
      <c r="B3" s="118">
        <v>100</v>
      </c>
      <c r="C3" s="118"/>
      <c r="D3" s="119" t="s">
        <v>80</v>
      </c>
      <c r="E3" s="119"/>
      <c r="F3" s="119"/>
      <c r="G3" s="119"/>
      <c r="H3" s="119"/>
    </row>
    <row r="4" spans="1:8" ht="18.75" x14ac:dyDescent="0.25">
      <c r="A4" s="81" t="s">
        <v>0</v>
      </c>
      <c r="B4" s="81" t="s">
        <v>1</v>
      </c>
      <c r="C4" s="81"/>
      <c r="D4" s="81" t="s">
        <v>30</v>
      </c>
      <c r="E4" s="82" t="s">
        <v>28</v>
      </c>
      <c r="F4" s="82" t="s">
        <v>33</v>
      </c>
      <c r="G4" s="82" t="s">
        <v>4</v>
      </c>
      <c r="H4" s="82" t="s">
        <v>34</v>
      </c>
    </row>
    <row r="5" spans="1:8" ht="18.75" x14ac:dyDescent="0.3">
      <c r="A5" s="84" t="s">
        <v>5</v>
      </c>
      <c r="B5" s="84">
        <v>3</v>
      </c>
      <c r="C5" s="84" t="s">
        <v>23</v>
      </c>
      <c r="D5" s="84" t="s">
        <v>31</v>
      </c>
      <c r="E5" s="85">
        <f>IF(D5="Granito",B3+B5*A3,B5*A3)</f>
        <v>1000</v>
      </c>
      <c r="F5" s="85">
        <f>G5*40/100</f>
        <v>666.66666666666674</v>
      </c>
      <c r="G5" s="85">
        <f t="shared" ref="G5:G20" si="0">E5*5/3</f>
        <v>1666.6666666666667</v>
      </c>
      <c r="H5" s="85">
        <v>1600</v>
      </c>
    </row>
    <row r="6" spans="1:8" ht="18.75" x14ac:dyDescent="0.3">
      <c r="A6" s="84" t="s">
        <v>6</v>
      </c>
      <c r="B6" s="84">
        <v>4.5</v>
      </c>
      <c r="C6" s="84" t="s">
        <v>23</v>
      </c>
      <c r="D6" s="84" t="s">
        <v>31</v>
      </c>
      <c r="E6" s="100">
        <f>IF(D6="Granito",B3+B6*A3,B6*A3)</f>
        <v>1450</v>
      </c>
      <c r="F6" s="85">
        <f t="shared" ref="F6:F20" si="1">E6*40/100</f>
        <v>580</v>
      </c>
      <c r="G6" s="85">
        <f t="shared" si="0"/>
        <v>2416.6666666666665</v>
      </c>
      <c r="H6" s="85">
        <v>2400</v>
      </c>
    </row>
    <row r="7" spans="1:8" ht="18.75" x14ac:dyDescent="0.3">
      <c r="A7" s="86" t="s">
        <v>7</v>
      </c>
      <c r="B7" s="86">
        <v>6</v>
      </c>
      <c r="C7" s="86" t="s">
        <v>23</v>
      </c>
      <c r="D7" s="86" t="s">
        <v>32</v>
      </c>
      <c r="E7" s="87">
        <f>IF(D6="Granito",B3+B7*A3,B7*A3)</f>
        <v>1900</v>
      </c>
      <c r="F7" s="87">
        <f t="shared" si="1"/>
        <v>760</v>
      </c>
      <c r="G7" s="87">
        <f t="shared" si="0"/>
        <v>3166.6666666666665</v>
      </c>
      <c r="H7" s="87">
        <v>3150</v>
      </c>
    </row>
    <row r="8" spans="1:8" ht="18.75" x14ac:dyDescent="0.3">
      <c r="A8" s="86" t="s">
        <v>8</v>
      </c>
      <c r="B8" s="86">
        <v>8</v>
      </c>
      <c r="C8" s="86" t="s">
        <v>23</v>
      </c>
      <c r="D8" s="86" t="s">
        <v>31</v>
      </c>
      <c r="E8" s="87">
        <f>IF(D8="Granito",B3+B8*A3,B8*A3)</f>
        <v>2500</v>
      </c>
      <c r="F8" s="87">
        <f t="shared" si="1"/>
        <v>1000</v>
      </c>
      <c r="G8" s="87">
        <f t="shared" si="0"/>
        <v>4166.666666666667</v>
      </c>
      <c r="H8" s="87">
        <v>4100</v>
      </c>
    </row>
    <row r="9" spans="1:8" s="99" customFormat="1" ht="18.75" x14ac:dyDescent="0.3">
      <c r="A9" s="84" t="s">
        <v>9</v>
      </c>
      <c r="B9" s="101">
        <v>9</v>
      </c>
      <c r="C9" s="101" t="s">
        <v>23</v>
      </c>
      <c r="D9" s="84" t="s">
        <v>31</v>
      </c>
      <c r="E9" s="100">
        <f>IF(D9="Granito",B3+B9*A3,B9*A3)</f>
        <v>2800</v>
      </c>
      <c r="F9" s="100">
        <f t="shared" si="1"/>
        <v>1120</v>
      </c>
      <c r="G9" s="85">
        <f t="shared" si="0"/>
        <v>4666.666666666667</v>
      </c>
      <c r="H9" s="100">
        <v>4600</v>
      </c>
    </row>
    <row r="10" spans="1:8" s="99" customFormat="1" ht="18.75" x14ac:dyDescent="0.3">
      <c r="A10" s="84" t="s">
        <v>10</v>
      </c>
      <c r="B10" s="84">
        <v>11</v>
      </c>
      <c r="C10" s="84" t="s">
        <v>23</v>
      </c>
      <c r="D10" s="84" t="s">
        <v>32</v>
      </c>
      <c r="E10" s="85">
        <f>IF(D10="Granito",B3+B10*A3,B10*A3)</f>
        <v>3300</v>
      </c>
      <c r="F10" s="85">
        <f t="shared" si="1"/>
        <v>1320</v>
      </c>
      <c r="G10" s="85">
        <f t="shared" si="0"/>
        <v>5500</v>
      </c>
      <c r="H10" s="85">
        <v>5500</v>
      </c>
    </row>
    <row r="11" spans="1:8" s="99" customFormat="1" ht="18.75" x14ac:dyDescent="0.3">
      <c r="A11" s="86" t="s">
        <v>81</v>
      </c>
      <c r="B11" s="86">
        <v>11</v>
      </c>
      <c r="C11" s="86" t="s">
        <v>23</v>
      </c>
      <c r="D11" s="86" t="s">
        <v>31</v>
      </c>
      <c r="E11" s="87">
        <f>IF(D11="Granito",B3+B11*A3,B11*A3)</f>
        <v>3400</v>
      </c>
      <c r="F11" s="87">
        <f t="shared" si="1"/>
        <v>1360</v>
      </c>
      <c r="G11" s="87">
        <f t="shared" si="0"/>
        <v>5666.666666666667</v>
      </c>
      <c r="H11" s="87">
        <v>5500</v>
      </c>
    </row>
    <row r="12" spans="1:8" s="99" customFormat="1" ht="18.75" x14ac:dyDescent="0.3">
      <c r="A12" s="86" t="s">
        <v>11</v>
      </c>
      <c r="B12" s="86">
        <v>11.5</v>
      </c>
      <c r="C12" s="86" t="s">
        <v>23</v>
      </c>
      <c r="D12" s="86" t="s">
        <v>31</v>
      </c>
      <c r="E12" s="87">
        <f>IF(D10="Granito",B3+B12*A3,B12*A3)</f>
        <v>3450</v>
      </c>
      <c r="F12" s="87">
        <f t="shared" si="1"/>
        <v>1380</v>
      </c>
      <c r="G12" s="87">
        <f t="shared" si="0"/>
        <v>5750</v>
      </c>
      <c r="H12" s="87">
        <v>4000</v>
      </c>
    </row>
    <row r="13" spans="1:8" s="99" customFormat="1" ht="18.75" x14ac:dyDescent="0.3">
      <c r="A13" s="84" t="s">
        <v>12</v>
      </c>
      <c r="B13" s="84">
        <v>12.8</v>
      </c>
      <c r="C13" s="84" t="s">
        <v>23</v>
      </c>
      <c r="D13" s="84" t="s">
        <v>31</v>
      </c>
      <c r="E13" s="85">
        <f>IF(D13="Granito",B3+B13*A3,B13*A3)</f>
        <v>3940</v>
      </c>
      <c r="F13" s="85">
        <f t="shared" si="1"/>
        <v>1576</v>
      </c>
      <c r="G13" s="85">
        <f t="shared" si="0"/>
        <v>6566.666666666667</v>
      </c>
      <c r="H13" s="85">
        <v>6500</v>
      </c>
    </row>
    <row r="14" spans="1:8" s="99" customFormat="1" ht="18.75" x14ac:dyDescent="0.3">
      <c r="A14" s="84" t="s">
        <v>13</v>
      </c>
      <c r="B14" s="84">
        <v>14</v>
      </c>
      <c r="C14" s="84" t="s">
        <v>23</v>
      </c>
      <c r="D14" s="84" t="s">
        <v>32</v>
      </c>
      <c r="E14" s="85">
        <f>IF(D14="Granito",B3+B14*A3,B14*A3)</f>
        <v>4200</v>
      </c>
      <c r="F14" s="85">
        <f t="shared" si="1"/>
        <v>1680</v>
      </c>
      <c r="G14" s="85">
        <f t="shared" si="0"/>
        <v>7000</v>
      </c>
      <c r="H14" s="85">
        <v>7000</v>
      </c>
    </row>
    <row r="15" spans="1:8" ht="18.75" x14ac:dyDescent="0.3">
      <c r="A15" s="86" t="s">
        <v>14</v>
      </c>
      <c r="B15" s="86">
        <v>15</v>
      </c>
      <c r="C15" s="86" t="s">
        <v>23</v>
      </c>
      <c r="D15" s="86" t="s">
        <v>32</v>
      </c>
      <c r="E15" s="87">
        <f>IF(D15="Granito",B3+B15*A3,B15*A3)</f>
        <v>4500</v>
      </c>
      <c r="F15" s="87">
        <f t="shared" si="1"/>
        <v>1800</v>
      </c>
      <c r="G15" s="87">
        <f t="shared" si="0"/>
        <v>7500</v>
      </c>
      <c r="H15" s="87">
        <v>7500</v>
      </c>
    </row>
    <row r="16" spans="1:8" ht="18.75" x14ac:dyDescent="0.3">
      <c r="A16" s="95" t="s">
        <v>15</v>
      </c>
      <c r="B16" s="95">
        <v>15</v>
      </c>
      <c r="C16" s="95" t="s">
        <v>23</v>
      </c>
      <c r="D16" s="95" t="s">
        <v>32</v>
      </c>
      <c r="E16" s="96">
        <f>IF(D15="Granito",B3+B16*A3,B16*A3)</f>
        <v>4500</v>
      </c>
      <c r="F16" s="96">
        <f t="shared" si="1"/>
        <v>1800</v>
      </c>
      <c r="G16" s="96">
        <f t="shared" si="0"/>
        <v>7500</v>
      </c>
      <c r="H16" s="96">
        <v>7500</v>
      </c>
    </row>
    <row r="17" spans="1:8" ht="18.75" x14ac:dyDescent="0.3">
      <c r="A17" s="84" t="s">
        <v>16</v>
      </c>
      <c r="B17" s="84">
        <v>16</v>
      </c>
      <c r="C17" s="84" t="s">
        <v>23</v>
      </c>
      <c r="D17" s="84" t="s">
        <v>32</v>
      </c>
      <c r="E17" s="85">
        <f>IF(D17="Granito",B3+B17*A3,B17*A3)</f>
        <v>4800</v>
      </c>
      <c r="F17" s="85">
        <f t="shared" si="1"/>
        <v>1920</v>
      </c>
      <c r="G17" s="85">
        <f t="shared" si="0"/>
        <v>8000</v>
      </c>
      <c r="H17" s="85">
        <v>8000</v>
      </c>
    </row>
    <row r="18" spans="1:8" ht="18.75" x14ac:dyDescent="0.3">
      <c r="A18" s="84" t="s">
        <v>17</v>
      </c>
      <c r="B18" s="84">
        <v>22</v>
      </c>
      <c r="C18" s="84" t="s">
        <v>23</v>
      </c>
      <c r="D18" s="84" t="s">
        <v>32</v>
      </c>
      <c r="E18" s="85">
        <f>IF(D18="Granito",B3+B18*A3,B18*A3)</f>
        <v>6600</v>
      </c>
      <c r="F18" s="85">
        <f t="shared" si="1"/>
        <v>2640</v>
      </c>
      <c r="G18" s="85">
        <f t="shared" si="0"/>
        <v>11000</v>
      </c>
      <c r="H18" s="85">
        <v>11000</v>
      </c>
    </row>
    <row r="19" spans="1:8" ht="18.75" x14ac:dyDescent="0.3">
      <c r="A19" s="86" t="s">
        <v>18</v>
      </c>
      <c r="B19" s="86">
        <v>22</v>
      </c>
      <c r="C19" s="86" t="s">
        <v>23</v>
      </c>
      <c r="D19" s="86" t="s">
        <v>31</v>
      </c>
      <c r="E19" s="87">
        <f>IF(D19="Granito",B3+B19*A3,B19*A3)</f>
        <v>6700</v>
      </c>
      <c r="F19" s="87">
        <f t="shared" si="1"/>
        <v>2680</v>
      </c>
      <c r="G19" s="87">
        <f t="shared" si="0"/>
        <v>11166.666666666666</v>
      </c>
      <c r="H19" s="87">
        <v>11100</v>
      </c>
    </row>
    <row r="20" spans="1:8" ht="18.75" x14ac:dyDescent="0.3">
      <c r="A20" s="86" t="s">
        <v>19</v>
      </c>
      <c r="B20" s="86">
        <v>25</v>
      </c>
      <c r="C20" s="86" t="s">
        <v>23</v>
      </c>
      <c r="D20" s="86" t="s">
        <v>31</v>
      </c>
      <c r="E20" s="87">
        <f>IF(D19="Granito",B3+B20*A3,B20*A3)</f>
        <v>7600</v>
      </c>
      <c r="F20" s="87">
        <f t="shared" si="1"/>
        <v>3040</v>
      </c>
      <c r="G20" s="87">
        <f t="shared" si="0"/>
        <v>12666.666666666666</v>
      </c>
      <c r="H20" s="87">
        <v>12600</v>
      </c>
    </row>
    <row r="21" spans="1:8" x14ac:dyDescent="0.25">
      <c r="A21" s="45" t="s">
        <v>22</v>
      </c>
      <c r="B21" s="72"/>
      <c r="C21" s="72"/>
    </row>
    <row r="22" spans="1:8" x14ac:dyDescent="0.25">
      <c r="A22" s="45" t="s">
        <v>85</v>
      </c>
      <c r="B22" s="45"/>
      <c r="C22" s="45"/>
    </row>
    <row r="23" spans="1:8" x14ac:dyDescent="0.25">
      <c r="A23" s="45" t="s">
        <v>86</v>
      </c>
      <c r="B23" s="45"/>
      <c r="C23" s="45"/>
    </row>
    <row r="24" spans="1:8" x14ac:dyDescent="0.25">
      <c r="A24" s="45" t="s">
        <v>87</v>
      </c>
      <c r="B24" s="45"/>
      <c r="C24" s="45"/>
    </row>
    <row r="25" spans="1:8" x14ac:dyDescent="0.25">
      <c r="A25" s="45"/>
      <c r="B25" s="45"/>
      <c r="C25" s="45"/>
    </row>
    <row r="49" spans="1:8" ht="18.75" x14ac:dyDescent="0.3">
      <c r="A49" s="84" t="s">
        <v>20</v>
      </c>
      <c r="B49" s="84">
        <v>35</v>
      </c>
      <c r="C49" s="84" t="s">
        <v>23</v>
      </c>
      <c r="D49" s="84" t="s">
        <v>32</v>
      </c>
      <c r="E49" s="85">
        <f>IF(D49="Granito",B3+B49*A3,B49*A3)</f>
        <v>10500</v>
      </c>
      <c r="F49" s="85">
        <f t="shared" ref="F49" si="2">E49*40/100</f>
        <v>4200</v>
      </c>
      <c r="G49" s="85">
        <f t="shared" ref="G49" si="3">E49*5/3</f>
        <v>17500</v>
      </c>
      <c r="H49" s="85"/>
    </row>
  </sheetData>
  <mergeCells count="5">
    <mergeCell ref="B2:C2"/>
    <mergeCell ref="D2:H2"/>
    <mergeCell ref="B3:C3"/>
    <mergeCell ref="D3:H3"/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AB9C-2076-4626-BFDD-50093994D650}">
  <dimension ref="A1:P38"/>
  <sheetViews>
    <sheetView workbookViewId="0">
      <pane ySplit="3" topLeftCell="A4" activePane="bottomLeft" state="frozen"/>
      <selection pane="bottomLeft" activeCell="A3" sqref="A3:H20"/>
    </sheetView>
  </sheetViews>
  <sheetFormatPr defaultRowHeight="18.75" x14ac:dyDescent="0.3"/>
  <cols>
    <col min="1" max="1" width="22.85546875" style="90" customWidth="1"/>
    <col min="2" max="2" width="11.85546875" style="90" bestFit="1" customWidth="1"/>
    <col min="3" max="3" width="3.28515625" style="90" bestFit="1" customWidth="1"/>
    <col min="4" max="4" width="11" style="90" customWidth="1"/>
    <col min="5" max="5" width="16.28515625" style="91" bestFit="1" customWidth="1"/>
    <col min="6" max="6" width="16.42578125" style="92" customWidth="1"/>
    <col min="7" max="7" width="16.140625" style="92" customWidth="1"/>
    <col min="8" max="8" width="15.85546875" style="91" customWidth="1"/>
    <col min="9" max="9" width="19.85546875" style="91" customWidth="1"/>
    <col min="10" max="10" width="23.28515625" style="90" customWidth="1"/>
    <col min="11" max="11" width="18.140625" style="90" customWidth="1"/>
    <col min="12" max="12" width="14.85546875" style="90" bestFit="1" customWidth="1"/>
    <col min="13" max="13" width="16" style="90" customWidth="1"/>
    <col min="14" max="16384" width="9.140625" style="90"/>
  </cols>
  <sheetData>
    <row r="1" spans="1:16" s="79" customFormat="1" ht="21.75" customHeight="1" x14ac:dyDescent="0.25">
      <c r="A1" s="78" t="s">
        <v>27</v>
      </c>
      <c r="B1" s="116" t="s">
        <v>29</v>
      </c>
      <c r="C1" s="116"/>
      <c r="D1" s="117" t="s">
        <v>89</v>
      </c>
      <c r="E1" s="117"/>
      <c r="F1" s="117"/>
      <c r="G1" s="117"/>
      <c r="H1" s="117"/>
      <c r="I1" s="94" t="s">
        <v>93</v>
      </c>
      <c r="J1" s="121"/>
      <c r="K1" s="121"/>
      <c r="L1" s="121"/>
      <c r="M1" s="121"/>
      <c r="N1" s="121"/>
      <c r="O1" s="121"/>
      <c r="P1" s="121"/>
    </row>
    <row r="2" spans="1:16" s="79" customFormat="1" ht="20.25" customHeight="1" x14ac:dyDescent="0.25">
      <c r="A2" s="80">
        <v>300</v>
      </c>
      <c r="B2" s="118">
        <v>100</v>
      </c>
      <c r="C2" s="118"/>
      <c r="D2" s="119" t="s">
        <v>80</v>
      </c>
      <c r="E2" s="119"/>
      <c r="F2" s="119"/>
      <c r="G2" s="119"/>
      <c r="H2" s="119"/>
      <c r="I2" s="80">
        <v>200</v>
      </c>
      <c r="J2" s="121"/>
      <c r="K2" s="121"/>
      <c r="L2" s="121"/>
      <c r="M2" s="121"/>
      <c r="N2" s="121"/>
      <c r="O2" s="121"/>
      <c r="P2" s="121"/>
    </row>
    <row r="3" spans="1:16" s="79" customFormat="1" ht="22.5" customHeight="1" x14ac:dyDescent="0.25">
      <c r="A3" s="81" t="s">
        <v>0</v>
      </c>
      <c r="B3" s="81" t="s">
        <v>1</v>
      </c>
      <c r="C3" s="81"/>
      <c r="D3" s="81" t="s">
        <v>30</v>
      </c>
      <c r="E3" s="82" t="s">
        <v>28</v>
      </c>
      <c r="F3" s="82" t="s">
        <v>33</v>
      </c>
      <c r="G3" s="82" t="s">
        <v>4</v>
      </c>
      <c r="H3" s="82" t="s">
        <v>34</v>
      </c>
      <c r="I3" s="83" t="s">
        <v>91</v>
      </c>
      <c r="J3" s="83" t="s">
        <v>34</v>
      </c>
      <c r="K3" s="83" t="s">
        <v>92</v>
      </c>
      <c r="L3" s="82" t="s">
        <v>90</v>
      </c>
    </row>
    <row r="4" spans="1:16" s="84" customFormat="1" x14ac:dyDescent="0.3">
      <c r="A4" s="84" t="s">
        <v>5</v>
      </c>
      <c r="B4" s="84">
        <v>3</v>
      </c>
      <c r="C4" s="84" t="s">
        <v>23</v>
      </c>
      <c r="D4" s="84" t="s">
        <v>31</v>
      </c>
      <c r="E4" s="85">
        <f>IF(D4="Granito",B2+B4*A2,B4*A2)</f>
        <v>1000</v>
      </c>
      <c r="F4" s="85">
        <f>G4*40/100</f>
        <v>666.66666666666674</v>
      </c>
      <c r="G4" s="85">
        <f>E4*5/3</f>
        <v>1666.6666666666667</v>
      </c>
      <c r="H4" s="85"/>
      <c r="I4" s="120"/>
      <c r="J4" s="120"/>
      <c r="K4" s="120"/>
      <c r="L4" s="85"/>
    </row>
    <row r="5" spans="1:16" s="84" customFormat="1" x14ac:dyDescent="0.3">
      <c r="A5" s="84" t="s">
        <v>6</v>
      </c>
      <c r="B5" s="84">
        <v>4.5</v>
      </c>
      <c r="C5" s="84" t="s">
        <v>23</v>
      </c>
      <c r="D5" s="84" t="s">
        <v>31</v>
      </c>
      <c r="E5" s="75">
        <f>IF(D5="Granito",B2+B5*A2,B5*A2)</f>
        <v>1450</v>
      </c>
      <c r="F5" s="85">
        <f t="shared" ref="F5:F20" si="0">E5*40/100</f>
        <v>580</v>
      </c>
      <c r="G5" s="85">
        <f>E5*5/3</f>
        <v>2416.6666666666665</v>
      </c>
      <c r="H5" s="85"/>
      <c r="L5" s="85"/>
    </row>
    <row r="6" spans="1:16" s="84" customFormat="1" x14ac:dyDescent="0.3">
      <c r="A6" s="86" t="s">
        <v>7</v>
      </c>
      <c r="B6" s="86">
        <v>6</v>
      </c>
      <c r="C6" s="86" t="s">
        <v>23</v>
      </c>
      <c r="D6" s="86" t="s">
        <v>32</v>
      </c>
      <c r="E6" s="87">
        <f>IF(D5="Granito",B2+B6*A2,B6*A2)</f>
        <v>1900</v>
      </c>
      <c r="F6" s="87">
        <f t="shared" si="0"/>
        <v>760</v>
      </c>
      <c r="G6" s="87">
        <f t="shared" ref="G6:G20" si="1">E6*5/3</f>
        <v>3166.6666666666665</v>
      </c>
      <c r="H6" s="87"/>
      <c r="L6" s="87"/>
    </row>
    <row r="7" spans="1:16" s="84" customFormat="1" x14ac:dyDescent="0.3">
      <c r="A7" s="86" t="s">
        <v>8</v>
      </c>
      <c r="B7" s="86">
        <v>8</v>
      </c>
      <c r="C7" s="86" t="s">
        <v>23</v>
      </c>
      <c r="D7" s="86" t="s">
        <v>31</v>
      </c>
      <c r="E7" s="87">
        <f>IF(D7="Granito",B2+B7*A2,B7*A2)</f>
        <v>2500</v>
      </c>
      <c r="F7" s="87">
        <f t="shared" si="0"/>
        <v>1000</v>
      </c>
      <c r="G7" s="87">
        <f t="shared" si="1"/>
        <v>4166.666666666667</v>
      </c>
      <c r="H7" s="87"/>
      <c r="L7" s="87"/>
    </row>
    <row r="8" spans="1:16" s="73" customFormat="1" ht="21" x14ac:dyDescent="0.35">
      <c r="A8" s="73" t="s">
        <v>9</v>
      </c>
      <c r="B8" s="74">
        <v>9</v>
      </c>
      <c r="C8" s="74" t="s">
        <v>23</v>
      </c>
      <c r="D8" s="73" t="s">
        <v>31</v>
      </c>
      <c r="E8" s="75">
        <f>IF(D8="Granito",B2+B8*A2,B8*A2)</f>
        <v>2800</v>
      </c>
      <c r="F8" s="77">
        <f t="shared" si="0"/>
        <v>1120</v>
      </c>
      <c r="G8" s="76">
        <f t="shared" si="1"/>
        <v>4666.666666666667</v>
      </c>
      <c r="H8" s="75">
        <v>4000</v>
      </c>
      <c r="I8" s="76">
        <f>G8-(20/100*G8)</f>
        <v>3733.3333333333335</v>
      </c>
      <c r="J8" s="93">
        <v>3700</v>
      </c>
      <c r="K8" s="93">
        <f>J8-E8</f>
        <v>900</v>
      </c>
      <c r="L8" s="75">
        <f>H8-E8</f>
        <v>1200</v>
      </c>
    </row>
    <row r="9" spans="1:16" s="84" customFormat="1" x14ac:dyDescent="0.3">
      <c r="A9" s="84" t="s">
        <v>10</v>
      </c>
      <c r="B9" s="84">
        <v>11</v>
      </c>
      <c r="C9" s="84" t="s">
        <v>23</v>
      </c>
      <c r="D9" s="84" t="s">
        <v>32</v>
      </c>
      <c r="E9" s="85">
        <f>IF(D9="Granito",B2+B9*A2,B9*A2)</f>
        <v>3300</v>
      </c>
      <c r="F9" s="85">
        <f>E9*40/100</f>
        <v>1320</v>
      </c>
      <c r="G9" s="85">
        <f>E9*5/3</f>
        <v>5500</v>
      </c>
      <c r="H9" s="85"/>
      <c r="L9" s="85"/>
    </row>
    <row r="10" spans="1:16" s="84" customFormat="1" x14ac:dyDescent="0.3">
      <c r="A10" s="86" t="s">
        <v>81</v>
      </c>
      <c r="B10" s="86">
        <v>11</v>
      </c>
      <c r="C10" s="86" t="s">
        <v>23</v>
      </c>
      <c r="D10" s="86" t="s">
        <v>31</v>
      </c>
      <c r="E10" s="87">
        <f>IF(D10="Granito",B2+B10*A2,B10*A2)</f>
        <v>3400</v>
      </c>
      <c r="F10" s="87">
        <f>E10*40/100</f>
        <v>1360</v>
      </c>
      <c r="G10" s="87">
        <f>E10*5/3</f>
        <v>5666.666666666667</v>
      </c>
      <c r="H10" s="87"/>
      <c r="L10" s="87"/>
    </row>
    <row r="11" spans="1:16" s="84" customFormat="1" x14ac:dyDescent="0.3">
      <c r="A11" s="86" t="s">
        <v>11</v>
      </c>
      <c r="B11" s="86">
        <v>11.5</v>
      </c>
      <c r="C11" s="86" t="s">
        <v>23</v>
      </c>
      <c r="D11" s="86" t="s">
        <v>31</v>
      </c>
      <c r="E11" s="87">
        <f>IF(D9="Granito",B2+B11*A2,B11*A2)</f>
        <v>3450</v>
      </c>
      <c r="F11" s="87">
        <f t="shared" si="0"/>
        <v>1380</v>
      </c>
      <c r="G11" s="87">
        <f t="shared" si="1"/>
        <v>5750</v>
      </c>
      <c r="H11" s="87"/>
      <c r="L11" s="87"/>
    </row>
    <row r="12" spans="1:16" s="84" customFormat="1" x14ac:dyDescent="0.3">
      <c r="A12" s="84" t="s">
        <v>12</v>
      </c>
      <c r="B12" s="84">
        <v>12.8</v>
      </c>
      <c r="C12" s="84" t="s">
        <v>23</v>
      </c>
      <c r="D12" s="84" t="s">
        <v>31</v>
      </c>
      <c r="E12" s="85">
        <f>IF(D12="Granito",B2+B12*A2,B12*A2)</f>
        <v>3940</v>
      </c>
      <c r="F12" s="85">
        <f t="shared" si="0"/>
        <v>1576</v>
      </c>
      <c r="G12" s="85">
        <f t="shared" si="1"/>
        <v>6566.666666666667</v>
      </c>
      <c r="H12" s="85"/>
      <c r="L12" s="85"/>
    </row>
    <row r="13" spans="1:16" s="84" customFormat="1" x14ac:dyDescent="0.3">
      <c r="A13" s="84" t="s">
        <v>13</v>
      </c>
      <c r="B13" s="84">
        <v>14</v>
      </c>
      <c r="C13" s="84" t="s">
        <v>23</v>
      </c>
      <c r="D13" s="84" t="s">
        <v>32</v>
      </c>
      <c r="E13" s="85">
        <f>IF(D13="Granito",B2+B13*A2,B13*A2)</f>
        <v>4200</v>
      </c>
      <c r="F13" s="85">
        <f t="shared" si="0"/>
        <v>1680</v>
      </c>
      <c r="G13" s="85">
        <f t="shared" si="1"/>
        <v>7000</v>
      </c>
      <c r="H13" s="85"/>
      <c r="L13" s="85"/>
    </row>
    <row r="14" spans="1:16" s="84" customFormat="1" x14ac:dyDescent="0.3">
      <c r="A14" s="86" t="s">
        <v>14</v>
      </c>
      <c r="B14" s="86">
        <v>15</v>
      </c>
      <c r="C14" s="86" t="s">
        <v>23</v>
      </c>
      <c r="D14" s="86" t="s">
        <v>32</v>
      </c>
      <c r="E14" s="87">
        <f>IF(D14="Granito",B2+B14*A2,B14*A2)</f>
        <v>4500</v>
      </c>
      <c r="F14" s="87">
        <f t="shared" si="0"/>
        <v>1800</v>
      </c>
      <c r="G14" s="87">
        <f t="shared" si="1"/>
        <v>7500</v>
      </c>
      <c r="H14" s="87"/>
      <c r="L14" s="87"/>
    </row>
    <row r="15" spans="1:16" s="95" customFormat="1" ht="21" x14ac:dyDescent="0.35">
      <c r="A15" s="95" t="s">
        <v>15</v>
      </c>
      <c r="B15" s="95">
        <v>15</v>
      </c>
      <c r="C15" s="95" t="s">
        <v>23</v>
      </c>
      <c r="D15" s="95" t="s">
        <v>32</v>
      </c>
      <c r="E15" s="96">
        <f>IF(D14="Granito",B2+B15*A2,B15*A2)</f>
        <v>4500</v>
      </c>
      <c r="F15" s="96">
        <f t="shared" si="0"/>
        <v>1800</v>
      </c>
      <c r="G15" s="96">
        <f t="shared" si="1"/>
        <v>7500</v>
      </c>
      <c r="H15" s="96">
        <v>7500</v>
      </c>
      <c r="I15" s="97">
        <f>G15-(20/100*G15)</f>
        <v>6000</v>
      </c>
      <c r="J15" s="98">
        <v>6000</v>
      </c>
      <c r="L15" s="96"/>
    </row>
    <row r="16" spans="1:16" s="84" customFormat="1" x14ac:dyDescent="0.3">
      <c r="A16" s="84" t="s">
        <v>16</v>
      </c>
      <c r="B16" s="84">
        <v>16</v>
      </c>
      <c r="C16" s="84" t="s">
        <v>23</v>
      </c>
      <c r="D16" s="84" t="s">
        <v>32</v>
      </c>
      <c r="E16" s="85">
        <f>IF(D16="Granito",B2+B16*A2,B16*A2)</f>
        <v>4800</v>
      </c>
      <c r="F16" s="85">
        <f t="shared" si="0"/>
        <v>1920</v>
      </c>
      <c r="G16" s="85">
        <f t="shared" si="1"/>
        <v>8000</v>
      </c>
      <c r="H16" s="85"/>
      <c r="L16" s="85"/>
    </row>
    <row r="17" spans="1:12" s="84" customFormat="1" x14ac:dyDescent="0.3">
      <c r="A17" s="84" t="s">
        <v>17</v>
      </c>
      <c r="B17" s="84">
        <v>22</v>
      </c>
      <c r="C17" s="84" t="s">
        <v>23</v>
      </c>
      <c r="D17" s="84" t="s">
        <v>32</v>
      </c>
      <c r="E17" s="85">
        <f>IF(D17="Granito",B2+B17*A2,B17*A2)</f>
        <v>6600</v>
      </c>
      <c r="F17" s="85">
        <f t="shared" si="0"/>
        <v>2640</v>
      </c>
      <c r="G17" s="85">
        <f t="shared" si="1"/>
        <v>11000</v>
      </c>
      <c r="H17" s="85"/>
      <c r="L17" s="85"/>
    </row>
    <row r="18" spans="1:12" s="84" customFormat="1" x14ac:dyDescent="0.3">
      <c r="A18" s="86" t="s">
        <v>18</v>
      </c>
      <c r="B18" s="86">
        <v>22</v>
      </c>
      <c r="C18" s="86" t="s">
        <v>23</v>
      </c>
      <c r="D18" s="86" t="s">
        <v>31</v>
      </c>
      <c r="E18" s="87">
        <f>IF(D18="Granito",B2+B18*A2,B18*A2)</f>
        <v>6700</v>
      </c>
      <c r="F18" s="87">
        <f t="shared" si="0"/>
        <v>2680</v>
      </c>
      <c r="G18" s="87">
        <f t="shared" si="1"/>
        <v>11166.666666666666</v>
      </c>
      <c r="H18" s="87"/>
      <c r="L18" s="87"/>
    </row>
    <row r="19" spans="1:12" s="84" customFormat="1" x14ac:dyDescent="0.3">
      <c r="A19" s="86" t="s">
        <v>19</v>
      </c>
      <c r="B19" s="86">
        <v>25</v>
      </c>
      <c r="C19" s="86" t="s">
        <v>23</v>
      </c>
      <c r="D19" s="86" t="s">
        <v>31</v>
      </c>
      <c r="E19" s="87">
        <f>IF(D18="Granito",B2+B19*A2,B19*A2)</f>
        <v>7600</v>
      </c>
      <c r="F19" s="87">
        <f t="shared" si="0"/>
        <v>3040</v>
      </c>
      <c r="G19" s="87">
        <f t="shared" si="1"/>
        <v>12666.666666666666</v>
      </c>
      <c r="H19" s="87"/>
      <c r="L19" s="87"/>
    </row>
    <row r="20" spans="1:12" s="84" customFormat="1" x14ac:dyDescent="0.3">
      <c r="A20" s="84" t="s">
        <v>20</v>
      </c>
      <c r="B20" s="84">
        <v>35</v>
      </c>
      <c r="C20" s="84" t="s">
        <v>23</v>
      </c>
      <c r="D20" s="84" t="s">
        <v>32</v>
      </c>
      <c r="E20" s="85">
        <f>IF(D20="Granito",B2+B20*A2,B20*A2)</f>
        <v>10500</v>
      </c>
      <c r="F20" s="85">
        <f t="shared" si="0"/>
        <v>4200</v>
      </c>
      <c r="G20" s="85">
        <f t="shared" si="1"/>
        <v>17500</v>
      </c>
      <c r="H20" s="85"/>
      <c r="L20" s="85"/>
    </row>
    <row r="21" spans="1:12" s="84" customFormat="1" x14ac:dyDescent="0.3">
      <c r="E21" s="85"/>
      <c r="F21" s="85"/>
      <c r="G21" s="85"/>
      <c r="H21" s="85"/>
      <c r="L21" s="85"/>
    </row>
    <row r="22" spans="1:12" s="84" customFormat="1" x14ac:dyDescent="0.3">
      <c r="A22" s="84" t="s">
        <v>88</v>
      </c>
      <c r="E22" s="85"/>
      <c r="F22" s="85"/>
      <c r="G22" s="85"/>
      <c r="H22" s="85"/>
      <c r="L22" s="85"/>
    </row>
    <row r="23" spans="1:12" s="84" customFormat="1" x14ac:dyDescent="0.3">
      <c r="A23" s="84" t="s">
        <v>22</v>
      </c>
      <c r="B23" s="88"/>
      <c r="C23" s="88"/>
      <c r="D23" s="88"/>
      <c r="E23" s="85"/>
      <c r="F23" s="85"/>
      <c r="G23" s="85"/>
      <c r="H23" s="85"/>
      <c r="L23" s="85"/>
    </row>
    <row r="24" spans="1:12" s="84" customFormat="1" x14ac:dyDescent="0.3">
      <c r="A24" s="84" t="s">
        <v>85</v>
      </c>
      <c r="E24" s="85"/>
      <c r="F24" s="85"/>
      <c r="G24" s="85"/>
      <c r="H24" s="85"/>
      <c r="L24" s="85"/>
    </row>
    <row r="25" spans="1:12" s="84" customFormat="1" x14ac:dyDescent="0.3">
      <c r="A25" s="84" t="s">
        <v>86</v>
      </c>
      <c r="E25" s="85"/>
      <c r="F25" s="85"/>
      <c r="G25" s="85"/>
      <c r="H25" s="85"/>
      <c r="L25" s="85"/>
    </row>
    <row r="26" spans="1:12" s="84" customFormat="1" x14ac:dyDescent="0.3">
      <c r="A26" s="84" t="s">
        <v>87</v>
      </c>
      <c r="E26" s="85"/>
      <c r="F26" s="85"/>
      <c r="G26" s="85"/>
      <c r="H26" s="85"/>
      <c r="L26" s="85"/>
    </row>
    <row r="27" spans="1:12" s="84" customFormat="1" x14ac:dyDescent="0.3">
      <c r="E27" s="85"/>
      <c r="F27" s="85"/>
      <c r="G27" s="85"/>
      <c r="H27" s="85"/>
      <c r="L27" s="85"/>
    </row>
    <row r="28" spans="1:12" x14ac:dyDescent="0.3">
      <c r="I28" s="90"/>
      <c r="L28" s="91"/>
    </row>
    <row r="29" spans="1:12" x14ac:dyDescent="0.3">
      <c r="I29" s="90"/>
      <c r="L29" s="91"/>
    </row>
    <row r="30" spans="1:12" x14ac:dyDescent="0.3">
      <c r="I30" s="90"/>
      <c r="L30" s="91"/>
    </row>
    <row r="31" spans="1:12" x14ac:dyDescent="0.3">
      <c r="I31" s="90"/>
    </row>
    <row r="32" spans="1:12" x14ac:dyDescent="0.3">
      <c r="I32" s="90"/>
    </row>
    <row r="35" spans="5:8" x14ac:dyDescent="0.3">
      <c r="E35" s="89"/>
      <c r="F35" s="90"/>
      <c r="G35" s="90"/>
    </row>
    <row r="38" spans="5:8" x14ac:dyDescent="0.3">
      <c r="E38" s="89"/>
      <c r="F38" s="90"/>
      <c r="G38" s="90"/>
      <c r="H38" s="91">
        <f>2100-1800+135</f>
        <v>435</v>
      </c>
    </row>
  </sheetData>
  <mergeCells count="7">
    <mergeCell ref="B1:C1"/>
    <mergeCell ref="B2:C2"/>
    <mergeCell ref="I4:K4"/>
    <mergeCell ref="J2:P2"/>
    <mergeCell ref="D2:H2"/>
    <mergeCell ref="J1:P1"/>
    <mergeCell ref="D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topLeftCell="B1" zoomScale="136" zoomScaleNormal="136" workbookViewId="0">
      <pane ySplit="3" topLeftCell="A19" activePane="bottomLeft" state="frozen"/>
      <selection pane="bottomLeft" activeCell="M7" sqref="M7"/>
    </sheetView>
  </sheetViews>
  <sheetFormatPr defaultRowHeight="15.75" x14ac:dyDescent="0.25"/>
  <cols>
    <col min="1" max="1" width="16.7109375" style="15" bestFit="1" customWidth="1"/>
    <col min="2" max="2" width="11.5703125" style="15" bestFit="1" customWidth="1"/>
    <col min="3" max="3" width="3.28515625" style="15" bestFit="1" customWidth="1"/>
    <col min="4" max="4" width="6.5703125" style="15" bestFit="1" customWidth="1"/>
    <col min="5" max="5" width="3.7109375" style="15" bestFit="1" customWidth="1"/>
    <col min="6" max="6" width="8" style="15" bestFit="1" customWidth="1"/>
    <col min="7" max="7" width="7.85546875" style="15" bestFit="1" customWidth="1"/>
    <col min="8" max="8" width="3.7109375" style="15" bestFit="1" customWidth="1"/>
    <col min="9" max="9" width="12" style="37" bestFit="1" customWidth="1"/>
    <col min="10" max="11" width="12" style="16" bestFit="1" customWidth="1"/>
    <col min="12" max="12" width="12" style="37" bestFit="1" customWidth="1"/>
    <col min="13" max="13" width="13.7109375" style="15" bestFit="1" customWidth="1"/>
    <col min="14" max="14" width="11.7109375" style="16" bestFit="1" customWidth="1"/>
    <col min="15" max="15" width="9.140625" style="15"/>
    <col min="16" max="16" width="10.7109375" style="15" bestFit="1" customWidth="1"/>
    <col min="17" max="16384" width="9.140625" style="15"/>
  </cols>
  <sheetData>
    <row r="1" spans="1:14" s="65" customFormat="1" ht="21.75" customHeight="1" x14ac:dyDescent="0.25">
      <c r="A1" s="64" t="s">
        <v>27</v>
      </c>
      <c r="B1" s="64" t="s">
        <v>29</v>
      </c>
      <c r="D1" s="124" t="s">
        <v>79</v>
      </c>
      <c r="E1" s="125"/>
      <c r="F1" s="125"/>
      <c r="G1" s="125"/>
      <c r="H1" s="125"/>
      <c r="I1" s="125"/>
      <c r="J1" s="126"/>
      <c r="K1" s="66"/>
      <c r="L1" s="67"/>
      <c r="N1" s="66"/>
    </row>
    <row r="2" spans="1:14" s="65" customFormat="1" ht="20.25" customHeight="1" thickBot="1" x14ac:dyDescent="0.3">
      <c r="A2" s="68">
        <v>150</v>
      </c>
      <c r="B2" s="68">
        <v>100</v>
      </c>
      <c r="D2" s="127" t="s">
        <v>80</v>
      </c>
      <c r="E2" s="128"/>
      <c r="F2" s="128"/>
      <c r="G2" s="128"/>
      <c r="H2" s="128"/>
      <c r="I2" s="128"/>
      <c r="J2" s="129"/>
      <c r="K2" s="66"/>
      <c r="L2" s="67"/>
      <c r="N2" s="66"/>
    </row>
    <row r="3" spans="1:14" s="65" customFormat="1" ht="22.5" customHeight="1" x14ac:dyDescent="0.25">
      <c r="A3" s="69" t="s">
        <v>0</v>
      </c>
      <c r="B3" s="69" t="s">
        <v>1</v>
      </c>
      <c r="C3" s="69"/>
      <c r="D3" s="69" t="s">
        <v>2</v>
      </c>
      <c r="E3" s="69"/>
      <c r="F3" s="69" t="s">
        <v>3</v>
      </c>
      <c r="G3" s="69" t="s">
        <v>30</v>
      </c>
      <c r="H3" s="69"/>
      <c r="I3" s="70" t="s">
        <v>28</v>
      </c>
      <c r="J3" s="71" t="s">
        <v>33</v>
      </c>
      <c r="K3" s="71" t="s">
        <v>4</v>
      </c>
      <c r="L3" s="70" t="s">
        <v>34</v>
      </c>
      <c r="M3" s="65" t="s">
        <v>38</v>
      </c>
      <c r="N3" s="66"/>
    </row>
    <row r="4" spans="1:14" x14ac:dyDescent="0.25">
      <c r="A4" s="15" t="s">
        <v>5</v>
      </c>
      <c r="B4" s="15">
        <v>3</v>
      </c>
      <c r="C4" s="15" t="s">
        <v>23</v>
      </c>
      <c r="D4" s="15" t="s">
        <v>24</v>
      </c>
      <c r="E4" s="15" t="s">
        <v>25</v>
      </c>
      <c r="F4" s="15">
        <v>13</v>
      </c>
      <c r="G4" s="15" t="s">
        <v>31</v>
      </c>
      <c r="H4" s="15" t="s">
        <v>25</v>
      </c>
      <c r="I4" s="37">
        <f>IF(G4="Granito",B2+B4*A2,B4*A2)</f>
        <v>550</v>
      </c>
      <c r="J4" s="16">
        <f>K4*40/100</f>
        <v>366.66666666666663</v>
      </c>
      <c r="K4" s="16">
        <f>I4*5/3</f>
        <v>916.66666666666663</v>
      </c>
      <c r="L4" s="37">
        <v>950</v>
      </c>
      <c r="M4" s="16">
        <f>I4*2</f>
        <v>1100</v>
      </c>
    </row>
    <row r="5" spans="1:14" s="51" customFormat="1" x14ac:dyDescent="0.25">
      <c r="A5" s="51" t="s">
        <v>6</v>
      </c>
      <c r="B5" s="51">
        <v>4.5</v>
      </c>
      <c r="C5" s="51" t="s">
        <v>23</v>
      </c>
      <c r="D5" s="51">
        <v>15</v>
      </c>
      <c r="E5" s="51" t="s">
        <v>25</v>
      </c>
      <c r="F5" s="51">
        <v>20</v>
      </c>
      <c r="G5" s="51" t="s">
        <v>31</v>
      </c>
      <c r="H5" s="51" t="s">
        <v>25</v>
      </c>
      <c r="I5" s="52">
        <f>IF(G5="Granito",B2+B5*A2,B5*A2)</f>
        <v>775</v>
      </c>
      <c r="J5" s="59">
        <f t="shared" ref="J5:J20" si="0">I5*40/100</f>
        <v>310</v>
      </c>
      <c r="K5" s="59">
        <f>I5*5/3</f>
        <v>1291.6666666666667</v>
      </c>
      <c r="L5" s="52">
        <v>1300</v>
      </c>
      <c r="M5" s="59">
        <f t="shared" ref="M5:M20" si="1">I5*2</f>
        <v>1550</v>
      </c>
      <c r="N5" s="59"/>
    </row>
    <row r="6" spans="1:14" s="51" customFormat="1" x14ac:dyDescent="0.25">
      <c r="A6" s="54" t="s">
        <v>7</v>
      </c>
      <c r="B6" s="54">
        <v>6</v>
      </c>
      <c r="C6" s="54" t="s">
        <v>23</v>
      </c>
      <c r="D6" s="54">
        <v>25</v>
      </c>
      <c r="E6" s="54" t="s">
        <v>25</v>
      </c>
      <c r="F6" s="54">
        <v>19</v>
      </c>
      <c r="G6" s="54" t="s">
        <v>32</v>
      </c>
      <c r="H6" s="54" t="s">
        <v>25</v>
      </c>
      <c r="I6" s="55">
        <f>IF(G5="Granito",B2+B6*A2,B6*A2)</f>
        <v>1000</v>
      </c>
      <c r="J6" s="60">
        <f t="shared" si="0"/>
        <v>400</v>
      </c>
      <c r="K6" s="60">
        <f t="shared" ref="K6:K20" si="2">I6*5/3</f>
        <v>1666.6666666666667</v>
      </c>
      <c r="L6" s="55">
        <v>1700</v>
      </c>
      <c r="M6" s="59">
        <f t="shared" si="1"/>
        <v>2000</v>
      </c>
      <c r="N6" s="59"/>
    </row>
    <row r="7" spans="1:14" s="51" customFormat="1" x14ac:dyDescent="0.25">
      <c r="A7" s="56" t="s">
        <v>8</v>
      </c>
      <c r="B7" s="56">
        <v>8</v>
      </c>
      <c r="C7" s="56" t="s">
        <v>23</v>
      </c>
      <c r="D7" s="56">
        <v>32</v>
      </c>
      <c r="E7" s="56" t="s">
        <v>25</v>
      </c>
      <c r="F7" s="56">
        <v>16</v>
      </c>
      <c r="G7" s="56" t="s">
        <v>31</v>
      </c>
      <c r="H7" s="56" t="s">
        <v>25</v>
      </c>
      <c r="I7" s="57">
        <f>IF(G7="Granito",B2+B7*A2,B7*A2)</f>
        <v>1300</v>
      </c>
      <c r="J7" s="58">
        <f t="shared" si="0"/>
        <v>520</v>
      </c>
      <c r="K7" s="58">
        <f t="shared" si="2"/>
        <v>2166.6666666666665</v>
      </c>
      <c r="L7" s="57">
        <v>2200</v>
      </c>
      <c r="M7" s="59">
        <f t="shared" si="1"/>
        <v>2600</v>
      </c>
      <c r="N7" s="59"/>
    </row>
    <row r="8" spans="1:14" s="21" customFormat="1" x14ac:dyDescent="0.25">
      <c r="A8" s="34" t="s">
        <v>9</v>
      </c>
      <c r="B8" s="34">
        <v>9</v>
      </c>
      <c r="C8" s="34" t="s">
        <v>23</v>
      </c>
      <c r="D8" s="34">
        <v>29</v>
      </c>
      <c r="E8" s="34" t="s">
        <v>25</v>
      </c>
      <c r="F8" s="34">
        <v>16</v>
      </c>
      <c r="G8" s="34" t="s">
        <v>31</v>
      </c>
      <c r="H8" s="34" t="s">
        <v>25</v>
      </c>
      <c r="I8" s="35">
        <f>IF(G8="Granito",B2+B8*A2,B8*A2)</f>
        <v>1450</v>
      </c>
      <c r="J8" s="36">
        <f t="shared" si="0"/>
        <v>580</v>
      </c>
      <c r="K8" s="36">
        <f t="shared" si="2"/>
        <v>2416.6666666666665</v>
      </c>
      <c r="L8" s="35">
        <v>2450</v>
      </c>
      <c r="M8" s="22">
        <f t="shared" si="1"/>
        <v>2900</v>
      </c>
      <c r="N8" s="22"/>
    </row>
    <row r="9" spans="1:14" s="51" customFormat="1" x14ac:dyDescent="0.25">
      <c r="A9" s="54" t="s">
        <v>10</v>
      </c>
      <c r="B9" s="54">
        <v>11</v>
      </c>
      <c r="C9" s="54" t="s">
        <v>23</v>
      </c>
      <c r="D9" s="54">
        <v>25</v>
      </c>
      <c r="E9" s="54" t="s">
        <v>25</v>
      </c>
      <c r="F9" s="54">
        <v>30</v>
      </c>
      <c r="G9" s="54" t="s">
        <v>32</v>
      </c>
      <c r="H9" s="54" t="s">
        <v>25</v>
      </c>
      <c r="I9" s="55">
        <f>IF(G9="Granito",B2+B9*A2,B9*A2)</f>
        <v>1650</v>
      </c>
      <c r="J9" s="60">
        <f>I9*40/100</f>
        <v>660</v>
      </c>
      <c r="K9" s="60">
        <f>I9*5/3</f>
        <v>2750</v>
      </c>
      <c r="L9" s="55">
        <v>2750</v>
      </c>
      <c r="M9" s="59">
        <f>I9*2</f>
        <v>3300</v>
      </c>
      <c r="N9" s="59"/>
    </row>
    <row r="10" spans="1:14" s="51" customFormat="1" x14ac:dyDescent="0.25">
      <c r="A10" s="54" t="s">
        <v>81</v>
      </c>
      <c r="B10" s="54">
        <v>11</v>
      </c>
      <c r="C10" s="54" t="s">
        <v>23</v>
      </c>
      <c r="D10" s="54"/>
      <c r="E10" s="54" t="s">
        <v>25</v>
      </c>
      <c r="F10" s="54">
        <v>30</v>
      </c>
      <c r="G10" s="54" t="s">
        <v>31</v>
      </c>
      <c r="H10" s="54" t="s">
        <v>25</v>
      </c>
      <c r="I10" s="55">
        <f>IF(G10="Granito",B2+B10*A2,B10*A2)</f>
        <v>1750</v>
      </c>
      <c r="J10" s="60">
        <f>I10*40/100</f>
        <v>700</v>
      </c>
      <c r="K10" s="60">
        <f>I10*5/3</f>
        <v>2916.6666666666665</v>
      </c>
      <c r="L10" s="55">
        <v>2750</v>
      </c>
      <c r="M10" s="59">
        <f>I10*2</f>
        <v>3500</v>
      </c>
      <c r="N10" s="59"/>
    </row>
    <row r="11" spans="1:14" x14ac:dyDescent="0.25">
      <c r="A11" s="15" t="s">
        <v>11</v>
      </c>
      <c r="B11" s="15">
        <v>11.5</v>
      </c>
      <c r="C11" s="15" t="s">
        <v>23</v>
      </c>
      <c r="D11" s="15" t="s">
        <v>24</v>
      </c>
      <c r="E11" s="15" t="s">
        <v>25</v>
      </c>
      <c r="F11" s="15" t="s">
        <v>24</v>
      </c>
      <c r="G11" s="15" t="s">
        <v>31</v>
      </c>
      <c r="H11" s="15" t="s">
        <v>25</v>
      </c>
      <c r="I11" s="37">
        <f>IF(G9="Granito",B2+B11*A2,B11*A2)</f>
        <v>1725</v>
      </c>
      <c r="J11" s="16">
        <f t="shared" si="0"/>
        <v>690</v>
      </c>
      <c r="K11" s="16">
        <f t="shared" si="2"/>
        <v>2875</v>
      </c>
      <c r="L11" s="37">
        <v>2850</v>
      </c>
      <c r="M11" s="16">
        <f t="shared" si="1"/>
        <v>3450</v>
      </c>
    </row>
    <row r="12" spans="1:14" x14ac:dyDescent="0.25">
      <c r="A12" s="15" t="s">
        <v>12</v>
      </c>
      <c r="B12" s="15">
        <v>12.8</v>
      </c>
      <c r="C12" s="15" t="s">
        <v>23</v>
      </c>
      <c r="D12" s="15" t="s">
        <v>24</v>
      </c>
      <c r="E12" s="15" t="s">
        <v>25</v>
      </c>
      <c r="F12" s="15" t="s">
        <v>24</v>
      </c>
      <c r="G12" s="15" t="s">
        <v>31</v>
      </c>
      <c r="H12" s="15" t="s">
        <v>25</v>
      </c>
      <c r="I12" s="37">
        <f>IF(G12="Granito",B2+B12*A2,B12*A2)</f>
        <v>2020</v>
      </c>
      <c r="J12" s="16">
        <f t="shared" si="0"/>
        <v>808</v>
      </c>
      <c r="K12" s="16">
        <f t="shared" si="2"/>
        <v>3366.6666666666665</v>
      </c>
      <c r="L12" s="37">
        <v>3400</v>
      </c>
      <c r="M12" s="16">
        <f t="shared" si="1"/>
        <v>4040</v>
      </c>
    </row>
    <row r="13" spans="1:14" x14ac:dyDescent="0.25">
      <c r="A13" s="41" t="s">
        <v>13</v>
      </c>
      <c r="B13" s="41">
        <v>14</v>
      </c>
      <c r="C13" s="41" t="s">
        <v>23</v>
      </c>
      <c r="D13" s="41">
        <v>56</v>
      </c>
      <c r="E13" s="41" t="s">
        <v>25</v>
      </c>
      <c r="F13" s="41">
        <v>21</v>
      </c>
      <c r="G13" s="41" t="s">
        <v>32</v>
      </c>
      <c r="H13" s="41" t="s">
        <v>25</v>
      </c>
      <c r="I13" s="42">
        <f>IF(G13="Granito",B2+B13*A2,B13*A2)</f>
        <v>2100</v>
      </c>
      <c r="J13" s="43">
        <f t="shared" si="0"/>
        <v>840</v>
      </c>
      <c r="K13" s="43">
        <f t="shared" si="2"/>
        <v>3500</v>
      </c>
      <c r="L13" s="42">
        <v>3500</v>
      </c>
      <c r="M13" s="16">
        <f t="shared" si="1"/>
        <v>4200</v>
      </c>
    </row>
    <row r="14" spans="1:14" s="51" customFormat="1" x14ac:dyDescent="0.25">
      <c r="A14" s="56" t="s">
        <v>14</v>
      </c>
      <c r="B14" s="56">
        <v>15</v>
      </c>
      <c r="C14" s="56" t="s">
        <v>23</v>
      </c>
      <c r="D14" s="56">
        <v>26</v>
      </c>
      <c r="E14" s="56" t="s">
        <v>25</v>
      </c>
      <c r="F14" s="56">
        <v>25</v>
      </c>
      <c r="G14" s="56" t="s">
        <v>32</v>
      </c>
      <c r="H14" s="56" t="s">
        <v>25</v>
      </c>
      <c r="I14" s="57">
        <f>IF(G14="Granito",B2+B14*A2,B14*A2)</f>
        <v>2250</v>
      </c>
      <c r="J14" s="58">
        <f t="shared" si="0"/>
        <v>900</v>
      </c>
      <c r="K14" s="58">
        <f t="shared" si="2"/>
        <v>3750</v>
      </c>
      <c r="L14" s="57">
        <v>3750</v>
      </c>
      <c r="M14" s="59">
        <f t="shared" si="1"/>
        <v>4500</v>
      </c>
      <c r="N14" s="59"/>
    </row>
    <row r="15" spans="1:14" s="51" customFormat="1" x14ac:dyDescent="0.25">
      <c r="A15" s="56" t="s">
        <v>15</v>
      </c>
      <c r="B15" s="56">
        <v>15</v>
      </c>
      <c r="C15" s="56" t="s">
        <v>23</v>
      </c>
      <c r="D15" s="56">
        <v>40</v>
      </c>
      <c r="E15" s="56" t="s">
        <v>25</v>
      </c>
      <c r="F15" s="56">
        <v>20</v>
      </c>
      <c r="G15" s="56" t="s">
        <v>32</v>
      </c>
      <c r="H15" s="56" t="s">
        <v>25</v>
      </c>
      <c r="I15" s="57">
        <f>IF(G14="Granito",B2+B15*A2,B15*A2)</f>
        <v>2250</v>
      </c>
      <c r="J15" s="58">
        <f t="shared" si="0"/>
        <v>900</v>
      </c>
      <c r="K15" s="58">
        <f t="shared" si="2"/>
        <v>3750</v>
      </c>
      <c r="L15" s="57">
        <v>3750</v>
      </c>
      <c r="M15" s="59">
        <f t="shared" si="1"/>
        <v>4500</v>
      </c>
      <c r="N15" s="59"/>
    </row>
    <row r="16" spans="1:14" s="51" customFormat="1" x14ac:dyDescent="0.25">
      <c r="A16" s="54" t="s">
        <v>16</v>
      </c>
      <c r="B16" s="54">
        <v>16</v>
      </c>
      <c r="C16" s="54" t="s">
        <v>23</v>
      </c>
      <c r="D16" s="54">
        <v>35</v>
      </c>
      <c r="E16" s="54" t="s">
        <v>25</v>
      </c>
      <c r="F16" s="54">
        <v>20</v>
      </c>
      <c r="G16" s="54" t="s">
        <v>32</v>
      </c>
      <c r="H16" s="54" t="s">
        <v>25</v>
      </c>
      <c r="I16" s="55">
        <f>IF(G16="Granito",B2+B16*A2,B16*A2)</f>
        <v>2400</v>
      </c>
      <c r="J16" s="60">
        <f t="shared" si="0"/>
        <v>960</v>
      </c>
      <c r="K16" s="60">
        <f t="shared" si="2"/>
        <v>4000</v>
      </c>
      <c r="L16" s="55">
        <v>4000</v>
      </c>
      <c r="M16" s="59">
        <f t="shared" si="1"/>
        <v>4800</v>
      </c>
      <c r="N16" s="59"/>
    </row>
    <row r="17" spans="1:16" s="51" customFormat="1" x14ac:dyDescent="0.25">
      <c r="A17" s="51" t="s">
        <v>17</v>
      </c>
      <c r="B17" s="51">
        <v>22</v>
      </c>
      <c r="C17" s="51" t="s">
        <v>23</v>
      </c>
      <c r="D17" s="51">
        <v>22</v>
      </c>
      <c r="E17" s="51" t="s">
        <v>25</v>
      </c>
      <c r="F17" s="51">
        <v>30</v>
      </c>
      <c r="G17" s="51" t="s">
        <v>32</v>
      </c>
      <c r="H17" s="51" t="s">
        <v>25</v>
      </c>
      <c r="I17" s="52">
        <f>IF(G17="Granito",B2+B17*A2,B17*A2)</f>
        <v>3300</v>
      </c>
      <c r="J17" s="59">
        <f t="shared" si="0"/>
        <v>1320</v>
      </c>
      <c r="K17" s="59">
        <f t="shared" si="2"/>
        <v>5500</v>
      </c>
      <c r="L17" s="52">
        <v>5600</v>
      </c>
      <c r="M17" s="59">
        <f t="shared" si="1"/>
        <v>6600</v>
      </c>
      <c r="N17" s="59"/>
    </row>
    <row r="18" spans="1:16" s="51" customFormat="1" x14ac:dyDescent="0.25">
      <c r="A18" s="51" t="s">
        <v>18</v>
      </c>
      <c r="B18" s="51">
        <v>22</v>
      </c>
      <c r="C18" s="51" t="s">
        <v>23</v>
      </c>
      <c r="D18" s="51">
        <v>22</v>
      </c>
      <c r="E18" s="51" t="s">
        <v>25</v>
      </c>
      <c r="F18" s="51">
        <v>45</v>
      </c>
      <c r="G18" s="51" t="s">
        <v>31</v>
      </c>
      <c r="H18" s="51" t="s">
        <v>25</v>
      </c>
      <c r="I18" s="52">
        <f>IF(G18="Granito",B2+B18*A2,B18*A2)</f>
        <v>3400</v>
      </c>
      <c r="J18" s="59">
        <f t="shared" si="0"/>
        <v>1360</v>
      </c>
      <c r="K18" s="59">
        <f t="shared" si="2"/>
        <v>5666.666666666667</v>
      </c>
      <c r="L18" s="52">
        <v>5700</v>
      </c>
      <c r="M18" s="59">
        <f t="shared" si="1"/>
        <v>6800</v>
      </c>
      <c r="N18" s="59"/>
    </row>
    <row r="19" spans="1:16" x14ac:dyDescent="0.25">
      <c r="A19" s="41" t="s">
        <v>19</v>
      </c>
      <c r="B19" s="41">
        <v>25</v>
      </c>
      <c r="C19" s="41" t="s">
        <v>23</v>
      </c>
      <c r="D19" s="41">
        <v>45</v>
      </c>
      <c r="E19" s="41" t="s">
        <v>25</v>
      </c>
      <c r="F19" s="41">
        <v>37</v>
      </c>
      <c r="G19" s="41" t="s">
        <v>31</v>
      </c>
      <c r="H19" s="41" t="s">
        <v>25</v>
      </c>
      <c r="I19" s="42">
        <f>IF(G18="Granito",B2+B19*A2,B19*A2)</f>
        <v>3850</v>
      </c>
      <c r="J19" s="43">
        <f t="shared" si="0"/>
        <v>1540</v>
      </c>
      <c r="K19" s="43">
        <f t="shared" si="2"/>
        <v>6416.666666666667</v>
      </c>
      <c r="L19" s="42">
        <v>6500</v>
      </c>
      <c r="M19" s="16">
        <f t="shared" si="1"/>
        <v>7700</v>
      </c>
    </row>
    <row r="20" spans="1:16" s="51" customFormat="1" x14ac:dyDescent="0.25">
      <c r="A20" s="61" t="s">
        <v>20</v>
      </c>
      <c r="B20" s="61">
        <v>35</v>
      </c>
      <c r="C20" s="61" t="s">
        <v>23</v>
      </c>
      <c r="D20" s="61" t="s">
        <v>24</v>
      </c>
      <c r="E20" s="61" t="s">
        <v>25</v>
      </c>
      <c r="F20" s="61" t="s">
        <v>24</v>
      </c>
      <c r="G20" s="61" t="s">
        <v>32</v>
      </c>
      <c r="H20" s="61" t="s">
        <v>25</v>
      </c>
      <c r="I20" s="62">
        <f>IF(G20="Granito",B2+B20*A2,B20*A2)</f>
        <v>5250</v>
      </c>
      <c r="J20" s="63">
        <f t="shared" si="0"/>
        <v>2100</v>
      </c>
      <c r="K20" s="63">
        <f t="shared" si="2"/>
        <v>8750</v>
      </c>
      <c r="L20" s="62">
        <v>8750</v>
      </c>
      <c r="M20" s="59">
        <f t="shared" si="1"/>
        <v>10500</v>
      </c>
      <c r="N20" s="59"/>
    </row>
    <row r="21" spans="1:16" x14ac:dyDescent="0.25">
      <c r="A21" s="15" t="s">
        <v>21</v>
      </c>
      <c r="B21" s="122" t="s">
        <v>26</v>
      </c>
      <c r="C21" s="122"/>
      <c r="D21" s="122"/>
      <c r="E21" s="122"/>
      <c r="F21" s="122"/>
      <c r="G21" s="122"/>
      <c r="H21" s="122"/>
      <c r="L21" s="37">
        <v>4000</v>
      </c>
      <c r="P21" s="16"/>
    </row>
    <row r="22" spans="1:16" x14ac:dyDescent="0.25">
      <c r="A22" s="38" t="s">
        <v>22</v>
      </c>
      <c r="B22" s="123" t="s">
        <v>37</v>
      </c>
      <c r="C22" s="123"/>
      <c r="D22" s="123"/>
      <c r="E22" s="123"/>
      <c r="F22" s="123"/>
      <c r="G22" s="123"/>
      <c r="H22" s="123"/>
      <c r="I22" s="39"/>
      <c r="J22" s="40"/>
      <c r="K22" s="40"/>
      <c r="L22" s="39">
        <v>200</v>
      </c>
    </row>
    <row r="23" spans="1:16" x14ac:dyDescent="0.25">
      <c r="J23" s="16">
        <f>2000-1450</f>
        <v>550</v>
      </c>
    </row>
    <row r="24" spans="1:16" x14ac:dyDescent="0.25">
      <c r="A24" s="44"/>
    </row>
    <row r="32" spans="1:16" x14ac:dyDescent="0.25">
      <c r="L32" s="37">
        <f>9*150</f>
        <v>1350</v>
      </c>
    </row>
    <row r="33" spans="9:14" x14ac:dyDescent="0.25">
      <c r="L33" s="37">
        <f>9*135</f>
        <v>1215</v>
      </c>
    </row>
    <row r="34" spans="9:14" x14ac:dyDescent="0.25">
      <c r="I34" s="17"/>
      <c r="J34" s="15"/>
      <c r="K34" s="15"/>
      <c r="L34" s="37">
        <f>L32-L33</f>
        <v>135</v>
      </c>
      <c r="N34" s="15"/>
    </row>
    <row r="37" spans="9:14" x14ac:dyDescent="0.25">
      <c r="I37" s="17"/>
      <c r="J37" s="15"/>
      <c r="K37" s="15"/>
      <c r="L37" s="37">
        <f>2100-1800+135</f>
        <v>435</v>
      </c>
      <c r="N37" s="15"/>
    </row>
  </sheetData>
  <mergeCells count="4">
    <mergeCell ref="B21:H21"/>
    <mergeCell ref="B22:H22"/>
    <mergeCell ref="D1:J1"/>
    <mergeCell ref="D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pane xSplit="1" ySplit="2" topLeftCell="B13" activePane="bottomRight" state="frozen"/>
      <selection pane="topRight" activeCell="B1" sqref="B1"/>
      <selection pane="bottomLeft" activeCell="A4" sqref="A4"/>
      <selection pane="bottomRight" activeCell="F27" sqref="F27"/>
    </sheetView>
  </sheetViews>
  <sheetFormatPr defaultRowHeight="15.75" x14ac:dyDescent="0.25"/>
  <cols>
    <col min="1" max="1" width="19.85546875" style="9" customWidth="1"/>
    <col min="2" max="2" width="11.42578125" style="9" customWidth="1"/>
    <col min="3" max="3" width="3.140625" style="9" bestFit="1" customWidth="1"/>
    <col min="4" max="4" width="9.140625" style="9"/>
    <col min="5" max="5" width="3.5703125" style="9" bestFit="1" customWidth="1"/>
    <col min="6" max="6" width="9.140625" style="9"/>
    <col min="7" max="7" width="3.5703125" style="9" bestFit="1" customWidth="1"/>
    <col min="8" max="8" width="17.140625" style="4" customWidth="1"/>
    <col min="9" max="9" width="11.7109375" style="4" bestFit="1" customWidth="1"/>
    <col min="10" max="10" width="9.140625" style="9"/>
    <col min="11" max="11" width="10.7109375" style="9" bestFit="1" customWidth="1"/>
    <col min="12" max="16384" width="9.140625" style="9"/>
  </cols>
  <sheetData>
    <row r="1" spans="1:8" ht="18.75" x14ac:dyDescent="0.3">
      <c r="A1" s="132" t="s">
        <v>39</v>
      </c>
      <c r="B1" s="133"/>
      <c r="C1" s="133"/>
      <c r="D1" s="133"/>
      <c r="E1" s="133"/>
      <c r="F1" s="133"/>
      <c r="G1" s="133"/>
      <c r="H1" s="133"/>
    </row>
    <row r="2" spans="1:8" x14ac:dyDescent="0.25">
      <c r="A2" s="8" t="s">
        <v>0</v>
      </c>
      <c r="B2" s="8" t="s">
        <v>1</v>
      </c>
      <c r="C2" s="8"/>
      <c r="D2" s="8" t="s">
        <v>2</v>
      </c>
      <c r="E2" s="8"/>
      <c r="F2" s="8" t="s">
        <v>3</v>
      </c>
      <c r="G2" s="8"/>
      <c r="H2" s="3" t="s">
        <v>4</v>
      </c>
    </row>
    <row r="3" spans="1:8" x14ac:dyDescent="0.25">
      <c r="A3" s="9" t="s">
        <v>5</v>
      </c>
      <c r="B3" s="9">
        <v>3</v>
      </c>
      <c r="C3" s="9" t="s">
        <v>23</v>
      </c>
      <c r="D3" s="9" t="s">
        <v>24</v>
      </c>
      <c r="E3" s="9" t="s">
        <v>25</v>
      </c>
      <c r="F3" s="9">
        <v>13</v>
      </c>
      <c r="G3" s="9" t="s">
        <v>25</v>
      </c>
      <c r="H3" s="4">
        <v>950</v>
      </c>
    </row>
    <row r="4" spans="1:8" x14ac:dyDescent="0.25">
      <c r="A4" s="9" t="s">
        <v>6</v>
      </c>
      <c r="B4" s="9">
        <v>4.5</v>
      </c>
      <c r="C4" s="9" t="s">
        <v>23</v>
      </c>
      <c r="D4" s="9">
        <v>15</v>
      </c>
      <c r="E4" s="9" t="s">
        <v>25</v>
      </c>
      <c r="F4" s="9">
        <v>20</v>
      </c>
      <c r="G4" s="9" t="s">
        <v>25</v>
      </c>
      <c r="H4" s="4">
        <v>1300</v>
      </c>
    </row>
    <row r="5" spans="1:8" x14ac:dyDescent="0.25">
      <c r="A5" s="10" t="s">
        <v>7</v>
      </c>
      <c r="B5" s="10">
        <v>6</v>
      </c>
      <c r="C5" s="10" t="s">
        <v>23</v>
      </c>
      <c r="D5" s="10">
        <v>25</v>
      </c>
      <c r="E5" s="10" t="s">
        <v>25</v>
      </c>
      <c r="F5" s="10">
        <v>19</v>
      </c>
      <c r="G5" s="10" t="s">
        <v>25</v>
      </c>
      <c r="H5" s="5">
        <v>1700</v>
      </c>
    </row>
    <row r="6" spans="1:8" x14ac:dyDescent="0.25">
      <c r="A6" s="11" t="s">
        <v>8</v>
      </c>
      <c r="B6" s="11">
        <v>8</v>
      </c>
      <c r="C6" s="11" t="s">
        <v>23</v>
      </c>
      <c r="D6" s="11">
        <v>32</v>
      </c>
      <c r="E6" s="11" t="s">
        <v>25</v>
      </c>
      <c r="F6" s="11">
        <v>16</v>
      </c>
      <c r="G6" s="11" t="s">
        <v>25</v>
      </c>
      <c r="H6" s="6">
        <v>2200</v>
      </c>
    </row>
    <row r="7" spans="1:8" x14ac:dyDescent="0.25">
      <c r="A7" s="11" t="s">
        <v>9</v>
      </c>
      <c r="B7" s="11">
        <v>9</v>
      </c>
      <c r="C7" s="11" t="s">
        <v>23</v>
      </c>
      <c r="D7" s="11">
        <v>29</v>
      </c>
      <c r="E7" s="11" t="s">
        <v>25</v>
      </c>
      <c r="F7" s="11">
        <v>16</v>
      </c>
      <c r="G7" s="11" t="s">
        <v>25</v>
      </c>
      <c r="H7" s="6">
        <v>2450</v>
      </c>
    </row>
    <row r="8" spans="1:8" x14ac:dyDescent="0.25">
      <c r="A8" s="12" t="s">
        <v>10</v>
      </c>
      <c r="B8" s="12">
        <v>11</v>
      </c>
      <c r="C8" s="12" t="s">
        <v>23</v>
      </c>
      <c r="D8" s="12">
        <v>25</v>
      </c>
      <c r="E8" s="12" t="s">
        <v>25</v>
      </c>
      <c r="F8" s="12">
        <v>30</v>
      </c>
      <c r="G8" s="12" t="s">
        <v>25</v>
      </c>
      <c r="H8" s="7">
        <v>2750</v>
      </c>
    </row>
    <row r="9" spans="1:8" x14ac:dyDescent="0.25">
      <c r="A9" s="9" t="s">
        <v>11</v>
      </c>
      <c r="B9" s="9">
        <v>11.5</v>
      </c>
      <c r="C9" s="9" t="s">
        <v>23</v>
      </c>
      <c r="D9" s="9" t="s">
        <v>24</v>
      </c>
      <c r="E9" s="9" t="s">
        <v>25</v>
      </c>
      <c r="F9" s="9" t="s">
        <v>24</v>
      </c>
      <c r="G9" s="9" t="s">
        <v>25</v>
      </c>
      <c r="H9" s="4">
        <v>2850</v>
      </c>
    </row>
    <row r="10" spans="1:8" x14ac:dyDescent="0.25">
      <c r="A10" s="9" t="s">
        <v>12</v>
      </c>
      <c r="B10" s="9">
        <v>12.8</v>
      </c>
      <c r="C10" s="9" t="s">
        <v>23</v>
      </c>
      <c r="D10" s="9" t="s">
        <v>24</v>
      </c>
      <c r="E10" s="9" t="s">
        <v>25</v>
      </c>
      <c r="F10" s="9" t="s">
        <v>24</v>
      </c>
      <c r="G10" s="9" t="s">
        <v>25</v>
      </c>
      <c r="H10" s="4">
        <v>3400</v>
      </c>
    </row>
    <row r="11" spans="1:8" x14ac:dyDescent="0.25">
      <c r="A11" s="10" t="s">
        <v>13</v>
      </c>
      <c r="B11" s="10">
        <v>14</v>
      </c>
      <c r="C11" s="10" t="s">
        <v>23</v>
      </c>
      <c r="D11" s="10">
        <v>56</v>
      </c>
      <c r="E11" s="10" t="s">
        <v>25</v>
      </c>
      <c r="F11" s="10">
        <v>21</v>
      </c>
      <c r="G11" s="10" t="s">
        <v>25</v>
      </c>
      <c r="H11" s="5">
        <v>3500</v>
      </c>
    </row>
    <row r="12" spans="1:8" x14ac:dyDescent="0.25">
      <c r="A12" s="11" t="s">
        <v>14</v>
      </c>
      <c r="B12" s="11">
        <v>15</v>
      </c>
      <c r="C12" s="11" t="s">
        <v>23</v>
      </c>
      <c r="D12" s="11">
        <v>26</v>
      </c>
      <c r="E12" s="11" t="s">
        <v>25</v>
      </c>
      <c r="F12" s="11">
        <v>25</v>
      </c>
      <c r="G12" s="11" t="s">
        <v>25</v>
      </c>
      <c r="H12" s="6">
        <v>3750</v>
      </c>
    </row>
    <row r="13" spans="1:8" x14ac:dyDescent="0.25">
      <c r="A13" s="11" t="s">
        <v>15</v>
      </c>
      <c r="B13" s="11">
        <v>15</v>
      </c>
      <c r="C13" s="11" t="s">
        <v>23</v>
      </c>
      <c r="D13" s="11">
        <v>40</v>
      </c>
      <c r="E13" s="11" t="s">
        <v>25</v>
      </c>
      <c r="F13" s="11">
        <v>20</v>
      </c>
      <c r="G13" s="11" t="s">
        <v>25</v>
      </c>
      <c r="H13" s="6">
        <v>3750</v>
      </c>
    </row>
    <row r="14" spans="1:8" x14ac:dyDescent="0.25">
      <c r="A14" s="12" t="s">
        <v>16</v>
      </c>
      <c r="B14" s="12">
        <v>16</v>
      </c>
      <c r="C14" s="12" t="s">
        <v>23</v>
      </c>
      <c r="D14" s="12">
        <v>35</v>
      </c>
      <c r="E14" s="12" t="s">
        <v>25</v>
      </c>
      <c r="F14" s="12">
        <v>20</v>
      </c>
      <c r="G14" s="12" t="s">
        <v>25</v>
      </c>
      <c r="H14" s="7">
        <v>4000</v>
      </c>
    </row>
    <row r="15" spans="1:8" x14ac:dyDescent="0.25">
      <c r="A15" s="9" t="s">
        <v>17</v>
      </c>
      <c r="B15" s="9">
        <v>22</v>
      </c>
      <c r="C15" s="9" t="s">
        <v>23</v>
      </c>
      <c r="D15" s="9">
        <v>22</v>
      </c>
      <c r="E15" s="9" t="s">
        <v>25</v>
      </c>
      <c r="F15" s="9">
        <v>30</v>
      </c>
      <c r="G15" s="9" t="s">
        <v>25</v>
      </c>
      <c r="H15" s="4">
        <v>5600</v>
      </c>
    </row>
    <row r="16" spans="1:8" x14ac:dyDescent="0.25">
      <c r="A16" s="9" t="s">
        <v>18</v>
      </c>
      <c r="B16" s="9">
        <v>22</v>
      </c>
      <c r="C16" s="9" t="s">
        <v>23</v>
      </c>
      <c r="D16" s="9">
        <v>22</v>
      </c>
      <c r="E16" s="9" t="s">
        <v>25</v>
      </c>
      <c r="F16" s="9">
        <v>45</v>
      </c>
      <c r="G16" s="9" t="s">
        <v>25</v>
      </c>
      <c r="H16" s="4">
        <v>5700</v>
      </c>
    </row>
    <row r="17" spans="1:11" x14ac:dyDescent="0.25">
      <c r="A17" s="10" t="s">
        <v>19</v>
      </c>
      <c r="B17" s="10">
        <v>25</v>
      </c>
      <c r="C17" s="10" t="s">
        <v>23</v>
      </c>
      <c r="D17" s="10">
        <v>45</v>
      </c>
      <c r="E17" s="10" t="s">
        <v>25</v>
      </c>
      <c r="F17" s="10">
        <v>37</v>
      </c>
      <c r="G17" s="10" t="s">
        <v>25</v>
      </c>
      <c r="H17" s="5">
        <v>6500</v>
      </c>
    </row>
    <row r="18" spans="1:11" x14ac:dyDescent="0.25">
      <c r="A18" s="13" t="s">
        <v>20</v>
      </c>
      <c r="B18" s="13">
        <v>35</v>
      </c>
      <c r="C18" s="13" t="s">
        <v>23</v>
      </c>
      <c r="D18" s="13" t="s">
        <v>24</v>
      </c>
      <c r="E18" s="13" t="s">
        <v>25</v>
      </c>
      <c r="F18" s="13" t="s">
        <v>24</v>
      </c>
      <c r="G18" s="13" t="s">
        <v>25</v>
      </c>
      <c r="H18" s="14">
        <v>8750</v>
      </c>
    </row>
    <row r="19" spans="1:11" x14ac:dyDescent="0.25">
      <c r="A19" s="9" t="s">
        <v>21</v>
      </c>
      <c r="B19" s="130" t="s">
        <v>26</v>
      </c>
      <c r="C19" s="130"/>
      <c r="D19" s="130"/>
      <c r="E19" s="130"/>
      <c r="F19" s="130"/>
      <c r="G19" s="130"/>
      <c r="H19" s="4">
        <v>4000</v>
      </c>
      <c r="K19" s="4"/>
    </row>
    <row r="20" spans="1:11" x14ac:dyDescent="0.25">
      <c r="A20" s="11" t="s">
        <v>22</v>
      </c>
      <c r="B20" s="131" t="s">
        <v>37</v>
      </c>
      <c r="C20" s="131"/>
      <c r="D20" s="131"/>
      <c r="E20" s="131"/>
      <c r="F20" s="131"/>
      <c r="G20" s="131"/>
      <c r="H20" s="6">
        <v>200</v>
      </c>
    </row>
  </sheetData>
  <mergeCells count="3">
    <mergeCell ref="B19:G19"/>
    <mergeCell ref="B20:G20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24"/>
  <sheetViews>
    <sheetView topLeftCell="J1" workbookViewId="0">
      <selection activeCell="W9" sqref="W9"/>
    </sheetView>
  </sheetViews>
  <sheetFormatPr defaultRowHeight="15" x14ac:dyDescent="0.25"/>
  <sheetData>
    <row r="1" spans="2:20" ht="15.75" thickBot="1" x14ac:dyDescent="0.3"/>
    <row r="2" spans="2:20" x14ac:dyDescent="0.25">
      <c r="B2" s="134"/>
      <c r="C2" s="135"/>
      <c r="D2" s="135"/>
      <c r="E2" s="135"/>
      <c r="F2" s="135"/>
      <c r="G2" s="135"/>
      <c r="H2" s="135"/>
      <c r="I2" s="135"/>
      <c r="J2" s="136"/>
      <c r="L2" s="2"/>
      <c r="M2" s="2"/>
      <c r="N2" s="2"/>
      <c r="O2" s="2"/>
      <c r="P2" s="2"/>
      <c r="Q2" s="2"/>
      <c r="R2" s="2"/>
      <c r="S2" s="2"/>
      <c r="T2" s="2"/>
    </row>
    <row r="3" spans="2:20" x14ac:dyDescent="0.25">
      <c r="B3" s="137"/>
      <c r="C3" s="138"/>
      <c r="D3" s="138"/>
      <c r="E3" s="138"/>
      <c r="F3" s="138"/>
      <c r="G3" s="138"/>
      <c r="H3" s="138"/>
      <c r="I3" s="138"/>
      <c r="J3" s="139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 s="137"/>
      <c r="C4" s="138"/>
      <c r="D4" s="138"/>
      <c r="E4" s="138"/>
      <c r="F4" s="138"/>
      <c r="G4" s="138"/>
      <c r="H4" s="138"/>
      <c r="I4" s="138"/>
      <c r="J4" s="139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s="137"/>
      <c r="C5" s="138"/>
      <c r="D5" s="138"/>
      <c r="E5" s="138"/>
      <c r="F5" s="138"/>
      <c r="G5" s="138"/>
      <c r="H5" s="138"/>
      <c r="I5" s="138"/>
      <c r="J5" s="139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B6" s="137"/>
      <c r="C6" s="138"/>
      <c r="D6" s="138"/>
      <c r="E6" s="138"/>
      <c r="F6" s="138"/>
      <c r="G6" s="138"/>
      <c r="H6" s="138"/>
      <c r="I6" s="138"/>
      <c r="J6" s="139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137"/>
      <c r="C7" s="138"/>
      <c r="D7" s="138"/>
      <c r="E7" s="138"/>
      <c r="F7" s="138"/>
      <c r="G7" s="138"/>
      <c r="H7" s="138"/>
      <c r="I7" s="138"/>
      <c r="J7" s="139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137"/>
      <c r="C8" s="138"/>
      <c r="D8" s="138"/>
      <c r="E8" s="138"/>
      <c r="F8" s="138"/>
      <c r="G8" s="138"/>
      <c r="H8" s="138"/>
      <c r="I8" s="138"/>
      <c r="J8" s="139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B9" s="137"/>
      <c r="C9" s="138"/>
      <c r="D9" s="138"/>
      <c r="E9" s="138"/>
      <c r="F9" s="138"/>
      <c r="G9" s="138"/>
      <c r="H9" s="138"/>
      <c r="I9" s="138"/>
      <c r="J9" s="139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B10" s="137"/>
      <c r="C10" s="138"/>
      <c r="D10" s="138"/>
      <c r="E10" s="138"/>
      <c r="F10" s="138"/>
      <c r="G10" s="138"/>
      <c r="H10" s="138"/>
      <c r="I10" s="138"/>
      <c r="J10" s="139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137"/>
      <c r="C11" s="138"/>
      <c r="D11" s="138"/>
      <c r="E11" s="138"/>
      <c r="F11" s="138"/>
      <c r="G11" s="138"/>
      <c r="H11" s="138"/>
      <c r="I11" s="138"/>
      <c r="J11" s="139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137"/>
      <c r="C12" s="138"/>
      <c r="D12" s="138"/>
      <c r="E12" s="138"/>
      <c r="F12" s="138"/>
      <c r="G12" s="138"/>
      <c r="H12" s="138"/>
      <c r="I12" s="138"/>
      <c r="J12" s="139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137"/>
      <c r="C13" s="138"/>
      <c r="D13" s="138"/>
      <c r="E13" s="138"/>
      <c r="F13" s="138"/>
      <c r="G13" s="138"/>
      <c r="H13" s="138"/>
      <c r="I13" s="138"/>
      <c r="J13" s="139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5">
      <c r="B14" s="137"/>
      <c r="C14" s="138"/>
      <c r="D14" s="138"/>
      <c r="E14" s="138"/>
      <c r="F14" s="138"/>
      <c r="G14" s="138"/>
      <c r="H14" s="138"/>
      <c r="I14" s="138"/>
      <c r="J14" s="139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137"/>
      <c r="C15" s="138"/>
      <c r="D15" s="138"/>
      <c r="E15" s="138"/>
      <c r="F15" s="138"/>
      <c r="G15" s="138"/>
      <c r="H15" s="138"/>
      <c r="I15" s="138"/>
      <c r="J15" s="139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5">
      <c r="B16" s="137"/>
      <c r="C16" s="138"/>
      <c r="D16" s="138"/>
      <c r="E16" s="138"/>
      <c r="F16" s="138"/>
      <c r="G16" s="138"/>
      <c r="H16" s="138"/>
      <c r="I16" s="138"/>
      <c r="J16" s="139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5">
      <c r="B17" s="137"/>
      <c r="C17" s="138"/>
      <c r="D17" s="138"/>
      <c r="E17" s="138"/>
      <c r="F17" s="138"/>
      <c r="G17" s="138"/>
      <c r="H17" s="138"/>
      <c r="I17" s="138"/>
      <c r="J17" s="139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 s="137"/>
      <c r="C18" s="138"/>
      <c r="D18" s="138"/>
      <c r="E18" s="138"/>
      <c r="F18" s="138"/>
      <c r="G18" s="138"/>
      <c r="H18" s="138"/>
      <c r="I18" s="138"/>
      <c r="J18" s="139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137"/>
      <c r="C19" s="138"/>
      <c r="D19" s="138"/>
      <c r="E19" s="138"/>
      <c r="F19" s="138"/>
      <c r="G19" s="138"/>
      <c r="H19" s="138"/>
      <c r="I19" s="138"/>
      <c r="J19" s="139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5">
      <c r="B20" s="137"/>
      <c r="C20" s="138"/>
      <c r="D20" s="138"/>
      <c r="E20" s="138"/>
      <c r="F20" s="138"/>
      <c r="G20" s="138"/>
      <c r="H20" s="138"/>
      <c r="I20" s="138"/>
      <c r="J20" s="139"/>
      <c r="L20" s="2"/>
      <c r="M20" s="2"/>
      <c r="N20" s="2"/>
      <c r="O20" s="2"/>
      <c r="P20" s="2"/>
      <c r="Q20" s="2"/>
      <c r="R20" s="2"/>
      <c r="S20" s="2"/>
      <c r="T20" s="2"/>
    </row>
    <row r="21" spans="2:20" ht="15.75" thickBot="1" x14ac:dyDescent="0.3">
      <c r="B21" s="140"/>
      <c r="C21" s="141"/>
      <c r="D21" s="141"/>
      <c r="E21" s="141"/>
      <c r="F21" s="141"/>
      <c r="G21" s="141"/>
      <c r="H21" s="141"/>
      <c r="I21" s="141"/>
      <c r="J21" s="142"/>
      <c r="L21" s="2"/>
      <c r="M21" s="2"/>
      <c r="N21" s="2"/>
      <c r="O21" s="2"/>
      <c r="P21" s="2"/>
      <c r="Q21" s="2"/>
      <c r="R21" s="2"/>
      <c r="S21" s="2"/>
      <c r="T21" s="2"/>
    </row>
    <row r="23" spans="2:20" x14ac:dyDescent="0.25">
      <c r="B23" s="143" t="s">
        <v>35</v>
      </c>
      <c r="C23" s="143"/>
      <c r="D23" s="143"/>
      <c r="E23" s="143"/>
      <c r="F23" s="143"/>
      <c r="G23" s="143"/>
      <c r="H23" s="143"/>
      <c r="I23" s="143"/>
      <c r="J23" s="143"/>
      <c r="L23" s="143" t="s">
        <v>36</v>
      </c>
      <c r="M23" s="143"/>
      <c r="N23" s="143"/>
      <c r="O23" s="143"/>
      <c r="P23" s="143"/>
      <c r="Q23" s="143"/>
      <c r="R23" s="143"/>
      <c r="S23" s="143"/>
      <c r="T23" s="143"/>
    </row>
    <row r="24" spans="2:20" x14ac:dyDescent="0.25">
      <c r="B24" s="143"/>
      <c r="C24" s="143"/>
      <c r="D24" s="143"/>
      <c r="E24" s="143"/>
      <c r="F24" s="143"/>
      <c r="G24" s="143"/>
      <c r="H24" s="143"/>
      <c r="I24" s="143"/>
      <c r="J24" s="143"/>
      <c r="L24" s="143"/>
      <c r="M24" s="143"/>
      <c r="N24" s="143"/>
      <c r="O24" s="143"/>
      <c r="P24" s="143"/>
      <c r="Q24" s="143"/>
      <c r="R24" s="143"/>
      <c r="S24" s="143"/>
      <c r="T24" s="143"/>
    </row>
  </sheetData>
  <mergeCells count="3">
    <mergeCell ref="B2:J21"/>
    <mergeCell ref="B23:J24"/>
    <mergeCell ref="L23:T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pane ySplit="1" topLeftCell="A8" activePane="bottomLeft" state="frozen"/>
      <selection pane="bottomLeft" activeCell="B21" sqref="B21"/>
    </sheetView>
  </sheetViews>
  <sheetFormatPr defaultRowHeight="15.75" x14ac:dyDescent="0.25"/>
  <cols>
    <col min="1" max="1" width="12.140625" style="26" bestFit="1" customWidth="1"/>
    <col min="2" max="2" width="18.7109375" style="15" bestFit="1" customWidth="1"/>
    <col min="3" max="3" width="27.42578125" style="15" bestFit="1" customWidth="1"/>
    <col min="4" max="4" width="12" style="16" customWidth="1"/>
    <col min="5" max="5" width="8.140625" style="17" bestFit="1" customWidth="1"/>
    <col min="6" max="6" width="18.7109375" style="15" bestFit="1" customWidth="1"/>
    <col min="7" max="7" width="12" style="15" bestFit="1" customWidth="1"/>
    <col min="8" max="8" width="8.140625" style="15" bestFit="1" customWidth="1"/>
    <col min="9" max="16384" width="9.140625" style="15"/>
  </cols>
  <sheetData>
    <row r="1" spans="1:9" s="20" customFormat="1" ht="16.5" thickBot="1" x14ac:dyDescent="0.3">
      <c r="A1" s="24" t="s">
        <v>71</v>
      </c>
      <c r="B1" s="20" t="s">
        <v>41</v>
      </c>
      <c r="C1" s="20" t="s">
        <v>74</v>
      </c>
      <c r="D1" s="19" t="s">
        <v>40</v>
      </c>
      <c r="E1" s="20" t="s">
        <v>42</v>
      </c>
      <c r="F1" s="31" t="s">
        <v>51</v>
      </c>
      <c r="G1" s="32">
        <f>SUM(D:D)</f>
        <v>5863.6900000000005</v>
      </c>
      <c r="H1" s="33" t="str">
        <f>IF(E1&lt;0,"Débito","Crédito")</f>
        <v>Crédito</v>
      </c>
    </row>
    <row r="2" spans="1:9" s="21" customFormat="1" x14ac:dyDescent="0.25">
      <c r="A2" s="25">
        <v>42934</v>
      </c>
      <c r="B2" s="21" t="s">
        <v>56</v>
      </c>
      <c r="C2" s="21" t="s">
        <v>45</v>
      </c>
      <c r="D2" s="22">
        <v>-80</v>
      </c>
      <c r="E2" s="18" t="str">
        <f t="shared" ref="E2:E7" si="0">IF(D2&gt;0,"Crédito","Débito")</f>
        <v>Débito</v>
      </c>
      <c r="F2" s="21" t="s">
        <v>72</v>
      </c>
    </row>
    <row r="3" spans="1:9" s="21" customFormat="1" x14ac:dyDescent="0.25">
      <c r="A3" s="25"/>
      <c r="B3" s="21" t="s">
        <v>49</v>
      </c>
      <c r="C3" s="21" t="s">
        <v>50</v>
      </c>
      <c r="D3" s="22" t="s">
        <v>61</v>
      </c>
      <c r="E3" s="18" t="str">
        <f t="shared" si="0"/>
        <v>Crédito</v>
      </c>
      <c r="F3" s="21" t="s">
        <v>24</v>
      </c>
    </row>
    <row r="4" spans="1:9" s="27" customFormat="1" x14ac:dyDescent="0.25">
      <c r="A4" s="30">
        <v>42932</v>
      </c>
      <c r="B4" s="27" t="s">
        <v>57</v>
      </c>
      <c r="C4" s="27" t="s">
        <v>58</v>
      </c>
      <c r="D4" s="28">
        <v>2320</v>
      </c>
      <c r="E4" s="29" t="str">
        <f t="shared" si="0"/>
        <v>Crédito</v>
      </c>
      <c r="F4" s="27" t="s">
        <v>72</v>
      </c>
    </row>
    <row r="5" spans="1:9" s="21" customFormat="1" x14ac:dyDescent="0.25">
      <c r="A5" s="25">
        <v>42933</v>
      </c>
      <c r="B5" s="21" t="s">
        <v>43</v>
      </c>
      <c r="C5" s="21" t="s">
        <v>45</v>
      </c>
      <c r="D5" s="22">
        <v>-270</v>
      </c>
      <c r="E5" s="18" t="str">
        <f t="shared" si="0"/>
        <v>Débito</v>
      </c>
      <c r="F5" s="21" t="s">
        <v>72</v>
      </c>
    </row>
    <row r="6" spans="1:9" s="21" customFormat="1" x14ac:dyDescent="0.25">
      <c r="A6" s="25">
        <v>42933</v>
      </c>
      <c r="B6" s="21" t="s">
        <v>47</v>
      </c>
      <c r="C6" s="21" t="s">
        <v>52</v>
      </c>
      <c r="D6" s="22">
        <v>-10.8</v>
      </c>
      <c r="E6" s="18" t="str">
        <f t="shared" si="0"/>
        <v>Débito</v>
      </c>
      <c r="F6" s="21" t="s">
        <v>72</v>
      </c>
    </row>
    <row r="7" spans="1:9" s="23" customFormat="1" x14ac:dyDescent="0.25">
      <c r="A7" s="25">
        <v>42933</v>
      </c>
      <c r="B7" s="21" t="s">
        <v>47</v>
      </c>
      <c r="C7" s="21" t="s">
        <v>48</v>
      </c>
      <c r="D7" s="22">
        <v>-70</v>
      </c>
      <c r="E7" s="18" t="str">
        <f t="shared" si="0"/>
        <v>Débito</v>
      </c>
      <c r="F7" s="21" t="s">
        <v>72</v>
      </c>
      <c r="G7" s="21"/>
      <c r="H7" s="21"/>
      <c r="I7" s="21"/>
    </row>
    <row r="8" spans="1:9" s="21" customFormat="1" x14ac:dyDescent="0.25">
      <c r="A8" s="25">
        <v>42933</v>
      </c>
      <c r="B8" s="21" t="s">
        <v>47</v>
      </c>
      <c r="C8" s="21" t="s">
        <v>59</v>
      </c>
      <c r="D8" s="22">
        <v>-6.2</v>
      </c>
      <c r="E8" s="18" t="s">
        <v>60</v>
      </c>
      <c r="F8" s="21" t="s">
        <v>72</v>
      </c>
    </row>
    <row r="9" spans="1:9" s="21" customFormat="1" x14ac:dyDescent="0.25">
      <c r="A9" s="25">
        <v>42933</v>
      </c>
      <c r="B9" s="21" t="s">
        <v>47</v>
      </c>
      <c r="C9" s="21" t="s">
        <v>53</v>
      </c>
      <c r="D9" s="22">
        <v>-14.31</v>
      </c>
      <c r="E9" s="18" t="str">
        <f t="shared" ref="E9:E18" si="1">IF(D9&gt;0,"Crédito","Débito")</f>
        <v>Débito</v>
      </c>
      <c r="F9" s="21" t="s">
        <v>72</v>
      </c>
    </row>
    <row r="10" spans="1:9" x14ac:dyDescent="0.25">
      <c r="A10" s="25">
        <v>42856</v>
      </c>
      <c r="B10" s="21" t="s">
        <v>55</v>
      </c>
      <c r="C10" s="21" t="s">
        <v>54</v>
      </c>
      <c r="D10" s="22"/>
      <c r="E10" s="18" t="str">
        <f t="shared" si="1"/>
        <v>Débito</v>
      </c>
      <c r="F10" s="21" t="s">
        <v>69</v>
      </c>
      <c r="G10" s="21"/>
      <c r="H10" s="21"/>
      <c r="I10" s="21"/>
    </row>
    <row r="11" spans="1:9" s="21" customFormat="1" x14ac:dyDescent="0.25">
      <c r="A11" s="25">
        <v>42933</v>
      </c>
      <c r="B11" s="21" t="s">
        <v>44</v>
      </c>
      <c r="C11" s="21" t="s">
        <v>46</v>
      </c>
      <c r="D11" s="22">
        <v>-25</v>
      </c>
      <c r="E11" s="18" t="str">
        <f t="shared" si="1"/>
        <v>Débito</v>
      </c>
      <c r="F11" s="21" t="s">
        <v>73</v>
      </c>
      <c r="H11" s="15"/>
      <c r="I11" s="15"/>
    </row>
    <row r="12" spans="1:9" s="27" customFormat="1" x14ac:dyDescent="0.25">
      <c r="A12" s="30">
        <v>42938</v>
      </c>
      <c r="B12" s="27" t="s">
        <v>63</v>
      </c>
      <c r="C12" s="27" t="s">
        <v>62</v>
      </c>
      <c r="D12" s="28">
        <v>150</v>
      </c>
      <c r="E12" s="29" t="str">
        <f t="shared" si="1"/>
        <v>Crédito</v>
      </c>
      <c r="F12" s="27" t="s">
        <v>24</v>
      </c>
    </row>
    <row r="13" spans="1:9" s="27" customFormat="1" x14ac:dyDescent="0.25">
      <c r="A13" s="30"/>
      <c r="B13" s="27" t="s">
        <v>64</v>
      </c>
      <c r="C13" s="27" t="s">
        <v>65</v>
      </c>
      <c r="D13" s="28">
        <v>200</v>
      </c>
      <c r="E13" s="29" t="str">
        <f t="shared" si="1"/>
        <v>Crédito</v>
      </c>
      <c r="F13" s="27" t="s">
        <v>70</v>
      </c>
    </row>
    <row r="14" spans="1:9" s="27" customFormat="1" x14ac:dyDescent="0.25">
      <c r="A14" s="30">
        <v>42938</v>
      </c>
      <c r="B14" s="27" t="s">
        <v>67</v>
      </c>
      <c r="C14" s="27" t="s">
        <v>68</v>
      </c>
      <c r="D14" s="28">
        <v>1250</v>
      </c>
      <c r="E14" s="29" t="str">
        <f t="shared" si="1"/>
        <v>Crédito</v>
      </c>
      <c r="F14" s="27" t="s">
        <v>70</v>
      </c>
    </row>
    <row r="15" spans="1:9" s="27" customFormat="1" x14ac:dyDescent="0.25">
      <c r="A15" s="30">
        <v>42937</v>
      </c>
      <c r="B15" s="27" t="s">
        <v>66</v>
      </c>
      <c r="C15" s="27" t="s">
        <v>16</v>
      </c>
      <c r="D15" s="28">
        <v>3200</v>
      </c>
      <c r="E15" s="29" t="str">
        <f t="shared" si="1"/>
        <v>Crédito</v>
      </c>
      <c r="F15" s="27" t="s">
        <v>69</v>
      </c>
    </row>
    <row r="16" spans="1:9" x14ac:dyDescent="0.25">
      <c r="E16" s="17" t="str">
        <f t="shared" si="1"/>
        <v>Débito</v>
      </c>
    </row>
    <row r="17" spans="1:6" s="21" customFormat="1" x14ac:dyDescent="0.25">
      <c r="A17" s="25">
        <v>42941</v>
      </c>
      <c r="B17" s="21" t="s">
        <v>75</v>
      </c>
      <c r="C17" s="21" t="s">
        <v>76</v>
      </c>
      <c r="D17" s="22">
        <v>-500</v>
      </c>
      <c r="E17" s="18" t="str">
        <f t="shared" si="1"/>
        <v>Débito</v>
      </c>
      <c r="F17" s="21" t="s">
        <v>69</v>
      </c>
    </row>
    <row r="18" spans="1:6" s="21" customFormat="1" x14ac:dyDescent="0.25">
      <c r="A18" s="25">
        <v>42943</v>
      </c>
      <c r="B18" s="21" t="s">
        <v>77</v>
      </c>
      <c r="C18" s="21" t="s">
        <v>78</v>
      </c>
      <c r="D18" s="22">
        <v>-280</v>
      </c>
      <c r="E18" s="18" t="str">
        <f t="shared" si="1"/>
        <v>Débito</v>
      </c>
      <c r="F18" s="21" t="s">
        <v>69</v>
      </c>
    </row>
  </sheetData>
  <sortState ref="B2:I13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M10" sqref="M10"/>
    </sheetView>
  </sheetViews>
  <sheetFormatPr defaultRowHeight="15.75" x14ac:dyDescent="0.25"/>
  <cols>
    <col min="1" max="1" width="16.7109375" style="45" bestFit="1" customWidth="1"/>
    <col min="2" max="2" width="9.140625" style="45"/>
    <col min="3" max="3" width="7" style="45" customWidth="1"/>
    <col min="4" max="4" width="9.140625" style="45"/>
    <col min="5" max="5" width="8" style="45" customWidth="1"/>
    <col min="6" max="8" width="9.140625" style="45"/>
    <col min="9" max="9" width="12" style="45" bestFit="1" customWidth="1"/>
    <col min="10" max="16384" width="9.140625" style="45"/>
  </cols>
  <sheetData>
    <row r="1" spans="1:9" ht="26.25" x14ac:dyDescent="0.4">
      <c r="A1" s="144" t="s">
        <v>84</v>
      </c>
      <c r="B1" s="144"/>
      <c r="C1" s="144"/>
      <c r="D1" s="144"/>
      <c r="E1" s="144"/>
      <c r="F1" s="144"/>
      <c r="G1" s="144"/>
      <c r="H1" s="144"/>
      <c r="I1" s="144"/>
    </row>
    <row r="2" spans="1:9" x14ac:dyDescent="0.25">
      <c r="A2" s="10" t="s">
        <v>0</v>
      </c>
      <c r="B2" s="145" t="s">
        <v>1</v>
      </c>
      <c r="C2" s="145"/>
      <c r="D2" s="145" t="s">
        <v>2</v>
      </c>
      <c r="E2" s="145"/>
      <c r="F2" s="10" t="s">
        <v>3</v>
      </c>
      <c r="G2" s="10" t="s">
        <v>30</v>
      </c>
      <c r="H2" s="10"/>
      <c r="I2" s="5" t="s">
        <v>4</v>
      </c>
    </row>
    <row r="3" spans="1:9" x14ac:dyDescent="0.25">
      <c r="A3" s="45" t="s">
        <v>6</v>
      </c>
      <c r="B3" s="45">
        <v>4.5</v>
      </c>
      <c r="C3" s="45" t="s">
        <v>23</v>
      </c>
      <c r="D3" s="45">
        <v>15</v>
      </c>
      <c r="E3" s="45" t="s">
        <v>25</v>
      </c>
      <c r="F3" s="45">
        <v>20</v>
      </c>
      <c r="G3" s="45" t="s">
        <v>31</v>
      </c>
      <c r="H3" s="45" t="s">
        <v>25</v>
      </c>
      <c r="I3" s="4">
        <v>1300</v>
      </c>
    </row>
    <row r="4" spans="1:9" x14ac:dyDescent="0.25">
      <c r="A4" s="49" t="s">
        <v>7</v>
      </c>
      <c r="B4" s="49">
        <v>6</v>
      </c>
      <c r="C4" s="49" t="s">
        <v>23</v>
      </c>
      <c r="D4" s="49">
        <v>25</v>
      </c>
      <c r="E4" s="49" t="s">
        <v>25</v>
      </c>
      <c r="F4" s="49">
        <v>19</v>
      </c>
      <c r="G4" s="49" t="s">
        <v>32</v>
      </c>
      <c r="H4" s="49" t="s">
        <v>25</v>
      </c>
      <c r="I4" s="50">
        <v>1700</v>
      </c>
    </row>
    <row r="5" spans="1:9" x14ac:dyDescent="0.25">
      <c r="A5" s="45" t="s">
        <v>8</v>
      </c>
      <c r="B5" s="46">
        <v>8</v>
      </c>
      <c r="C5" s="46" t="s">
        <v>23</v>
      </c>
      <c r="D5" s="46">
        <v>32</v>
      </c>
      <c r="E5" s="46" t="s">
        <v>25</v>
      </c>
      <c r="F5" s="46">
        <v>16</v>
      </c>
      <c r="G5" s="46" t="s">
        <v>31</v>
      </c>
      <c r="H5" s="46" t="s">
        <v>25</v>
      </c>
      <c r="I5" s="6">
        <v>2200</v>
      </c>
    </row>
    <row r="6" spans="1:9" x14ac:dyDescent="0.25">
      <c r="A6" s="48" t="s">
        <v>9</v>
      </c>
      <c r="B6" s="47">
        <v>9</v>
      </c>
      <c r="C6" s="47" t="s">
        <v>23</v>
      </c>
      <c r="D6" s="47">
        <v>29</v>
      </c>
      <c r="E6" s="47" t="s">
        <v>25</v>
      </c>
      <c r="F6" s="47">
        <v>16</v>
      </c>
      <c r="G6" s="47" t="s">
        <v>31</v>
      </c>
      <c r="H6" s="47" t="s">
        <v>25</v>
      </c>
      <c r="I6" s="7">
        <v>2450</v>
      </c>
    </row>
    <row r="7" spans="1:9" x14ac:dyDescent="0.25">
      <c r="A7" s="45" t="s">
        <v>10</v>
      </c>
      <c r="B7" s="46">
        <v>11</v>
      </c>
      <c r="C7" s="46" t="s">
        <v>23</v>
      </c>
      <c r="D7" s="46">
        <v>25</v>
      </c>
      <c r="E7" s="46" t="s">
        <v>25</v>
      </c>
      <c r="F7" s="46">
        <v>30</v>
      </c>
      <c r="G7" s="46" t="s">
        <v>32</v>
      </c>
      <c r="H7" s="46" t="s">
        <v>25</v>
      </c>
      <c r="I7" s="6">
        <v>2750</v>
      </c>
    </row>
    <row r="8" spans="1:9" x14ac:dyDescent="0.25">
      <c r="A8" s="45" t="s">
        <v>81</v>
      </c>
      <c r="B8" s="46">
        <v>11</v>
      </c>
      <c r="C8" s="46" t="s">
        <v>23</v>
      </c>
      <c r="D8" s="46"/>
      <c r="E8" s="46" t="s">
        <v>25</v>
      </c>
      <c r="F8" s="46">
        <v>30</v>
      </c>
      <c r="G8" s="46" t="s">
        <v>31</v>
      </c>
      <c r="H8" s="46" t="s">
        <v>25</v>
      </c>
      <c r="I8" s="6">
        <v>2750</v>
      </c>
    </row>
    <row r="9" spans="1:9" x14ac:dyDescent="0.25">
      <c r="A9" s="45" t="s">
        <v>11</v>
      </c>
      <c r="B9" s="45">
        <v>11.5</v>
      </c>
      <c r="C9" s="45" t="s">
        <v>23</v>
      </c>
      <c r="D9" s="45" t="s">
        <v>24</v>
      </c>
      <c r="E9" s="45" t="s">
        <v>25</v>
      </c>
      <c r="F9" s="45" t="s">
        <v>24</v>
      </c>
      <c r="G9" s="45" t="s">
        <v>31</v>
      </c>
      <c r="H9" s="45" t="s">
        <v>25</v>
      </c>
      <c r="I9" s="4">
        <v>2850</v>
      </c>
    </row>
    <row r="10" spans="1:9" x14ac:dyDescent="0.25">
      <c r="A10" s="49" t="s">
        <v>12</v>
      </c>
      <c r="B10" s="49">
        <v>12.8</v>
      </c>
      <c r="C10" s="49" t="s">
        <v>23</v>
      </c>
      <c r="D10" s="49" t="s">
        <v>24</v>
      </c>
      <c r="E10" s="49" t="s">
        <v>25</v>
      </c>
      <c r="F10" s="49" t="s">
        <v>24</v>
      </c>
      <c r="G10" s="49" t="s">
        <v>31</v>
      </c>
      <c r="H10" s="49" t="s">
        <v>25</v>
      </c>
      <c r="I10" s="50">
        <v>3400</v>
      </c>
    </row>
    <row r="11" spans="1:9" s="51" customFormat="1" x14ac:dyDescent="0.25">
      <c r="A11" s="51" t="s">
        <v>13</v>
      </c>
      <c r="B11" s="51">
        <v>14</v>
      </c>
      <c r="C11" s="51" t="s">
        <v>23</v>
      </c>
      <c r="D11" s="51">
        <v>56</v>
      </c>
      <c r="E11" s="51" t="s">
        <v>25</v>
      </c>
      <c r="F11" s="51">
        <v>21</v>
      </c>
      <c r="G11" s="51" t="s">
        <v>32</v>
      </c>
      <c r="H11" s="51" t="s">
        <v>25</v>
      </c>
      <c r="I11" s="52">
        <v>3500</v>
      </c>
    </row>
    <row r="12" spans="1:9" x14ac:dyDescent="0.25">
      <c r="A12" s="45" t="s">
        <v>14</v>
      </c>
      <c r="B12" s="46">
        <v>15</v>
      </c>
      <c r="C12" s="46" t="s">
        <v>23</v>
      </c>
      <c r="D12" s="46">
        <v>26</v>
      </c>
      <c r="E12" s="46" t="s">
        <v>25</v>
      </c>
      <c r="F12" s="46">
        <v>25</v>
      </c>
      <c r="G12" s="46" t="s">
        <v>32</v>
      </c>
      <c r="H12" s="46" t="s">
        <v>25</v>
      </c>
      <c r="I12" s="6">
        <v>3750</v>
      </c>
    </row>
    <row r="13" spans="1:9" x14ac:dyDescent="0.25">
      <c r="A13" s="45" t="s">
        <v>15</v>
      </c>
      <c r="B13" s="46">
        <v>15</v>
      </c>
      <c r="C13" s="46" t="s">
        <v>23</v>
      </c>
      <c r="D13" s="46">
        <v>40</v>
      </c>
      <c r="E13" s="46" t="s">
        <v>25</v>
      </c>
      <c r="F13" s="46">
        <v>20</v>
      </c>
      <c r="G13" s="46" t="s">
        <v>32</v>
      </c>
      <c r="H13" s="46" t="s">
        <v>25</v>
      </c>
      <c r="I13" s="6">
        <v>3750</v>
      </c>
    </row>
    <row r="14" spans="1:9" x14ac:dyDescent="0.25">
      <c r="A14" s="48" t="s">
        <v>16</v>
      </c>
      <c r="B14" s="47">
        <v>16</v>
      </c>
      <c r="C14" s="47" t="s">
        <v>23</v>
      </c>
      <c r="D14" s="47">
        <v>35</v>
      </c>
      <c r="E14" s="47" t="s">
        <v>25</v>
      </c>
      <c r="F14" s="47">
        <v>20</v>
      </c>
      <c r="G14" s="47" t="s">
        <v>32</v>
      </c>
      <c r="H14" s="47" t="s">
        <v>25</v>
      </c>
      <c r="I14" s="7">
        <v>4000</v>
      </c>
    </row>
    <row r="15" spans="1:9" x14ac:dyDescent="0.25">
      <c r="A15" s="45" t="s">
        <v>17</v>
      </c>
      <c r="B15" s="45">
        <v>22</v>
      </c>
      <c r="C15" s="45" t="s">
        <v>23</v>
      </c>
      <c r="D15" s="45">
        <v>22</v>
      </c>
      <c r="E15" s="45" t="s">
        <v>25</v>
      </c>
      <c r="F15" s="45">
        <v>30</v>
      </c>
      <c r="G15" s="45" t="s">
        <v>32</v>
      </c>
      <c r="H15" s="45" t="s">
        <v>25</v>
      </c>
      <c r="I15" s="4">
        <v>5600</v>
      </c>
    </row>
    <row r="16" spans="1:9" x14ac:dyDescent="0.25">
      <c r="A16" s="45" t="s">
        <v>18</v>
      </c>
      <c r="B16" s="45">
        <v>22</v>
      </c>
      <c r="C16" s="45" t="s">
        <v>23</v>
      </c>
      <c r="D16" s="45">
        <v>22</v>
      </c>
      <c r="E16" s="45" t="s">
        <v>25</v>
      </c>
      <c r="F16" s="45">
        <v>45</v>
      </c>
      <c r="G16" s="45" t="s">
        <v>31</v>
      </c>
      <c r="H16" s="45" t="s">
        <v>25</v>
      </c>
      <c r="I16" s="4">
        <v>5700</v>
      </c>
    </row>
    <row r="17" spans="1:9" x14ac:dyDescent="0.25">
      <c r="A17" s="45" t="s">
        <v>19</v>
      </c>
      <c r="B17" s="45">
        <v>25</v>
      </c>
      <c r="C17" s="45" t="s">
        <v>23</v>
      </c>
      <c r="D17" s="45">
        <v>45</v>
      </c>
      <c r="E17" s="45" t="s">
        <v>25</v>
      </c>
      <c r="F17" s="45">
        <v>37</v>
      </c>
      <c r="G17" s="45" t="s">
        <v>31</v>
      </c>
      <c r="H17" s="45" t="s">
        <v>25</v>
      </c>
      <c r="I17" s="4">
        <v>6500</v>
      </c>
    </row>
    <row r="18" spans="1:9" s="51" customFormat="1" x14ac:dyDescent="0.25">
      <c r="A18" s="53" t="s">
        <v>20</v>
      </c>
      <c r="B18" s="54">
        <v>35</v>
      </c>
      <c r="C18" s="54" t="s">
        <v>23</v>
      </c>
      <c r="D18" s="54" t="s">
        <v>24</v>
      </c>
      <c r="E18" s="54" t="s">
        <v>25</v>
      </c>
      <c r="F18" s="54" t="s">
        <v>24</v>
      </c>
      <c r="G18" s="54" t="s">
        <v>32</v>
      </c>
      <c r="H18" s="54" t="s">
        <v>25</v>
      </c>
      <c r="I18" s="55">
        <v>8750</v>
      </c>
    </row>
    <row r="22" spans="1:9" ht="26.25" x14ac:dyDescent="0.4">
      <c r="A22" s="144" t="s">
        <v>82</v>
      </c>
      <c r="B22" s="144"/>
      <c r="C22" s="144"/>
      <c r="D22" s="144"/>
      <c r="E22" s="144"/>
      <c r="F22" s="144"/>
      <c r="G22" s="144"/>
      <c r="H22" s="144"/>
      <c r="I22" s="144"/>
    </row>
    <row r="23" spans="1:9" ht="26.25" x14ac:dyDescent="0.4">
      <c r="A23" s="144" t="s">
        <v>83</v>
      </c>
      <c r="B23" s="144"/>
      <c r="C23" s="144"/>
      <c r="D23" s="144"/>
      <c r="E23" s="144"/>
      <c r="F23" s="144"/>
      <c r="G23" s="144"/>
      <c r="H23" s="144"/>
      <c r="I23" s="144"/>
    </row>
    <row r="24" spans="1:9" x14ac:dyDescent="0.25">
      <c r="A24" s="10" t="s">
        <v>0</v>
      </c>
      <c r="B24" s="145" t="s">
        <v>1</v>
      </c>
      <c r="C24" s="145"/>
      <c r="D24" s="145" t="s">
        <v>2</v>
      </c>
      <c r="E24" s="145"/>
      <c r="F24" s="10" t="s">
        <v>3</v>
      </c>
      <c r="G24" s="10" t="s">
        <v>30</v>
      </c>
      <c r="H24" s="10"/>
      <c r="I24" s="5" t="s">
        <v>4</v>
      </c>
    </row>
    <row r="25" spans="1:9" x14ac:dyDescent="0.25">
      <c r="A25" s="45" t="s">
        <v>6</v>
      </c>
      <c r="B25" s="45">
        <v>4.5</v>
      </c>
      <c r="C25" s="45" t="s">
        <v>23</v>
      </c>
      <c r="D25" s="45">
        <v>15</v>
      </c>
      <c r="E25" s="45" t="s">
        <v>25</v>
      </c>
      <c r="F25" s="45">
        <v>20</v>
      </c>
      <c r="G25" s="45" t="s">
        <v>31</v>
      </c>
      <c r="H25" s="45" t="s">
        <v>25</v>
      </c>
      <c r="I25" s="4">
        <v>1300</v>
      </c>
    </row>
    <row r="26" spans="1:9" x14ac:dyDescent="0.25">
      <c r="A26" s="49" t="s">
        <v>7</v>
      </c>
      <c r="B26" s="49">
        <v>6</v>
      </c>
      <c r="C26" s="49" t="s">
        <v>23</v>
      </c>
      <c r="D26" s="49">
        <v>25</v>
      </c>
      <c r="E26" s="49" t="s">
        <v>25</v>
      </c>
      <c r="F26" s="49">
        <v>19</v>
      </c>
      <c r="G26" s="49" t="s">
        <v>32</v>
      </c>
      <c r="H26" s="49" t="s">
        <v>25</v>
      </c>
      <c r="I26" s="50">
        <v>1700</v>
      </c>
    </row>
    <row r="27" spans="1:9" x14ac:dyDescent="0.25">
      <c r="A27" s="45" t="s">
        <v>8</v>
      </c>
      <c r="B27" s="46">
        <v>8</v>
      </c>
      <c r="C27" s="46" t="s">
        <v>23</v>
      </c>
      <c r="D27" s="46">
        <v>32</v>
      </c>
      <c r="E27" s="46" t="s">
        <v>25</v>
      </c>
      <c r="F27" s="46">
        <v>16</v>
      </c>
      <c r="G27" s="46" t="s">
        <v>31</v>
      </c>
      <c r="H27" s="46" t="s">
        <v>25</v>
      </c>
      <c r="I27" s="6">
        <v>2200</v>
      </c>
    </row>
    <row r="28" spans="1:9" x14ac:dyDescent="0.25">
      <c r="A28" s="48" t="s">
        <v>9</v>
      </c>
      <c r="B28" s="47">
        <v>9</v>
      </c>
      <c r="C28" s="47" t="s">
        <v>23</v>
      </c>
      <c r="D28" s="47">
        <v>29</v>
      </c>
      <c r="E28" s="47" t="s">
        <v>25</v>
      </c>
      <c r="F28" s="47">
        <v>16</v>
      </c>
      <c r="G28" s="47" t="s">
        <v>31</v>
      </c>
      <c r="H28" s="47" t="s">
        <v>25</v>
      </c>
      <c r="I28" s="7">
        <v>2450</v>
      </c>
    </row>
    <row r="29" spans="1:9" x14ac:dyDescent="0.25">
      <c r="A29" s="45" t="s">
        <v>10</v>
      </c>
      <c r="B29" s="46">
        <v>11</v>
      </c>
      <c r="C29" s="46" t="s">
        <v>23</v>
      </c>
      <c r="D29" s="46">
        <v>25</v>
      </c>
      <c r="E29" s="46" t="s">
        <v>25</v>
      </c>
      <c r="F29" s="46">
        <v>30</v>
      </c>
      <c r="G29" s="46" t="s">
        <v>32</v>
      </c>
      <c r="H29" s="46" t="s">
        <v>25</v>
      </c>
      <c r="I29" s="6">
        <v>2750</v>
      </c>
    </row>
    <row r="30" spans="1:9" x14ac:dyDescent="0.25">
      <c r="A30" s="45" t="s">
        <v>81</v>
      </c>
      <c r="B30" s="46">
        <v>11</v>
      </c>
      <c r="C30" s="46" t="s">
        <v>23</v>
      </c>
      <c r="D30" s="46"/>
      <c r="E30" s="46" t="s">
        <v>25</v>
      </c>
      <c r="F30" s="46">
        <v>30</v>
      </c>
      <c r="G30" s="46" t="s">
        <v>31</v>
      </c>
      <c r="H30" s="46" t="s">
        <v>25</v>
      </c>
      <c r="I30" s="6">
        <v>2750</v>
      </c>
    </row>
    <row r="31" spans="1:9" x14ac:dyDescent="0.25">
      <c r="A31" s="45" t="s">
        <v>11</v>
      </c>
      <c r="B31" s="45">
        <v>11.5</v>
      </c>
      <c r="C31" s="45" t="s">
        <v>23</v>
      </c>
      <c r="D31" s="45" t="s">
        <v>24</v>
      </c>
      <c r="E31" s="45" t="s">
        <v>25</v>
      </c>
      <c r="F31" s="45" t="s">
        <v>24</v>
      </c>
      <c r="G31" s="45" t="s">
        <v>31</v>
      </c>
      <c r="H31" s="45" t="s">
        <v>25</v>
      </c>
      <c r="I31" s="4">
        <v>2850</v>
      </c>
    </row>
    <row r="32" spans="1:9" x14ac:dyDescent="0.25">
      <c r="A32" s="49" t="s">
        <v>12</v>
      </c>
      <c r="B32" s="49">
        <v>12.8</v>
      </c>
      <c r="C32" s="49" t="s">
        <v>23</v>
      </c>
      <c r="D32" s="49" t="s">
        <v>24</v>
      </c>
      <c r="E32" s="49" t="s">
        <v>25</v>
      </c>
      <c r="F32" s="49" t="s">
        <v>24</v>
      </c>
      <c r="G32" s="49" t="s">
        <v>31</v>
      </c>
      <c r="H32" s="49" t="s">
        <v>25</v>
      </c>
      <c r="I32" s="50">
        <v>3400</v>
      </c>
    </row>
    <row r="33" spans="1:9" x14ac:dyDescent="0.25">
      <c r="A33" s="45" t="s">
        <v>13</v>
      </c>
      <c r="B33" s="45">
        <v>14</v>
      </c>
      <c r="C33" s="45" t="s">
        <v>23</v>
      </c>
      <c r="D33" s="45">
        <v>56</v>
      </c>
      <c r="E33" s="45" t="s">
        <v>25</v>
      </c>
      <c r="F33" s="45">
        <v>21</v>
      </c>
      <c r="G33" s="45" t="s">
        <v>32</v>
      </c>
      <c r="H33" s="45" t="s">
        <v>25</v>
      </c>
      <c r="I33" s="4">
        <v>3500</v>
      </c>
    </row>
    <row r="34" spans="1:9" x14ac:dyDescent="0.25">
      <c r="A34" s="45" t="s">
        <v>14</v>
      </c>
      <c r="B34" s="46">
        <v>15</v>
      </c>
      <c r="C34" s="46" t="s">
        <v>23</v>
      </c>
      <c r="D34" s="46">
        <v>26</v>
      </c>
      <c r="E34" s="46" t="s">
        <v>25</v>
      </c>
      <c r="F34" s="46">
        <v>25</v>
      </c>
      <c r="G34" s="46" t="s">
        <v>32</v>
      </c>
      <c r="H34" s="46" t="s">
        <v>25</v>
      </c>
      <c r="I34" s="6">
        <v>3750</v>
      </c>
    </row>
    <row r="35" spans="1:9" x14ac:dyDescent="0.25">
      <c r="A35" s="45" t="s">
        <v>15</v>
      </c>
      <c r="B35" s="46">
        <v>15</v>
      </c>
      <c r="C35" s="46" t="s">
        <v>23</v>
      </c>
      <c r="D35" s="46">
        <v>40</v>
      </c>
      <c r="E35" s="46" t="s">
        <v>25</v>
      </c>
      <c r="F35" s="46">
        <v>20</v>
      </c>
      <c r="G35" s="46" t="s">
        <v>32</v>
      </c>
      <c r="H35" s="46" t="s">
        <v>25</v>
      </c>
      <c r="I35" s="6">
        <v>3750</v>
      </c>
    </row>
    <row r="36" spans="1:9" x14ac:dyDescent="0.25">
      <c r="A36" s="48" t="s">
        <v>16</v>
      </c>
      <c r="B36" s="47">
        <v>16</v>
      </c>
      <c r="C36" s="47" t="s">
        <v>23</v>
      </c>
      <c r="D36" s="47">
        <v>35</v>
      </c>
      <c r="E36" s="47" t="s">
        <v>25</v>
      </c>
      <c r="F36" s="47">
        <v>20</v>
      </c>
      <c r="G36" s="47" t="s">
        <v>32</v>
      </c>
      <c r="H36" s="47" t="s">
        <v>25</v>
      </c>
      <c r="I36" s="7">
        <v>4000</v>
      </c>
    </row>
    <row r="37" spans="1:9" x14ac:dyDescent="0.25">
      <c r="A37" s="45" t="s">
        <v>17</v>
      </c>
      <c r="B37" s="45">
        <v>22</v>
      </c>
      <c r="C37" s="45" t="s">
        <v>23</v>
      </c>
      <c r="D37" s="45">
        <v>22</v>
      </c>
      <c r="E37" s="45" t="s">
        <v>25</v>
      </c>
      <c r="F37" s="45">
        <v>30</v>
      </c>
      <c r="G37" s="45" t="s">
        <v>32</v>
      </c>
      <c r="H37" s="45" t="s">
        <v>25</v>
      </c>
      <c r="I37" s="4">
        <v>5600</v>
      </c>
    </row>
    <row r="38" spans="1:9" x14ac:dyDescent="0.25">
      <c r="A38" s="45" t="s">
        <v>18</v>
      </c>
      <c r="B38" s="45">
        <v>22</v>
      </c>
      <c r="C38" s="45" t="s">
        <v>23</v>
      </c>
      <c r="D38" s="45">
        <v>22</v>
      </c>
      <c r="E38" s="45" t="s">
        <v>25</v>
      </c>
      <c r="F38" s="45">
        <v>45</v>
      </c>
      <c r="G38" s="45" t="s">
        <v>31</v>
      </c>
      <c r="H38" s="45" t="s">
        <v>25</v>
      </c>
      <c r="I38" s="4">
        <v>5700</v>
      </c>
    </row>
    <row r="39" spans="1:9" x14ac:dyDescent="0.25">
      <c r="A39" s="45" t="s">
        <v>19</v>
      </c>
      <c r="B39" s="45">
        <v>25</v>
      </c>
      <c r="C39" s="45" t="s">
        <v>23</v>
      </c>
      <c r="D39" s="45">
        <v>45</v>
      </c>
      <c r="E39" s="45" t="s">
        <v>25</v>
      </c>
      <c r="F39" s="45">
        <v>37</v>
      </c>
      <c r="G39" s="45" t="s">
        <v>31</v>
      </c>
      <c r="H39" s="45" t="s">
        <v>25</v>
      </c>
      <c r="I39" s="4">
        <v>6500</v>
      </c>
    </row>
    <row r="40" spans="1:9" x14ac:dyDescent="0.25">
      <c r="A40" s="48" t="s">
        <v>20</v>
      </c>
      <c r="B40" s="47">
        <v>35</v>
      </c>
      <c r="C40" s="47" t="s">
        <v>23</v>
      </c>
      <c r="D40" s="47" t="s">
        <v>24</v>
      </c>
      <c r="E40" s="47" t="s">
        <v>25</v>
      </c>
      <c r="F40" s="47" t="s">
        <v>24</v>
      </c>
      <c r="G40" s="47" t="s">
        <v>32</v>
      </c>
      <c r="H40" s="47" t="s">
        <v>25</v>
      </c>
      <c r="I40" s="7">
        <v>8750</v>
      </c>
    </row>
  </sheetData>
  <mergeCells count="7">
    <mergeCell ref="A1:I1"/>
    <mergeCell ref="A22:I22"/>
    <mergeCell ref="A23:I23"/>
    <mergeCell ref="B24:C24"/>
    <mergeCell ref="D24:E24"/>
    <mergeCell ref="B2:C2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2022</vt:lpstr>
      <vt:lpstr>Apresentação</vt:lpstr>
      <vt:lpstr>Dezembro 2021</vt:lpstr>
      <vt:lpstr>cálculo 2017</vt:lpstr>
      <vt:lpstr>Agrosserra julho de 2017</vt:lpstr>
      <vt:lpstr>imagem</vt:lpstr>
      <vt:lpstr>Balanço 07-2017</vt:lpstr>
      <vt:lpstr>Downtown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55219</cp:lastModifiedBy>
  <dcterms:created xsi:type="dcterms:W3CDTF">2016-07-02T11:15:53Z</dcterms:created>
  <dcterms:modified xsi:type="dcterms:W3CDTF">2023-10-22T16:51:30Z</dcterms:modified>
</cp:coreProperties>
</file>