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humeau/Humeau team Dropbox/El Oussini et al. 2023/MS 2023/soumission El Oussini 2023/GITHUB/"/>
    </mc:Choice>
  </mc:AlternateContent>
  <xr:revisionPtr revIDLastSave="0" documentId="8_{C4ACB67C-A7AC-2A45-B63D-C0384F9B7CDC}" xr6:coauthVersionLast="47" xr6:coauthVersionMax="47" xr10:uidLastSave="{00000000-0000-0000-0000-000000000000}"/>
  <bookViews>
    <workbookView xWindow="22680" yWindow="900" windowWidth="46120" windowHeight="28300" xr2:uid="{00000000-000D-0000-FFFF-FFFF00000000}"/>
  </bookViews>
  <sheets>
    <sheet name="Figure 1" sheetId="6" r:id="rId1"/>
    <sheet name="figure 2" sheetId="4" r:id="rId2"/>
    <sheet name="supp figure 1" sheetId="9" r:id="rId3"/>
    <sheet name="Figure 3" sheetId="5" r:id="rId4"/>
    <sheet name="figure 4" sheetId="2" r:id="rId5"/>
    <sheet name="supplementary figure 5" sheetId="10" r:id="rId6"/>
    <sheet name="figure 5" sheetId="3" r:id="rId7"/>
    <sheet name="Figure 6" sheetId="7" r:id="rId8"/>
    <sheet name="Figure 7" sheetId="8" r:id="rId9"/>
    <sheet name="supplementary figure 4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80" i="3" l="1"/>
  <c r="BO80" i="3"/>
  <c r="BP80" i="3"/>
  <c r="BQ80" i="3"/>
  <c r="BR80" i="3"/>
  <c r="BS80" i="3"/>
  <c r="BM80" i="3"/>
  <c r="BS81" i="3"/>
  <c r="BR81" i="3"/>
  <c r="BQ81" i="3"/>
  <c r="BP81" i="3"/>
  <c r="BO81" i="3"/>
  <c r="BN81" i="3"/>
  <c r="BM81" i="3"/>
  <c r="BA49" i="3"/>
  <c r="BB49" i="3"/>
  <c r="BC49" i="3"/>
  <c r="BD49" i="3"/>
  <c r="BE49" i="3"/>
  <c r="BF49" i="3"/>
  <c r="BG49" i="3"/>
  <c r="AZ49" i="3"/>
  <c r="BG50" i="3"/>
  <c r="BE50" i="3"/>
  <c r="BD50" i="3"/>
  <c r="BC50" i="3"/>
  <c r="BB50" i="3"/>
  <c r="BA50" i="3"/>
  <c r="AZ50" i="3"/>
  <c r="AZ48" i="3"/>
  <c r="BA48" i="3"/>
  <c r="BB48" i="3"/>
  <c r="BC48" i="3"/>
  <c r="BD48" i="3"/>
  <c r="BE48" i="3"/>
  <c r="BF48" i="3"/>
  <c r="BG48" i="3"/>
  <c r="AO49" i="3"/>
  <c r="AP49" i="3"/>
  <c r="AQ49" i="3"/>
  <c r="AR49" i="3"/>
  <c r="AT49" i="3"/>
  <c r="AL49" i="3"/>
  <c r="ED76" i="6" l="1"/>
  <c r="EE76" i="6" s="1"/>
  <c r="EG76" i="6" s="1"/>
  <c r="DR76" i="6"/>
  <c r="DT76" i="6" s="1"/>
  <c r="DQ76" i="6"/>
  <c r="DE76" i="6"/>
  <c r="DG76" i="6" s="1"/>
  <c r="DD76" i="6"/>
  <c r="CR76" i="6"/>
  <c r="CT76" i="6" s="1"/>
  <c r="CQ76" i="6"/>
  <c r="CE76" i="6"/>
  <c r="CG76" i="6" s="1"/>
  <c r="CD76" i="6"/>
  <c r="BR76" i="6"/>
  <c r="BT76" i="6" s="1"/>
  <c r="BQ76" i="6"/>
  <c r="BE76" i="6"/>
  <c r="BG76" i="6" s="1"/>
  <c r="BD76" i="6"/>
  <c r="AR76" i="6"/>
  <c r="AT76" i="6" s="1"/>
  <c r="AQ76" i="6"/>
  <c r="AE76" i="6"/>
  <c r="AG76" i="6" s="1"/>
  <c r="AD76" i="6"/>
  <c r="R76" i="6"/>
  <c r="T76" i="6" s="1"/>
  <c r="Q76" i="6"/>
  <c r="ED75" i="6"/>
  <c r="EE75" i="6" s="1"/>
  <c r="EG75" i="6" s="1"/>
  <c r="DR75" i="6"/>
  <c r="DT75" i="6" s="1"/>
  <c r="DQ75" i="6"/>
  <c r="DE75" i="6"/>
  <c r="DG75" i="6" s="1"/>
  <c r="DD75" i="6"/>
  <c r="CR75" i="6"/>
  <c r="CT75" i="6" s="1"/>
  <c r="CQ75" i="6"/>
  <c r="CE75" i="6"/>
  <c r="CG75" i="6" s="1"/>
  <c r="CD75" i="6"/>
  <c r="BR75" i="6"/>
  <c r="BT75" i="6" s="1"/>
  <c r="BQ75" i="6"/>
  <c r="BE75" i="6"/>
  <c r="BG75" i="6" s="1"/>
  <c r="BD75" i="6"/>
  <c r="AR75" i="6"/>
  <c r="AT75" i="6" s="1"/>
  <c r="AQ75" i="6"/>
  <c r="AE75" i="6"/>
  <c r="AG75" i="6" s="1"/>
  <c r="AD75" i="6"/>
  <c r="R75" i="6"/>
  <c r="T75" i="6" s="1"/>
  <c r="Q75" i="6"/>
  <c r="ED74" i="6"/>
  <c r="EE74" i="6" s="1"/>
  <c r="EG74" i="6" s="1"/>
  <c r="DR74" i="6"/>
  <c r="DT74" i="6" s="1"/>
  <c r="DQ74" i="6"/>
  <c r="DE74" i="6"/>
  <c r="DG74" i="6" s="1"/>
  <c r="DD74" i="6"/>
  <c r="CR74" i="6"/>
  <c r="CT74" i="6" s="1"/>
  <c r="CQ74" i="6"/>
  <c r="CE74" i="6"/>
  <c r="CG74" i="6" s="1"/>
  <c r="CD74" i="6"/>
  <c r="BR74" i="6"/>
  <c r="BT74" i="6" s="1"/>
  <c r="BQ74" i="6"/>
  <c r="BE74" i="6"/>
  <c r="BG74" i="6" s="1"/>
  <c r="BD74" i="6"/>
  <c r="AR74" i="6"/>
  <c r="AT74" i="6" s="1"/>
  <c r="AQ74" i="6"/>
  <c r="AE74" i="6"/>
  <c r="AG74" i="6" s="1"/>
  <c r="AD74" i="6"/>
  <c r="R74" i="6"/>
  <c r="T74" i="6" s="1"/>
  <c r="Q74" i="6"/>
  <c r="ED73" i="6"/>
  <c r="EE73" i="6" s="1"/>
  <c r="EG73" i="6" s="1"/>
  <c r="DR73" i="6"/>
  <c r="DT73" i="6" s="1"/>
  <c r="DQ73" i="6"/>
  <c r="DE73" i="6"/>
  <c r="DG73" i="6" s="1"/>
  <c r="DD73" i="6"/>
  <c r="CR73" i="6"/>
  <c r="CT73" i="6" s="1"/>
  <c r="CQ73" i="6"/>
  <c r="CE73" i="6"/>
  <c r="CG73" i="6" s="1"/>
  <c r="CD73" i="6"/>
  <c r="BR73" i="6"/>
  <c r="BT73" i="6" s="1"/>
  <c r="BQ73" i="6"/>
  <c r="BE73" i="6"/>
  <c r="BG73" i="6" s="1"/>
  <c r="BD73" i="6"/>
  <c r="AR73" i="6"/>
  <c r="AT73" i="6" s="1"/>
  <c r="AQ73" i="6"/>
  <c r="AE73" i="6"/>
  <c r="AG73" i="6" s="1"/>
  <c r="AD73" i="6"/>
  <c r="R73" i="6"/>
  <c r="T73" i="6" s="1"/>
  <c r="Q73" i="6"/>
  <c r="ED72" i="6"/>
  <c r="EE72" i="6" s="1"/>
  <c r="EG72" i="6" s="1"/>
  <c r="DR72" i="6"/>
  <c r="DT72" i="6" s="1"/>
  <c r="DQ72" i="6"/>
  <c r="DE72" i="6"/>
  <c r="DG72" i="6" s="1"/>
  <c r="DD72" i="6"/>
  <c r="CR72" i="6"/>
  <c r="CT72" i="6" s="1"/>
  <c r="CQ72" i="6"/>
  <c r="CE72" i="6"/>
  <c r="CG72" i="6" s="1"/>
  <c r="CD72" i="6"/>
  <c r="BR72" i="6"/>
  <c r="BT72" i="6" s="1"/>
  <c r="BQ72" i="6"/>
  <c r="BE72" i="6"/>
  <c r="BG72" i="6" s="1"/>
  <c r="BD72" i="6"/>
  <c r="AR72" i="6"/>
  <c r="AT72" i="6" s="1"/>
  <c r="AQ72" i="6"/>
  <c r="AE72" i="6"/>
  <c r="AG72" i="6" s="1"/>
  <c r="AD72" i="6"/>
  <c r="R72" i="6"/>
  <c r="T72" i="6" s="1"/>
  <c r="Q72" i="6"/>
  <c r="ED71" i="6"/>
  <c r="EE71" i="6" s="1"/>
  <c r="EG71" i="6" s="1"/>
  <c r="DR71" i="6"/>
  <c r="DT71" i="6" s="1"/>
  <c r="DQ71" i="6"/>
  <c r="DE71" i="6"/>
  <c r="DG71" i="6" s="1"/>
  <c r="DD71" i="6"/>
  <c r="CR71" i="6"/>
  <c r="CT71" i="6" s="1"/>
  <c r="CQ71" i="6"/>
  <c r="CE71" i="6"/>
  <c r="CG71" i="6" s="1"/>
  <c r="CD71" i="6"/>
  <c r="BR71" i="6"/>
  <c r="BT71" i="6" s="1"/>
  <c r="BQ71" i="6"/>
  <c r="BE71" i="6"/>
  <c r="BG71" i="6" s="1"/>
  <c r="BD71" i="6"/>
  <c r="AR71" i="6"/>
  <c r="AT71" i="6" s="1"/>
  <c r="AQ71" i="6"/>
  <c r="AE71" i="6"/>
  <c r="AG71" i="6" s="1"/>
  <c r="AD71" i="6"/>
  <c r="R71" i="6"/>
  <c r="T71" i="6" s="1"/>
  <c r="Q71" i="6"/>
  <c r="ED70" i="6"/>
  <c r="EE70" i="6" s="1"/>
  <c r="EG70" i="6" s="1"/>
  <c r="DR70" i="6"/>
  <c r="DT70" i="6" s="1"/>
  <c r="DQ70" i="6"/>
  <c r="DE70" i="6"/>
  <c r="DG70" i="6" s="1"/>
  <c r="DD70" i="6"/>
  <c r="CR70" i="6"/>
  <c r="CT70" i="6" s="1"/>
  <c r="CQ70" i="6"/>
  <c r="CE70" i="6"/>
  <c r="CG70" i="6" s="1"/>
  <c r="CD70" i="6"/>
  <c r="BR70" i="6"/>
  <c r="BT70" i="6" s="1"/>
  <c r="BQ70" i="6"/>
  <c r="BE70" i="6"/>
  <c r="BG70" i="6" s="1"/>
  <c r="BD70" i="6"/>
  <c r="AR70" i="6"/>
  <c r="AT70" i="6" s="1"/>
  <c r="AQ70" i="6"/>
  <c r="AE70" i="6"/>
  <c r="AG70" i="6" s="1"/>
  <c r="AD70" i="6"/>
  <c r="R70" i="6"/>
  <c r="T70" i="6" s="1"/>
  <c r="Q70" i="6"/>
  <c r="ED69" i="6"/>
  <c r="EE69" i="6" s="1"/>
  <c r="EG69" i="6" s="1"/>
  <c r="DR69" i="6"/>
  <c r="DT69" i="6" s="1"/>
  <c r="DQ69" i="6"/>
  <c r="DE69" i="6"/>
  <c r="DG69" i="6" s="1"/>
  <c r="DD69" i="6"/>
  <c r="CR69" i="6"/>
  <c r="CT69" i="6" s="1"/>
  <c r="CQ69" i="6"/>
  <c r="CE69" i="6"/>
  <c r="CG69" i="6" s="1"/>
  <c r="CD69" i="6"/>
  <c r="BR69" i="6"/>
  <c r="BT69" i="6" s="1"/>
  <c r="BQ69" i="6"/>
  <c r="BE69" i="6"/>
  <c r="BG69" i="6" s="1"/>
  <c r="BD69" i="6"/>
  <c r="AR69" i="6"/>
  <c r="AT69" i="6" s="1"/>
  <c r="AQ69" i="6"/>
  <c r="AE69" i="6"/>
  <c r="AG69" i="6" s="1"/>
  <c r="AD69" i="6"/>
  <c r="R69" i="6"/>
  <c r="T69" i="6" s="1"/>
  <c r="Q69" i="6"/>
  <c r="ED68" i="6"/>
  <c r="EE68" i="6" s="1"/>
  <c r="EG68" i="6" s="1"/>
  <c r="DR68" i="6"/>
  <c r="DT68" i="6" s="1"/>
  <c r="DQ68" i="6"/>
  <c r="DE68" i="6"/>
  <c r="DG68" i="6" s="1"/>
  <c r="DD68" i="6"/>
  <c r="CR68" i="6"/>
  <c r="CT68" i="6" s="1"/>
  <c r="CQ68" i="6"/>
  <c r="CE68" i="6"/>
  <c r="CG68" i="6" s="1"/>
  <c r="CD68" i="6"/>
  <c r="BR68" i="6"/>
  <c r="BT68" i="6" s="1"/>
  <c r="BQ68" i="6"/>
  <c r="BE68" i="6"/>
  <c r="BG68" i="6" s="1"/>
  <c r="BD68" i="6"/>
  <c r="AR68" i="6"/>
  <c r="AT68" i="6" s="1"/>
  <c r="AQ68" i="6"/>
  <c r="AE68" i="6"/>
  <c r="AG68" i="6" s="1"/>
  <c r="AD68" i="6"/>
  <c r="R68" i="6"/>
  <c r="T68" i="6" s="1"/>
  <c r="Q68" i="6"/>
  <c r="ED66" i="6"/>
  <c r="EE66" i="6" s="1"/>
  <c r="EG66" i="6" s="1"/>
  <c r="DR66" i="6"/>
  <c r="DT66" i="6" s="1"/>
  <c r="DQ66" i="6"/>
  <c r="DE66" i="6"/>
  <c r="DG66" i="6" s="1"/>
  <c r="DD66" i="6"/>
  <c r="CR66" i="6"/>
  <c r="CT66" i="6" s="1"/>
  <c r="CQ66" i="6"/>
  <c r="CE66" i="6"/>
  <c r="CG66" i="6" s="1"/>
  <c r="CD66" i="6"/>
  <c r="BR66" i="6"/>
  <c r="BT66" i="6" s="1"/>
  <c r="BQ66" i="6"/>
  <c r="BE66" i="6"/>
  <c r="BG66" i="6" s="1"/>
  <c r="BD66" i="6"/>
  <c r="AR66" i="6"/>
  <c r="AT66" i="6" s="1"/>
  <c r="AQ66" i="6"/>
  <c r="AE66" i="6"/>
  <c r="AG66" i="6" s="1"/>
  <c r="AD66" i="6"/>
  <c r="R66" i="6"/>
  <c r="T66" i="6" s="1"/>
  <c r="Q66" i="6"/>
  <c r="ED65" i="6"/>
  <c r="EE65" i="6" s="1"/>
  <c r="EG65" i="6" s="1"/>
  <c r="DR65" i="6"/>
  <c r="DT65" i="6" s="1"/>
  <c r="DQ65" i="6"/>
  <c r="DE65" i="6"/>
  <c r="DG65" i="6" s="1"/>
  <c r="DD65" i="6"/>
  <c r="CR65" i="6"/>
  <c r="CT65" i="6" s="1"/>
  <c r="CQ65" i="6"/>
  <c r="CE65" i="6"/>
  <c r="CG65" i="6" s="1"/>
  <c r="CD65" i="6"/>
  <c r="BR65" i="6"/>
  <c r="BT65" i="6" s="1"/>
  <c r="BQ65" i="6"/>
  <c r="BE65" i="6"/>
  <c r="BG65" i="6" s="1"/>
  <c r="BD65" i="6"/>
  <c r="AR65" i="6"/>
  <c r="AT65" i="6" s="1"/>
  <c r="AQ65" i="6"/>
  <c r="AE65" i="6"/>
  <c r="AG65" i="6" s="1"/>
  <c r="AD65" i="6"/>
  <c r="R65" i="6"/>
  <c r="T65" i="6" s="1"/>
  <c r="Q65" i="6"/>
  <c r="ED64" i="6"/>
  <c r="EE64" i="6" s="1"/>
  <c r="EG64" i="6" s="1"/>
  <c r="DR64" i="6"/>
  <c r="DT64" i="6" s="1"/>
  <c r="DQ64" i="6"/>
  <c r="DE64" i="6"/>
  <c r="DG64" i="6" s="1"/>
  <c r="DD64" i="6"/>
  <c r="CR64" i="6"/>
  <c r="CT64" i="6" s="1"/>
  <c r="CQ64" i="6"/>
  <c r="CE64" i="6"/>
  <c r="CG64" i="6" s="1"/>
  <c r="CD64" i="6"/>
  <c r="BR64" i="6"/>
  <c r="BT64" i="6" s="1"/>
  <c r="BQ64" i="6"/>
  <c r="BE64" i="6"/>
  <c r="BG64" i="6" s="1"/>
  <c r="BD64" i="6"/>
  <c r="AR64" i="6"/>
  <c r="AT64" i="6" s="1"/>
  <c r="AQ64" i="6"/>
  <c r="AE64" i="6"/>
  <c r="AG64" i="6" s="1"/>
  <c r="AD64" i="6"/>
  <c r="R64" i="6"/>
  <c r="T64" i="6" s="1"/>
  <c r="Q64" i="6"/>
  <c r="ED63" i="6"/>
  <c r="EE63" i="6" s="1"/>
  <c r="EG63" i="6" s="1"/>
  <c r="DR63" i="6"/>
  <c r="DT63" i="6" s="1"/>
  <c r="DQ63" i="6"/>
  <c r="DE63" i="6"/>
  <c r="DG63" i="6" s="1"/>
  <c r="DD63" i="6"/>
  <c r="CR63" i="6"/>
  <c r="CT63" i="6" s="1"/>
  <c r="CQ63" i="6"/>
  <c r="CE63" i="6"/>
  <c r="CG63" i="6" s="1"/>
  <c r="CD63" i="6"/>
  <c r="BR63" i="6"/>
  <c r="BT63" i="6" s="1"/>
  <c r="BQ63" i="6"/>
  <c r="BE63" i="6"/>
  <c r="BG63" i="6" s="1"/>
  <c r="BD63" i="6"/>
  <c r="AR63" i="6"/>
  <c r="AT63" i="6" s="1"/>
  <c r="AQ63" i="6"/>
  <c r="AE63" i="6"/>
  <c r="AG63" i="6" s="1"/>
  <c r="AD63" i="6"/>
  <c r="R63" i="6"/>
  <c r="T63" i="6" s="1"/>
  <c r="Q63" i="6"/>
  <c r="ED62" i="6"/>
  <c r="EE62" i="6" s="1"/>
  <c r="EG62" i="6" s="1"/>
  <c r="DR62" i="6"/>
  <c r="DT62" i="6" s="1"/>
  <c r="DQ62" i="6"/>
  <c r="DE62" i="6"/>
  <c r="DG62" i="6" s="1"/>
  <c r="DD62" i="6"/>
  <c r="CR62" i="6"/>
  <c r="CT62" i="6" s="1"/>
  <c r="CQ62" i="6"/>
  <c r="CE62" i="6"/>
  <c r="CG62" i="6" s="1"/>
  <c r="CD62" i="6"/>
  <c r="BR62" i="6"/>
  <c r="BT62" i="6" s="1"/>
  <c r="BQ62" i="6"/>
  <c r="BE62" i="6"/>
  <c r="BG62" i="6" s="1"/>
  <c r="BD62" i="6"/>
  <c r="AR62" i="6"/>
  <c r="AT62" i="6" s="1"/>
  <c r="AQ62" i="6"/>
  <c r="AE62" i="6"/>
  <c r="AG62" i="6" s="1"/>
  <c r="AD62" i="6"/>
  <c r="R62" i="6"/>
  <c r="T62" i="6" s="1"/>
  <c r="Q62" i="6"/>
  <c r="ED61" i="6"/>
  <c r="EE61" i="6" s="1"/>
  <c r="EG61" i="6" s="1"/>
  <c r="DR61" i="6"/>
  <c r="DT61" i="6" s="1"/>
  <c r="DQ61" i="6"/>
  <c r="DE61" i="6"/>
  <c r="DG61" i="6" s="1"/>
  <c r="DD61" i="6"/>
  <c r="CR61" i="6"/>
  <c r="CT61" i="6" s="1"/>
  <c r="CQ61" i="6"/>
  <c r="CE61" i="6"/>
  <c r="CG61" i="6" s="1"/>
  <c r="CD61" i="6"/>
  <c r="BR61" i="6"/>
  <c r="BT61" i="6" s="1"/>
  <c r="BQ61" i="6"/>
  <c r="BE61" i="6"/>
  <c r="BG61" i="6" s="1"/>
  <c r="BD61" i="6"/>
  <c r="AR61" i="6"/>
  <c r="AT61" i="6" s="1"/>
  <c r="AQ61" i="6"/>
  <c r="AE61" i="6"/>
  <c r="AG61" i="6" s="1"/>
  <c r="AD61" i="6"/>
  <c r="R61" i="6"/>
  <c r="T61" i="6" s="1"/>
  <c r="Q61" i="6"/>
  <c r="ED56" i="6"/>
  <c r="EE56" i="6" s="1"/>
  <c r="EG56" i="6" s="1"/>
  <c r="DR56" i="6"/>
  <c r="DT56" i="6" s="1"/>
  <c r="DQ56" i="6"/>
  <c r="DE56" i="6"/>
  <c r="DG56" i="6" s="1"/>
  <c r="DD56" i="6"/>
  <c r="CR56" i="6"/>
  <c r="CT56" i="6" s="1"/>
  <c r="CQ56" i="6"/>
  <c r="CE56" i="6"/>
  <c r="CG56" i="6" s="1"/>
  <c r="CD56" i="6"/>
  <c r="BR56" i="6"/>
  <c r="BT56" i="6" s="1"/>
  <c r="BQ56" i="6"/>
  <c r="BE56" i="6"/>
  <c r="BG56" i="6" s="1"/>
  <c r="BD56" i="6"/>
  <c r="AR56" i="6"/>
  <c r="AT56" i="6" s="1"/>
  <c r="AQ56" i="6"/>
  <c r="AE56" i="6"/>
  <c r="AG56" i="6" s="1"/>
  <c r="AD56" i="6"/>
  <c r="R56" i="6"/>
  <c r="T56" i="6" s="1"/>
  <c r="Q56" i="6"/>
  <c r="ED55" i="6"/>
  <c r="EE55" i="6" s="1"/>
  <c r="EG55" i="6" s="1"/>
  <c r="DR55" i="6"/>
  <c r="DT55" i="6" s="1"/>
  <c r="DQ55" i="6"/>
  <c r="DE55" i="6"/>
  <c r="DG55" i="6" s="1"/>
  <c r="DD55" i="6"/>
  <c r="CR55" i="6"/>
  <c r="CT55" i="6" s="1"/>
  <c r="CQ55" i="6"/>
  <c r="CE55" i="6"/>
  <c r="CG55" i="6" s="1"/>
  <c r="CD55" i="6"/>
  <c r="BR55" i="6"/>
  <c r="BT55" i="6" s="1"/>
  <c r="BQ55" i="6"/>
  <c r="BE55" i="6"/>
  <c r="BG55" i="6" s="1"/>
  <c r="BD55" i="6"/>
  <c r="AR55" i="6"/>
  <c r="AT55" i="6" s="1"/>
  <c r="AQ55" i="6"/>
  <c r="AE55" i="6"/>
  <c r="AG55" i="6" s="1"/>
  <c r="AD55" i="6"/>
  <c r="R55" i="6"/>
  <c r="T55" i="6" s="1"/>
  <c r="Q55" i="6"/>
  <c r="ED54" i="6"/>
  <c r="EE54" i="6" s="1"/>
  <c r="EG54" i="6" s="1"/>
  <c r="DR54" i="6"/>
  <c r="DT54" i="6" s="1"/>
  <c r="DQ54" i="6"/>
  <c r="DE54" i="6"/>
  <c r="DG54" i="6" s="1"/>
  <c r="DD54" i="6"/>
  <c r="CR54" i="6"/>
  <c r="CT54" i="6" s="1"/>
  <c r="CQ54" i="6"/>
  <c r="CE54" i="6"/>
  <c r="CG54" i="6" s="1"/>
  <c r="CD54" i="6"/>
  <c r="BR54" i="6"/>
  <c r="BT54" i="6" s="1"/>
  <c r="BQ54" i="6"/>
  <c r="BE54" i="6"/>
  <c r="BG54" i="6" s="1"/>
  <c r="BD54" i="6"/>
  <c r="AR54" i="6"/>
  <c r="AT54" i="6" s="1"/>
  <c r="AQ54" i="6"/>
  <c r="AE54" i="6"/>
  <c r="AG54" i="6" s="1"/>
  <c r="AD54" i="6"/>
  <c r="R54" i="6"/>
  <c r="T54" i="6" s="1"/>
  <c r="Q54" i="6"/>
  <c r="ED53" i="6"/>
  <c r="EE53" i="6" s="1"/>
  <c r="EG53" i="6" s="1"/>
  <c r="DR53" i="6"/>
  <c r="DT53" i="6" s="1"/>
  <c r="DQ53" i="6"/>
  <c r="DE53" i="6"/>
  <c r="DG53" i="6" s="1"/>
  <c r="DD53" i="6"/>
  <c r="CR53" i="6"/>
  <c r="CT53" i="6" s="1"/>
  <c r="CQ53" i="6"/>
  <c r="CE53" i="6"/>
  <c r="CG53" i="6" s="1"/>
  <c r="CD53" i="6"/>
  <c r="BR53" i="6"/>
  <c r="BT53" i="6" s="1"/>
  <c r="BQ53" i="6"/>
  <c r="BE53" i="6"/>
  <c r="BG53" i="6" s="1"/>
  <c r="BD53" i="6"/>
  <c r="AR53" i="6"/>
  <c r="AT53" i="6" s="1"/>
  <c r="AQ53" i="6"/>
  <c r="AE53" i="6"/>
  <c r="AG53" i="6" s="1"/>
  <c r="AD53" i="6"/>
  <c r="R53" i="6"/>
  <c r="T53" i="6" s="1"/>
  <c r="Q53" i="6"/>
  <c r="ED52" i="6"/>
  <c r="EE52" i="6" s="1"/>
  <c r="EG52" i="6" s="1"/>
  <c r="DR52" i="6"/>
  <c r="DT52" i="6" s="1"/>
  <c r="DQ52" i="6"/>
  <c r="DE52" i="6"/>
  <c r="DG52" i="6" s="1"/>
  <c r="DD52" i="6"/>
  <c r="CR52" i="6"/>
  <c r="CT52" i="6" s="1"/>
  <c r="CQ52" i="6"/>
  <c r="CE52" i="6"/>
  <c r="CG52" i="6" s="1"/>
  <c r="CD52" i="6"/>
  <c r="BR52" i="6"/>
  <c r="BT52" i="6" s="1"/>
  <c r="BQ52" i="6"/>
  <c r="BE52" i="6"/>
  <c r="BG52" i="6" s="1"/>
  <c r="BD52" i="6"/>
  <c r="AR52" i="6"/>
  <c r="AT52" i="6" s="1"/>
  <c r="AQ52" i="6"/>
  <c r="AE52" i="6"/>
  <c r="AG52" i="6" s="1"/>
  <c r="AD52" i="6"/>
  <c r="R52" i="6"/>
  <c r="T52" i="6" s="1"/>
  <c r="Q52" i="6"/>
  <c r="ED51" i="6"/>
  <c r="EE51" i="6" s="1"/>
  <c r="EG51" i="6" s="1"/>
  <c r="DR51" i="6"/>
  <c r="DT51" i="6" s="1"/>
  <c r="DQ51" i="6"/>
  <c r="DE51" i="6"/>
  <c r="DG51" i="6" s="1"/>
  <c r="DD51" i="6"/>
  <c r="CR51" i="6"/>
  <c r="CT51" i="6" s="1"/>
  <c r="CQ51" i="6"/>
  <c r="CE51" i="6"/>
  <c r="CG51" i="6" s="1"/>
  <c r="CD51" i="6"/>
  <c r="BR51" i="6"/>
  <c r="BT51" i="6" s="1"/>
  <c r="BQ51" i="6"/>
  <c r="BE51" i="6"/>
  <c r="BG51" i="6" s="1"/>
  <c r="BD51" i="6"/>
  <c r="AR51" i="6"/>
  <c r="AT51" i="6" s="1"/>
  <c r="AQ51" i="6"/>
  <c r="AE51" i="6"/>
  <c r="AG51" i="6" s="1"/>
  <c r="AD51" i="6"/>
  <c r="R51" i="6"/>
  <c r="T51" i="6" s="1"/>
  <c r="Q51" i="6"/>
  <c r="ED50" i="6"/>
  <c r="EE50" i="6" s="1"/>
  <c r="EG50" i="6" s="1"/>
  <c r="DR50" i="6"/>
  <c r="DT50" i="6" s="1"/>
  <c r="DQ50" i="6"/>
  <c r="DE50" i="6"/>
  <c r="DG50" i="6" s="1"/>
  <c r="DD50" i="6"/>
  <c r="CR50" i="6"/>
  <c r="CT50" i="6" s="1"/>
  <c r="CQ50" i="6"/>
  <c r="CE50" i="6"/>
  <c r="CG50" i="6" s="1"/>
  <c r="CD50" i="6"/>
  <c r="BR50" i="6"/>
  <c r="BT50" i="6" s="1"/>
  <c r="BQ50" i="6"/>
  <c r="BE50" i="6"/>
  <c r="BG50" i="6" s="1"/>
  <c r="BD50" i="6"/>
  <c r="AR50" i="6"/>
  <c r="AT50" i="6" s="1"/>
  <c r="AQ50" i="6"/>
  <c r="AE50" i="6"/>
  <c r="AG50" i="6" s="1"/>
  <c r="AD50" i="6"/>
  <c r="R50" i="6"/>
  <c r="T50" i="6" s="1"/>
  <c r="Q50" i="6"/>
  <c r="ED48" i="6"/>
  <c r="EE48" i="6" s="1"/>
  <c r="EG48" i="6" s="1"/>
  <c r="DR48" i="6"/>
  <c r="DT48" i="6" s="1"/>
  <c r="DQ48" i="6"/>
  <c r="DE48" i="6"/>
  <c r="DG48" i="6" s="1"/>
  <c r="DD48" i="6"/>
  <c r="CR48" i="6"/>
  <c r="CT48" i="6" s="1"/>
  <c r="CQ48" i="6"/>
  <c r="CE48" i="6"/>
  <c r="CG48" i="6" s="1"/>
  <c r="CD48" i="6"/>
  <c r="BR48" i="6"/>
  <c r="BT48" i="6" s="1"/>
  <c r="BQ48" i="6"/>
  <c r="BE48" i="6"/>
  <c r="BG48" i="6" s="1"/>
  <c r="BD48" i="6"/>
  <c r="AR48" i="6"/>
  <c r="AT48" i="6" s="1"/>
  <c r="AQ48" i="6"/>
  <c r="AE48" i="6"/>
  <c r="AG48" i="6" s="1"/>
  <c r="AD48" i="6"/>
  <c r="R48" i="6"/>
  <c r="T48" i="6" s="1"/>
  <c r="Q48" i="6"/>
  <c r="ED47" i="6"/>
  <c r="EE47" i="6" s="1"/>
  <c r="EG47" i="6" s="1"/>
  <c r="DR47" i="6"/>
  <c r="DT47" i="6" s="1"/>
  <c r="DQ47" i="6"/>
  <c r="DE47" i="6"/>
  <c r="DG47" i="6" s="1"/>
  <c r="DD47" i="6"/>
  <c r="CR47" i="6"/>
  <c r="CT47" i="6" s="1"/>
  <c r="CQ47" i="6"/>
  <c r="CE47" i="6"/>
  <c r="CG47" i="6" s="1"/>
  <c r="CD47" i="6"/>
  <c r="BR47" i="6"/>
  <c r="BT47" i="6" s="1"/>
  <c r="BQ47" i="6"/>
  <c r="BE47" i="6"/>
  <c r="BG47" i="6" s="1"/>
  <c r="BD47" i="6"/>
  <c r="AR47" i="6"/>
  <c r="AT47" i="6" s="1"/>
  <c r="AQ47" i="6"/>
  <c r="AE47" i="6"/>
  <c r="AG47" i="6" s="1"/>
  <c r="AD47" i="6"/>
  <c r="R47" i="6"/>
  <c r="T47" i="6" s="1"/>
  <c r="Q47" i="6"/>
  <c r="ED46" i="6"/>
  <c r="EE46" i="6" s="1"/>
  <c r="EG46" i="6" s="1"/>
  <c r="DR46" i="6"/>
  <c r="DT46" i="6" s="1"/>
  <c r="DQ46" i="6"/>
  <c r="DE46" i="6"/>
  <c r="DG46" i="6" s="1"/>
  <c r="DD46" i="6"/>
  <c r="CR46" i="6"/>
  <c r="CT46" i="6" s="1"/>
  <c r="CQ46" i="6"/>
  <c r="CE46" i="6"/>
  <c r="CG46" i="6" s="1"/>
  <c r="CD46" i="6"/>
  <c r="BR46" i="6"/>
  <c r="BT46" i="6" s="1"/>
  <c r="BQ46" i="6"/>
  <c r="BE46" i="6"/>
  <c r="BG46" i="6" s="1"/>
  <c r="BD46" i="6"/>
  <c r="AR46" i="6"/>
  <c r="AT46" i="6" s="1"/>
  <c r="AQ46" i="6"/>
  <c r="AE46" i="6"/>
  <c r="AG46" i="6" s="1"/>
  <c r="AD46" i="6"/>
  <c r="R46" i="6"/>
  <c r="T46" i="6" s="1"/>
  <c r="Q46" i="6"/>
  <c r="ED45" i="6"/>
  <c r="EE45" i="6" s="1"/>
  <c r="EG45" i="6" s="1"/>
  <c r="DR45" i="6"/>
  <c r="DT45" i="6" s="1"/>
  <c r="DQ45" i="6"/>
  <c r="DE45" i="6"/>
  <c r="DG45" i="6" s="1"/>
  <c r="DD45" i="6"/>
  <c r="CR45" i="6"/>
  <c r="CT45" i="6" s="1"/>
  <c r="CQ45" i="6"/>
  <c r="CE45" i="6"/>
  <c r="CG45" i="6" s="1"/>
  <c r="CD45" i="6"/>
  <c r="BR45" i="6"/>
  <c r="BT45" i="6" s="1"/>
  <c r="BQ45" i="6"/>
  <c r="BE45" i="6"/>
  <c r="BG45" i="6" s="1"/>
  <c r="BD45" i="6"/>
  <c r="AR45" i="6"/>
  <c r="AT45" i="6" s="1"/>
  <c r="AQ45" i="6"/>
  <c r="AE45" i="6"/>
  <c r="AG45" i="6" s="1"/>
  <c r="AD45" i="6"/>
  <c r="R45" i="6"/>
  <c r="T45" i="6" s="1"/>
  <c r="Q45" i="6"/>
  <c r="ED44" i="6"/>
  <c r="EE44" i="6" s="1"/>
  <c r="EG44" i="6" s="1"/>
  <c r="DR44" i="6"/>
  <c r="DT44" i="6" s="1"/>
  <c r="DQ44" i="6"/>
  <c r="DE44" i="6"/>
  <c r="DG44" i="6" s="1"/>
  <c r="DD44" i="6"/>
  <c r="CR44" i="6"/>
  <c r="CT44" i="6" s="1"/>
  <c r="CQ44" i="6"/>
  <c r="CE44" i="6"/>
  <c r="CG44" i="6" s="1"/>
  <c r="CD44" i="6"/>
  <c r="BR44" i="6"/>
  <c r="BT44" i="6" s="1"/>
  <c r="BQ44" i="6"/>
  <c r="BE44" i="6"/>
  <c r="BG44" i="6" s="1"/>
  <c r="BD44" i="6"/>
  <c r="AR44" i="6"/>
  <c r="AT44" i="6" s="1"/>
  <c r="AQ44" i="6"/>
  <c r="AE44" i="6"/>
  <c r="AG44" i="6" s="1"/>
  <c r="AD44" i="6"/>
  <c r="R44" i="6"/>
  <c r="T44" i="6" s="1"/>
  <c r="Q44" i="6"/>
  <c r="ED43" i="6"/>
  <c r="EE43" i="6" s="1"/>
  <c r="EG43" i="6" s="1"/>
  <c r="DR43" i="6"/>
  <c r="DT43" i="6" s="1"/>
  <c r="DQ43" i="6"/>
  <c r="DE43" i="6"/>
  <c r="DG43" i="6" s="1"/>
  <c r="DD43" i="6"/>
  <c r="CR43" i="6"/>
  <c r="CT43" i="6" s="1"/>
  <c r="CQ43" i="6"/>
  <c r="CE43" i="6"/>
  <c r="CG43" i="6" s="1"/>
  <c r="CD43" i="6"/>
  <c r="BR43" i="6"/>
  <c r="BT43" i="6" s="1"/>
  <c r="BQ43" i="6"/>
  <c r="BE43" i="6"/>
  <c r="BG43" i="6" s="1"/>
  <c r="BD43" i="6"/>
  <c r="AR43" i="6"/>
  <c r="AT43" i="6" s="1"/>
  <c r="AQ43" i="6"/>
  <c r="AE43" i="6"/>
  <c r="AG43" i="6" s="1"/>
  <c r="AD43" i="6"/>
  <c r="R43" i="6"/>
  <c r="T43" i="6" s="1"/>
  <c r="Q43" i="6"/>
  <c r="ED38" i="6"/>
  <c r="EE38" i="6" s="1"/>
  <c r="EG38" i="6" s="1"/>
  <c r="DR38" i="6"/>
  <c r="DT38" i="6" s="1"/>
  <c r="DQ38" i="6"/>
  <c r="DE38" i="6"/>
  <c r="DG38" i="6" s="1"/>
  <c r="DD38" i="6"/>
  <c r="CR38" i="6"/>
  <c r="CT38" i="6" s="1"/>
  <c r="CQ38" i="6"/>
  <c r="CE38" i="6"/>
  <c r="CG38" i="6" s="1"/>
  <c r="CD38" i="6"/>
  <c r="BR38" i="6"/>
  <c r="BT38" i="6" s="1"/>
  <c r="BQ38" i="6"/>
  <c r="BE38" i="6"/>
  <c r="BG38" i="6" s="1"/>
  <c r="BD38" i="6"/>
  <c r="AR38" i="6"/>
  <c r="AT38" i="6" s="1"/>
  <c r="AQ38" i="6"/>
  <c r="AE38" i="6"/>
  <c r="AG38" i="6" s="1"/>
  <c r="AD38" i="6"/>
  <c r="R38" i="6"/>
  <c r="T38" i="6" s="1"/>
  <c r="Q38" i="6"/>
  <c r="ED37" i="6"/>
  <c r="EE37" i="6" s="1"/>
  <c r="EG37" i="6" s="1"/>
  <c r="DR37" i="6"/>
  <c r="DT37" i="6" s="1"/>
  <c r="DQ37" i="6"/>
  <c r="DE37" i="6"/>
  <c r="DG37" i="6" s="1"/>
  <c r="DD37" i="6"/>
  <c r="CR37" i="6"/>
  <c r="CT37" i="6" s="1"/>
  <c r="CQ37" i="6"/>
  <c r="CE37" i="6"/>
  <c r="CG37" i="6" s="1"/>
  <c r="CD37" i="6"/>
  <c r="BR37" i="6"/>
  <c r="BT37" i="6" s="1"/>
  <c r="BQ37" i="6"/>
  <c r="BE37" i="6"/>
  <c r="BG37" i="6" s="1"/>
  <c r="BD37" i="6"/>
  <c r="AR37" i="6"/>
  <c r="AT37" i="6" s="1"/>
  <c r="AQ37" i="6"/>
  <c r="AE37" i="6"/>
  <c r="AG37" i="6" s="1"/>
  <c r="AD37" i="6"/>
  <c r="R37" i="6"/>
  <c r="T37" i="6" s="1"/>
  <c r="Q37" i="6"/>
  <c r="ED36" i="6"/>
  <c r="EE36" i="6" s="1"/>
  <c r="EG36" i="6" s="1"/>
  <c r="DR36" i="6"/>
  <c r="DT36" i="6" s="1"/>
  <c r="DQ36" i="6"/>
  <c r="DE36" i="6"/>
  <c r="DG36" i="6" s="1"/>
  <c r="DD36" i="6"/>
  <c r="CR36" i="6"/>
  <c r="CT36" i="6" s="1"/>
  <c r="CQ36" i="6"/>
  <c r="CE36" i="6"/>
  <c r="CG36" i="6" s="1"/>
  <c r="CD36" i="6"/>
  <c r="BR36" i="6"/>
  <c r="BT36" i="6" s="1"/>
  <c r="BQ36" i="6"/>
  <c r="BE36" i="6"/>
  <c r="BG36" i="6" s="1"/>
  <c r="BD36" i="6"/>
  <c r="AR36" i="6"/>
  <c r="AT36" i="6" s="1"/>
  <c r="AQ36" i="6"/>
  <c r="AE36" i="6"/>
  <c r="AG36" i="6" s="1"/>
  <c r="AD36" i="6"/>
  <c r="R36" i="6"/>
  <c r="T36" i="6" s="1"/>
  <c r="Q36" i="6"/>
  <c r="ED35" i="6"/>
  <c r="EE35" i="6" s="1"/>
  <c r="EG35" i="6" s="1"/>
  <c r="DR35" i="6"/>
  <c r="DT35" i="6" s="1"/>
  <c r="DQ35" i="6"/>
  <c r="DE35" i="6"/>
  <c r="DG35" i="6" s="1"/>
  <c r="DD35" i="6"/>
  <c r="CR35" i="6"/>
  <c r="CT35" i="6" s="1"/>
  <c r="CQ35" i="6"/>
  <c r="CE35" i="6"/>
  <c r="CG35" i="6" s="1"/>
  <c r="CD35" i="6"/>
  <c r="BR35" i="6"/>
  <c r="BT35" i="6" s="1"/>
  <c r="BQ35" i="6"/>
  <c r="BE35" i="6"/>
  <c r="BG35" i="6" s="1"/>
  <c r="BD35" i="6"/>
  <c r="AR35" i="6"/>
  <c r="AT35" i="6" s="1"/>
  <c r="AQ35" i="6"/>
  <c r="AE35" i="6"/>
  <c r="AG35" i="6" s="1"/>
  <c r="AD35" i="6"/>
  <c r="R35" i="6"/>
  <c r="T35" i="6" s="1"/>
  <c r="Q35" i="6"/>
  <c r="ED34" i="6"/>
  <c r="EE34" i="6" s="1"/>
  <c r="EG34" i="6" s="1"/>
  <c r="DR34" i="6"/>
  <c r="DT34" i="6" s="1"/>
  <c r="DQ34" i="6"/>
  <c r="DE34" i="6"/>
  <c r="DG34" i="6" s="1"/>
  <c r="DD34" i="6"/>
  <c r="CR34" i="6"/>
  <c r="CT34" i="6" s="1"/>
  <c r="CQ34" i="6"/>
  <c r="CE34" i="6"/>
  <c r="CG34" i="6" s="1"/>
  <c r="CD34" i="6"/>
  <c r="BR34" i="6"/>
  <c r="BT34" i="6" s="1"/>
  <c r="BQ34" i="6"/>
  <c r="BE34" i="6"/>
  <c r="BG34" i="6" s="1"/>
  <c r="BD34" i="6"/>
  <c r="AR34" i="6"/>
  <c r="AT34" i="6" s="1"/>
  <c r="AQ34" i="6"/>
  <c r="AE34" i="6"/>
  <c r="AG34" i="6" s="1"/>
  <c r="AD34" i="6"/>
  <c r="R34" i="6"/>
  <c r="T34" i="6" s="1"/>
  <c r="Q34" i="6"/>
  <c r="ED33" i="6"/>
  <c r="EE33" i="6" s="1"/>
  <c r="EG33" i="6" s="1"/>
  <c r="DR33" i="6"/>
  <c r="DT33" i="6" s="1"/>
  <c r="DQ33" i="6"/>
  <c r="DE33" i="6"/>
  <c r="DG33" i="6" s="1"/>
  <c r="DD33" i="6"/>
  <c r="CR33" i="6"/>
  <c r="CT33" i="6" s="1"/>
  <c r="CQ33" i="6"/>
  <c r="CE33" i="6"/>
  <c r="CG33" i="6" s="1"/>
  <c r="CD33" i="6"/>
  <c r="BR33" i="6"/>
  <c r="BT33" i="6" s="1"/>
  <c r="BQ33" i="6"/>
  <c r="BE33" i="6"/>
  <c r="BG33" i="6" s="1"/>
  <c r="BD33" i="6"/>
  <c r="AR33" i="6"/>
  <c r="AT33" i="6" s="1"/>
  <c r="AQ33" i="6"/>
  <c r="AE33" i="6"/>
  <c r="AG33" i="6" s="1"/>
  <c r="AD33" i="6"/>
  <c r="R33" i="6"/>
  <c r="T33" i="6" s="1"/>
  <c r="Q33" i="6"/>
  <c r="ED32" i="6"/>
  <c r="EE32" i="6" s="1"/>
  <c r="EG32" i="6" s="1"/>
  <c r="DR32" i="6"/>
  <c r="DT32" i="6" s="1"/>
  <c r="DQ32" i="6"/>
  <c r="DE32" i="6"/>
  <c r="DG32" i="6" s="1"/>
  <c r="DD32" i="6"/>
  <c r="CR32" i="6"/>
  <c r="CT32" i="6" s="1"/>
  <c r="CQ32" i="6"/>
  <c r="CE32" i="6"/>
  <c r="CG32" i="6" s="1"/>
  <c r="CD32" i="6"/>
  <c r="BR32" i="6"/>
  <c r="BT32" i="6" s="1"/>
  <c r="BQ32" i="6"/>
  <c r="BE32" i="6"/>
  <c r="BG32" i="6" s="1"/>
  <c r="BD32" i="6"/>
  <c r="AR32" i="6"/>
  <c r="AT32" i="6" s="1"/>
  <c r="AQ32" i="6"/>
  <c r="AE32" i="6"/>
  <c r="AG32" i="6" s="1"/>
  <c r="AD32" i="6"/>
  <c r="R32" i="6"/>
  <c r="T32" i="6" s="1"/>
  <c r="Q32" i="6"/>
  <c r="ED31" i="6"/>
  <c r="EE31" i="6" s="1"/>
  <c r="EG31" i="6" s="1"/>
  <c r="DR31" i="6"/>
  <c r="DT31" i="6" s="1"/>
  <c r="DQ31" i="6"/>
  <c r="DE31" i="6"/>
  <c r="DG31" i="6" s="1"/>
  <c r="DD31" i="6"/>
  <c r="CR31" i="6"/>
  <c r="CT31" i="6" s="1"/>
  <c r="CQ31" i="6"/>
  <c r="CE31" i="6"/>
  <c r="CG31" i="6" s="1"/>
  <c r="CD31" i="6"/>
  <c r="BR31" i="6"/>
  <c r="BT31" i="6" s="1"/>
  <c r="BQ31" i="6"/>
  <c r="BE31" i="6"/>
  <c r="BG31" i="6" s="1"/>
  <c r="BD31" i="6"/>
  <c r="AR31" i="6"/>
  <c r="AT31" i="6" s="1"/>
  <c r="AQ31" i="6"/>
  <c r="AE31" i="6"/>
  <c r="AG31" i="6" s="1"/>
  <c r="AD31" i="6"/>
  <c r="R31" i="6"/>
  <c r="T31" i="6" s="1"/>
  <c r="Q31" i="6"/>
  <c r="ED30" i="6"/>
  <c r="EE30" i="6" s="1"/>
  <c r="EG30" i="6" s="1"/>
  <c r="DR30" i="6"/>
  <c r="DT30" i="6" s="1"/>
  <c r="DQ30" i="6"/>
  <c r="DE30" i="6"/>
  <c r="DG30" i="6" s="1"/>
  <c r="DD30" i="6"/>
  <c r="CR30" i="6"/>
  <c r="CT30" i="6" s="1"/>
  <c r="CQ30" i="6"/>
  <c r="CE30" i="6"/>
  <c r="CG30" i="6" s="1"/>
  <c r="CD30" i="6"/>
  <c r="BR30" i="6"/>
  <c r="BT30" i="6" s="1"/>
  <c r="BQ30" i="6"/>
  <c r="BE30" i="6"/>
  <c r="BG30" i="6" s="1"/>
  <c r="BD30" i="6"/>
  <c r="AR30" i="6"/>
  <c r="AT30" i="6" s="1"/>
  <c r="AQ30" i="6"/>
  <c r="AE30" i="6"/>
  <c r="AG30" i="6" s="1"/>
  <c r="AD30" i="6"/>
  <c r="R30" i="6"/>
  <c r="T30" i="6" s="1"/>
  <c r="Q30" i="6"/>
  <c r="ED29" i="6"/>
  <c r="EE29" i="6" s="1"/>
  <c r="EG29" i="6" s="1"/>
  <c r="DR29" i="6"/>
  <c r="DT29" i="6" s="1"/>
  <c r="DQ29" i="6"/>
  <c r="DE29" i="6"/>
  <c r="DG29" i="6" s="1"/>
  <c r="DD29" i="6"/>
  <c r="CR29" i="6"/>
  <c r="CT29" i="6" s="1"/>
  <c r="CQ29" i="6"/>
  <c r="CE29" i="6"/>
  <c r="CG29" i="6" s="1"/>
  <c r="CD29" i="6"/>
  <c r="BR29" i="6"/>
  <c r="BT29" i="6" s="1"/>
  <c r="BQ29" i="6"/>
  <c r="BE29" i="6"/>
  <c r="BG29" i="6" s="1"/>
  <c r="BD29" i="6"/>
  <c r="AR29" i="6"/>
  <c r="AT29" i="6" s="1"/>
  <c r="AQ29" i="6"/>
  <c r="AE29" i="6"/>
  <c r="AG29" i="6" s="1"/>
  <c r="AD29" i="6"/>
  <c r="R29" i="6"/>
  <c r="T29" i="6" s="1"/>
  <c r="Q29" i="6"/>
  <c r="ED28" i="6"/>
  <c r="EE28" i="6" s="1"/>
  <c r="EG28" i="6" s="1"/>
  <c r="DR28" i="6"/>
  <c r="DT28" i="6" s="1"/>
  <c r="DQ28" i="6"/>
  <c r="DE28" i="6"/>
  <c r="DG28" i="6" s="1"/>
  <c r="DD28" i="6"/>
  <c r="CR28" i="6"/>
  <c r="CT28" i="6" s="1"/>
  <c r="CQ28" i="6"/>
  <c r="CE28" i="6"/>
  <c r="CG28" i="6" s="1"/>
  <c r="CD28" i="6"/>
  <c r="BR28" i="6"/>
  <c r="BT28" i="6" s="1"/>
  <c r="BQ28" i="6"/>
  <c r="BE28" i="6"/>
  <c r="BG28" i="6" s="1"/>
  <c r="BD28" i="6"/>
  <c r="AR28" i="6"/>
  <c r="AT28" i="6" s="1"/>
  <c r="AQ28" i="6"/>
  <c r="AE28" i="6"/>
  <c r="AG28" i="6" s="1"/>
  <c r="AD28" i="6"/>
  <c r="R28" i="6"/>
  <c r="T28" i="6" s="1"/>
  <c r="Q28" i="6"/>
  <c r="ED27" i="6"/>
  <c r="EE27" i="6" s="1"/>
  <c r="EG27" i="6" s="1"/>
  <c r="DR27" i="6"/>
  <c r="DT27" i="6" s="1"/>
  <c r="DQ27" i="6"/>
  <c r="DE27" i="6"/>
  <c r="DG27" i="6" s="1"/>
  <c r="DD27" i="6"/>
  <c r="CR27" i="6"/>
  <c r="CT27" i="6" s="1"/>
  <c r="CQ27" i="6"/>
  <c r="CE27" i="6"/>
  <c r="CG27" i="6" s="1"/>
  <c r="CD27" i="6"/>
  <c r="BR27" i="6"/>
  <c r="BT27" i="6" s="1"/>
  <c r="BQ27" i="6"/>
  <c r="BE27" i="6"/>
  <c r="BG27" i="6" s="1"/>
  <c r="BD27" i="6"/>
  <c r="AR27" i="6"/>
  <c r="AT27" i="6" s="1"/>
  <c r="AQ27" i="6"/>
  <c r="AE27" i="6"/>
  <c r="AG27" i="6" s="1"/>
  <c r="AD27" i="6"/>
  <c r="R27" i="6"/>
  <c r="T27" i="6" s="1"/>
  <c r="Q27" i="6"/>
  <c r="ED26" i="6"/>
  <c r="EE26" i="6" s="1"/>
  <c r="EG26" i="6" s="1"/>
  <c r="DR26" i="6"/>
  <c r="DT26" i="6" s="1"/>
  <c r="DQ26" i="6"/>
  <c r="DE26" i="6"/>
  <c r="DG26" i="6" s="1"/>
  <c r="DD26" i="6"/>
  <c r="CR26" i="6"/>
  <c r="CT26" i="6" s="1"/>
  <c r="CQ26" i="6"/>
  <c r="CE26" i="6"/>
  <c r="CG26" i="6" s="1"/>
  <c r="CD26" i="6"/>
  <c r="BR26" i="6"/>
  <c r="BT26" i="6" s="1"/>
  <c r="BQ26" i="6"/>
  <c r="BE26" i="6"/>
  <c r="BG26" i="6" s="1"/>
  <c r="BD26" i="6"/>
  <c r="AR26" i="6"/>
  <c r="AT26" i="6" s="1"/>
  <c r="AQ26" i="6"/>
  <c r="AE26" i="6"/>
  <c r="AG26" i="6" s="1"/>
  <c r="AD26" i="6"/>
  <c r="R26" i="6"/>
  <c r="T26" i="6" s="1"/>
  <c r="Q26" i="6"/>
  <c r="ED25" i="6"/>
  <c r="EE25" i="6" s="1"/>
  <c r="EG25" i="6" s="1"/>
  <c r="DR25" i="6"/>
  <c r="DT25" i="6" s="1"/>
  <c r="DQ25" i="6"/>
  <c r="DE25" i="6"/>
  <c r="DG25" i="6" s="1"/>
  <c r="DD25" i="6"/>
  <c r="CR25" i="6"/>
  <c r="CT25" i="6" s="1"/>
  <c r="CQ25" i="6"/>
  <c r="CE25" i="6"/>
  <c r="CG25" i="6" s="1"/>
  <c r="CD25" i="6"/>
  <c r="BR25" i="6"/>
  <c r="BT25" i="6" s="1"/>
  <c r="BQ25" i="6"/>
  <c r="BE25" i="6"/>
  <c r="BG25" i="6" s="1"/>
  <c r="BD25" i="6"/>
  <c r="AR25" i="6"/>
  <c r="AT25" i="6" s="1"/>
  <c r="AQ25" i="6"/>
  <c r="AE25" i="6"/>
  <c r="AG25" i="6" s="1"/>
  <c r="AD25" i="6"/>
  <c r="R25" i="6"/>
  <c r="T25" i="6" s="1"/>
  <c r="Q25" i="6"/>
  <c r="ED24" i="6"/>
  <c r="EE24" i="6" s="1"/>
  <c r="EG24" i="6" s="1"/>
  <c r="DR24" i="6"/>
  <c r="DT24" i="6" s="1"/>
  <c r="DQ24" i="6"/>
  <c r="DE24" i="6"/>
  <c r="DG24" i="6" s="1"/>
  <c r="DD24" i="6"/>
  <c r="CR24" i="6"/>
  <c r="CT24" i="6" s="1"/>
  <c r="CQ24" i="6"/>
  <c r="CE24" i="6"/>
  <c r="CG24" i="6" s="1"/>
  <c r="CD24" i="6"/>
  <c r="BR24" i="6"/>
  <c r="BT24" i="6" s="1"/>
  <c r="BQ24" i="6"/>
  <c r="BE24" i="6"/>
  <c r="BG24" i="6" s="1"/>
  <c r="BD24" i="6"/>
  <c r="AR24" i="6"/>
  <c r="AT24" i="6" s="1"/>
  <c r="AQ24" i="6"/>
  <c r="AE24" i="6"/>
  <c r="AG24" i="6" s="1"/>
  <c r="AD24" i="6"/>
  <c r="R24" i="6"/>
  <c r="T24" i="6" s="1"/>
  <c r="Q24" i="6"/>
  <c r="ED23" i="6"/>
  <c r="EE23" i="6" s="1"/>
  <c r="EG23" i="6" s="1"/>
  <c r="DR23" i="6"/>
  <c r="DT23" i="6" s="1"/>
  <c r="DQ23" i="6"/>
  <c r="DE23" i="6"/>
  <c r="DG23" i="6" s="1"/>
  <c r="DD23" i="6"/>
  <c r="CR23" i="6"/>
  <c r="CT23" i="6" s="1"/>
  <c r="CQ23" i="6"/>
  <c r="CE23" i="6"/>
  <c r="CG23" i="6" s="1"/>
  <c r="CD23" i="6"/>
  <c r="BR23" i="6"/>
  <c r="BT23" i="6" s="1"/>
  <c r="BQ23" i="6"/>
  <c r="BE23" i="6"/>
  <c r="BG23" i="6" s="1"/>
  <c r="BD23" i="6"/>
  <c r="AR23" i="6"/>
  <c r="AT23" i="6" s="1"/>
  <c r="AQ23" i="6"/>
  <c r="AE23" i="6"/>
  <c r="AG23" i="6" s="1"/>
  <c r="AD23" i="6"/>
  <c r="R23" i="6"/>
  <c r="T23" i="6" s="1"/>
  <c r="Q23" i="6"/>
  <c r="ED22" i="6"/>
  <c r="EE22" i="6" s="1"/>
  <c r="EG22" i="6" s="1"/>
  <c r="DR22" i="6"/>
  <c r="DT22" i="6" s="1"/>
  <c r="DQ22" i="6"/>
  <c r="DE22" i="6"/>
  <c r="DG22" i="6" s="1"/>
  <c r="DD22" i="6"/>
  <c r="CR22" i="6"/>
  <c r="CT22" i="6" s="1"/>
  <c r="CQ22" i="6"/>
  <c r="CE22" i="6"/>
  <c r="CG22" i="6" s="1"/>
  <c r="CD22" i="6"/>
  <c r="BR22" i="6"/>
  <c r="BT22" i="6" s="1"/>
  <c r="BQ22" i="6"/>
  <c r="BE22" i="6"/>
  <c r="BG22" i="6" s="1"/>
  <c r="BD22" i="6"/>
  <c r="AR22" i="6"/>
  <c r="AT22" i="6" s="1"/>
  <c r="AQ22" i="6"/>
  <c r="AE22" i="6"/>
  <c r="AG22" i="6" s="1"/>
  <c r="AD22" i="6"/>
  <c r="R22" i="6"/>
  <c r="T22" i="6" s="1"/>
  <c r="Q22" i="6"/>
  <c r="ED19" i="6"/>
  <c r="EE19" i="6" s="1"/>
  <c r="EG19" i="6" s="1"/>
  <c r="DR19" i="6"/>
  <c r="DT19" i="6" s="1"/>
  <c r="DQ19" i="6"/>
  <c r="DE19" i="6"/>
  <c r="DG19" i="6" s="1"/>
  <c r="DD19" i="6"/>
  <c r="CR19" i="6"/>
  <c r="CT19" i="6" s="1"/>
  <c r="CQ19" i="6"/>
  <c r="CE19" i="6"/>
  <c r="CG19" i="6" s="1"/>
  <c r="CD19" i="6"/>
  <c r="BR19" i="6"/>
  <c r="BT19" i="6" s="1"/>
  <c r="BQ19" i="6"/>
  <c r="BE19" i="6"/>
  <c r="BG19" i="6" s="1"/>
  <c r="BD19" i="6"/>
  <c r="AR19" i="6"/>
  <c r="AT19" i="6" s="1"/>
  <c r="AQ19" i="6"/>
  <c r="AE19" i="6"/>
  <c r="AG19" i="6" s="1"/>
  <c r="AD19" i="6"/>
  <c r="R19" i="6"/>
  <c r="T19" i="6" s="1"/>
  <c r="Q19" i="6"/>
  <c r="ED18" i="6"/>
  <c r="EE18" i="6" s="1"/>
  <c r="EG18" i="6" s="1"/>
  <c r="DR18" i="6"/>
  <c r="DT18" i="6" s="1"/>
  <c r="DQ18" i="6"/>
  <c r="DE18" i="6"/>
  <c r="DG18" i="6" s="1"/>
  <c r="DD18" i="6"/>
  <c r="CR18" i="6"/>
  <c r="CT18" i="6" s="1"/>
  <c r="CQ18" i="6"/>
  <c r="CE18" i="6"/>
  <c r="CG18" i="6" s="1"/>
  <c r="CD18" i="6"/>
  <c r="BR18" i="6"/>
  <c r="BT18" i="6" s="1"/>
  <c r="BQ18" i="6"/>
  <c r="BE18" i="6"/>
  <c r="BG18" i="6" s="1"/>
  <c r="BD18" i="6"/>
  <c r="AR18" i="6"/>
  <c r="AT18" i="6" s="1"/>
  <c r="AQ18" i="6"/>
  <c r="AE18" i="6"/>
  <c r="AG18" i="6" s="1"/>
  <c r="AD18" i="6"/>
  <c r="R18" i="6"/>
  <c r="T18" i="6" s="1"/>
  <c r="Q18" i="6"/>
  <c r="ED17" i="6"/>
  <c r="EE17" i="6" s="1"/>
  <c r="EG17" i="6" s="1"/>
  <c r="DR17" i="6"/>
  <c r="DT17" i="6" s="1"/>
  <c r="DQ17" i="6"/>
  <c r="DE17" i="6"/>
  <c r="DG17" i="6" s="1"/>
  <c r="DD17" i="6"/>
  <c r="CR17" i="6"/>
  <c r="CT17" i="6" s="1"/>
  <c r="CQ17" i="6"/>
  <c r="CE17" i="6"/>
  <c r="CG17" i="6" s="1"/>
  <c r="CD17" i="6"/>
  <c r="BR17" i="6"/>
  <c r="BT17" i="6" s="1"/>
  <c r="BQ17" i="6"/>
  <c r="BE17" i="6"/>
  <c r="BG17" i="6" s="1"/>
  <c r="BD17" i="6"/>
  <c r="AR17" i="6"/>
  <c r="AT17" i="6" s="1"/>
  <c r="AQ17" i="6"/>
  <c r="AE17" i="6"/>
  <c r="AG17" i="6" s="1"/>
  <c r="AD17" i="6"/>
  <c r="R17" i="6"/>
  <c r="T17" i="6" s="1"/>
  <c r="Q17" i="6"/>
  <c r="ED16" i="6"/>
  <c r="EE16" i="6" s="1"/>
  <c r="EG16" i="6" s="1"/>
  <c r="DR16" i="6"/>
  <c r="DT16" i="6" s="1"/>
  <c r="DQ16" i="6"/>
  <c r="DE16" i="6"/>
  <c r="DG16" i="6" s="1"/>
  <c r="DD16" i="6"/>
  <c r="CR16" i="6"/>
  <c r="CT16" i="6" s="1"/>
  <c r="CQ16" i="6"/>
  <c r="CE16" i="6"/>
  <c r="CG16" i="6" s="1"/>
  <c r="CD16" i="6"/>
  <c r="BR16" i="6"/>
  <c r="BT16" i="6" s="1"/>
  <c r="BQ16" i="6"/>
  <c r="BE16" i="6"/>
  <c r="BG16" i="6" s="1"/>
  <c r="BD16" i="6"/>
  <c r="AR16" i="6"/>
  <c r="AT16" i="6" s="1"/>
  <c r="AQ16" i="6"/>
  <c r="AE16" i="6"/>
  <c r="AG16" i="6" s="1"/>
  <c r="AD16" i="6"/>
  <c r="R16" i="6"/>
  <c r="T16" i="6" s="1"/>
  <c r="Q16" i="6"/>
  <c r="ED15" i="6"/>
  <c r="EE15" i="6" s="1"/>
  <c r="EG15" i="6" s="1"/>
  <c r="DR15" i="6"/>
  <c r="DT15" i="6" s="1"/>
  <c r="DQ15" i="6"/>
  <c r="DE15" i="6"/>
  <c r="DG15" i="6" s="1"/>
  <c r="DD15" i="6"/>
  <c r="CR15" i="6"/>
  <c r="CT15" i="6" s="1"/>
  <c r="CQ15" i="6"/>
  <c r="CE15" i="6"/>
  <c r="CG15" i="6" s="1"/>
  <c r="CD15" i="6"/>
  <c r="BR15" i="6"/>
  <c r="BT15" i="6" s="1"/>
  <c r="BQ15" i="6"/>
  <c r="BE15" i="6"/>
  <c r="BG15" i="6" s="1"/>
  <c r="BD15" i="6"/>
  <c r="AR15" i="6"/>
  <c r="AT15" i="6" s="1"/>
  <c r="AQ15" i="6"/>
  <c r="AE15" i="6"/>
  <c r="AG15" i="6" s="1"/>
  <c r="AD15" i="6"/>
  <c r="R15" i="6"/>
  <c r="T15" i="6" s="1"/>
  <c r="Q15" i="6"/>
  <c r="ED14" i="6"/>
  <c r="EE14" i="6" s="1"/>
  <c r="EG14" i="6" s="1"/>
  <c r="DR14" i="6"/>
  <c r="DT14" i="6" s="1"/>
  <c r="DQ14" i="6"/>
  <c r="DE14" i="6"/>
  <c r="DG14" i="6" s="1"/>
  <c r="DD14" i="6"/>
  <c r="CR14" i="6"/>
  <c r="CT14" i="6" s="1"/>
  <c r="CQ14" i="6"/>
  <c r="CE14" i="6"/>
  <c r="CG14" i="6" s="1"/>
  <c r="CD14" i="6"/>
  <c r="BR14" i="6"/>
  <c r="BT14" i="6" s="1"/>
  <c r="BQ14" i="6"/>
  <c r="BE14" i="6"/>
  <c r="BG14" i="6" s="1"/>
  <c r="BD14" i="6"/>
  <c r="AR14" i="6"/>
  <c r="AT14" i="6" s="1"/>
  <c r="AQ14" i="6"/>
  <c r="AE14" i="6"/>
  <c r="AG14" i="6" s="1"/>
  <c r="AD14" i="6"/>
  <c r="R14" i="6"/>
  <c r="T14" i="6" s="1"/>
  <c r="Q14" i="6"/>
  <c r="ED13" i="6"/>
  <c r="EE13" i="6" s="1"/>
  <c r="EG13" i="6" s="1"/>
  <c r="DR13" i="6"/>
  <c r="DT13" i="6" s="1"/>
  <c r="DQ13" i="6"/>
  <c r="DE13" i="6"/>
  <c r="DG13" i="6" s="1"/>
  <c r="DD13" i="6"/>
  <c r="CR13" i="6"/>
  <c r="CT13" i="6" s="1"/>
  <c r="CQ13" i="6"/>
  <c r="CE13" i="6"/>
  <c r="CG13" i="6" s="1"/>
  <c r="CD13" i="6"/>
  <c r="BR13" i="6"/>
  <c r="BT13" i="6" s="1"/>
  <c r="BQ13" i="6"/>
  <c r="BE13" i="6"/>
  <c r="BG13" i="6" s="1"/>
  <c r="BD13" i="6"/>
  <c r="AR13" i="6"/>
  <c r="AT13" i="6" s="1"/>
  <c r="AQ13" i="6"/>
  <c r="AE13" i="6"/>
  <c r="AG13" i="6" s="1"/>
  <c r="AD13" i="6"/>
  <c r="R13" i="6"/>
  <c r="T13" i="6" s="1"/>
  <c r="Q13" i="6"/>
  <c r="ED12" i="6"/>
  <c r="EE12" i="6" s="1"/>
  <c r="EG12" i="6" s="1"/>
  <c r="DR12" i="6"/>
  <c r="DT12" i="6" s="1"/>
  <c r="DQ12" i="6"/>
  <c r="DE12" i="6"/>
  <c r="DG12" i="6" s="1"/>
  <c r="DD12" i="6"/>
  <c r="CR12" i="6"/>
  <c r="CT12" i="6" s="1"/>
  <c r="CQ12" i="6"/>
  <c r="CE12" i="6"/>
  <c r="CG12" i="6" s="1"/>
  <c r="CD12" i="6"/>
  <c r="BR12" i="6"/>
  <c r="BT12" i="6" s="1"/>
  <c r="BQ12" i="6"/>
  <c r="BE12" i="6"/>
  <c r="BG12" i="6" s="1"/>
  <c r="BD12" i="6"/>
  <c r="AR12" i="6"/>
  <c r="AT12" i="6" s="1"/>
  <c r="AQ12" i="6"/>
  <c r="AE12" i="6"/>
  <c r="AG12" i="6" s="1"/>
  <c r="AD12" i="6"/>
  <c r="R12" i="6"/>
  <c r="T12" i="6" s="1"/>
  <c r="Q12" i="6"/>
  <c r="ED11" i="6"/>
  <c r="EE11" i="6" s="1"/>
  <c r="EG11" i="6" s="1"/>
  <c r="DR11" i="6"/>
  <c r="DT11" i="6" s="1"/>
  <c r="DQ11" i="6"/>
  <c r="DE11" i="6"/>
  <c r="DG11" i="6" s="1"/>
  <c r="DD11" i="6"/>
  <c r="CR11" i="6"/>
  <c r="CT11" i="6" s="1"/>
  <c r="CQ11" i="6"/>
  <c r="CE11" i="6"/>
  <c r="CG11" i="6" s="1"/>
  <c r="CD11" i="6"/>
  <c r="BR11" i="6"/>
  <c r="BT11" i="6" s="1"/>
  <c r="BQ11" i="6"/>
  <c r="BE11" i="6"/>
  <c r="BG11" i="6" s="1"/>
  <c r="BD11" i="6"/>
  <c r="AR11" i="6"/>
  <c r="AT11" i="6" s="1"/>
  <c r="AQ11" i="6"/>
  <c r="AE11" i="6"/>
  <c r="AG11" i="6" s="1"/>
  <c r="AD11" i="6"/>
  <c r="R11" i="6"/>
  <c r="T11" i="6" s="1"/>
  <c r="Q11" i="6"/>
  <c r="ED10" i="6"/>
  <c r="EE10" i="6" s="1"/>
  <c r="EG10" i="6" s="1"/>
  <c r="DR10" i="6"/>
  <c r="DT10" i="6" s="1"/>
  <c r="DQ10" i="6"/>
  <c r="DE10" i="6"/>
  <c r="DG10" i="6" s="1"/>
  <c r="DD10" i="6"/>
  <c r="CR10" i="6"/>
  <c r="CT10" i="6" s="1"/>
  <c r="CQ10" i="6"/>
  <c r="CE10" i="6"/>
  <c r="CG10" i="6" s="1"/>
  <c r="CD10" i="6"/>
  <c r="BR10" i="6"/>
  <c r="BT10" i="6" s="1"/>
  <c r="BQ10" i="6"/>
  <c r="BE10" i="6"/>
  <c r="BG10" i="6" s="1"/>
  <c r="BD10" i="6"/>
  <c r="AR10" i="6"/>
  <c r="AT10" i="6" s="1"/>
  <c r="AQ10" i="6"/>
  <c r="AE10" i="6"/>
  <c r="AG10" i="6" s="1"/>
  <c r="AD10" i="6"/>
  <c r="R10" i="6"/>
  <c r="T10" i="6" s="1"/>
  <c r="Q10" i="6"/>
  <c r="ED9" i="6"/>
  <c r="EE9" i="6" s="1"/>
  <c r="EG9" i="6" s="1"/>
  <c r="DR9" i="6"/>
  <c r="DT9" i="6" s="1"/>
  <c r="DQ9" i="6"/>
  <c r="DE9" i="6"/>
  <c r="DG9" i="6" s="1"/>
  <c r="DD9" i="6"/>
  <c r="CR9" i="6"/>
  <c r="CT9" i="6" s="1"/>
  <c r="CQ9" i="6"/>
  <c r="CE9" i="6"/>
  <c r="CG9" i="6" s="1"/>
  <c r="CD9" i="6"/>
  <c r="BR9" i="6"/>
  <c r="BT9" i="6" s="1"/>
  <c r="BQ9" i="6"/>
  <c r="BE9" i="6"/>
  <c r="BG9" i="6" s="1"/>
  <c r="BD9" i="6"/>
  <c r="AR9" i="6"/>
  <c r="AT9" i="6" s="1"/>
  <c r="AQ9" i="6"/>
  <c r="AE9" i="6"/>
  <c r="AG9" i="6" s="1"/>
  <c r="AD9" i="6"/>
  <c r="R9" i="6"/>
  <c r="T9" i="6" s="1"/>
  <c r="Q9" i="6"/>
  <c r="ED8" i="6"/>
  <c r="EE8" i="6" s="1"/>
  <c r="EG8" i="6" s="1"/>
  <c r="DR8" i="6"/>
  <c r="DT8" i="6" s="1"/>
  <c r="DQ8" i="6"/>
  <c r="DE8" i="6"/>
  <c r="DG8" i="6" s="1"/>
  <c r="DD8" i="6"/>
  <c r="CR8" i="6"/>
  <c r="CT8" i="6" s="1"/>
  <c r="CQ8" i="6"/>
  <c r="BR8" i="6"/>
  <c r="BT8" i="6" s="1"/>
  <c r="BQ8" i="6"/>
  <c r="BE8" i="6"/>
  <c r="BG8" i="6" s="1"/>
  <c r="BD8" i="6"/>
  <c r="AR8" i="6"/>
  <c r="AT8" i="6" s="1"/>
  <c r="AQ8" i="6"/>
  <c r="AE8" i="6"/>
  <c r="AG8" i="6" s="1"/>
  <c r="AD8" i="6"/>
  <c r="R8" i="6"/>
  <c r="T8" i="6" s="1"/>
  <c r="Q8" i="6"/>
  <c r="ED7" i="6"/>
  <c r="EE7" i="6" s="1"/>
  <c r="EG7" i="6" s="1"/>
  <c r="DR7" i="6"/>
  <c r="DT7" i="6" s="1"/>
  <c r="DQ7" i="6"/>
  <c r="DE7" i="6"/>
  <c r="DG7" i="6" s="1"/>
  <c r="DD7" i="6"/>
  <c r="CR7" i="6"/>
  <c r="CT7" i="6" s="1"/>
  <c r="CQ7" i="6"/>
  <c r="CE7" i="6"/>
  <c r="CG7" i="6" s="1"/>
  <c r="CD7" i="6"/>
  <c r="BR7" i="6"/>
  <c r="BT7" i="6" s="1"/>
  <c r="BQ7" i="6"/>
  <c r="BE7" i="6"/>
  <c r="BG7" i="6" s="1"/>
  <c r="BD7" i="6"/>
  <c r="AR7" i="6"/>
  <c r="AT7" i="6" s="1"/>
  <c r="AQ7" i="6"/>
  <c r="AE7" i="6"/>
  <c r="AG7" i="6" s="1"/>
  <c r="AD7" i="6"/>
  <c r="R7" i="6"/>
  <c r="T7" i="6" s="1"/>
  <c r="Q7" i="6"/>
  <c r="DR6" i="6"/>
  <c r="DT6" i="6" s="1"/>
  <c r="DQ6" i="6"/>
  <c r="DE6" i="6"/>
  <c r="DG6" i="6" s="1"/>
  <c r="DD6" i="6"/>
  <c r="CR6" i="6"/>
  <c r="CT6" i="6" s="1"/>
  <c r="CQ6" i="6"/>
  <c r="CE6" i="6"/>
  <c r="CG6" i="6" s="1"/>
  <c r="CD6" i="6"/>
  <c r="BR6" i="6"/>
  <c r="BT6" i="6" s="1"/>
  <c r="BQ6" i="6"/>
  <c r="BE6" i="6"/>
  <c r="BG6" i="6" s="1"/>
  <c r="BD6" i="6"/>
  <c r="AR6" i="6"/>
  <c r="AT6" i="6" s="1"/>
  <c r="AQ6" i="6"/>
  <c r="AE6" i="6"/>
  <c r="AG6" i="6" s="1"/>
  <c r="AD6" i="6"/>
  <c r="R6" i="6"/>
  <c r="T6" i="6" s="1"/>
  <c r="Q6" i="6"/>
  <c r="ED5" i="6"/>
  <c r="EE5" i="6" s="1"/>
  <c r="EG5" i="6" s="1"/>
  <c r="DR5" i="6"/>
  <c r="DT5" i="6" s="1"/>
  <c r="DQ5" i="6"/>
  <c r="DE5" i="6"/>
  <c r="DG5" i="6" s="1"/>
  <c r="DD5" i="6"/>
  <c r="CR5" i="6"/>
  <c r="CT5" i="6" s="1"/>
  <c r="CQ5" i="6"/>
  <c r="CE5" i="6"/>
  <c r="CG5" i="6" s="1"/>
  <c r="CD5" i="6"/>
  <c r="BR5" i="6"/>
  <c r="BT5" i="6" s="1"/>
  <c r="BQ5" i="6"/>
  <c r="BE5" i="6"/>
  <c r="BG5" i="6" s="1"/>
  <c r="BD5" i="6"/>
  <c r="AR5" i="6"/>
  <c r="AT5" i="6" s="1"/>
  <c r="AQ5" i="6"/>
  <c r="AE5" i="6"/>
  <c r="AG5" i="6" s="1"/>
  <c r="AD5" i="6"/>
  <c r="R5" i="6"/>
  <c r="T5" i="6" s="1"/>
  <c r="Q5" i="6"/>
  <c r="ED4" i="6"/>
  <c r="EE4" i="6" s="1"/>
  <c r="EG4" i="6" s="1"/>
  <c r="DR4" i="6"/>
  <c r="DT4" i="6" s="1"/>
  <c r="DQ4" i="6"/>
  <c r="DE4" i="6"/>
  <c r="DG4" i="6" s="1"/>
  <c r="DD4" i="6"/>
  <c r="CR4" i="6"/>
  <c r="CT4" i="6" s="1"/>
  <c r="CQ4" i="6"/>
  <c r="CE4" i="6"/>
  <c r="CG4" i="6" s="1"/>
  <c r="CD4" i="6"/>
  <c r="BR4" i="6"/>
  <c r="BT4" i="6" s="1"/>
  <c r="BQ4" i="6"/>
  <c r="BE4" i="6"/>
  <c r="BG4" i="6" s="1"/>
  <c r="BD4" i="6"/>
  <c r="AR4" i="6"/>
  <c r="AT4" i="6" s="1"/>
  <c r="AQ4" i="6"/>
  <c r="AE4" i="6"/>
  <c r="AG4" i="6" s="1"/>
  <c r="AD4" i="6"/>
  <c r="R4" i="6"/>
  <c r="T4" i="6" s="1"/>
  <c r="Q4" i="6"/>
  <c r="BS45" i="3" l="1"/>
  <c r="BS46" i="3"/>
  <c r="BS47" i="3"/>
  <c r="BS48" i="3"/>
  <c r="BS49" i="3"/>
  <c r="BS50" i="3"/>
  <c r="BS51" i="3"/>
  <c r="BS52" i="3"/>
  <c r="BS53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44" i="3"/>
  <c r="BR45" i="3"/>
  <c r="BR46" i="3"/>
  <c r="BR47" i="3"/>
  <c r="BR48" i="3"/>
  <c r="BR49" i="3"/>
  <c r="BR50" i="3"/>
  <c r="BR51" i="3"/>
  <c r="BR52" i="3"/>
  <c r="BR53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44" i="3"/>
  <c r="BQ45" i="3"/>
  <c r="BQ46" i="3"/>
  <c r="BQ47" i="3"/>
  <c r="BQ48" i="3"/>
  <c r="BQ49" i="3"/>
  <c r="BQ50" i="3"/>
  <c r="BQ51" i="3"/>
  <c r="BQ52" i="3"/>
  <c r="BQ53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44" i="3"/>
  <c r="BP45" i="3"/>
  <c r="BP46" i="3"/>
  <c r="BP47" i="3"/>
  <c r="BP48" i="3"/>
  <c r="BP49" i="3"/>
  <c r="BP50" i="3"/>
  <c r="BP51" i="3"/>
  <c r="BP52" i="3"/>
  <c r="BP53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44" i="3"/>
  <c r="BO45" i="3"/>
  <c r="BO46" i="3"/>
  <c r="BO47" i="3"/>
  <c r="BO48" i="3"/>
  <c r="BO49" i="3"/>
  <c r="BO50" i="3"/>
  <c r="BO51" i="3"/>
  <c r="BO52" i="3"/>
  <c r="BO53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44" i="3"/>
  <c r="BN45" i="3"/>
  <c r="BN46" i="3"/>
  <c r="BN47" i="3"/>
  <c r="BN48" i="3"/>
  <c r="BN49" i="3"/>
  <c r="BN50" i="3"/>
  <c r="BN51" i="3"/>
  <c r="BN52" i="3"/>
  <c r="BN53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44" i="3"/>
  <c r="BM45" i="3"/>
  <c r="BM46" i="3"/>
  <c r="BM47" i="3"/>
  <c r="BM48" i="3"/>
  <c r="BM49" i="3"/>
  <c r="BM50" i="3"/>
  <c r="BM51" i="3"/>
  <c r="BM52" i="3"/>
  <c r="BM53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44" i="3"/>
  <c r="BN79" i="3"/>
  <c r="BO79" i="3"/>
  <c r="BP79" i="3"/>
  <c r="BQ79" i="3"/>
  <c r="BR79" i="3"/>
  <c r="BS79" i="3"/>
  <c r="BM79" i="3"/>
  <c r="V45" i="3"/>
  <c r="V46" i="3"/>
  <c r="V47" i="3"/>
  <c r="V48" i="3"/>
  <c r="V49" i="3"/>
  <c r="V50" i="3"/>
  <c r="V51" i="3"/>
  <c r="V52" i="3"/>
  <c r="V53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U45" i="3"/>
  <c r="U46" i="3"/>
  <c r="U47" i="3"/>
  <c r="U48" i="3"/>
  <c r="U49" i="3"/>
  <c r="U50" i="3"/>
  <c r="U51" i="3"/>
  <c r="U52" i="3"/>
  <c r="U53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T45" i="3"/>
  <c r="T46" i="3"/>
  <c r="T47" i="3"/>
  <c r="T48" i="3"/>
  <c r="T49" i="3"/>
  <c r="T50" i="3"/>
  <c r="T51" i="3"/>
  <c r="T52" i="3"/>
  <c r="T53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S45" i="3"/>
  <c r="S46" i="3"/>
  <c r="S47" i="3"/>
  <c r="S48" i="3"/>
  <c r="S49" i="3"/>
  <c r="S50" i="3"/>
  <c r="S51" i="3"/>
  <c r="S52" i="3"/>
  <c r="S53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44" i="3"/>
  <c r="R45" i="3"/>
  <c r="R46" i="3"/>
  <c r="R47" i="3"/>
  <c r="R48" i="3"/>
  <c r="R49" i="3"/>
  <c r="R50" i="3"/>
  <c r="R51" i="3"/>
  <c r="R52" i="3"/>
  <c r="R53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44" i="3"/>
  <c r="S79" i="3"/>
  <c r="T79" i="3"/>
  <c r="U79" i="3"/>
  <c r="V79" i="3"/>
  <c r="R79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44" i="3"/>
  <c r="AB79" i="3"/>
  <c r="AC79" i="3"/>
  <c r="AD79" i="3"/>
  <c r="AE79" i="3"/>
  <c r="AF79" i="3"/>
  <c r="AG79" i="3"/>
  <c r="AA79" i="3"/>
  <c r="E79" i="3"/>
  <c r="F79" i="3"/>
  <c r="G79" i="3"/>
  <c r="H79" i="3"/>
  <c r="I79" i="3"/>
  <c r="J79" i="3"/>
  <c r="K79" i="3"/>
  <c r="L79" i="3"/>
  <c r="D79" i="3"/>
  <c r="L45" i="3"/>
  <c r="L46" i="3"/>
  <c r="L47" i="3"/>
  <c r="L48" i="3"/>
  <c r="L49" i="3"/>
  <c r="L50" i="3"/>
  <c r="L51" i="3"/>
  <c r="L52" i="3"/>
  <c r="L53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44" i="3"/>
  <c r="K45" i="3"/>
  <c r="K46" i="3"/>
  <c r="K47" i="3"/>
  <c r="K48" i="3"/>
  <c r="K49" i="3"/>
  <c r="K50" i="3"/>
  <c r="K51" i="3"/>
  <c r="K52" i="3"/>
  <c r="K53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44" i="3"/>
  <c r="J45" i="3"/>
  <c r="J46" i="3"/>
  <c r="J47" i="3"/>
  <c r="J48" i="3"/>
  <c r="J49" i="3"/>
  <c r="J50" i="3"/>
  <c r="J51" i="3"/>
  <c r="J52" i="3"/>
  <c r="J53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44" i="3"/>
  <c r="H45" i="3"/>
  <c r="H46" i="3"/>
  <c r="H47" i="3"/>
  <c r="H48" i="3"/>
  <c r="H49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44" i="3"/>
  <c r="G45" i="3"/>
  <c r="G46" i="3"/>
  <c r="G47" i="3"/>
  <c r="G48" i="3"/>
  <c r="G49" i="3"/>
  <c r="G50" i="3"/>
  <c r="G51" i="3"/>
  <c r="G52" i="3"/>
  <c r="G53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44" i="3"/>
  <c r="F45" i="3"/>
  <c r="F46" i="3"/>
  <c r="F47" i="3"/>
  <c r="F48" i="3"/>
  <c r="F49" i="3"/>
  <c r="F50" i="3"/>
  <c r="F51" i="3"/>
  <c r="F52" i="3"/>
  <c r="F53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44" i="3"/>
  <c r="E45" i="3"/>
  <c r="E46" i="3"/>
  <c r="E47" i="3"/>
  <c r="E48" i="3"/>
  <c r="E49" i="3"/>
  <c r="E50" i="3"/>
  <c r="E51" i="3"/>
  <c r="E52" i="3"/>
  <c r="E53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44" i="3"/>
  <c r="AO48" i="3"/>
  <c r="AP48" i="3"/>
  <c r="AQ48" i="3"/>
  <c r="AR48" i="3"/>
  <c r="AT48" i="3"/>
  <c r="AL48" i="3"/>
  <c r="AO50" i="3"/>
  <c r="AP50" i="3"/>
  <c r="AQ50" i="3"/>
  <c r="AR50" i="3"/>
  <c r="AT50" i="3"/>
  <c r="AL50" i="3"/>
  <c r="I80" i="3" l="1"/>
  <c r="H81" i="3"/>
  <c r="J81" i="3"/>
  <c r="J80" i="3"/>
  <c r="H80" i="3"/>
  <c r="G80" i="3"/>
  <c r="G81" i="3"/>
  <c r="F80" i="3"/>
  <c r="E80" i="3"/>
  <c r="F81" i="3"/>
  <c r="E81" i="3"/>
  <c r="D81" i="3"/>
  <c r="L80" i="3"/>
  <c r="D80" i="3"/>
  <c r="I81" i="3"/>
  <c r="L81" i="3"/>
  <c r="K81" i="3"/>
  <c r="K80" i="3"/>
  <c r="AF80" i="3"/>
  <c r="AG80" i="3"/>
  <c r="AE80" i="3"/>
  <c r="AD80" i="3"/>
  <c r="AA80" i="3"/>
  <c r="AC80" i="3"/>
  <c r="AB80" i="3"/>
  <c r="U80" i="3"/>
  <c r="V80" i="3"/>
  <c r="R80" i="3"/>
  <c r="S80" i="3"/>
  <c r="T80" i="3"/>
</calcChain>
</file>

<file path=xl/sharedStrings.xml><?xml version="1.0" encoding="utf-8"?>
<sst xmlns="http://schemas.openxmlformats.org/spreadsheetml/2006/main" count="3422" uniqueCount="469">
  <si>
    <t>SWS ripple freq (Hz)</t>
  </si>
  <si>
    <t>SWS ripple ampl. (mV)</t>
  </si>
  <si>
    <t>SWS duration (sec)</t>
  </si>
  <si>
    <t>line</t>
  </si>
  <si>
    <t>animal</t>
  </si>
  <si>
    <t>behavior</t>
  </si>
  <si>
    <t>Channel</t>
  </si>
  <si>
    <t xml:space="preserve">CH Side </t>
  </si>
  <si>
    <t>Injection time</t>
  </si>
  <si>
    <t>Cannulae Left/Right</t>
  </si>
  <si>
    <t xml:space="preserve"> Injection Left/Right</t>
  </si>
  <si>
    <t>Stereotaxy</t>
  </si>
  <si>
    <t>Injected Drug</t>
  </si>
  <si>
    <t>recording day (rest)</t>
  </si>
  <si>
    <t>D-2</t>
  </si>
  <si>
    <t>D-1</t>
  </si>
  <si>
    <t>D+1</t>
  </si>
  <si>
    <t>Left</t>
  </si>
  <si>
    <t>Right</t>
  </si>
  <si>
    <t xml:space="preserve">IGG DSA </t>
  </si>
  <si>
    <t>C57bl6/J</t>
  </si>
  <si>
    <t>HEO-27865</t>
  </si>
  <si>
    <t>DSA</t>
  </si>
  <si>
    <t>pre-learning</t>
  </si>
  <si>
    <t>IGG GluA2</t>
  </si>
  <si>
    <t>HEO-27866</t>
  </si>
  <si>
    <t>HEO-27867</t>
  </si>
  <si>
    <t>HEO-27868</t>
  </si>
  <si>
    <t>HEO-27869</t>
  </si>
  <si>
    <t>HEO-27870</t>
  </si>
  <si>
    <t>CC-1342</t>
  </si>
  <si>
    <t>CTRLS DSA</t>
  </si>
  <si>
    <t>HEO-28884</t>
  </si>
  <si>
    <t>FAB GluA2</t>
  </si>
  <si>
    <t>HEO-28716</t>
  </si>
  <si>
    <t>HEO-28885</t>
  </si>
  <si>
    <t>HEO-28718</t>
  </si>
  <si>
    <t>HEO-28720</t>
  </si>
  <si>
    <t>CC-1795</t>
  </si>
  <si>
    <t>anti GFP</t>
  </si>
  <si>
    <t>CC-371</t>
  </si>
  <si>
    <t>CC-422</t>
  </si>
  <si>
    <t>HEO-27322</t>
  </si>
  <si>
    <t>no injection</t>
  </si>
  <si>
    <t xml:space="preserve"> </t>
  </si>
  <si>
    <t>IGG no DSA</t>
  </si>
  <si>
    <t>CC-3975</t>
  </si>
  <si>
    <t>start D1</t>
  </si>
  <si>
    <t>CC-4107</t>
  </si>
  <si>
    <t>CC-4284</t>
  </si>
  <si>
    <t>CC-4287</t>
  </si>
  <si>
    <t>ASA-2393</t>
  </si>
  <si>
    <t>ASA-2394</t>
  </si>
  <si>
    <t>ASA-2395</t>
  </si>
  <si>
    <t>ASA-2396</t>
  </si>
  <si>
    <t>CTRLS no DSA</t>
  </si>
  <si>
    <t>CC-1165</t>
  </si>
  <si>
    <t>CC-1172</t>
  </si>
  <si>
    <t>CC-1338</t>
  </si>
  <si>
    <t>KI-GluA2 BiRA NA DSA</t>
  </si>
  <si>
    <t>KI-GluA2-AP</t>
  </si>
  <si>
    <t>ASA-3550</t>
  </si>
  <si>
    <t>pre-rest</t>
  </si>
  <si>
    <r>
      <t>BiRA</t>
    </r>
    <r>
      <rPr>
        <sz val="8"/>
        <color theme="1"/>
        <rFont val="Calibri (Corps)"/>
      </rPr>
      <t>ER</t>
    </r>
  </si>
  <si>
    <t>NA</t>
  </si>
  <si>
    <t>ASA-3438</t>
  </si>
  <si>
    <t>ASA-3608</t>
  </si>
  <si>
    <t>ASA-3612</t>
  </si>
  <si>
    <t>ASA-3621</t>
  </si>
  <si>
    <t>ASA-4440</t>
  </si>
  <si>
    <t>ASA-4439</t>
  </si>
  <si>
    <t>KI-GluA2 CTRLS DSA</t>
  </si>
  <si>
    <t>ASA-4438</t>
  </si>
  <si>
    <t>Saline</t>
  </si>
  <si>
    <t>ASA-3609</t>
  </si>
  <si>
    <t>GFP</t>
  </si>
  <si>
    <t>ASA-3620</t>
  </si>
  <si>
    <t>ASA-3462</t>
  </si>
  <si>
    <t>ASA-3399</t>
  </si>
  <si>
    <t>ASA-5700</t>
  </si>
  <si>
    <t>mSA</t>
  </si>
  <si>
    <t>ASA-5701</t>
  </si>
  <si>
    <t>ASA-5702</t>
  </si>
  <si>
    <t>ASA-5733</t>
  </si>
  <si>
    <t>ASA-5738</t>
  </si>
  <si>
    <t>NaN</t>
  </si>
  <si>
    <t>ASA-5736</t>
  </si>
  <si>
    <t>sex</t>
  </si>
  <si>
    <t>ANIMAL ID</t>
  </si>
  <si>
    <t>TREATMENT</t>
  </si>
  <si>
    <t>Injection</t>
  </si>
  <si>
    <t>remarks</t>
  </si>
  <si>
    <t>session #1</t>
  </si>
  <si>
    <t>session #2</t>
  </si>
  <si>
    <t>session #3</t>
  </si>
  <si>
    <t>session #4</t>
  </si>
  <si>
    <t>session #5</t>
  </si>
  <si>
    <t>session #6</t>
  </si>
  <si>
    <t>session #7</t>
  </si>
  <si>
    <t>session #8</t>
  </si>
  <si>
    <t>session #9</t>
  </si>
  <si>
    <t>session #10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</si>
  <si>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</si>
  <si>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</si>
  <si>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</si>
  <si>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</si>
  <si>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</si>
  <si>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</si>
  <si>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</si>
  <si>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</si>
  <si>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</si>
  <si>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mean E</t>
  </si>
  <si>
    <t>Errors</t>
  </si>
  <si>
    <t>Success</t>
  </si>
  <si>
    <t>E/S</t>
  </si>
  <si>
    <t>C57Bl6</t>
  </si>
  <si>
    <t>Male</t>
  </si>
  <si>
    <t>DG1CLZ</t>
  </si>
  <si>
    <t>PreLearning</t>
  </si>
  <si>
    <t>Fab</t>
  </si>
  <si>
    <t>DG4CLZ</t>
  </si>
  <si>
    <t>DG10CLZ</t>
  </si>
  <si>
    <t>DG23CLZ</t>
  </si>
  <si>
    <t>DG22CLZ</t>
  </si>
  <si>
    <t>DG135 HEO</t>
  </si>
  <si>
    <t>DG137 HEO</t>
  </si>
  <si>
    <t>DG132 HEO</t>
  </si>
  <si>
    <t>138 HEO</t>
  </si>
  <si>
    <t>140 HEO</t>
  </si>
  <si>
    <t>4 n28718 HEO</t>
  </si>
  <si>
    <t>FAB</t>
  </si>
  <si>
    <t>5 n28719 HEO</t>
  </si>
  <si>
    <t>2 n28716 HEO</t>
  </si>
  <si>
    <t>6 n28885 HEO</t>
  </si>
  <si>
    <t>1 n28884 HEO</t>
  </si>
  <si>
    <t>6 n28720  HEO</t>
  </si>
  <si>
    <t>DG9 CLZ</t>
  </si>
  <si>
    <t>IgG</t>
  </si>
  <si>
    <t>DG2 CLZ</t>
  </si>
  <si>
    <t>DG6 CLZ</t>
  </si>
  <si>
    <t>DG189 CLZ</t>
  </si>
  <si>
    <t>DG148 CLZ</t>
  </si>
  <si>
    <t>130 HEO</t>
  </si>
  <si>
    <t>133 HEO</t>
  </si>
  <si>
    <t>139 HEO</t>
  </si>
  <si>
    <t>141 HEO</t>
  </si>
  <si>
    <t>136 HEO</t>
  </si>
  <si>
    <t>137 HEO</t>
  </si>
  <si>
    <t>2 n°27865 HEO</t>
  </si>
  <si>
    <t>IGG</t>
  </si>
  <si>
    <t>3 n27866 HEO</t>
  </si>
  <si>
    <t>4 n 27867 HEO</t>
  </si>
  <si>
    <t>5 n 27868 HEO</t>
  </si>
  <si>
    <t>6 n 27869 HEO</t>
  </si>
  <si>
    <t>7 n 27870 HEO</t>
  </si>
  <si>
    <t>DG 103FAB</t>
  </si>
  <si>
    <t xml:space="preserve">Post rest </t>
  </si>
  <si>
    <t>DG153 FAB</t>
  </si>
  <si>
    <t>DG165 FAB</t>
  </si>
  <si>
    <t>DG170 FAB</t>
  </si>
  <si>
    <t>HEO 14</t>
  </si>
  <si>
    <t>HEO123</t>
  </si>
  <si>
    <t>DG151 IgG</t>
  </si>
  <si>
    <t>DG105 IgG</t>
  </si>
  <si>
    <t>DG104 IgG</t>
  </si>
  <si>
    <t>DG 54 IgG</t>
  </si>
  <si>
    <t>122HEO</t>
  </si>
  <si>
    <t>121HEO</t>
  </si>
  <si>
    <t>DGB4 CLZ</t>
  </si>
  <si>
    <t>Pre rest</t>
  </si>
  <si>
    <t>DGB5 CLZ</t>
  </si>
  <si>
    <t xml:space="preserve">DGB1CLZ </t>
  </si>
  <si>
    <t xml:space="preserve">DGB8CLZ </t>
  </si>
  <si>
    <t>HPC130 HEO</t>
  </si>
  <si>
    <t>HPC174 HEO</t>
  </si>
  <si>
    <t>DGB3 CLZ</t>
  </si>
  <si>
    <t>DGB6 CLZ</t>
  </si>
  <si>
    <t>DGB2 CLZ</t>
  </si>
  <si>
    <t>DGB7 CLZ</t>
  </si>
  <si>
    <t>DGB9 CLZ</t>
  </si>
  <si>
    <t>HPC129 HEO</t>
  </si>
  <si>
    <t>HPC125 HEO</t>
  </si>
  <si>
    <t>HPC171HEO</t>
  </si>
  <si>
    <t>HPC172HEO</t>
  </si>
  <si>
    <t>Pre-learning IGG (n=17)</t>
  </si>
  <si>
    <t>Pre-learning FaB (n=16)</t>
  </si>
  <si>
    <t>Panel a</t>
  </si>
  <si>
    <t>Session #1 FaB</t>
  </si>
  <si>
    <t>Panel b</t>
  </si>
  <si>
    <t>Panel c</t>
  </si>
  <si>
    <t>no VTE runs</t>
  </si>
  <si>
    <t>Panel d</t>
  </si>
  <si>
    <t>error rates VTE no VTE time courses</t>
  </si>
  <si>
    <t>Panel e</t>
  </si>
  <si>
    <t>VTE runs</t>
  </si>
  <si>
    <t>probability</t>
  </si>
  <si>
    <t>animals</t>
  </si>
  <si>
    <t>sessions</t>
  </si>
  <si>
    <t>total run</t>
  </si>
  <si>
    <t>VTE run</t>
  </si>
  <si>
    <t>VTE success</t>
  </si>
  <si>
    <t>VTE errors</t>
  </si>
  <si>
    <t>no VTE run</t>
  </si>
  <si>
    <t>no VTE success</t>
  </si>
  <si>
    <t>no VTE errors</t>
  </si>
  <si>
    <t>FaB</t>
  </si>
  <si>
    <t>S1</t>
  </si>
  <si>
    <t>all runs</t>
  </si>
  <si>
    <t>DG9</t>
  </si>
  <si>
    <t>error rate</t>
  </si>
  <si>
    <t>S2</t>
  </si>
  <si>
    <t>DG1</t>
  </si>
  <si>
    <t>S3</t>
  </si>
  <si>
    <t>S4</t>
  </si>
  <si>
    <t>S5</t>
  </si>
  <si>
    <t>S6</t>
  </si>
  <si>
    <t>S7</t>
  </si>
  <si>
    <t>S8</t>
  </si>
  <si>
    <t>S9</t>
  </si>
  <si>
    <t>S10</t>
  </si>
  <si>
    <t>DG2</t>
  </si>
  <si>
    <t>DG4</t>
  </si>
  <si>
    <t>DG6</t>
  </si>
  <si>
    <t>DG10</t>
  </si>
  <si>
    <t>--</t>
  </si>
  <si>
    <t>DG 189</t>
  </si>
  <si>
    <t>DG23</t>
  </si>
  <si>
    <t>DG 148</t>
  </si>
  <si>
    <t>DG22</t>
  </si>
  <si>
    <t>2 28718 HEO</t>
  </si>
  <si>
    <t>5 28719 HEO</t>
  </si>
  <si>
    <t>2 28716 HEO</t>
  </si>
  <si>
    <t>1 28885 HEO</t>
  </si>
  <si>
    <t>1 28884 HEO</t>
  </si>
  <si>
    <t>6 28720 HEO</t>
  </si>
  <si>
    <t>Controls no DSA</t>
  </si>
  <si>
    <t>Ctrols + DSA</t>
  </si>
  <si>
    <t>IGG + DSA</t>
  </si>
  <si>
    <t>Panel f</t>
  </si>
  <si>
    <t>Amplitude</t>
  </si>
  <si>
    <t>D1</t>
  </si>
  <si>
    <t>CC-4014</t>
  </si>
  <si>
    <t>CC-4106</t>
  </si>
  <si>
    <t>Frequency</t>
  </si>
  <si>
    <t>Time effect onto ripple activity</t>
  </si>
  <si>
    <t xml:space="preserve">CA3 IGG injection </t>
  </si>
  <si>
    <t xml:space="preserve">CA1 IGG injection </t>
  </si>
  <si>
    <t>Co-detected</t>
  </si>
  <si>
    <t>All events</t>
  </si>
  <si>
    <t>Amplitude CA3 events</t>
  </si>
  <si>
    <t>Amplitude CA1 events</t>
  </si>
  <si>
    <t>Delay (sec)</t>
  </si>
  <si>
    <t>co-detected Hz</t>
  </si>
  <si>
    <t>all events Hz</t>
  </si>
  <si>
    <t>amplitude CA3</t>
  </si>
  <si>
    <t>amplitude CA1</t>
  </si>
  <si>
    <t>mean</t>
  </si>
  <si>
    <t>SEM</t>
  </si>
  <si>
    <t>File</t>
  </si>
  <si>
    <t>Time</t>
  </si>
  <si>
    <t>Ctrls</t>
  </si>
  <si>
    <t>n=8</t>
  </si>
  <si>
    <t>f008 20/02/2018</t>
  </si>
  <si>
    <t>f001 02/08/2018</t>
  </si>
  <si>
    <t>f000 24 sept 2018</t>
  </si>
  <si>
    <t>IGG CA1</t>
  </si>
  <si>
    <t>f000 21/02/2018</t>
  </si>
  <si>
    <t>f000 02/08/2018</t>
  </si>
  <si>
    <t>f001 24 sept 2018</t>
  </si>
  <si>
    <t>IGG CA3</t>
  </si>
  <si>
    <t>n=7</t>
  </si>
  <si>
    <t>f002 21/02/2018</t>
  </si>
  <si>
    <t>f005 01/08/2018</t>
  </si>
  <si>
    <t>f002 25 sept 2018</t>
  </si>
  <si>
    <t>f004 01/08/2018</t>
  </si>
  <si>
    <t>f004 21/02/2018</t>
  </si>
  <si>
    <t>f003 25 sept 2018</t>
  </si>
  <si>
    <t>f002 01/08/2018</t>
  </si>
  <si>
    <t>Frequency Codetected</t>
  </si>
  <si>
    <t>Frequency All events</t>
  </si>
  <si>
    <t>injection configuration</t>
  </si>
  <si>
    <t>f002 22/02/2018</t>
  </si>
  <si>
    <t>f000/1 25 sept 2018</t>
  </si>
  <si>
    <t>at 20 min</t>
  </si>
  <si>
    <t>control</t>
  </si>
  <si>
    <t>f000 21/06/2018</t>
  </si>
  <si>
    <t>Injection configuration</t>
  </si>
  <si>
    <t>f000 27 sept 2018</t>
  </si>
  <si>
    <t>(baseline CA3 IGG)</t>
  </si>
  <si>
    <t>f000/1 25/09/2018</t>
  </si>
  <si>
    <t>2 pip</t>
  </si>
  <si>
    <t>3 pip</t>
  </si>
  <si>
    <t>CA1 IGG</t>
  </si>
  <si>
    <t>f003 28/03/2018</t>
  </si>
  <si>
    <t xml:space="preserve">  </t>
  </si>
  <si>
    <t>f001 27 sept 2018</t>
  </si>
  <si>
    <t>f002 27 sept 2018</t>
  </si>
  <si>
    <t>CA3 IGG</t>
  </si>
  <si>
    <t>(baseline CA1 IGG)</t>
  </si>
  <si>
    <t>3 pip+++</t>
  </si>
  <si>
    <t>CA3 HFS effect onto ripple Frequency</t>
  </si>
  <si>
    <t>CA1 HFS effect onto ripple frequency</t>
  </si>
  <si>
    <t>CA3 HFS effect onto ripple Frequency +  anti GluA2 IGG</t>
  </si>
  <si>
    <t>Effect of HFS and IGG on CA3 response</t>
  </si>
  <si>
    <t>CA3 HFS effect on evoked CA3 response</t>
  </si>
  <si>
    <t>f001/f002
17 janv 2018
CA3 HFS</t>
  </si>
  <si>
    <t>f012/f013
16 janv 2018
CA3 HFS</t>
  </si>
  <si>
    <t>f005/f006
17 janv 2018
CA3 HFS</t>
  </si>
  <si>
    <t>f000/f001
23 janv 2018
CA3 HFS</t>
  </si>
  <si>
    <t>f002/f003
23 janv 2018
CA3 HFS</t>
  </si>
  <si>
    <t>f002/f003
24 janv 2018
CA3 HFS</t>
  </si>
  <si>
    <t>f004/f005
25 janv 2018
CA3 HFS</t>
  </si>
  <si>
    <t>f000/f001
05 Fev   2018
CA3 HFS</t>
  </si>
  <si>
    <t>f000/f001
20 Fev   2018
CA3 HFS</t>
  </si>
  <si>
    <t>f006/f008
10 janv 2018
CA1 HFS</t>
  </si>
  <si>
    <t>f004/f005
10 janv 2018
CA1 HFS</t>
  </si>
  <si>
    <t>f010/f011
21 dec 2017
CA1 HFS</t>
  </si>
  <si>
    <t>f007/f008
21 dec 2017
CA1 HFS</t>
  </si>
  <si>
    <t>f003/f004
17 jan 2018
CA1 HFS</t>
  </si>
  <si>
    <t>f008
20 fev 2018
no stim</t>
  </si>
  <si>
    <t>f000
21 fev 2018
no stim</t>
  </si>
  <si>
    <t>f002
21 fev 2018
no stim</t>
  </si>
  <si>
    <t>f004
21 fev 2018
no stim</t>
  </si>
  <si>
    <t>f0082
22 fev 2018
no stim</t>
  </si>
  <si>
    <t>f001
02 aug 2018
no stim</t>
  </si>
  <si>
    <t>f000
02 aug 2018
no stim</t>
  </si>
  <si>
    <t>f002/003
02 aug 2018
CA3 HFS</t>
  </si>
  <si>
    <t>f005/006
02 aug 2018
CA3 HFS</t>
  </si>
  <si>
    <t>f001/002
08 feb 2018
CA3 HFS</t>
  </si>
  <si>
    <t>f001/002
13 feb 2018
CA3 HFS</t>
  </si>
  <si>
    <t>f009/010
08 feb 2018
CA3 HFS</t>
  </si>
  <si>
    <t>f004/005
23 jan 2018
CA3 HFS</t>
  </si>
  <si>
    <t>f006/007
24 jan 2018
CA3 HFS</t>
  </si>
  <si>
    <t>f009/010
10 feb 2018
CA3 HFS</t>
  </si>
  <si>
    <t>f001/002
06 feb 2018
CA3 HFS</t>
  </si>
  <si>
    <t>f004/005
05 feb 2018
CA3 HFS</t>
  </si>
  <si>
    <t>f007/008
14 feb 2018
CA3 HFS</t>
  </si>
  <si>
    <t>events</t>
  </si>
  <si>
    <t>all events</t>
  </si>
  <si>
    <t>time (min)</t>
  </si>
  <si>
    <t>Frequency (Hz)</t>
  </si>
  <si>
    <t>EPSP/FV</t>
  </si>
  <si>
    <t>slopes</t>
  </si>
  <si>
    <t>% of baseline</t>
  </si>
  <si>
    <t>mean basal</t>
  </si>
  <si>
    <t xml:space="preserve">Controls </t>
  </si>
  <si>
    <t>CONDITIONS</t>
  </si>
  <si>
    <t>X-link</t>
  </si>
  <si>
    <t>ASA 495</t>
  </si>
  <si>
    <t>GFP NA</t>
  </si>
  <si>
    <t>ASA 496</t>
  </si>
  <si>
    <t>ASA 3399</t>
  </si>
  <si>
    <t>noAAV NA</t>
  </si>
  <si>
    <t>ASA 3609</t>
  </si>
  <si>
    <t>ASA 3620</t>
  </si>
  <si>
    <t>ASA 4438</t>
  </si>
  <si>
    <t>BIRA SAL</t>
  </si>
  <si>
    <t>ASA 4302</t>
  </si>
  <si>
    <t>ASA 4304</t>
  </si>
  <si>
    <t>ASA 4303</t>
  </si>
  <si>
    <t>PB 5700</t>
  </si>
  <si>
    <t>PB 5701</t>
  </si>
  <si>
    <t>PB 5733</t>
  </si>
  <si>
    <t>PB 5738</t>
  </si>
  <si>
    <t>PB 5736</t>
  </si>
  <si>
    <t>ASA 549</t>
  </si>
  <si>
    <t>BIRA NA</t>
  </si>
  <si>
    <t>ASA 554</t>
  </si>
  <si>
    <t>ASA 3462</t>
  </si>
  <si>
    <t>ASA 3550</t>
  </si>
  <si>
    <t>ASA 3438</t>
  </si>
  <si>
    <t>ASA 3612</t>
  </si>
  <si>
    <t>ASA 3608</t>
  </si>
  <si>
    <t>ASA 3621</t>
  </si>
  <si>
    <t>ASA 4467</t>
  </si>
  <si>
    <t>ASA 4440</t>
  </si>
  <si>
    <t>ASA 4437</t>
  </si>
  <si>
    <t>ASA 4439</t>
  </si>
  <si>
    <t>ASA 4255</t>
  </si>
  <si>
    <t>ASA 4254</t>
  </si>
  <si>
    <t>ASA 4256</t>
  </si>
  <si>
    <t>S1+S2</t>
  </si>
  <si>
    <t>S5+S6</t>
  </si>
  <si>
    <t>BIRA mSA</t>
  </si>
  <si>
    <t>m4185 (UF)</t>
  </si>
  <si>
    <t>m4196(UF)</t>
  </si>
  <si>
    <t>Controls</t>
  </si>
  <si>
    <t>176HEO</t>
  </si>
  <si>
    <t>Session1</t>
  </si>
  <si>
    <t>Session2</t>
  </si>
  <si>
    <t>Session3</t>
  </si>
  <si>
    <t>Session4</t>
  </si>
  <si>
    <t>Session5</t>
  </si>
  <si>
    <t>Session6</t>
  </si>
  <si>
    <t>Session7</t>
  </si>
  <si>
    <t>Session8</t>
  </si>
  <si>
    <t>Session9</t>
  </si>
  <si>
    <t>Session10</t>
  </si>
  <si>
    <t>MEAN</t>
  </si>
  <si>
    <t>PANEL 1d</t>
  </si>
  <si>
    <t>PANEL 1e</t>
  </si>
  <si>
    <t>Post rest</t>
  </si>
  <si>
    <t>PANEL 1f</t>
  </si>
  <si>
    <t>PANEL 1g</t>
  </si>
  <si>
    <t>data used twice for different purposes</t>
  </si>
  <si>
    <t>DATA for FIGURE 3</t>
  </si>
  <si>
    <t>off target / no injection</t>
  </si>
  <si>
    <t>bad injection</t>
  </si>
  <si>
    <t>On target good injection</t>
  </si>
  <si>
    <t>not applicable</t>
  </si>
  <si>
    <t>total runs</t>
  </si>
  <si>
    <t>session#1</t>
  </si>
  <si>
    <t>Pre-learning</t>
  </si>
  <si>
    <t>no VTE error</t>
  </si>
  <si>
    <t>VTE error</t>
  </si>
  <si>
    <t>panel e</t>
  </si>
  <si>
    <t>panel f and g</t>
  </si>
  <si>
    <t>panel f</t>
  </si>
  <si>
    <t>panel g</t>
  </si>
  <si>
    <t>Time courses figure 4 f and g</t>
  </si>
  <si>
    <t>panel h and i</t>
  </si>
  <si>
    <t>CA1 and CA3 injections</t>
  </si>
  <si>
    <t>tissue displacement at the recording site</t>
  </si>
  <si>
    <t>panel c</t>
  </si>
  <si>
    <t>baseline</t>
  </si>
  <si>
    <t>panel d</t>
  </si>
  <si>
    <t>time effect onto ripple frequency (no HFS)</t>
  </si>
  <si>
    <t>0-5 min</t>
  </si>
  <si>
    <t>15-20 min</t>
  </si>
  <si>
    <t>Ranked</t>
  </si>
  <si>
    <t>panel d : error rate all runs</t>
  </si>
  <si>
    <t>panel e : error rate VTE runs</t>
  </si>
  <si>
    <t xml:space="preserve">Inverted in the figure </t>
  </si>
  <si>
    <t>Wrong labeling</t>
  </si>
  <si>
    <t xml:space="preserve">DATA for FIGURE 7 </t>
  </si>
  <si>
    <t>borderline position or poor injection</t>
  </si>
  <si>
    <t>f014</t>
  </si>
  <si>
    <t>f016</t>
  </si>
  <si>
    <t>f001</t>
  </si>
  <si>
    <t>f003</t>
  </si>
  <si>
    <t>f000</t>
  </si>
  <si>
    <t>f002</t>
  </si>
  <si>
    <t>f004</t>
  </si>
  <si>
    <t>1/16/18</t>
  </si>
  <si>
    <t>1/16/2018</t>
  </si>
  <si>
    <t>1/17/18</t>
  </si>
  <si>
    <t>06 feb 2018</t>
  </si>
  <si>
    <t>CA3-CA3 LTP induction IgG CA3</t>
  </si>
  <si>
    <t>f006</t>
  </si>
  <si>
    <t>f007</t>
  </si>
  <si>
    <t>08 feb 2018</t>
  </si>
  <si>
    <t>13 feb 2018</t>
  </si>
  <si>
    <t>f011</t>
  </si>
  <si>
    <t>f013</t>
  </si>
  <si>
    <t>f015</t>
  </si>
  <si>
    <t>CA3-CA3 LTP induction - controls</t>
  </si>
  <si>
    <t>CTRL</t>
  </si>
  <si>
    <t>CA3-CA1 LTP induction IgG CA1</t>
  </si>
  <si>
    <t>CA3-CA1 LTP induction - controls</t>
  </si>
  <si>
    <t>f009</t>
  </si>
  <si>
    <t>f012</t>
  </si>
  <si>
    <t>f026</t>
  </si>
  <si>
    <t>DG-CA3 LTP induction - controls</t>
  </si>
  <si>
    <t>f010</t>
  </si>
  <si>
    <t>f019</t>
  </si>
  <si>
    <t>f017</t>
  </si>
  <si>
    <t>f005</t>
  </si>
  <si>
    <t>DG-CA3 LTP induction - IgG CA3</t>
  </si>
  <si>
    <t>DG-CA3 LTP induction - RpcAMP in CA3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</si>
</sst>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 (Corps)"/>
    </font>
    <font>
      <sz val="20"/>
      <color theme="1"/>
      <name val="Calibri (Corps)"/>
    </font>
    <font>
      <b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B3E6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9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rgb="FF000000"/>
      </right>
      <top style="medium">
        <color rgb="FF000000"/>
      </top>
      <bottom/>
      <diagonal/>
    </border>
    <border>
      <left style="medium">
        <color theme="1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7" borderId="2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12" borderId="39" xfId="0" applyFont="1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8" fillId="11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0" fillId="0" borderId="44" xfId="0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33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3" borderId="36" xfId="0" applyNumberFormat="1" applyFill="1" applyBorder="1" applyAlignment="1">
      <alignment horizontal="center"/>
    </xf>
    <xf numFmtId="2" fontId="0" fillId="3" borderId="37" xfId="0" applyNumberFormat="1" applyFill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2" fontId="0" fillId="0" borderId="44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42" xfId="0" applyBorder="1"/>
    <xf numFmtId="0" fontId="0" fillId="0" borderId="43" xfId="0" applyBorder="1"/>
    <xf numFmtId="2" fontId="0" fillId="0" borderId="47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9" fillId="0" borderId="0" xfId="0" applyFont="1" applyAlignment="1">
      <alignment horizontal="center" vertical="center"/>
    </xf>
    <xf numFmtId="1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46" xfId="0" applyNumberFormat="1" applyBorder="1" applyAlignment="1">
      <alignment horizontal="center"/>
    </xf>
    <xf numFmtId="165" fontId="0" fillId="0" borderId="47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25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12" fillId="16" borderId="32" xfId="0" applyFont="1" applyFill="1" applyBorder="1" applyAlignment="1">
      <alignment horizontal="center" vertical="center"/>
    </xf>
    <xf numFmtId="0" fontId="0" fillId="0" borderId="34" xfId="0" applyBorder="1"/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0" fontId="0" fillId="0" borderId="39" xfId="0" applyBorder="1"/>
    <xf numFmtId="164" fontId="0" fillId="0" borderId="39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0" fontId="13" fillId="0" borderId="0" xfId="0" applyFont="1"/>
    <xf numFmtId="0" fontId="0" fillId="0" borderId="44" xfId="0" applyBorder="1"/>
    <xf numFmtId="0" fontId="0" fillId="0" borderId="56" xfId="0" applyBorder="1"/>
    <xf numFmtId="0" fontId="0" fillId="0" borderId="35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/>
    <xf numFmtId="0" fontId="5" fillId="0" borderId="33" xfId="0" applyFont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0" fontId="0" fillId="0" borderId="55" xfId="0" applyBorder="1"/>
    <xf numFmtId="164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0" borderId="39" xfId="0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0" fontId="15" fillId="18" borderId="41" xfId="0" applyFont="1" applyFill="1" applyBorder="1" applyAlignment="1">
      <alignment horizontal="center" vertical="center" wrapText="1"/>
    </xf>
    <xf numFmtId="0" fontId="15" fillId="18" borderId="42" xfId="0" applyFont="1" applyFill="1" applyBorder="1" applyAlignment="1">
      <alignment horizontal="center" vertical="center" wrapText="1"/>
    </xf>
    <xf numFmtId="0" fontId="15" fillId="18" borderId="42" xfId="0" applyFont="1" applyFill="1" applyBorder="1" applyAlignment="1">
      <alignment horizontal="center" vertical="center"/>
    </xf>
    <xf numFmtId="0" fontId="15" fillId="18" borderId="43" xfId="0" applyFont="1" applyFill="1" applyBorder="1" applyAlignment="1">
      <alignment horizontal="center" vertical="center"/>
    </xf>
    <xf numFmtId="0" fontId="15" fillId="10" borderId="41" xfId="0" applyFont="1" applyFill="1" applyBorder="1" applyAlignment="1">
      <alignment horizontal="center" vertical="center" wrapText="1"/>
    </xf>
    <xf numFmtId="0" fontId="15" fillId="10" borderId="42" xfId="0" applyFont="1" applyFill="1" applyBorder="1" applyAlignment="1">
      <alignment horizontal="center" vertical="center" wrapText="1"/>
    </xf>
    <xf numFmtId="0" fontId="15" fillId="10" borderId="42" xfId="0" applyFont="1" applyFill="1" applyBorder="1" applyAlignment="1">
      <alignment horizontal="center" vertical="center"/>
    </xf>
    <xf numFmtId="0" fontId="15" fillId="10" borderId="43" xfId="0" applyFont="1" applyFill="1" applyBorder="1" applyAlignment="1">
      <alignment horizontal="center" vertical="center"/>
    </xf>
    <xf numFmtId="0" fontId="15" fillId="18" borderId="43" xfId="0" applyFont="1" applyFill="1" applyBorder="1" applyAlignment="1">
      <alignment horizontal="center" vertical="center" wrapText="1"/>
    </xf>
    <xf numFmtId="0" fontId="15" fillId="10" borderId="43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5" fillId="18" borderId="4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18" borderId="42" xfId="0" applyFont="1" applyFill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/>
    </xf>
    <xf numFmtId="0" fontId="15" fillId="2" borderId="59" xfId="0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" fontId="5" fillId="0" borderId="62" xfId="0" applyNumberFormat="1" applyFont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1" fontId="5" fillId="0" borderId="65" xfId="0" applyNumberFormat="1" applyFont="1" applyBorder="1" applyAlignment="1">
      <alignment horizontal="center" vertical="center"/>
    </xf>
    <xf numFmtId="1" fontId="5" fillId="0" borderId="74" xfId="0" applyNumberFormat="1" applyFont="1" applyBorder="1" applyAlignment="1">
      <alignment horizontal="center" vertical="center"/>
    </xf>
    <xf numFmtId="1" fontId="5" fillId="0" borderId="75" xfId="0" applyNumberFormat="1" applyFont="1" applyBorder="1" applyAlignment="1">
      <alignment horizontal="center" vertical="center"/>
    </xf>
    <xf numFmtId="2" fontId="5" fillId="0" borderId="75" xfId="0" applyNumberFormat="1" applyFont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1" fontId="5" fillId="0" borderId="41" xfId="0" applyNumberFormat="1" applyFont="1" applyBorder="1" applyAlignment="1">
      <alignment horizontal="center" vertical="center"/>
    </xf>
    <xf numFmtId="2" fontId="5" fillId="0" borderId="37" xfId="0" applyNumberFormat="1" applyFon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1" fontId="5" fillId="0" borderId="36" xfId="0" applyNumberFormat="1" applyFont="1" applyBorder="1" applyAlignment="1">
      <alignment horizontal="center" vertical="center"/>
    </xf>
    <xf numFmtId="1" fontId="5" fillId="0" borderId="42" xfId="0" applyNumberFormat="1" applyFont="1" applyBorder="1" applyAlignment="1">
      <alignment horizontal="center" vertical="center"/>
    </xf>
    <xf numFmtId="1" fontId="0" fillId="21" borderId="0" xfId="0" applyNumberFormat="1" applyFill="1" applyAlignment="1">
      <alignment horizontal="center" vertical="center"/>
    </xf>
    <xf numFmtId="2" fontId="0" fillId="21" borderId="33" xfId="0" applyNumberFormat="1" applyFill="1" applyBorder="1" applyAlignment="1">
      <alignment horizontal="center" vertical="center"/>
    </xf>
    <xf numFmtId="1" fontId="0" fillId="21" borderId="33" xfId="0" applyNumberFormat="1" applyFill="1" applyBorder="1" applyAlignment="1">
      <alignment horizontal="center" vertical="center"/>
    </xf>
    <xf numFmtId="2" fontId="0" fillId="21" borderId="41" xfId="0" applyNumberFormat="1" applyFill="1" applyBorder="1" applyAlignment="1">
      <alignment horizontal="center" vertical="center"/>
    </xf>
    <xf numFmtId="1" fontId="0" fillId="21" borderId="44" xfId="0" applyNumberFormat="1" applyFill="1" applyBorder="1" applyAlignment="1">
      <alignment horizontal="center" vertical="center"/>
    </xf>
    <xf numFmtId="2" fontId="0" fillId="21" borderId="0" xfId="0" applyNumberFormat="1" applyFill="1" applyAlignment="1">
      <alignment horizontal="center" vertical="center"/>
    </xf>
    <xf numFmtId="1" fontId="0" fillId="0" borderId="61" xfId="0" applyNumberFormat="1" applyBorder="1" applyAlignment="1">
      <alignment horizontal="center" vertical="center"/>
    </xf>
    <xf numFmtId="1" fontId="0" fillId="0" borderId="6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2" fontId="0" fillId="19" borderId="41" xfId="0" applyNumberFormat="1" applyFill="1" applyBorder="1" applyAlignment="1">
      <alignment horizontal="center" vertical="center"/>
    </xf>
    <xf numFmtId="1" fontId="0" fillId="0" borderId="64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2" fontId="18" fillId="2" borderId="33" xfId="0" applyNumberFormat="1" applyFon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2" fontId="18" fillId="19" borderId="41" xfId="0" applyNumberFormat="1" applyFont="1" applyFill="1" applyBorder="1" applyAlignment="1">
      <alignment horizontal="center" vertical="center"/>
    </xf>
    <xf numFmtId="1" fontId="18" fillId="4" borderId="33" xfId="0" applyNumberFormat="1" applyFont="1" applyFill="1" applyBorder="1" applyAlignment="1">
      <alignment horizontal="center" vertical="center"/>
    </xf>
    <xf numFmtId="2" fontId="18" fillId="2" borderId="41" xfId="0" applyNumberFormat="1" applyFont="1" applyFill="1" applyBorder="1" applyAlignment="1">
      <alignment horizontal="center" vertical="center"/>
    </xf>
    <xf numFmtId="1" fontId="18" fillId="4" borderId="34" xfId="0" applyNumberFormat="1" applyFont="1" applyFill="1" applyBorder="1" applyAlignment="1">
      <alignment horizontal="center" vertical="center"/>
    </xf>
    <xf numFmtId="1" fontId="18" fillId="4" borderId="41" xfId="0" applyNumberFormat="1" applyFont="1" applyFill="1" applyBorder="1" applyAlignment="1">
      <alignment horizontal="center" vertical="center"/>
    </xf>
    <xf numFmtId="2" fontId="18" fillId="19" borderId="35" xfId="0" applyNumberFormat="1" applyFont="1" applyFill="1" applyBorder="1" applyAlignment="1">
      <alignment horizontal="center" vertical="center"/>
    </xf>
    <xf numFmtId="2" fontId="0" fillId="2" borderId="33" xfId="0" applyNumberForma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18" fillId="2" borderId="36" xfId="0" applyNumberFormat="1" applyFont="1" applyFill="1" applyBorder="1" applyAlignment="1">
      <alignment horizontal="center" vertical="center"/>
    </xf>
    <xf numFmtId="1" fontId="0" fillId="4" borderId="36" xfId="0" applyNumberFormat="1" applyFill="1" applyBorder="1" applyAlignment="1">
      <alignment horizontal="center" vertical="center"/>
    </xf>
    <xf numFmtId="2" fontId="18" fillId="19" borderId="42" xfId="0" applyNumberFormat="1" applyFont="1" applyFill="1" applyBorder="1" applyAlignment="1">
      <alignment horizontal="center" vertical="center"/>
    </xf>
    <xf numFmtId="1" fontId="18" fillId="4" borderId="36" xfId="0" applyNumberFormat="1" applyFont="1" applyFill="1" applyBorder="1" applyAlignment="1">
      <alignment horizontal="center" vertical="center"/>
    </xf>
    <xf numFmtId="2" fontId="18" fillId="2" borderId="42" xfId="0" applyNumberFormat="1" applyFont="1" applyFill="1" applyBorder="1" applyAlignment="1">
      <alignment horizontal="center" vertical="center"/>
    </xf>
    <xf numFmtId="1" fontId="18" fillId="4" borderId="0" xfId="0" applyNumberFormat="1" applyFont="1" applyFill="1" applyAlignment="1">
      <alignment horizontal="center" vertical="center"/>
    </xf>
    <xf numFmtId="1" fontId="18" fillId="4" borderId="42" xfId="0" applyNumberFormat="1" applyFont="1" applyFill="1" applyBorder="1" applyAlignment="1">
      <alignment horizontal="center" vertical="center"/>
    </xf>
    <xf numFmtId="2" fontId="18" fillId="19" borderId="37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2" fontId="18" fillId="2" borderId="38" xfId="0" applyNumberFormat="1" applyFont="1" applyFill="1" applyBorder="1" applyAlignment="1">
      <alignment horizontal="center" vertical="center"/>
    </xf>
    <xf numFmtId="1" fontId="0" fillId="4" borderId="38" xfId="0" applyNumberFormat="1" applyFill="1" applyBorder="1" applyAlignment="1">
      <alignment horizontal="center" vertical="center"/>
    </xf>
    <xf numFmtId="2" fontId="18" fillId="19" borderId="43" xfId="0" applyNumberFormat="1" applyFont="1" applyFill="1" applyBorder="1" applyAlignment="1">
      <alignment horizontal="center" vertical="center"/>
    </xf>
    <xf numFmtId="1" fontId="18" fillId="4" borderId="38" xfId="0" applyNumberFormat="1" applyFont="1" applyFill="1" applyBorder="1" applyAlignment="1">
      <alignment horizontal="center" vertical="center"/>
    </xf>
    <xf numFmtId="2" fontId="18" fillId="2" borderId="43" xfId="0" applyNumberFormat="1" applyFont="1" applyFill="1" applyBorder="1" applyAlignment="1">
      <alignment horizontal="center" vertical="center"/>
    </xf>
    <xf numFmtId="1" fontId="18" fillId="4" borderId="39" xfId="0" applyNumberFormat="1" applyFont="1" applyFill="1" applyBorder="1" applyAlignment="1">
      <alignment horizontal="center" vertical="center"/>
    </xf>
    <xf numFmtId="1" fontId="18" fillId="4" borderId="43" xfId="0" applyNumberFormat="1" applyFont="1" applyFill="1" applyBorder="1" applyAlignment="1">
      <alignment horizontal="center" vertical="center"/>
    </xf>
    <xf numFmtId="2" fontId="18" fillId="19" borderId="40" xfId="0" applyNumberFormat="1" applyFont="1" applyFill="1" applyBorder="1" applyAlignment="1">
      <alignment horizontal="center" vertical="center"/>
    </xf>
    <xf numFmtId="2" fontId="0" fillId="2" borderId="38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2" fontId="0" fillId="19" borderId="42" xfId="0" applyNumberFormat="1" applyFill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18" fillId="2" borderId="66" xfId="0" applyNumberFormat="1" applyFont="1" applyFill="1" applyBorder="1" applyAlignment="1">
      <alignment horizontal="center" vertical="center"/>
    </xf>
    <xf numFmtId="1" fontId="0" fillId="4" borderId="66" xfId="0" applyNumberFormat="1" applyFill="1" applyBorder="1" applyAlignment="1">
      <alignment horizontal="center" vertical="center"/>
    </xf>
    <xf numFmtId="2" fontId="18" fillId="19" borderId="60" xfId="0" applyNumberFormat="1" applyFont="1" applyFill="1" applyBorder="1" applyAlignment="1">
      <alignment horizontal="center" vertical="center"/>
    </xf>
    <xf numFmtId="1" fontId="18" fillId="4" borderId="66" xfId="0" applyNumberFormat="1" applyFont="1" applyFill="1" applyBorder="1" applyAlignment="1">
      <alignment horizontal="center" vertical="center"/>
    </xf>
    <xf numFmtId="1" fontId="18" fillId="4" borderId="60" xfId="0" applyNumberFormat="1" applyFont="1" applyFill="1" applyBorder="1" applyAlignment="1">
      <alignment horizontal="center" vertical="center"/>
    </xf>
    <xf numFmtId="2" fontId="18" fillId="19" borderId="67" xfId="0" applyNumberFormat="1" applyFont="1" applyFill="1" applyBorder="1" applyAlignment="1">
      <alignment horizontal="center" vertical="center"/>
    </xf>
    <xf numFmtId="2" fontId="0" fillId="2" borderId="66" xfId="0" applyNumberForma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18" fillId="2" borderId="68" xfId="0" applyNumberFormat="1" applyFont="1" applyFill="1" applyBorder="1" applyAlignment="1">
      <alignment horizontal="center" vertical="center"/>
    </xf>
    <xf numFmtId="1" fontId="0" fillId="4" borderId="68" xfId="0" applyNumberFormat="1" applyFill="1" applyBorder="1" applyAlignment="1">
      <alignment horizontal="center" vertical="center"/>
    </xf>
    <xf numFmtId="2" fontId="18" fillId="19" borderId="57" xfId="0" applyNumberFormat="1" applyFont="1" applyFill="1" applyBorder="1" applyAlignment="1">
      <alignment horizontal="center" vertical="center"/>
    </xf>
    <xf numFmtId="1" fontId="18" fillId="4" borderId="68" xfId="0" applyNumberFormat="1" applyFont="1" applyFill="1" applyBorder="1" applyAlignment="1">
      <alignment horizontal="center" vertical="center"/>
    </xf>
    <xf numFmtId="1" fontId="18" fillId="4" borderId="57" xfId="0" applyNumberFormat="1" applyFont="1" applyFill="1" applyBorder="1" applyAlignment="1">
      <alignment horizontal="center" vertical="center"/>
    </xf>
    <xf numFmtId="2" fontId="18" fillId="19" borderId="69" xfId="0" applyNumberFormat="1" applyFont="1" applyFill="1" applyBorder="1" applyAlignment="1">
      <alignment horizontal="center" vertical="center"/>
    </xf>
    <xf numFmtId="2" fontId="0" fillId="2" borderId="68" xfId="0" applyNumberFormat="1" applyFill="1" applyBorder="1" applyAlignment="1">
      <alignment horizontal="center" vertical="center"/>
    </xf>
    <xf numFmtId="2" fontId="0" fillId="21" borderId="36" xfId="0" applyNumberFormat="1" applyFill="1" applyBorder="1" applyAlignment="1">
      <alignment horizontal="center" vertical="center"/>
    </xf>
    <xf numFmtId="1" fontId="0" fillId="21" borderId="36" xfId="0" applyNumberFormat="1" applyFill="1" applyBorder="1" applyAlignment="1">
      <alignment horizontal="center" vertical="center"/>
    </xf>
    <xf numFmtId="2" fontId="0" fillId="21" borderId="42" xfId="0" applyNumberFormat="1" applyFill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" fontId="0" fillId="12" borderId="0" xfId="0" applyNumberFormat="1" applyFill="1" applyAlignment="1">
      <alignment horizontal="center" vertical="center"/>
    </xf>
    <xf numFmtId="2" fontId="0" fillId="12" borderId="36" xfId="0" applyNumberFormat="1" applyFill="1" applyBorder="1" applyAlignment="1">
      <alignment horizontal="center" vertical="center"/>
    </xf>
    <xf numFmtId="2" fontId="18" fillId="12" borderId="37" xfId="0" applyNumberFormat="1" applyFont="1" applyFill="1" applyBorder="1" applyAlignment="1">
      <alignment horizontal="center" vertical="center"/>
    </xf>
    <xf numFmtId="1" fontId="18" fillId="12" borderId="36" xfId="0" applyNumberFormat="1" applyFont="1" applyFill="1" applyBorder="1" applyAlignment="1">
      <alignment horizontal="center" vertical="center"/>
    </xf>
    <xf numFmtId="1" fontId="18" fillId="12" borderId="42" xfId="0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37" xfId="0" applyFont="1" applyBorder="1" applyAlignment="1">
      <alignment horizontal="center"/>
    </xf>
    <xf numFmtId="0" fontId="18" fillId="0" borderId="3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8" borderId="34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10" fillId="7" borderId="0" xfId="0" applyFont="1" applyFill="1" applyAlignment="1">
      <alignment horizontal="center"/>
    </xf>
    <xf numFmtId="0" fontId="5" fillId="23" borderId="0" xfId="0" applyFont="1" applyFill="1" applyAlignment="1">
      <alignment horizontal="center"/>
    </xf>
    <xf numFmtId="0" fontId="5" fillId="24" borderId="0" xfId="0" applyFont="1" applyFill="1" applyAlignment="1">
      <alignment horizontal="center"/>
    </xf>
    <xf numFmtId="0" fontId="5" fillId="23" borderId="39" xfId="0" applyFon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0" fillId="0" borderId="36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/>
    <xf numFmtId="2" fontId="0" fillId="0" borderId="25" xfId="0" applyNumberFormat="1" applyBorder="1" applyAlignment="1">
      <alignment horizontal="center"/>
    </xf>
    <xf numFmtId="0" fontId="0" fillId="0" borderId="26" xfId="0" applyBorder="1"/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18" fillId="0" borderId="36" xfId="0" applyNumberFormat="1" applyFont="1" applyBorder="1" applyAlignment="1">
      <alignment horizontal="center" vertical="center"/>
    </xf>
    <xf numFmtId="2" fontId="18" fillId="0" borderId="42" xfId="0" applyNumberFormat="1" applyFont="1" applyBorder="1" applyAlignment="1">
      <alignment horizontal="center" vertical="center"/>
    </xf>
    <xf numFmtId="1" fontId="18" fillId="0" borderId="36" xfId="0" applyNumberFormat="1" applyFont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18" fillId="0" borderId="42" xfId="0" applyNumberFormat="1" applyFont="1" applyBorder="1" applyAlignment="1">
      <alignment horizontal="center" vertical="center"/>
    </xf>
    <xf numFmtId="2" fontId="18" fillId="0" borderId="37" xfId="0" applyNumberFormat="1" applyFont="1" applyBorder="1" applyAlignment="1">
      <alignment horizontal="center" vertical="center"/>
    </xf>
    <xf numFmtId="0" fontId="5" fillId="18" borderId="34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15" fillId="10" borderId="39" xfId="0" applyFont="1" applyFill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21" borderId="20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21" borderId="25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82" xfId="0" applyNumberFormat="1" applyBorder="1" applyAlignment="1">
      <alignment horizontal="center" vertical="center"/>
    </xf>
    <xf numFmtId="2" fontId="0" fillId="21" borderId="82" xfId="0" applyNumberFormat="1" applyFill="1" applyBorder="1" applyAlignment="1">
      <alignment horizontal="center" vertical="center"/>
    </xf>
    <xf numFmtId="2" fontId="0" fillId="0" borderId="8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21" borderId="3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3" xfId="0" applyNumberFormat="1" applyBorder="1" applyAlignment="1">
      <alignment horizontal="center" vertical="center"/>
    </xf>
    <xf numFmtId="2" fontId="0" fillId="0" borderId="8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21" borderId="7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5" fillId="18" borderId="33" xfId="0" applyFont="1" applyFill="1" applyBorder="1" applyAlignment="1">
      <alignment horizontal="center" vertical="center"/>
    </xf>
    <xf numFmtId="0" fontId="15" fillId="10" borderId="36" xfId="0" applyFont="1" applyFill="1" applyBorder="1" applyAlignment="1">
      <alignment horizontal="center" vertical="center" wrapText="1"/>
    </xf>
    <xf numFmtId="0" fontId="5" fillId="18" borderId="36" xfId="0" applyFont="1" applyFill="1" applyBorder="1" applyAlignment="1">
      <alignment horizontal="center" vertical="center"/>
    </xf>
    <xf numFmtId="0" fontId="15" fillId="10" borderId="38" xfId="0" applyFont="1" applyFill="1" applyBorder="1" applyAlignment="1">
      <alignment horizontal="center" vertical="center" wrapText="1"/>
    </xf>
    <xf numFmtId="2" fontId="0" fillId="0" borderId="85" xfId="0" applyNumberFormat="1" applyBorder="1" applyAlignment="1">
      <alignment horizontal="center" vertical="center"/>
    </xf>
    <xf numFmtId="2" fontId="0" fillId="0" borderId="86" xfId="0" applyNumberFormat="1" applyBorder="1" applyAlignment="1">
      <alignment horizontal="center" vertical="center"/>
    </xf>
    <xf numFmtId="2" fontId="0" fillId="21" borderId="86" xfId="0" applyNumberFormat="1" applyFill="1" applyBorder="1" applyAlignment="1">
      <alignment horizontal="center" vertical="center"/>
    </xf>
    <xf numFmtId="2" fontId="0" fillId="0" borderId="87" xfId="0" applyNumberFormat="1" applyBorder="1" applyAlignment="1">
      <alignment horizontal="center" vertical="center"/>
    </xf>
    <xf numFmtId="2" fontId="0" fillId="0" borderId="88" xfId="0" applyNumberFormat="1" applyBorder="1" applyAlignment="1">
      <alignment horizontal="center" vertical="center"/>
    </xf>
    <xf numFmtId="2" fontId="0" fillId="0" borderId="89" xfId="0" applyNumberFormat="1" applyBorder="1" applyAlignment="1">
      <alignment horizontal="center" vertical="center"/>
    </xf>
    <xf numFmtId="2" fontId="0" fillId="21" borderId="89" xfId="0" applyNumberFormat="1" applyFill="1" applyBorder="1" applyAlignment="1">
      <alignment horizontal="center" vertical="center"/>
    </xf>
    <xf numFmtId="2" fontId="0" fillId="0" borderId="9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11" borderId="0" xfId="0" applyNumberFormat="1" applyFill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5" fillId="18" borderId="29" xfId="0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15" fillId="10" borderId="81" xfId="0" applyFont="1" applyFill="1" applyBorder="1" applyAlignment="1">
      <alignment horizontal="center" vertical="center" wrapText="1"/>
    </xf>
    <xf numFmtId="2" fontId="0" fillId="21" borderId="21" xfId="0" applyNumberFormat="1" applyFill="1" applyBorder="1" applyAlignment="1">
      <alignment horizontal="center" vertical="center"/>
    </xf>
    <xf numFmtId="2" fontId="0" fillId="21" borderId="23" xfId="0" applyNumberFormat="1" applyFill="1" applyBorder="1" applyAlignment="1">
      <alignment horizontal="center" vertical="center"/>
    </xf>
    <xf numFmtId="2" fontId="0" fillId="21" borderId="26" xfId="0" applyNumberForma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91" xfId="0" applyNumberFormat="1" applyBorder="1" applyAlignment="1">
      <alignment horizontal="center" vertical="center"/>
    </xf>
    <xf numFmtId="164" fontId="0" fillId="0" borderId="92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5" borderId="41" xfId="0" applyNumberFormat="1" applyFill="1" applyBorder="1" applyAlignment="1">
      <alignment horizontal="center" vertical="center"/>
    </xf>
    <xf numFmtId="164" fontId="0" fillId="25" borderId="42" xfId="0" applyNumberFormat="1" applyFill="1" applyBorder="1" applyAlignment="1">
      <alignment horizontal="center" vertical="center"/>
    </xf>
    <xf numFmtId="164" fontId="0" fillId="25" borderId="20" xfId="0" applyNumberFormat="1" applyFill="1" applyBorder="1" applyAlignment="1">
      <alignment horizontal="center"/>
    </xf>
    <xf numFmtId="164" fontId="0" fillId="25" borderId="0" xfId="0" applyNumberFormat="1" applyFill="1" applyAlignment="1">
      <alignment horizontal="center"/>
    </xf>
    <xf numFmtId="164" fontId="0" fillId="25" borderId="34" xfId="0" applyNumberFormat="1" applyFill="1" applyBorder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164" fontId="0" fillId="25" borderId="81" xfId="0" applyNumberFormat="1" applyFill="1" applyBorder="1" applyAlignment="1">
      <alignment vertical="center" wrapText="1"/>
    </xf>
    <xf numFmtId="164" fontId="12" fillId="0" borderId="0" xfId="0" applyNumberFormat="1" applyFont="1" applyAlignment="1">
      <alignment vertical="center"/>
    </xf>
    <xf numFmtId="0" fontId="0" fillId="8" borderId="16" xfId="0" applyFill="1" applyBorder="1" applyAlignment="1">
      <alignment horizontal="center"/>
    </xf>
    <xf numFmtId="0" fontId="0" fillId="22" borderId="1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0" borderId="33" xfId="0" applyBorder="1"/>
    <xf numFmtId="0" fontId="0" fillId="0" borderId="41" xfId="0" applyBorder="1"/>
    <xf numFmtId="164" fontId="0" fillId="0" borderId="68" xfId="0" applyNumberFormat="1" applyBorder="1" applyAlignment="1">
      <alignment horizontal="center" vertical="center"/>
    </xf>
    <xf numFmtId="164" fontId="0" fillId="0" borderId="66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26" borderId="0" xfId="0" applyFont="1" applyFill="1" applyAlignment="1">
      <alignment horizontal="center" vertical="center" wrapText="1"/>
    </xf>
    <xf numFmtId="0" fontId="1" fillId="27" borderId="0" xfId="0" applyFont="1" applyFill="1" applyAlignment="1">
      <alignment horizontal="center" vertical="center" wrapText="1"/>
    </xf>
    <xf numFmtId="0" fontId="1" fillId="28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2" fontId="0" fillId="29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10" borderId="33" xfId="0" applyNumberFormat="1" applyFill="1" applyBorder="1" applyAlignment="1">
      <alignment horizontal="center"/>
    </xf>
    <xf numFmtId="2" fontId="0" fillId="10" borderId="36" xfId="0" applyNumberFormat="1" applyFill="1" applyBorder="1" applyAlignment="1">
      <alignment horizontal="center"/>
    </xf>
    <xf numFmtId="2" fontId="0" fillId="10" borderId="38" xfId="0" applyNumberFormat="1" applyFill="1" applyBorder="1" applyAlignment="1">
      <alignment horizontal="center"/>
    </xf>
    <xf numFmtId="2" fontId="0" fillId="10" borderId="41" xfId="0" applyNumberFormat="1" applyFill="1" applyBorder="1" applyAlignment="1">
      <alignment horizontal="center"/>
    </xf>
    <xf numFmtId="2" fontId="0" fillId="10" borderId="42" xfId="0" applyNumberFormat="1" applyFill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92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2" fontId="0" fillId="10" borderId="92" xfId="0" applyNumberFormat="1" applyFill="1" applyBorder="1" applyAlignment="1">
      <alignment horizontal="center"/>
    </xf>
    <xf numFmtId="2" fontId="0" fillId="10" borderId="17" xfId="0" applyNumberFormat="1" applyFill="1" applyBorder="1" applyAlignment="1">
      <alignment horizontal="center"/>
    </xf>
    <xf numFmtId="2" fontId="0" fillId="10" borderId="18" xfId="0" applyNumberFormat="1" applyFill="1" applyBorder="1" applyAlignment="1">
      <alignment horizontal="center"/>
    </xf>
    <xf numFmtId="2" fontId="0" fillId="11" borderId="28" xfId="0" applyNumberFormat="1" applyFill="1" applyBorder="1" applyAlignment="1">
      <alignment horizontal="center"/>
    </xf>
    <xf numFmtId="2" fontId="0" fillId="10" borderId="91" xfId="0" applyNumberFormat="1" applyFill="1" applyBorder="1" applyAlignment="1">
      <alignment horizontal="center"/>
    </xf>
    <xf numFmtId="0" fontId="0" fillId="0" borderId="20" xfId="0" applyBorder="1"/>
    <xf numFmtId="2" fontId="0" fillId="0" borderId="20" xfId="0" applyNumberFormat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23" xfId="0" applyNumberFormat="1" applyFill="1" applyBorder="1" applyAlignment="1">
      <alignment horizontal="center"/>
    </xf>
    <xf numFmtId="0" fontId="0" fillId="0" borderId="25" xfId="0" applyBorder="1"/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9" xfId="0" applyBorder="1"/>
    <xf numFmtId="2" fontId="0" fillId="9" borderId="0" xfId="0" applyNumberFormat="1" applyFill="1" applyAlignment="1">
      <alignment horizontal="center"/>
    </xf>
    <xf numFmtId="2" fontId="0" fillId="9" borderId="23" xfId="0" applyNumberFormat="1" applyFill="1" applyBorder="1" applyAlignment="1">
      <alignment horizontal="center"/>
    </xf>
    <xf numFmtId="2" fontId="0" fillId="9" borderId="25" xfId="0" applyNumberFormat="1" applyFill="1" applyBorder="1" applyAlignment="1">
      <alignment horizontal="center"/>
    </xf>
    <xf numFmtId="2" fontId="0" fillId="9" borderId="26" xfId="0" applyNumberFormat="1" applyFill="1" applyBorder="1" applyAlignment="1">
      <alignment horizontal="center"/>
    </xf>
    <xf numFmtId="15" fontId="0" fillId="0" borderId="22" xfId="0" applyNumberFormat="1" applyBorder="1"/>
    <xf numFmtId="2" fontId="0" fillId="12" borderId="0" xfId="0" applyNumberFormat="1" applyFill="1" applyAlignment="1">
      <alignment horizontal="center"/>
    </xf>
    <xf numFmtId="2" fontId="0" fillId="12" borderId="23" xfId="0" applyNumberFormat="1" applyFill="1" applyBorder="1" applyAlignment="1">
      <alignment horizontal="center"/>
    </xf>
    <xf numFmtId="2" fontId="0" fillId="17" borderId="0" xfId="0" applyNumberFormat="1" applyFill="1" applyAlignment="1">
      <alignment horizontal="center"/>
    </xf>
    <xf numFmtId="2" fontId="0" fillId="17" borderId="23" xfId="0" applyNumberFormat="1" applyFill="1" applyBorder="1" applyAlignment="1">
      <alignment horizontal="center"/>
    </xf>
    <xf numFmtId="2" fontId="0" fillId="17" borderId="25" xfId="0" applyNumberFormat="1" applyFill="1" applyBorder="1" applyAlignment="1">
      <alignment horizontal="center"/>
    </xf>
    <xf numFmtId="2" fontId="0" fillId="17" borderId="26" xfId="0" applyNumberFormat="1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7" borderId="51" xfId="0" applyFill="1" applyBorder="1" applyAlignment="1">
      <alignment horizontal="center"/>
    </xf>
    <xf numFmtId="0" fontId="0" fillId="17" borderId="49" xfId="0" applyFill="1" applyBorder="1" applyAlignment="1">
      <alignment horizontal="center"/>
    </xf>
    <xf numFmtId="0" fontId="0" fillId="14" borderId="51" xfId="0" applyFill="1" applyBorder="1" applyAlignment="1">
      <alignment horizontal="center"/>
    </xf>
    <xf numFmtId="0" fontId="0" fillId="14" borderId="49" xfId="0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2" fontId="0" fillId="14" borderId="23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 vertical="center"/>
    </xf>
    <xf numFmtId="2" fontId="0" fillId="17" borderId="0" xfId="0" applyNumberFormat="1" applyFill="1" applyAlignment="1">
      <alignment horizontal="center" vertical="center"/>
    </xf>
    <xf numFmtId="2" fontId="0" fillId="17" borderId="25" xfId="0" applyNumberFormat="1" applyFill="1" applyBorder="1" applyAlignment="1">
      <alignment horizontal="center" vertical="center"/>
    </xf>
    <xf numFmtId="2" fontId="0" fillId="4" borderId="23" xfId="0" applyNumberFormat="1" applyFill="1" applyBorder="1" applyAlignment="1">
      <alignment horizontal="center" vertical="center"/>
    </xf>
    <xf numFmtId="2" fontId="0" fillId="14" borderId="23" xfId="0" applyNumberFormat="1" applyFill="1" applyBorder="1" applyAlignment="1">
      <alignment horizontal="center" vertical="center"/>
    </xf>
    <xf numFmtId="2" fontId="0" fillId="17" borderId="23" xfId="0" applyNumberFormat="1" applyFill="1" applyBorder="1" applyAlignment="1">
      <alignment horizontal="center" vertical="center"/>
    </xf>
    <xf numFmtId="2" fontId="0" fillId="17" borderId="26" xfId="0" applyNumberForma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8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3" xfId="0" applyNumberFormat="1" applyBorder="1" applyAlignment="1">
      <alignment horizontal="center" vertical="center"/>
    </xf>
    <xf numFmtId="2" fontId="0" fillId="0" borderId="84" xfId="0" applyNumberFormat="1" applyBorder="1" applyAlignment="1">
      <alignment horizontal="center" vertical="center"/>
    </xf>
    <xf numFmtId="0" fontId="17" fillId="20" borderId="70" xfId="0" applyFont="1" applyFill="1" applyBorder="1" applyAlignment="1">
      <alignment horizontal="center" vertical="center" wrapText="1"/>
    </xf>
    <xf numFmtId="0" fontId="17" fillId="20" borderId="71" xfId="0" applyFont="1" applyFill="1" applyBorder="1" applyAlignment="1">
      <alignment horizontal="center" vertical="center" wrapText="1"/>
    </xf>
    <xf numFmtId="0" fontId="17" fillId="20" borderId="72" xfId="0" applyFont="1" applyFill="1" applyBorder="1" applyAlignment="1">
      <alignment horizontal="center" vertical="center" wrapText="1"/>
    </xf>
    <xf numFmtId="0" fontId="15" fillId="2" borderId="44" xfId="0" applyFont="1" applyFill="1" applyBorder="1" applyAlignment="1">
      <alignment horizontal="center" vertical="center" wrapText="1"/>
    </xf>
    <xf numFmtId="0" fontId="15" fillId="2" borderId="55" xfId="0" applyFont="1" applyFill="1" applyBorder="1" applyAlignment="1">
      <alignment horizontal="center" vertical="center" wrapText="1"/>
    </xf>
    <xf numFmtId="0" fontId="15" fillId="2" borderId="56" xfId="0" applyFont="1" applyFill="1" applyBorder="1" applyAlignment="1">
      <alignment horizontal="center" vertical="center" wrapText="1"/>
    </xf>
    <xf numFmtId="0" fontId="17" fillId="20" borderId="73" xfId="0" applyFont="1" applyFill="1" applyBorder="1" applyAlignment="1">
      <alignment horizontal="center" vertical="center" wrapText="1"/>
    </xf>
    <xf numFmtId="0" fontId="17" fillId="20" borderId="76" xfId="0" applyFont="1" applyFill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3" fillId="15" borderId="41" xfId="0" applyFont="1" applyFill="1" applyBorder="1" applyAlignment="1">
      <alignment horizontal="center" vertical="center" wrapText="1"/>
    </xf>
    <xf numFmtId="0" fontId="13" fillId="15" borderId="42" xfId="0" applyFont="1" applyFill="1" applyBorder="1" applyAlignment="1">
      <alignment horizontal="center" vertical="center" wrapText="1"/>
    </xf>
    <xf numFmtId="0" fontId="13" fillId="15" borderId="43" xfId="0" applyFont="1" applyFill="1" applyBorder="1" applyAlignment="1">
      <alignment horizontal="center" vertical="center" wrapText="1"/>
    </xf>
    <xf numFmtId="0" fontId="13" fillId="10" borderId="33" xfId="0" applyFont="1" applyFill="1" applyBorder="1" applyAlignment="1">
      <alignment horizontal="center" vertical="center" wrapText="1"/>
    </xf>
    <xf numFmtId="0" fontId="13" fillId="10" borderId="36" xfId="0" applyFont="1" applyFill="1" applyBorder="1" applyAlignment="1">
      <alignment horizontal="center" vertical="center" wrapText="1"/>
    </xf>
    <xf numFmtId="0" fontId="13" fillId="10" borderId="38" xfId="0" applyFont="1" applyFill="1" applyBorder="1" applyAlignment="1">
      <alignment horizontal="center" vertical="center" wrapText="1"/>
    </xf>
    <xf numFmtId="0" fontId="13" fillId="10" borderId="41" xfId="0" applyFont="1" applyFill="1" applyBorder="1" applyAlignment="1">
      <alignment horizontal="center" vertical="center"/>
    </xf>
    <xf numFmtId="0" fontId="13" fillId="10" borderId="42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5" borderId="44" xfId="0" applyFont="1" applyFill="1" applyBorder="1" applyAlignment="1">
      <alignment horizontal="center" vertical="center"/>
    </xf>
    <xf numFmtId="0" fontId="11" fillId="15" borderId="55" xfId="0" applyFont="1" applyFill="1" applyBorder="1" applyAlignment="1">
      <alignment horizontal="center" vertical="center"/>
    </xf>
    <xf numFmtId="0" fontId="11" fillId="15" borderId="56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3" fillId="15" borderId="33" xfId="0" applyFont="1" applyFill="1" applyBorder="1" applyAlignment="1">
      <alignment horizontal="center" vertical="center" wrapText="1"/>
    </xf>
    <xf numFmtId="0" fontId="13" fillId="15" borderId="36" xfId="0" applyFont="1" applyFill="1" applyBorder="1" applyAlignment="1">
      <alignment horizontal="center" vertical="center" wrapText="1"/>
    </xf>
    <xf numFmtId="0" fontId="13" fillId="15" borderId="38" xfId="0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3" fillId="11" borderId="38" xfId="0" applyFont="1" applyFill="1" applyBorder="1" applyAlignment="1">
      <alignment horizontal="center" vertical="center"/>
    </xf>
    <xf numFmtId="0" fontId="13" fillId="11" borderId="40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64" fontId="12" fillId="0" borderId="27" xfId="0" applyNumberFormat="1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164" fontId="12" fillId="0" borderId="29" xfId="0" applyNumberFormat="1" applyFont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/>
    </xf>
    <xf numFmtId="0" fontId="4" fillId="16" borderId="18" xfId="0" applyFon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9" fillId="2" borderId="33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16" borderId="33" xfId="0" applyFont="1" applyFill="1" applyBorder="1" applyAlignment="1">
      <alignment horizontal="center" vertical="center"/>
    </xf>
    <xf numFmtId="0" fontId="9" fillId="16" borderId="34" xfId="0" applyFont="1" applyFill="1" applyBorder="1" applyAlignment="1">
      <alignment horizontal="center" vertical="center"/>
    </xf>
    <xf numFmtId="0" fontId="9" fillId="16" borderId="35" xfId="0" applyFont="1" applyFill="1" applyBorder="1" applyAlignment="1">
      <alignment horizontal="center" vertical="center"/>
    </xf>
    <xf numFmtId="0" fontId="9" fillId="16" borderId="38" xfId="0" applyFont="1" applyFill="1" applyBorder="1" applyAlignment="1">
      <alignment horizontal="center" vertical="center"/>
    </xf>
    <xf numFmtId="0" fontId="9" fillId="16" borderId="39" xfId="0" applyFont="1" applyFill="1" applyBorder="1" applyAlignment="1">
      <alignment horizontal="center" vertical="center"/>
    </xf>
    <xf numFmtId="0" fontId="9" fillId="16" borderId="40" xfId="0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51" xfId="0" applyFill="1" applyBorder="1" applyAlignment="1">
      <alignment horizontal="center"/>
    </xf>
    <xf numFmtId="0" fontId="0" fillId="17" borderId="49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9" fillId="10" borderId="33" xfId="0" applyFont="1" applyFill="1" applyBorder="1" applyAlignment="1">
      <alignment horizontal="center" vertical="center" wrapText="1"/>
    </xf>
    <xf numFmtId="0" fontId="9" fillId="10" borderId="34" xfId="0" applyFont="1" applyFill="1" applyBorder="1" applyAlignment="1">
      <alignment horizontal="center" vertical="center" wrapText="1"/>
    </xf>
    <xf numFmtId="0" fontId="9" fillId="10" borderId="35" xfId="0" applyFont="1" applyFill="1" applyBorder="1" applyAlignment="1">
      <alignment horizontal="center" vertical="center" wrapText="1"/>
    </xf>
    <xf numFmtId="0" fontId="9" fillId="10" borderId="38" xfId="0" applyFont="1" applyFill="1" applyBorder="1" applyAlignment="1">
      <alignment horizontal="center" vertical="center" wrapText="1"/>
    </xf>
    <xf numFmtId="0" fontId="9" fillId="10" borderId="39" xfId="0" applyFont="1" applyFill="1" applyBorder="1" applyAlignment="1">
      <alignment horizontal="center" vertical="center" wrapText="1"/>
    </xf>
    <xf numFmtId="0" fontId="9" fillId="10" borderId="40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9" fillId="6" borderId="38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horizontal="center" vertical="center"/>
    </xf>
    <xf numFmtId="0" fontId="9" fillId="6" borderId="40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39" xfId="0" applyFont="1" applyBorder="1" applyAlignment="1">
      <alignment horizont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0" fillId="4" borderId="50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14" borderId="51" xfId="0" applyFill="1" applyBorder="1" applyAlignment="1">
      <alignment horizontal="center"/>
    </xf>
    <xf numFmtId="0" fontId="0" fillId="14" borderId="49" xfId="0" applyFill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0" fillId="9" borderId="51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8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wrapText="1"/>
    </xf>
    <xf numFmtId="0" fontId="1" fillId="0" borderId="42" xfId="0" applyFont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4" fillId="15" borderId="27" xfId="0" applyFont="1" applyFill="1" applyBorder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14" fillId="16" borderId="27" xfId="0" applyFont="1" applyFill="1" applyBorder="1" applyAlignment="1">
      <alignment horizontal="center" vertical="center"/>
    </xf>
    <xf numFmtId="0" fontId="14" fillId="16" borderId="28" xfId="0" applyFont="1" applyFill="1" applyBorder="1" applyAlignment="1">
      <alignment horizontal="center" vertical="center"/>
    </xf>
    <xf numFmtId="0" fontId="14" fillId="16" borderId="29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93" xfId="0" applyNumberFormat="1" applyBorder="1" applyAlignment="1">
      <alignment horizontal="center"/>
    </xf>
    <xf numFmtId="2" fontId="0" fillId="0" borderId="9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2" fontId="0" fillId="0" borderId="25" xfId="0" applyNumberFormat="1" applyBorder="1" applyAlignment="1">
      <alignment horizontal="center" wrapText="1"/>
    </xf>
    <xf numFmtId="2" fontId="0" fillId="0" borderId="88" xfId="0" applyNumberFormat="1" applyBorder="1" applyAlignment="1">
      <alignment horizontal="center"/>
    </xf>
    <xf numFmtId="2" fontId="0" fillId="0" borderId="90" xfId="0" applyNumberFormat="1" applyBorder="1" applyAlignment="1">
      <alignment horizontal="center"/>
    </xf>
    <xf numFmtId="2" fontId="13" fillId="15" borderId="27" xfId="0" applyNumberFormat="1" applyFont="1" applyFill="1" applyBorder="1" applyAlignment="1">
      <alignment horizontal="center" vertical="center" wrapText="1"/>
    </xf>
    <xf numFmtId="2" fontId="13" fillId="15" borderId="29" xfId="0" applyNumberFormat="1" applyFont="1" applyFill="1" applyBorder="1" applyAlignment="1">
      <alignment horizontal="center" vertical="center" wrapText="1"/>
    </xf>
    <xf numFmtId="2" fontId="13" fillId="10" borderId="27" xfId="0" applyNumberFormat="1" applyFont="1" applyFill="1" applyBorder="1" applyAlignment="1">
      <alignment horizontal="center" vertical="center" wrapText="1"/>
    </xf>
    <xf numFmtId="2" fontId="13" fillId="10" borderId="29" xfId="0" applyNumberFormat="1" applyFont="1" applyFill="1" applyBorder="1" applyAlignment="1">
      <alignment horizontal="center" vertical="center" wrapText="1"/>
    </xf>
    <xf numFmtId="0" fontId="4" fillId="10" borderId="27" xfId="0" applyFont="1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horizontal="center" vertical="center"/>
    </xf>
    <xf numFmtId="2" fontId="0" fillId="13" borderId="19" xfId="0" applyNumberFormat="1" applyFill="1" applyBorder="1" applyAlignment="1">
      <alignment horizontal="center" wrapText="1"/>
    </xf>
    <xf numFmtId="2" fontId="0" fillId="13" borderId="16" xfId="0" applyNumberFormat="1" applyFill="1" applyBorder="1" applyAlignment="1">
      <alignment horizontal="center" wrapText="1"/>
    </xf>
    <xf numFmtId="2" fontId="0" fillId="13" borderId="22" xfId="0" applyNumberFormat="1" applyFill="1" applyBorder="1" applyAlignment="1">
      <alignment horizontal="center" wrapText="1"/>
    </xf>
    <xf numFmtId="2" fontId="0" fillId="13" borderId="17" xfId="0" applyNumberFormat="1" applyFill="1" applyBorder="1" applyAlignment="1">
      <alignment horizontal="center" wrapText="1"/>
    </xf>
    <xf numFmtId="2" fontId="0" fillId="13" borderId="24" xfId="0" applyNumberFormat="1" applyFill="1" applyBorder="1" applyAlignment="1">
      <alignment horizontal="center" wrapText="1"/>
    </xf>
    <xf numFmtId="2" fontId="0" fillId="13" borderId="18" xfId="0" applyNumberFormat="1" applyFill="1" applyBorder="1" applyAlignment="1">
      <alignment horizontal="center" wrapText="1"/>
    </xf>
    <xf numFmtId="2" fontId="11" fillId="13" borderId="19" xfId="0" applyNumberFormat="1" applyFont="1" applyFill="1" applyBorder="1" applyAlignment="1">
      <alignment horizontal="center" vertical="center" wrapText="1"/>
    </xf>
    <xf numFmtId="2" fontId="11" fillId="13" borderId="21" xfId="0" applyNumberFormat="1" applyFont="1" applyFill="1" applyBorder="1" applyAlignment="1">
      <alignment horizontal="center" vertical="center" wrapText="1"/>
    </xf>
    <xf numFmtId="2" fontId="11" fillId="13" borderId="22" xfId="0" applyNumberFormat="1" applyFont="1" applyFill="1" applyBorder="1" applyAlignment="1">
      <alignment horizontal="center" vertical="center" wrapText="1"/>
    </xf>
    <xf numFmtId="2" fontId="11" fillId="13" borderId="23" xfId="0" applyNumberFormat="1" applyFont="1" applyFill="1" applyBorder="1" applyAlignment="1">
      <alignment horizontal="center" vertical="center" wrapText="1"/>
    </xf>
    <xf numFmtId="2" fontId="11" fillId="13" borderId="24" xfId="0" applyNumberFormat="1" applyFont="1" applyFill="1" applyBorder="1" applyAlignment="1">
      <alignment horizontal="center" vertical="center" wrapText="1"/>
    </xf>
    <xf numFmtId="2" fontId="11" fillId="13" borderId="26" xfId="0" applyNumberFormat="1" applyFont="1" applyFill="1" applyBorder="1" applyAlignment="1">
      <alignment horizontal="center" vertical="center" wrapText="1"/>
    </xf>
    <xf numFmtId="0" fontId="14" fillId="15" borderId="44" xfId="0" applyFont="1" applyFill="1" applyBorder="1" applyAlignment="1">
      <alignment horizontal="center" vertical="center"/>
    </xf>
    <xf numFmtId="0" fontId="14" fillId="15" borderId="55" xfId="0" applyFont="1" applyFill="1" applyBorder="1" applyAlignment="1">
      <alignment horizontal="center" vertical="center"/>
    </xf>
    <xf numFmtId="0" fontId="14" fillId="15" borderId="56" xfId="0" applyFont="1" applyFill="1" applyBorder="1" applyAlignment="1">
      <alignment horizontal="center" vertical="center"/>
    </xf>
    <xf numFmtId="0" fontId="14" fillId="10" borderId="44" xfId="0" applyFont="1" applyFill="1" applyBorder="1" applyAlignment="1">
      <alignment horizontal="center" vertical="center"/>
    </xf>
    <xf numFmtId="0" fontId="14" fillId="10" borderId="55" xfId="0" applyFont="1" applyFill="1" applyBorder="1" applyAlignment="1">
      <alignment horizontal="center" vertical="center"/>
    </xf>
    <xf numFmtId="0" fontId="14" fillId="10" borderId="56" xfId="0" applyFont="1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7" fillId="16" borderId="27" xfId="0" applyFont="1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81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/>
    </xf>
    <xf numFmtId="2" fontId="14" fillId="12" borderId="19" xfId="0" applyNumberFormat="1" applyFont="1" applyFill="1" applyBorder="1" applyAlignment="1">
      <alignment horizontal="center" vertical="center"/>
    </xf>
    <xf numFmtId="2" fontId="14" fillId="12" borderId="20" xfId="0" applyNumberFormat="1" applyFont="1" applyFill="1" applyBorder="1" applyAlignment="1">
      <alignment horizontal="center" vertical="center"/>
    </xf>
    <xf numFmtId="2" fontId="14" fillId="12" borderId="21" xfId="0" applyNumberFormat="1" applyFont="1" applyFill="1" applyBorder="1" applyAlignment="1">
      <alignment horizontal="center" vertical="center"/>
    </xf>
    <xf numFmtId="2" fontId="14" fillId="12" borderId="22" xfId="0" applyNumberFormat="1" applyFont="1" applyFill="1" applyBorder="1" applyAlignment="1">
      <alignment horizontal="center" vertical="center"/>
    </xf>
    <xf numFmtId="2" fontId="14" fillId="12" borderId="0" xfId="0" applyNumberFormat="1" applyFont="1" applyFill="1" applyBorder="1" applyAlignment="1">
      <alignment horizontal="center" vertical="center"/>
    </xf>
    <xf numFmtId="2" fontId="14" fillId="12" borderId="23" xfId="0" applyNumberFormat="1" applyFont="1" applyFill="1" applyBorder="1" applyAlignment="1">
      <alignment horizontal="center" vertical="center"/>
    </xf>
    <xf numFmtId="2" fontId="14" fillId="12" borderId="24" xfId="0" applyNumberFormat="1" applyFont="1" applyFill="1" applyBorder="1" applyAlignment="1">
      <alignment horizontal="center" vertical="center"/>
    </xf>
    <xf numFmtId="2" fontId="14" fillId="12" borderId="25" xfId="0" applyNumberFormat="1" applyFont="1" applyFill="1" applyBorder="1" applyAlignment="1">
      <alignment horizontal="center" vertical="center"/>
    </xf>
    <xf numFmtId="2" fontId="14" fillId="12" borderId="26" xfId="0" applyNumberFormat="1" applyFont="1" applyFill="1" applyBorder="1" applyAlignment="1">
      <alignment horizontal="center" vertical="center"/>
    </xf>
    <xf numFmtId="2" fontId="14" fillId="10" borderId="19" xfId="0" applyNumberFormat="1" applyFont="1" applyFill="1" applyBorder="1" applyAlignment="1">
      <alignment horizontal="center" vertical="center"/>
    </xf>
    <xf numFmtId="2" fontId="14" fillId="10" borderId="20" xfId="0" applyNumberFormat="1" applyFont="1" applyFill="1" applyBorder="1" applyAlignment="1">
      <alignment horizontal="center" vertical="center"/>
    </xf>
    <xf numFmtId="2" fontId="14" fillId="10" borderId="21" xfId="0" applyNumberFormat="1" applyFont="1" applyFill="1" applyBorder="1" applyAlignment="1">
      <alignment horizontal="center" vertical="center"/>
    </xf>
    <xf numFmtId="2" fontId="14" fillId="10" borderId="22" xfId="0" applyNumberFormat="1" applyFont="1" applyFill="1" applyBorder="1" applyAlignment="1">
      <alignment horizontal="center" vertical="center"/>
    </xf>
    <xf numFmtId="2" fontId="14" fillId="10" borderId="0" xfId="0" applyNumberFormat="1" applyFont="1" applyFill="1" applyBorder="1" applyAlignment="1">
      <alignment horizontal="center" vertical="center"/>
    </xf>
    <xf numFmtId="2" fontId="14" fillId="10" borderId="23" xfId="0" applyNumberFormat="1" applyFont="1" applyFill="1" applyBorder="1" applyAlignment="1">
      <alignment horizontal="center" vertical="center"/>
    </xf>
    <xf numFmtId="2" fontId="14" fillId="10" borderId="24" xfId="0" applyNumberFormat="1" applyFont="1" applyFill="1" applyBorder="1" applyAlignment="1">
      <alignment horizontal="center" vertical="center"/>
    </xf>
    <xf numFmtId="2" fontId="14" fillId="10" borderId="25" xfId="0" applyNumberFormat="1" applyFont="1" applyFill="1" applyBorder="1" applyAlignment="1">
      <alignment horizontal="center" vertical="center"/>
    </xf>
    <xf numFmtId="2" fontId="14" fillId="10" borderId="26" xfId="0" applyNumberFormat="1" applyFont="1" applyFill="1" applyBorder="1" applyAlignment="1">
      <alignment horizontal="center" vertical="center"/>
    </xf>
    <xf numFmtId="2" fontId="0" fillId="0" borderId="19" xfId="0" applyNumberFormat="1" applyBorder="1"/>
    <xf numFmtId="2" fontId="0" fillId="0" borderId="24" xfId="0" applyNumberFormat="1" applyBorder="1"/>
    <xf numFmtId="0" fontId="19" fillId="16" borderId="16" xfId="0" applyFont="1" applyFill="1" applyBorder="1" applyAlignment="1">
      <alignment horizontal="center" vertical="center"/>
    </xf>
    <xf numFmtId="0" fontId="19" fillId="16" borderId="17" xfId="0" applyFont="1" applyFill="1" applyBorder="1" applyAlignment="1">
      <alignment horizontal="center" vertical="center"/>
    </xf>
    <xf numFmtId="0" fontId="19" fillId="16" borderId="18" xfId="0" applyFont="1" applyFill="1" applyBorder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2" fontId="0" fillId="3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1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5" fontId="0" fillId="0" borderId="24" xfId="0" applyNumberFormat="1" applyBorder="1" applyAlignment="1">
      <alignment horizontal="center"/>
    </xf>
    <xf numFmtId="15" fontId="0" fillId="0" borderId="25" xfId="0" applyNumberFormat="1" applyBorder="1" applyAlignment="1">
      <alignment horizontal="center"/>
    </xf>
    <xf numFmtId="15" fontId="0" fillId="0" borderId="26" xfId="0" applyNumberFormat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16" fontId="0" fillId="0" borderId="0" xfId="0" applyNumberFormat="1"/>
    <xf numFmtId="16" fontId="0" fillId="0" borderId="26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15" fontId="0" fillId="0" borderId="0" xfId="0" applyNumberFormat="1" applyBorder="1"/>
    <xf numFmtId="2" fontId="14" fillId="31" borderId="19" xfId="0" applyNumberFormat="1" applyFont="1" applyFill="1" applyBorder="1" applyAlignment="1">
      <alignment horizontal="center" vertical="center"/>
    </xf>
    <xf numFmtId="2" fontId="14" fillId="31" borderId="20" xfId="0" applyNumberFormat="1" applyFont="1" applyFill="1" applyBorder="1" applyAlignment="1">
      <alignment horizontal="center" vertical="center"/>
    </xf>
    <xf numFmtId="2" fontId="14" fillId="31" borderId="21" xfId="0" applyNumberFormat="1" applyFont="1" applyFill="1" applyBorder="1" applyAlignment="1">
      <alignment horizontal="center" vertical="center"/>
    </xf>
    <xf numFmtId="2" fontId="14" fillId="31" borderId="22" xfId="0" applyNumberFormat="1" applyFont="1" applyFill="1" applyBorder="1" applyAlignment="1">
      <alignment horizontal="center" vertical="center"/>
    </xf>
    <xf numFmtId="2" fontId="14" fillId="31" borderId="0" xfId="0" applyNumberFormat="1" applyFont="1" applyFill="1" applyBorder="1" applyAlignment="1">
      <alignment horizontal="center" vertical="center"/>
    </xf>
    <xf numFmtId="2" fontId="14" fillId="31" borderId="23" xfId="0" applyNumberFormat="1" applyFont="1" applyFill="1" applyBorder="1" applyAlignment="1">
      <alignment horizontal="center" vertical="center"/>
    </xf>
    <xf numFmtId="2" fontId="14" fillId="31" borderId="24" xfId="0" applyNumberFormat="1" applyFont="1" applyFill="1" applyBorder="1" applyAlignment="1">
      <alignment horizontal="center" vertical="center"/>
    </xf>
    <xf numFmtId="2" fontId="14" fillId="31" borderId="25" xfId="0" applyNumberFormat="1" applyFont="1" applyFill="1" applyBorder="1" applyAlignment="1">
      <alignment horizontal="center" vertical="center"/>
    </xf>
    <xf numFmtId="2" fontId="14" fillId="31" borderId="26" xfId="0" applyNumberFormat="1" applyFont="1" applyFill="1" applyBorder="1" applyAlignment="1">
      <alignment horizontal="center" vertical="center"/>
    </xf>
    <xf numFmtId="16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3E6F"/>
      <color rgb="FFF31A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G156"/>
  <sheetViews>
    <sheetView tabSelected="1" topLeftCell="CP5" zoomScaleNormal="100" workbookViewId="0">
      <selection activeCell="D120" sqref="D120"/>
    </sheetView>
  </sheetViews>
  <sheetFormatPr baseColWidth="10" defaultColWidth="10.83203125" defaultRowHeight="16" x14ac:dyDescent="0.2"/>
  <cols>
    <col min="1" max="3" width="10.83203125" style="23"/>
    <col min="4" max="4" width="17.5" style="23" customWidth="1"/>
    <col min="5" max="5" width="15.6640625" style="23" customWidth="1"/>
    <col min="6" max="6" width="10.83203125" style="23"/>
    <col min="7" max="7" width="11.33203125" style="23" customWidth="1"/>
    <col min="8" max="16" width="8.83203125" style="211" customWidth="1"/>
    <col min="17" max="17" width="8.83203125" style="41" customWidth="1"/>
    <col min="18" max="19" width="8.83203125" style="211" customWidth="1"/>
    <col min="20" max="20" width="8.83203125" style="192" customWidth="1"/>
    <col min="21" max="21" width="11.5" style="211" customWidth="1"/>
    <col min="22" max="29" width="8.83203125" style="211" customWidth="1"/>
    <col min="30" max="30" width="8.83203125" style="41" customWidth="1"/>
    <col min="31" max="32" width="8.83203125" style="211" customWidth="1"/>
    <col min="33" max="33" width="8.83203125" style="41" customWidth="1"/>
    <col min="34" max="55" width="8.83203125" style="211" customWidth="1"/>
    <col min="56" max="56" width="8.83203125" style="41" customWidth="1"/>
    <col min="57" max="58" width="8.83203125" style="211" customWidth="1"/>
    <col min="59" max="59" width="8.83203125" style="41" customWidth="1"/>
    <col min="60" max="68" width="8.83203125" style="211" customWidth="1"/>
    <col min="69" max="69" width="8.83203125" style="41" customWidth="1"/>
    <col min="70" max="71" width="8.83203125" style="211" customWidth="1"/>
    <col min="72" max="72" width="8.83203125" style="41" customWidth="1"/>
    <col min="73" max="81" width="8.83203125" style="211" customWidth="1"/>
    <col min="82" max="82" width="8.83203125" style="41" customWidth="1"/>
    <col min="83" max="84" width="8.83203125" style="211" customWidth="1"/>
    <col min="85" max="85" width="8.83203125" style="41" customWidth="1"/>
    <col min="86" max="94" width="8.83203125" style="211" customWidth="1"/>
    <col min="95" max="95" width="8.83203125" style="41" customWidth="1"/>
    <col min="96" max="97" width="8.83203125" style="211" customWidth="1"/>
    <col min="98" max="98" width="8.83203125" style="41" customWidth="1"/>
    <col min="99" max="107" width="8.83203125" style="211" customWidth="1"/>
    <col min="108" max="108" width="8.83203125" style="41" customWidth="1"/>
    <col min="109" max="110" width="8.83203125" style="211" customWidth="1"/>
    <col min="111" max="111" width="8.83203125" style="41" customWidth="1"/>
    <col min="112" max="120" width="8.83203125" style="211" customWidth="1"/>
    <col min="121" max="121" width="8.83203125" style="41" customWidth="1"/>
    <col min="122" max="123" width="8.83203125" style="211" customWidth="1"/>
    <col min="124" max="124" width="8.83203125" style="41" customWidth="1"/>
    <col min="125" max="133" width="8.83203125" style="211" customWidth="1"/>
    <col min="134" max="134" width="8.83203125" style="41" customWidth="1"/>
    <col min="135" max="136" width="8.83203125" style="211" customWidth="1"/>
    <col min="137" max="137" width="8.83203125" style="41" customWidth="1"/>
    <col min="138" max="16384" width="10.83203125" style="23"/>
  </cols>
  <sheetData>
    <row r="1" spans="2:137" s="181" customFormat="1" ht="17" thickBot="1" x14ac:dyDescent="0.25">
      <c r="H1" s="187"/>
      <c r="I1" s="187"/>
      <c r="J1" s="187"/>
      <c r="K1" s="187"/>
      <c r="L1" s="187"/>
      <c r="M1" s="187"/>
      <c r="N1" s="187"/>
      <c r="O1" s="187"/>
      <c r="P1" s="187"/>
      <c r="Q1" s="188"/>
      <c r="R1" s="189"/>
      <c r="S1" s="189"/>
      <c r="T1" s="190"/>
      <c r="U1" s="187"/>
      <c r="V1" s="187"/>
      <c r="W1" s="187"/>
      <c r="X1" s="187"/>
      <c r="Y1" s="187"/>
      <c r="Z1" s="187"/>
      <c r="AA1" s="187"/>
      <c r="AB1" s="187"/>
      <c r="AC1" s="187"/>
      <c r="AD1" s="188"/>
      <c r="AE1" s="191"/>
      <c r="AF1" s="191"/>
      <c r="AG1" s="190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92"/>
      <c r="BE1" s="187"/>
      <c r="BF1" s="187"/>
      <c r="BG1" s="192"/>
      <c r="BH1" s="187"/>
      <c r="BI1" s="187"/>
      <c r="BJ1" s="187"/>
      <c r="BK1" s="187"/>
      <c r="BL1" s="187"/>
      <c r="BM1" s="187"/>
      <c r="BN1" s="187"/>
      <c r="BO1" s="187"/>
      <c r="BP1" s="187"/>
      <c r="BQ1" s="192"/>
      <c r="BR1" s="187"/>
      <c r="BS1" s="187"/>
      <c r="BT1" s="192"/>
      <c r="BU1" s="187"/>
      <c r="BV1" s="187"/>
      <c r="BW1" s="187"/>
      <c r="BX1" s="187"/>
      <c r="BY1" s="187"/>
      <c r="BZ1" s="187"/>
      <c r="CA1" s="187"/>
      <c r="CB1" s="187"/>
      <c r="CC1" s="187"/>
      <c r="CD1" s="192"/>
      <c r="CE1" s="187"/>
      <c r="CF1" s="187"/>
      <c r="CG1" s="192"/>
      <c r="CH1" s="187"/>
      <c r="CI1" s="187"/>
      <c r="CJ1" s="187"/>
      <c r="CK1" s="187"/>
      <c r="CL1" s="187"/>
      <c r="CM1" s="187"/>
      <c r="CN1" s="187"/>
      <c r="CO1" s="187"/>
      <c r="CP1" s="187"/>
      <c r="CQ1" s="192"/>
      <c r="CR1" s="187"/>
      <c r="CS1" s="187"/>
      <c r="CT1" s="192"/>
      <c r="CU1" s="187"/>
      <c r="CV1" s="187"/>
      <c r="CW1" s="187"/>
      <c r="CX1" s="187"/>
      <c r="CY1" s="187"/>
      <c r="CZ1" s="187"/>
      <c r="DA1" s="187"/>
      <c r="DB1" s="187"/>
      <c r="DC1" s="187"/>
      <c r="DD1" s="192"/>
      <c r="DE1" s="187"/>
      <c r="DF1" s="187"/>
      <c r="DG1" s="192"/>
      <c r="DH1" s="187"/>
      <c r="DI1" s="187"/>
      <c r="DJ1" s="187"/>
      <c r="DK1" s="187"/>
      <c r="DL1" s="187"/>
      <c r="DM1" s="187"/>
      <c r="DN1" s="187"/>
      <c r="DO1" s="187"/>
      <c r="DP1" s="187"/>
      <c r="DQ1" s="192"/>
      <c r="DR1" s="187"/>
      <c r="DS1" s="187"/>
      <c r="DT1" s="192"/>
      <c r="DU1" s="187"/>
      <c r="DV1" s="187"/>
      <c r="DW1" s="187"/>
      <c r="DX1" s="187"/>
      <c r="DY1" s="187"/>
      <c r="DZ1" s="187"/>
      <c r="EA1" s="187"/>
      <c r="EB1" s="187"/>
      <c r="EC1" s="187"/>
      <c r="ED1" s="192"/>
      <c r="EE1" s="187"/>
      <c r="EF1" s="187"/>
      <c r="EG1" s="192"/>
    </row>
    <row r="2" spans="2:137" ht="30" customHeight="1" thickBot="1" x14ac:dyDescent="0.25">
      <c r="B2" s="153" t="s">
        <v>3</v>
      </c>
      <c r="C2" s="153" t="s">
        <v>87</v>
      </c>
      <c r="D2" s="171" t="s">
        <v>88</v>
      </c>
      <c r="E2" s="172" t="s">
        <v>89</v>
      </c>
      <c r="F2" s="173" t="s">
        <v>90</v>
      </c>
      <c r="G2" s="173" t="s">
        <v>91</v>
      </c>
      <c r="H2" s="499" t="s">
        <v>92</v>
      </c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1"/>
      <c r="U2" s="499" t="s">
        <v>93</v>
      </c>
      <c r="V2" s="500"/>
      <c r="W2" s="500"/>
      <c r="X2" s="500"/>
      <c r="Y2" s="500"/>
      <c r="Z2" s="500"/>
      <c r="AA2" s="500"/>
      <c r="AB2" s="500"/>
      <c r="AC2" s="500"/>
      <c r="AD2" s="500"/>
      <c r="AE2" s="500"/>
      <c r="AF2" s="500"/>
      <c r="AG2" s="501"/>
      <c r="AH2" s="499" t="s">
        <v>94</v>
      </c>
      <c r="AI2" s="500"/>
      <c r="AJ2" s="500"/>
      <c r="AK2" s="500"/>
      <c r="AL2" s="500"/>
      <c r="AM2" s="500"/>
      <c r="AN2" s="500"/>
      <c r="AO2" s="500"/>
      <c r="AP2" s="500"/>
      <c r="AQ2" s="500"/>
      <c r="AR2" s="500"/>
      <c r="AS2" s="500"/>
      <c r="AT2" s="501"/>
      <c r="AU2" s="499" t="s">
        <v>95</v>
      </c>
      <c r="AV2" s="500"/>
      <c r="AW2" s="500"/>
      <c r="AX2" s="500"/>
      <c r="AY2" s="500"/>
      <c r="AZ2" s="500"/>
      <c r="BA2" s="500"/>
      <c r="BB2" s="500"/>
      <c r="BC2" s="500"/>
      <c r="BD2" s="500"/>
      <c r="BE2" s="500"/>
      <c r="BF2" s="500"/>
      <c r="BG2" s="501"/>
      <c r="BH2" s="502" t="s">
        <v>96</v>
      </c>
      <c r="BI2" s="497"/>
      <c r="BJ2" s="497"/>
      <c r="BK2" s="497"/>
      <c r="BL2" s="497"/>
      <c r="BM2" s="497"/>
      <c r="BN2" s="497"/>
      <c r="BO2" s="497"/>
      <c r="BP2" s="497"/>
      <c r="BQ2" s="497"/>
      <c r="BR2" s="497"/>
      <c r="BS2" s="503"/>
      <c r="BT2" s="498"/>
      <c r="BU2" s="496" t="s">
        <v>97</v>
      </c>
      <c r="BV2" s="497"/>
      <c r="BW2" s="497"/>
      <c r="BX2" s="497"/>
      <c r="BY2" s="497"/>
      <c r="BZ2" s="497"/>
      <c r="CA2" s="497"/>
      <c r="CB2" s="497"/>
      <c r="CC2" s="497"/>
      <c r="CD2" s="497"/>
      <c r="CE2" s="497"/>
      <c r="CF2" s="497"/>
      <c r="CG2" s="498"/>
      <c r="CH2" s="496" t="s">
        <v>98</v>
      </c>
      <c r="CI2" s="497"/>
      <c r="CJ2" s="497"/>
      <c r="CK2" s="497"/>
      <c r="CL2" s="497"/>
      <c r="CM2" s="497"/>
      <c r="CN2" s="497"/>
      <c r="CO2" s="497"/>
      <c r="CP2" s="497"/>
      <c r="CQ2" s="497"/>
      <c r="CR2" s="497"/>
      <c r="CS2" s="497"/>
      <c r="CT2" s="498"/>
      <c r="CU2" s="496" t="s">
        <v>99</v>
      </c>
      <c r="CV2" s="497"/>
      <c r="CW2" s="497"/>
      <c r="CX2" s="497"/>
      <c r="CY2" s="497"/>
      <c r="CZ2" s="497"/>
      <c r="DA2" s="497"/>
      <c r="DB2" s="497"/>
      <c r="DC2" s="497"/>
      <c r="DD2" s="497"/>
      <c r="DE2" s="497"/>
      <c r="DF2" s="497"/>
      <c r="DG2" s="498"/>
      <c r="DH2" s="496" t="s">
        <v>100</v>
      </c>
      <c r="DI2" s="497"/>
      <c r="DJ2" s="497"/>
      <c r="DK2" s="497"/>
      <c r="DL2" s="497"/>
      <c r="DM2" s="497"/>
      <c r="DN2" s="497"/>
      <c r="DO2" s="497"/>
      <c r="DP2" s="497"/>
      <c r="DQ2" s="497"/>
      <c r="DR2" s="497"/>
      <c r="DS2" s="497"/>
      <c r="DT2" s="498"/>
      <c r="DU2" s="496" t="s">
        <v>101</v>
      </c>
      <c r="DV2" s="497"/>
      <c r="DW2" s="497"/>
      <c r="DX2" s="497"/>
      <c r="DY2" s="497"/>
      <c r="DZ2" s="497"/>
      <c r="EA2" s="497"/>
      <c r="EB2" s="497"/>
      <c r="EC2" s="497"/>
      <c r="ED2" s="497"/>
      <c r="EE2" s="497"/>
      <c r="EF2" s="497"/>
      <c r="EG2" s="498"/>
    </row>
    <row r="3" spans="2:137" ht="19" customHeight="1" thickBot="1" x14ac:dyDescent="0.25">
      <c r="B3" s="146"/>
      <c r="C3" s="146"/>
      <c r="D3" s="145"/>
      <c r="E3" s="145"/>
      <c r="F3" s="146"/>
      <c r="G3" s="145"/>
      <c r="H3" s="193" t="s">
        <v>102</v>
      </c>
      <c r="I3" s="194" t="s">
        <v>103</v>
      </c>
      <c r="J3" s="194" t="s">
        <v>104</v>
      </c>
      <c r="K3" s="194" t="s">
        <v>105</v>
      </c>
      <c r="L3" s="194" t="s">
        <v>106</v>
      </c>
      <c r="M3" s="194" t="s">
        <v>107</v>
      </c>
      <c r="N3" s="194" t="s">
        <v>108</v>
      </c>
      <c r="O3" s="175" t="s">
        <v>109</v>
      </c>
      <c r="P3" s="176" t="s">
        <v>110</v>
      </c>
      <c r="Q3" s="110" t="s">
        <v>111</v>
      </c>
      <c r="R3" s="195" t="s">
        <v>112</v>
      </c>
      <c r="S3" s="195" t="s">
        <v>113</v>
      </c>
      <c r="T3" s="196" t="s">
        <v>114</v>
      </c>
      <c r="U3" s="197" t="s">
        <v>102</v>
      </c>
      <c r="V3" s="194" t="s">
        <v>103</v>
      </c>
      <c r="W3" s="194" t="s">
        <v>104</v>
      </c>
      <c r="X3" s="194" t="s">
        <v>105</v>
      </c>
      <c r="Y3" s="194" t="s">
        <v>106</v>
      </c>
      <c r="Z3" s="194" t="s">
        <v>107</v>
      </c>
      <c r="AA3" s="194" t="s">
        <v>108</v>
      </c>
      <c r="AB3" s="175" t="s">
        <v>109</v>
      </c>
      <c r="AC3" s="176" t="s">
        <v>110</v>
      </c>
      <c r="AD3" s="110" t="s">
        <v>111</v>
      </c>
      <c r="AE3" s="195" t="s">
        <v>112</v>
      </c>
      <c r="AF3" s="195" t="s">
        <v>113</v>
      </c>
      <c r="AG3" s="198" t="s">
        <v>114</v>
      </c>
      <c r="AH3" s="197" t="s">
        <v>102</v>
      </c>
      <c r="AI3" s="194" t="s">
        <v>103</v>
      </c>
      <c r="AJ3" s="194" t="s">
        <v>104</v>
      </c>
      <c r="AK3" s="194" t="s">
        <v>105</v>
      </c>
      <c r="AL3" s="194" t="s">
        <v>106</v>
      </c>
      <c r="AM3" s="194" t="s">
        <v>107</v>
      </c>
      <c r="AN3" s="194" t="s">
        <v>108</v>
      </c>
      <c r="AO3" s="175" t="s">
        <v>109</v>
      </c>
      <c r="AP3" s="177" t="s">
        <v>110</v>
      </c>
      <c r="AQ3" s="198" t="s">
        <v>111</v>
      </c>
      <c r="AR3" s="199" t="s">
        <v>112</v>
      </c>
      <c r="AS3" s="199" t="s">
        <v>113</v>
      </c>
      <c r="AT3" s="198" t="s">
        <v>114</v>
      </c>
      <c r="AU3" s="197" t="s">
        <v>102</v>
      </c>
      <c r="AV3" s="194" t="s">
        <v>103</v>
      </c>
      <c r="AW3" s="194" t="s">
        <v>104</v>
      </c>
      <c r="AX3" s="194" t="s">
        <v>105</v>
      </c>
      <c r="AY3" s="194" t="s">
        <v>106</v>
      </c>
      <c r="AZ3" s="194" t="s">
        <v>107</v>
      </c>
      <c r="BA3" s="194" t="s">
        <v>108</v>
      </c>
      <c r="BB3" s="175" t="s">
        <v>109</v>
      </c>
      <c r="BC3" s="177" t="s">
        <v>110</v>
      </c>
      <c r="BD3" s="198" t="s">
        <v>111</v>
      </c>
      <c r="BE3" s="199" t="s">
        <v>112</v>
      </c>
      <c r="BF3" s="199" t="s">
        <v>113</v>
      </c>
      <c r="BG3" s="198" t="s">
        <v>114</v>
      </c>
      <c r="BH3" s="178" t="s">
        <v>102</v>
      </c>
      <c r="BI3" s="178" t="s">
        <v>103</v>
      </c>
      <c r="BJ3" s="178" t="s">
        <v>104</v>
      </c>
      <c r="BK3" s="178" t="s">
        <v>105</v>
      </c>
      <c r="BL3" s="178" t="s">
        <v>106</v>
      </c>
      <c r="BM3" s="178" t="s">
        <v>107</v>
      </c>
      <c r="BN3" s="178" t="s">
        <v>108</v>
      </c>
      <c r="BO3" s="178" t="s">
        <v>109</v>
      </c>
      <c r="BP3" s="179" t="s">
        <v>110</v>
      </c>
      <c r="BQ3" s="180" t="s">
        <v>111</v>
      </c>
      <c r="BR3" s="174" t="s">
        <v>112</v>
      </c>
      <c r="BS3" s="182" t="s">
        <v>113</v>
      </c>
      <c r="BT3" s="180" t="s">
        <v>114</v>
      </c>
      <c r="BU3" s="178" t="s">
        <v>102</v>
      </c>
      <c r="BV3" s="178" t="s">
        <v>103</v>
      </c>
      <c r="BW3" s="178" t="s">
        <v>104</v>
      </c>
      <c r="BX3" s="178" t="s">
        <v>105</v>
      </c>
      <c r="BY3" s="178" t="s">
        <v>106</v>
      </c>
      <c r="BZ3" s="178" t="s">
        <v>107</v>
      </c>
      <c r="CA3" s="178" t="s">
        <v>108</v>
      </c>
      <c r="CB3" s="178" t="s">
        <v>109</v>
      </c>
      <c r="CC3" s="179" t="s">
        <v>110</v>
      </c>
      <c r="CD3" s="180" t="s">
        <v>111</v>
      </c>
      <c r="CE3" s="179" t="s">
        <v>112</v>
      </c>
      <c r="CF3" s="179" t="s">
        <v>113</v>
      </c>
      <c r="CG3" s="180" t="s">
        <v>114</v>
      </c>
      <c r="CH3" s="178" t="s">
        <v>102</v>
      </c>
      <c r="CI3" s="178" t="s">
        <v>103</v>
      </c>
      <c r="CJ3" s="178" t="s">
        <v>104</v>
      </c>
      <c r="CK3" s="178" t="s">
        <v>105</v>
      </c>
      <c r="CL3" s="178" t="s">
        <v>106</v>
      </c>
      <c r="CM3" s="178" t="s">
        <v>107</v>
      </c>
      <c r="CN3" s="178" t="s">
        <v>108</v>
      </c>
      <c r="CO3" s="178" t="s">
        <v>109</v>
      </c>
      <c r="CP3" s="179" t="s">
        <v>110</v>
      </c>
      <c r="CQ3" s="180" t="s">
        <v>111</v>
      </c>
      <c r="CR3" s="179" t="s">
        <v>112</v>
      </c>
      <c r="CS3" s="179" t="s">
        <v>113</v>
      </c>
      <c r="CT3" s="180" t="s">
        <v>114</v>
      </c>
      <c r="CU3" s="178" t="s">
        <v>102</v>
      </c>
      <c r="CV3" s="178" t="s">
        <v>103</v>
      </c>
      <c r="CW3" s="178" t="s">
        <v>104</v>
      </c>
      <c r="CX3" s="178" t="s">
        <v>105</v>
      </c>
      <c r="CY3" s="178" t="s">
        <v>106</v>
      </c>
      <c r="CZ3" s="178" t="s">
        <v>107</v>
      </c>
      <c r="DA3" s="178" t="s">
        <v>108</v>
      </c>
      <c r="DB3" s="178" t="s">
        <v>109</v>
      </c>
      <c r="DC3" s="179" t="s">
        <v>110</v>
      </c>
      <c r="DD3" s="180" t="s">
        <v>111</v>
      </c>
      <c r="DE3" s="179" t="s">
        <v>112</v>
      </c>
      <c r="DF3" s="179" t="s">
        <v>113</v>
      </c>
      <c r="DG3" s="180" t="s">
        <v>114</v>
      </c>
      <c r="DH3" s="178" t="s">
        <v>102</v>
      </c>
      <c r="DI3" s="178" t="s">
        <v>103</v>
      </c>
      <c r="DJ3" s="178" t="s">
        <v>104</v>
      </c>
      <c r="DK3" s="178" t="s">
        <v>105</v>
      </c>
      <c r="DL3" s="178" t="s">
        <v>106</v>
      </c>
      <c r="DM3" s="178" t="s">
        <v>107</v>
      </c>
      <c r="DN3" s="178" t="s">
        <v>108</v>
      </c>
      <c r="DO3" s="178" t="s">
        <v>109</v>
      </c>
      <c r="DP3" s="179" t="s">
        <v>110</v>
      </c>
      <c r="DQ3" s="180" t="s">
        <v>111</v>
      </c>
      <c r="DR3" s="179" t="s">
        <v>112</v>
      </c>
      <c r="DS3" s="179" t="s">
        <v>113</v>
      </c>
      <c r="DT3" s="180" t="s">
        <v>114</v>
      </c>
      <c r="DU3" s="178" t="s">
        <v>102</v>
      </c>
      <c r="DV3" s="178" t="s">
        <v>103</v>
      </c>
      <c r="DW3" s="178" t="s">
        <v>104</v>
      </c>
      <c r="DX3" s="178" t="s">
        <v>105</v>
      </c>
      <c r="DY3" s="178" t="s">
        <v>106</v>
      </c>
      <c r="DZ3" s="178" t="s">
        <v>107</v>
      </c>
      <c r="EA3" s="178" t="s">
        <v>108</v>
      </c>
      <c r="EB3" s="178" t="s">
        <v>109</v>
      </c>
      <c r="EC3" s="179" t="s">
        <v>110</v>
      </c>
      <c r="ED3" s="180" t="s">
        <v>111</v>
      </c>
      <c r="EE3" s="179" t="s">
        <v>112</v>
      </c>
      <c r="EF3" s="179" t="s">
        <v>113</v>
      </c>
      <c r="EG3" s="180" t="s">
        <v>114</v>
      </c>
    </row>
    <row r="4" spans="2:137" x14ac:dyDescent="0.2">
      <c r="B4" s="148" t="s">
        <v>115</v>
      </c>
      <c r="C4" s="149" t="s">
        <v>116</v>
      </c>
      <c r="D4" s="149" t="s">
        <v>117</v>
      </c>
      <c r="E4" s="149" t="s">
        <v>118</v>
      </c>
      <c r="F4" s="154" t="s">
        <v>119</v>
      </c>
      <c r="G4" s="145"/>
      <c r="H4" s="195">
        <v>0</v>
      </c>
      <c r="I4" s="200">
        <v>1</v>
      </c>
      <c r="J4" s="200">
        <v>0</v>
      </c>
      <c r="K4" s="200">
        <v>0</v>
      </c>
      <c r="L4" s="200">
        <v>0</v>
      </c>
      <c r="M4" s="200">
        <v>1</v>
      </c>
      <c r="N4" s="200">
        <v>0</v>
      </c>
      <c r="O4" s="200">
        <v>0</v>
      </c>
      <c r="P4" s="200">
        <v>2</v>
      </c>
      <c r="Q4" s="201">
        <f t="shared" ref="Q4:Q19" si="0">AVERAGE(H4:P4)</f>
        <v>0.44444444444444442</v>
      </c>
      <c r="R4" s="202">
        <f t="shared" ref="R4:R19" si="1">SUM(H4:P4)</f>
        <v>4</v>
      </c>
      <c r="S4" s="202">
        <v>9</v>
      </c>
      <c r="T4" s="203">
        <f t="shared" ref="T4:T19" si="2">R4/S4</f>
        <v>0.44444444444444442</v>
      </c>
      <c r="U4" s="200">
        <v>1</v>
      </c>
      <c r="V4" s="200">
        <v>0</v>
      </c>
      <c r="W4" s="200">
        <v>0</v>
      </c>
      <c r="X4" s="200">
        <v>0</v>
      </c>
      <c r="Y4" s="200">
        <v>1</v>
      </c>
      <c r="Z4" s="200">
        <v>0</v>
      </c>
      <c r="AA4" s="200">
        <v>0</v>
      </c>
      <c r="AB4" s="200">
        <v>0</v>
      </c>
      <c r="AC4" s="200">
        <v>0</v>
      </c>
      <c r="AD4" s="201">
        <f t="shared" ref="AD4:AD19" si="3">AVERAGE(U4:AC4)</f>
        <v>0.22222222222222221</v>
      </c>
      <c r="AE4" s="204">
        <f t="shared" ref="AE4:AE19" si="4">SUM(U4:AC4)</f>
        <v>2</v>
      </c>
      <c r="AF4" s="204">
        <v>9</v>
      </c>
      <c r="AG4" s="203">
        <f t="shared" ref="AG4:AG19" si="5">AE4/AF4</f>
        <v>0.22222222222222221</v>
      </c>
      <c r="AH4" s="200">
        <v>0</v>
      </c>
      <c r="AI4" s="200">
        <v>0</v>
      </c>
      <c r="AJ4" s="200">
        <v>0</v>
      </c>
      <c r="AK4" s="200">
        <v>0</v>
      </c>
      <c r="AL4" s="200">
        <v>0</v>
      </c>
      <c r="AM4" s="200">
        <v>0</v>
      </c>
      <c r="AN4" s="200">
        <v>0</v>
      </c>
      <c r="AO4" s="200">
        <v>1</v>
      </c>
      <c r="AP4" s="200">
        <v>0</v>
      </c>
      <c r="AQ4" s="205">
        <f t="shared" ref="AQ4:AQ19" si="6">AVERAGE(AH4:AP4)</f>
        <v>0.1111111111111111</v>
      </c>
      <c r="AR4" s="206">
        <f t="shared" ref="AR4:AR19" si="7">SUM(AH4:AP4)</f>
        <v>1</v>
      </c>
      <c r="AS4" s="207">
        <v>9</v>
      </c>
      <c r="AT4" s="203">
        <f t="shared" ref="AT4:AT19" si="8">AR4/AS4</f>
        <v>0.1111111111111111</v>
      </c>
      <c r="AU4" s="200">
        <v>1</v>
      </c>
      <c r="AV4" s="200">
        <v>1</v>
      </c>
      <c r="AW4" s="200">
        <v>0</v>
      </c>
      <c r="AX4" s="200">
        <v>3</v>
      </c>
      <c r="AY4" s="200">
        <v>0</v>
      </c>
      <c r="AZ4" s="200">
        <v>0</v>
      </c>
      <c r="BA4" s="200">
        <v>0</v>
      </c>
      <c r="BB4" s="200">
        <v>0</v>
      </c>
      <c r="BC4" s="200">
        <v>0</v>
      </c>
      <c r="BD4" s="201">
        <f t="shared" ref="BD4:BD19" si="9">AVERAGE(AU4:BC4)</f>
        <v>0.55555555555555558</v>
      </c>
      <c r="BE4" s="207">
        <f t="shared" ref="BE4:BE19" si="10">SUM(AU4:BC4)</f>
        <v>5</v>
      </c>
      <c r="BF4" s="207">
        <v>9</v>
      </c>
      <c r="BG4" s="208">
        <f t="shared" ref="BG4:BG19" si="11">BE4/BF4</f>
        <v>0.55555555555555558</v>
      </c>
      <c r="BH4" s="200">
        <v>0</v>
      </c>
      <c r="BI4" s="200">
        <v>2</v>
      </c>
      <c r="BJ4" s="200">
        <v>0</v>
      </c>
      <c r="BK4" s="200">
        <v>1</v>
      </c>
      <c r="BL4" s="200">
        <v>0</v>
      </c>
      <c r="BM4" s="200">
        <v>0</v>
      </c>
      <c r="BN4" s="200">
        <v>0</v>
      </c>
      <c r="BO4" s="200">
        <v>1</v>
      </c>
      <c r="BP4" s="200">
        <v>0</v>
      </c>
      <c r="BQ4" s="209">
        <f t="shared" ref="BQ4:BQ19" si="12">AVERAGE(BH4:BP4)</f>
        <v>0.44444444444444442</v>
      </c>
      <c r="BR4" s="204">
        <f t="shared" ref="BR4:BR19" si="13">SUM(BH4:BP4)</f>
        <v>4</v>
      </c>
      <c r="BS4" s="207">
        <v>9</v>
      </c>
      <c r="BT4" s="208">
        <f t="shared" ref="BT4:BT19" si="14">BR4/BS4</f>
        <v>0.44444444444444442</v>
      </c>
      <c r="BU4" s="200">
        <v>0</v>
      </c>
      <c r="BV4" s="200">
        <v>0</v>
      </c>
      <c r="BW4" s="200">
        <v>1</v>
      </c>
      <c r="BX4" s="200">
        <v>0</v>
      </c>
      <c r="BY4" s="200">
        <v>0</v>
      </c>
      <c r="BZ4" s="200">
        <v>0</v>
      </c>
      <c r="CA4" s="200">
        <v>0</v>
      </c>
      <c r="CB4" s="200">
        <v>0</v>
      </c>
      <c r="CC4" s="200">
        <v>0</v>
      </c>
      <c r="CD4" s="209">
        <f t="shared" ref="CD4:CD19" si="15">AVERAGE(BU4:CC4)</f>
        <v>0.1111111111111111</v>
      </c>
      <c r="CE4" s="204">
        <f t="shared" ref="CE4:CE19" si="16">SUM(BU4:CC4)</f>
        <v>1</v>
      </c>
      <c r="CF4" s="207">
        <v>9</v>
      </c>
      <c r="CG4" s="208">
        <f t="shared" ref="CG4:CG19" si="17">CE4/CF4</f>
        <v>0.1111111111111111</v>
      </c>
      <c r="CH4" s="200">
        <v>0</v>
      </c>
      <c r="CI4" s="200">
        <v>1</v>
      </c>
      <c r="CJ4" s="200">
        <v>0</v>
      </c>
      <c r="CK4" s="200">
        <v>0</v>
      </c>
      <c r="CL4" s="200">
        <v>0</v>
      </c>
      <c r="CM4" s="200">
        <v>0</v>
      </c>
      <c r="CN4" s="200">
        <v>0</v>
      </c>
      <c r="CO4" s="200">
        <v>0</v>
      </c>
      <c r="CP4" s="200">
        <v>0</v>
      </c>
      <c r="CQ4" s="209">
        <f t="shared" ref="CQ4:CQ19" si="18">AVERAGE(CH4:CP4)</f>
        <v>0.1111111111111111</v>
      </c>
      <c r="CR4" s="204">
        <f t="shared" ref="CR4:CR19" si="19">SUM(CH4:CP4)</f>
        <v>1</v>
      </c>
      <c r="CS4" s="207">
        <v>9</v>
      </c>
      <c r="CT4" s="208">
        <f t="shared" ref="CT4:CT19" si="20">CR4/CS4</f>
        <v>0.1111111111111111</v>
      </c>
      <c r="CU4" s="200">
        <v>1</v>
      </c>
      <c r="CV4" s="200">
        <v>2</v>
      </c>
      <c r="CW4" s="200">
        <v>0</v>
      </c>
      <c r="CX4" s="200">
        <v>0</v>
      </c>
      <c r="CY4" s="200">
        <v>0</v>
      </c>
      <c r="CZ4" s="200">
        <v>1</v>
      </c>
      <c r="DA4" s="200">
        <v>2</v>
      </c>
      <c r="DB4" s="200">
        <v>0</v>
      </c>
      <c r="DC4" s="200">
        <v>0</v>
      </c>
      <c r="DD4" s="209">
        <f t="shared" ref="DD4:DD19" si="21">AVERAGE(CU4:DC4)</f>
        <v>0.66666666666666663</v>
      </c>
      <c r="DE4" s="204">
        <f t="shared" ref="DE4:DE19" si="22">SUM(CU4:DC4)</f>
        <v>6</v>
      </c>
      <c r="DF4" s="207">
        <v>9</v>
      </c>
      <c r="DG4" s="208">
        <f t="shared" ref="DG4:DG19" si="23">DE4/DF4</f>
        <v>0.66666666666666663</v>
      </c>
      <c r="DH4" s="200">
        <v>1</v>
      </c>
      <c r="DI4" s="200">
        <v>1</v>
      </c>
      <c r="DJ4" s="200">
        <v>0</v>
      </c>
      <c r="DK4" s="200">
        <v>0</v>
      </c>
      <c r="DL4" s="200">
        <v>1</v>
      </c>
      <c r="DM4" s="200">
        <v>0</v>
      </c>
      <c r="DN4" s="200">
        <v>0</v>
      </c>
      <c r="DO4" s="200">
        <v>1</v>
      </c>
      <c r="DP4" s="200">
        <v>0</v>
      </c>
      <c r="DQ4" s="209">
        <f t="shared" ref="DQ4:DQ19" si="24">AVERAGE(DH4:DP4)</f>
        <v>0.44444444444444442</v>
      </c>
      <c r="DR4" s="204">
        <f>SUM(DH4:DP4)</f>
        <v>4</v>
      </c>
      <c r="DS4" s="207">
        <v>9</v>
      </c>
      <c r="DT4" s="208">
        <f t="shared" ref="DT4:DT19" si="25">DR4/DS4</f>
        <v>0.44444444444444442</v>
      </c>
      <c r="DU4" s="200">
        <v>0</v>
      </c>
      <c r="DV4" s="200">
        <v>0</v>
      </c>
      <c r="DW4" s="200">
        <v>0</v>
      </c>
      <c r="DX4" s="200">
        <v>0</v>
      </c>
      <c r="DY4" s="200">
        <v>0</v>
      </c>
      <c r="DZ4" s="200">
        <v>0</v>
      </c>
      <c r="EA4" s="200">
        <v>1</v>
      </c>
      <c r="EB4" s="200">
        <v>2</v>
      </c>
      <c r="EC4" s="200">
        <v>1</v>
      </c>
      <c r="ED4" s="209">
        <f>AVERAGE(DU4:EC4)</f>
        <v>0.44444444444444442</v>
      </c>
      <c r="EE4" s="204">
        <f t="shared" ref="EE4:EE19" si="26">SUM(DU4:ED4)</f>
        <v>4.4444444444444446</v>
      </c>
      <c r="EF4" s="207">
        <v>9</v>
      </c>
      <c r="EG4" s="208">
        <f>EE4/EF4</f>
        <v>0.49382716049382719</v>
      </c>
    </row>
    <row r="5" spans="2:137" x14ac:dyDescent="0.2">
      <c r="B5" s="150" t="s">
        <v>115</v>
      </c>
      <c r="C5" s="146" t="s">
        <v>116</v>
      </c>
      <c r="D5" s="146" t="s">
        <v>120</v>
      </c>
      <c r="E5" s="146" t="s">
        <v>118</v>
      </c>
      <c r="F5" s="155" t="s">
        <v>119</v>
      </c>
      <c r="G5" s="146"/>
      <c r="H5" s="210">
        <v>5</v>
      </c>
      <c r="I5" s="211">
        <v>0</v>
      </c>
      <c r="J5" s="211">
        <v>1</v>
      </c>
      <c r="K5" s="211">
        <v>1</v>
      </c>
      <c r="L5" s="211">
        <v>0</v>
      </c>
      <c r="M5" s="211">
        <v>0</v>
      </c>
      <c r="N5" s="211">
        <v>2</v>
      </c>
      <c r="O5" s="211">
        <v>0</v>
      </c>
      <c r="P5" s="211">
        <v>4</v>
      </c>
      <c r="Q5" s="212">
        <f t="shared" si="0"/>
        <v>1.4444444444444444</v>
      </c>
      <c r="R5" s="213">
        <f t="shared" si="1"/>
        <v>13</v>
      </c>
      <c r="S5" s="213">
        <v>8</v>
      </c>
      <c r="T5" s="214">
        <f t="shared" si="2"/>
        <v>1.625</v>
      </c>
      <c r="U5" s="211">
        <v>0</v>
      </c>
      <c r="V5" s="211">
        <v>1</v>
      </c>
      <c r="W5" s="211">
        <v>0</v>
      </c>
      <c r="X5" s="211">
        <v>0</v>
      </c>
      <c r="Y5" s="211">
        <v>1</v>
      </c>
      <c r="Z5" s="211">
        <v>1</v>
      </c>
      <c r="AA5" s="211">
        <v>2</v>
      </c>
      <c r="AB5" s="211">
        <v>0</v>
      </c>
      <c r="AC5" s="211">
        <v>0</v>
      </c>
      <c r="AD5" s="212">
        <f t="shared" si="3"/>
        <v>0.55555555555555558</v>
      </c>
      <c r="AE5" s="215">
        <f t="shared" si="4"/>
        <v>5</v>
      </c>
      <c r="AF5" s="215">
        <v>9</v>
      </c>
      <c r="AG5" s="214">
        <f t="shared" si="5"/>
        <v>0.55555555555555558</v>
      </c>
      <c r="AH5" s="211">
        <v>0</v>
      </c>
      <c r="AI5" s="211">
        <v>3</v>
      </c>
      <c r="AJ5" s="211">
        <v>0</v>
      </c>
      <c r="AK5" s="211">
        <v>0</v>
      </c>
      <c r="AL5" s="211">
        <v>2</v>
      </c>
      <c r="AM5" s="211">
        <v>0</v>
      </c>
      <c r="AN5" s="211">
        <v>0</v>
      </c>
      <c r="AO5" s="211">
        <v>0</v>
      </c>
      <c r="AP5" s="211">
        <v>0</v>
      </c>
      <c r="AQ5" s="216">
        <f t="shared" si="6"/>
        <v>0.55555555555555558</v>
      </c>
      <c r="AR5" s="217">
        <f t="shared" si="7"/>
        <v>5</v>
      </c>
      <c r="AS5" s="218">
        <v>9</v>
      </c>
      <c r="AT5" s="214">
        <f t="shared" si="8"/>
        <v>0.55555555555555558</v>
      </c>
      <c r="AU5" s="211">
        <v>2</v>
      </c>
      <c r="AV5" s="211">
        <v>2</v>
      </c>
      <c r="AW5" s="211">
        <v>0</v>
      </c>
      <c r="AX5" s="211">
        <v>0</v>
      </c>
      <c r="AY5" s="211">
        <v>0</v>
      </c>
      <c r="AZ5" s="211">
        <v>0</v>
      </c>
      <c r="BA5" s="211">
        <v>0</v>
      </c>
      <c r="BB5" s="211">
        <v>0</v>
      </c>
      <c r="BC5" s="211">
        <v>1</v>
      </c>
      <c r="BD5" s="212">
        <f t="shared" si="9"/>
        <v>0.55555555555555558</v>
      </c>
      <c r="BE5" s="218">
        <f t="shared" si="10"/>
        <v>5</v>
      </c>
      <c r="BF5" s="218">
        <v>9</v>
      </c>
      <c r="BG5" s="219">
        <f t="shared" si="11"/>
        <v>0.55555555555555558</v>
      </c>
      <c r="BH5" s="211">
        <v>0</v>
      </c>
      <c r="BI5" s="211">
        <v>1</v>
      </c>
      <c r="BJ5" s="211">
        <v>0</v>
      </c>
      <c r="BK5" s="211">
        <v>1</v>
      </c>
      <c r="BL5" s="211">
        <v>2</v>
      </c>
      <c r="BM5" s="211">
        <v>0</v>
      </c>
      <c r="BN5" s="211">
        <v>0</v>
      </c>
      <c r="BO5" s="211">
        <v>0</v>
      </c>
      <c r="BP5" s="211">
        <v>0</v>
      </c>
      <c r="BQ5" s="220">
        <f t="shared" si="12"/>
        <v>0.44444444444444442</v>
      </c>
      <c r="BR5" s="215">
        <f t="shared" si="13"/>
        <v>4</v>
      </c>
      <c r="BS5" s="218">
        <v>9</v>
      </c>
      <c r="BT5" s="219">
        <f t="shared" si="14"/>
        <v>0.44444444444444442</v>
      </c>
      <c r="BU5" s="211">
        <v>0</v>
      </c>
      <c r="BV5" s="211">
        <v>1</v>
      </c>
      <c r="BW5" s="211">
        <v>0</v>
      </c>
      <c r="BX5" s="211">
        <v>1</v>
      </c>
      <c r="BY5" s="211">
        <v>1</v>
      </c>
      <c r="BZ5" s="211">
        <v>0</v>
      </c>
      <c r="CA5" s="211">
        <v>2</v>
      </c>
      <c r="CB5" s="211">
        <v>0</v>
      </c>
      <c r="CC5" s="211">
        <v>0</v>
      </c>
      <c r="CD5" s="220">
        <f t="shared" si="15"/>
        <v>0.55555555555555558</v>
      </c>
      <c r="CE5" s="215">
        <f t="shared" si="16"/>
        <v>5</v>
      </c>
      <c r="CF5" s="218">
        <v>9</v>
      </c>
      <c r="CG5" s="219">
        <f t="shared" si="17"/>
        <v>0.55555555555555558</v>
      </c>
      <c r="CH5" s="211">
        <v>1</v>
      </c>
      <c r="CI5" s="211">
        <v>1</v>
      </c>
      <c r="CJ5" s="211">
        <v>2</v>
      </c>
      <c r="CK5" s="211">
        <v>0</v>
      </c>
      <c r="CL5" s="211">
        <v>0</v>
      </c>
      <c r="CM5" s="211">
        <v>0</v>
      </c>
      <c r="CN5" s="211">
        <v>0</v>
      </c>
      <c r="CO5" s="211">
        <v>0</v>
      </c>
      <c r="CP5" s="211">
        <v>1</v>
      </c>
      <c r="CQ5" s="220">
        <f t="shared" si="18"/>
        <v>0.55555555555555558</v>
      </c>
      <c r="CR5" s="215">
        <f t="shared" si="19"/>
        <v>5</v>
      </c>
      <c r="CS5" s="218">
        <v>9</v>
      </c>
      <c r="CT5" s="219">
        <f t="shared" si="20"/>
        <v>0.55555555555555558</v>
      </c>
      <c r="CU5" s="211">
        <v>0</v>
      </c>
      <c r="CV5" s="211">
        <v>0</v>
      </c>
      <c r="CW5" s="211">
        <v>1</v>
      </c>
      <c r="CX5" s="211">
        <v>0</v>
      </c>
      <c r="CY5" s="211">
        <v>1</v>
      </c>
      <c r="CZ5" s="211">
        <v>1</v>
      </c>
      <c r="DA5" s="211">
        <v>1</v>
      </c>
      <c r="DB5" s="211">
        <v>1</v>
      </c>
      <c r="DC5" s="211">
        <v>1</v>
      </c>
      <c r="DD5" s="220">
        <f t="shared" si="21"/>
        <v>0.66666666666666663</v>
      </c>
      <c r="DE5" s="215">
        <f t="shared" si="22"/>
        <v>6</v>
      </c>
      <c r="DF5" s="218">
        <v>9</v>
      </c>
      <c r="DG5" s="219">
        <f t="shared" si="23"/>
        <v>0.66666666666666663</v>
      </c>
      <c r="DH5" s="211">
        <v>0</v>
      </c>
      <c r="DI5" s="211">
        <v>0</v>
      </c>
      <c r="DJ5" s="211">
        <v>0</v>
      </c>
      <c r="DK5" s="211">
        <v>0</v>
      </c>
      <c r="DL5" s="211">
        <v>0</v>
      </c>
      <c r="DM5" s="211">
        <v>0</v>
      </c>
      <c r="DN5" s="211">
        <v>0</v>
      </c>
      <c r="DO5" s="211">
        <v>0</v>
      </c>
      <c r="DP5" s="211">
        <v>0</v>
      </c>
      <c r="DQ5" s="220">
        <f t="shared" si="24"/>
        <v>0</v>
      </c>
      <c r="DR5" s="215">
        <f t="shared" ref="DR5:DR19" si="27">SUM(DH5:DP5)</f>
        <v>0</v>
      </c>
      <c r="DS5" s="218">
        <v>9</v>
      </c>
      <c r="DT5" s="219">
        <f t="shared" si="25"/>
        <v>0</v>
      </c>
      <c r="DU5" s="211">
        <v>0</v>
      </c>
      <c r="DV5" s="211">
        <v>0</v>
      </c>
      <c r="DW5" s="211">
        <v>0</v>
      </c>
      <c r="DX5" s="211">
        <v>1</v>
      </c>
      <c r="DY5" s="211">
        <v>1</v>
      </c>
      <c r="DZ5" s="211">
        <v>0</v>
      </c>
      <c r="EA5" s="211">
        <v>1</v>
      </c>
      <c r="EB5" s="211">
        <v>0</v>
      </c>
      <c r="EC5" s="211">
        <v>0</v>
      </c>
      <c r="ED5" s="220">
        <f t="shared" ref="ED5:ED19" si="28">AVERAGE(DU5:EC5)</f>
        <v>0.33333333333333331</v>
      </c>
      <c r="EE5" s="215">
        <f t="shared" si="26"/>
        <v>3.3333333333333335</v>
      </c>
      <c r="EF5" s="218">
        <v>9</v>
      </c>
      <c r="EG5" s="219">
        <f t="shared" ref="EG5:EG19" si="29">EE5/EF5</f>
        <v>0.37037037037037041</v>
      </c>
    </row>
    <row r="6" spans="2:137" x14ac:dyDescent="0.2">
      <c r="B6" s="150" t="s">
        <v>115</v>
      </c>
      <c r="C6" s="146" t="s">
        <v>116</v>
      </c>
      <c r="D6" s="146" t="s">
        <v>121</v>
      </c>
      <c r="E6" s="146" t="s">
        <v>118</v>
      </c>
      <c r="F6" s="155" t="s">
        <v>119</v>
      </c>
      <c r="G6" s="146"/>
      <c r="H6" s="210">
        <v>0</v>
      </c>
      <c r="I6" s="211">
        <v>3</v>
      </c>
      <c r="J6" s="211">
        <v>0</v>
      </c>
      <c r="K6" s="211">
        <v>2</v>
      </c>
      <c r="L6" s="211">
        <v>0</v>
      </c>
      <c r="M6" s="211">
        <v>2</v>
      </c>
      <c r="N6" s="211">
        <v>0</v>
      </c>
      <c r="O6" s="211">
        <v>3</v>
      </c>
      <c r="P6" s="211">
        <v>3</v>
      </c>
      <c r="Q6" s="212">
        <f t="shared" si="0"/>
        <v>1.4444444444444444</v>
      </c>
      <c r="R6" s="213">
        <f t="shared" si="1"/>
        <v>13</v>
      </c>
      <c r="S6" s="213">
        <v>9</v>
      </c>
      <c r="T6" s="214">
        <f t="shared" si="2"/>
        <v>1.4444444444444444</v>
      </c>
      <c r="U6" s="211">
        <v>0</v>
      </c>
      <c r="V6" s="211">
        <v>0</v>
      </c>
      <c r="W6" s="211">
        <v>0</v>
      </c>
      <c r="X6" s="211">
        <v>2</v>
      </c>
      <c r="Y6" s="211">
        <v>0</v>
      </c>
      <c r="Z6" s="211">
        <v>3</v>
      </c>
      <c r="AA6" s="211">
        <v>0</v>
      </c>
      <c r="AB6" s="211">
        <v>0</v>
      </c>
      <c r="AC6" s="211">
        <v>1</v>
      </c>
      <c r="AD6" s="212">
        <f t="shared" si="3"/>
        <v>0.66666666666666663</v>
      </c>
      <c r="AE6" s="215">
        <f t="shared" si="4"/>
        <v>6</v>
      </c>
      <c r="AF6" s="215">
        <v>9</v>
      </c>
      <c r="AG6" s="214">
        <f t="shared" si="5"/>
        <v>0.66666666666666663</v>
      </c>
      <c r="AH6" s="211">
        <v>4</v>
      </c>
      <c r="AI6" s="211">
        <v>3</v>
      </c>
      <c r="AJ6" s="211">
        <v>0</v>
      </c>
      <c r="AK6" s="211">
        <v>0</v>
      </c>
      <c r="AL6" s="211">
        <v>1</v>
      </c>
      <c r="AM6" s="211">
        <v>0</v>
      </c>
      <c r="AN6" s="211">
        <v>0</v>
      </c>
      <c r="AO6" s="211">
        <v>1</v>
      </c>
      <c r="AP6" s="211">
        <v>0</v>
      </c>
      <c r="AQ6" s="216">
        <f t="shared" si="6"/>
        <v>1</v>
      </c>
      <c r="AR6" s="217">
        <f t="shared" si="7"/>
        <v>9</v>
      </c>
      <c r="AS6" s="218">
        <v>9</v>
      </c>
      <c r="AT6" s="214">
        <f t="shared" si="8"/>
        <v>1</v>
      </c>
      <c r="AU6" s="211">
        <v>2</v>
      </c>
      <c r="AV6" s="211">
        <v>0</v>
      </c>
      <c r="AW6" s="211">
        <v>1</v>
      </c>
      <c r="AX6" s="211">
        <v>2</v>
      </c>
      <c r="AY6" s="211">
        <v>1</v>
      </c>
      <c r="AZ6" s="211">
        <v>0</v>
      </c>
      <c r="BA6" s="211">
        <v>0</v>
      </c>
      <c r="BB6" s="211">
        <v>0</v>
      </c>
      <c r="BC6" s="211">
        <v>0</v>
      </c>
      <c r="BD6" s="212">
        <f t="shared" si="9"/>
        <v>0.66666666666666663</v>
      </c>
      <c r="BE6" s="218">
        <f t="shared" si="10"/>
        <v>6</v>
      </c>
      <c r="BF6" s="218">
        <v>9</v>
      </c>
      <c r="BG6" s="219">
        <f t="shared" si="11"/>
        <v>0.66666666666666663</v>
      </c>
      <c r="BH6" s="211">
        <v>0</v>
      </c>
      <c r="BI6" s="211">
        <v>0</v>
      </c>
      <c r="BJ6" s="211">
        <v>0</v>
      </c>
      <c r="BK6" s="211">
        <v>0</v>
      </c>
      <c r="BL6" s="211">
        <v>0</v>
      </c>
      <c r="BM6" s="211">
        <v>0</v>
      </c>
      <c r="BN6" s="211">
        <v>0</v>
      </c>
      <c r="BO6" s="211">
        <v>1</v>
      </c>
      <c r="BP6" s="211">
        <v>0</v>
      </c>
      <c r="BQ6" s="220">
        <f t="shared" si="12"/>
        <v>0.1111111111111111</v>
      </c>
      <c r="BR6" s="215">
        <f t="shared" si="13"/>
        <v>1</v>
      </c>
      <c r="BS6" s="218">
        <v>9</v>
      </c>
      <c r="BT6" s="219">
        <f t="shared" si="14"/>
        <v>0.1111111111111111</v>
      </c>
      <c r="BU6" s="211">
        <v>2</v>
      </c>
      <c r="BV6" s="211">
        <v>1</v>
      </c>
      <c r="BW6" s="211">
        <v>1</v>
      </c>
      <c r="BX6" s="211">
        <v>0</v>
      </c>
      <c r="BY6" s="211">
        <v>0</v>
      </c>
      <c r="BZ6" s="211">
        <v>1</v>
      </c>
      <c r="CA6" s="211">
        <v>1</v>
      </c>
      <c r="CB6" s="211">
        <v>0</v>
      </c>
      <c r="CC6" s="211">
        <v>0</v>
      </c>
      <c r="CD6" s="220">
        <f t="shared" si="15"/>
        <v>0.66666666666666663</v>
      </c>
      <c r="CE6" s="215">
        <f t="shared" si="16"/>
        <v>6</v>
      </c>
      <c r="CF6" s="218">
        <v>9</v>
      </c>
      <c r="CG6" s="219">
        <f t="shared" si="17"/>
        <v>0.66666666666666663</v>
      </c>
      <c r="CH6" s="211">
        <v>0</v>
      </c>
      <c r="CI6" s="211">
        <v>1</v>
      </c>
      <c r="CJ6" s="211">
        <v>1</v>
      </c>
      <c r="CK6" s="211">
        <v>2</v>
      </c>
      <c r="CL6" s="211">
        <v>0</v>
      </c>
      <c r="CM6" s="211">
        <v>0</v>
      </c>
      <c r="CN6" s="211">
        <v>3</v>
      </c>
      <c r="CO6" s="211">
        <v>0</v>
      </c>
      <c r="CP6" s="211">
        <v>0</v>
      </c>
      <c r="CQ6" s="220">
        <f t="shared" si="18"/>
        <v>0.77777777777777779</v>
      </c>
      <c r="CR6" s="215">
        <f t="shared" si="19"/>
        <v>7</v>
      </c>
      <c r="CS6" s="218">
        <v>9</v>
      </c>
      <c r="CT6" s="219">
        <f t="shared" si="20"/>
        <v>0.77777777777777779</v>
      </c>
      <c r="CU6" s="211">
        <v>0</v>
      </c>
      <c r="CV6" s="211">
        <v>0</v>
      </c>
      <c r="CW6" s="211">
        <v>0</v>
      </c>
      <c r="CX6" s="211">
        <v>0</v>
      </c>
      <c r="CY6" s="211">
        <v>0</v>
      </c>
      <c r="CZ6" s="211">
        <v>0</v>
      </c>
      <c r="DA6" s="211">
        <v>1</v>
      </c>
      <c r="DB6" s="211">
        <v>0</v>
      </c>
      <c r="DC6" s="211">
        <v>0</v>
      </c>
      <c r="DD6" s="220">
        <f t="shared" si="21"/>
        <v>0.1111111111111111</v>
      </c>
      <c r="DE6" s="215">
        <f t="shared" si="22"/>
        <v>1</v>
      </c>
      <c r="DF6" s="218">
        <v>9</v>
      </c>
      <c r="DG6" s="219">
        <f t="shared" si="23"/>
        <v>0.1111111111111111</v>
      </c>
      <c r="DH6" s="211">
        <v>0</v>
      </c>
      <c r="DI6" s="211">
        <v>1</v>
      </c>
      <c r="DJ6" s="211">
        <v>0</v>
      </c>
      <c r="DK6" s="211">
        <v>1</v>
      </c>
      <c r="DL6" s="211">
        <v>0</v>
      </c>
      <c r="DM6" s="211">
        <v>0</v>
      </c>
      <c r="DN6" s="211">
        <v>1</v>
      </c>
      <c r="DO6" s="211">
        <v>1</v>
      </c>
      <c r="DP6" s="211">
        <v>0</v>
      </c>
      <c r="DQ6" s="220">
        <f t="shared" si="24"/>
        <v>0.44444444444444442</v>
      </c>
      <c r="DR6" s="215">
        <f t="shared" si="27"/>
        <v>4</v>
      </c>
      <c r="DS6" s="218">
        <v>9</v>
      </c>
      <c r="DT6" s="219">
        <f t="shared" si="25"/>
        <v>0.44444444444444442</v>
      </c>
      <c r="DU6" s="259"/>
      <c r="DV6" s="259"/>
      <c r="DW6" s="259"/>
      <c r="DX6" s="259"/>
      <c r="DY6" s="259"/>
      <c r="DZ6" s="259"/>
      <c r="EA6" s="259"/>
      <c r="EB6" s="259"/>
      <c r="EC6" s="259"/>
      <c r="ED6" s="260"/>
      <c r="EE6" s="262"/>
      <c r="EF6" s="263"/>
      <c r="EG6" s="261"/>
    </row>
    <row r="7" spans="2:137" x14ac:dyDescent="0.2">
      <c r="B7" s="150" t="s">
        <v>115</v>
      </c>
      <c r="C7" s="146" t="s">
        <v>116</v>
      </c>
      <c r="D7" s="146" t="s">
        <v>122</v>
      </c>
      <c r="E7" s="146" t="s">
        <v>118</v>
      </c>
      <c r="F7" s="155" t="s">
        <v>119</v>
      </c>
      <c r="G7" s="146"/>
      <c r="H7" s="210">
        <v>2</v>
      </c>
      <c r="I7" s="211">
        <v>0</v>
      </c>
      <c r="J7" s="211">
        <v>0</v>
      </c>
      <c r="K7" s="211">
        <v>2</v>
      </c>
      <c r="L7" s="211">
        <v>0</v>
      </c>
      <c r="M7" s="211">
        <v>1</v>
      </c>
      <c r="N7" s="211">
        <v>1</v>
      </c>
      <c r="O7" s="211">
        <v>0</v>
      </c>
      <c r="P7" s="211">
        <v>1</v>
      </c>
      <c r="Q7" s="212">
        <f t="shared" si="0"/>
        <v>0.77777777777777779</v>
      </c>
      <c r="R7" s="213">
        <f t="shared" si="1"/>
        <v>7</v>
      </c>
      <c r="S7" s="213">
        <v>9</v>
      </c>
      <c r="T7" s="214">
        <f t="shared" si="2"/>
        <v>0.77777777777777779</v>
      </c>
      <c r="U7" s="211">
        <v>0</v>
      </c>
      <c r="V7" s="211">
        <v>0</v>
      </c>
      <c r="W7" s="211">
        <v>1</v>
      </c>
      <c r="X7" s="211">
        <v>0</v>
      </c>
      <c r="Y7" s="211">
        <v>0</v>
      </c>
      <c r="Z7" s="211">
        <v>0</v>
      </c>
      <c r="AA7" s="211">
        <v>3</v>
      </c>
      <c r="AB7" s="211">
        <v>1</v>
      </c>
      <c r="AC7" s="211">
        <v>2</v>
      </c>
      <c r="AD7" s="212">
        <f t="shared" si="3"/>
        <v>0.77777777777777779</v>
      </c>
      <c r="AE7" s="215">
        <f t="shared" si="4"/>
        <v>7</v>
      </c>
      <c r="AF7" s="215">
        <v>9</v>
      </c>
      <c r="AG7" s="214">
        <f t="shared" si="5"/>
        <v>0.77777777777777779</v>
      </c>
      <c r="AH7" s="211">
        <v>0</v>
      </c>
      <c r="AI7" s="211">
        <v>0</v>
      </c>
      <c r="AJ7" s="211">
        <v>0</v>
      </c>
      <c r="AK7" s="211">
        <v>1</v>
      </c>
      <c r="AL7" s="211">
        <v>1</v>
      </c>
      <c r="AM7" s="211">
        <v>1</v>
      </c>
      <c r="AN7" s="211">
        <v>1</v>
      </c>
      <c r="AO7" s="211">
        <v>0</v>
      </c>
      <c r="AP7" s="211">
        <v>0</v>
      </c>
      <c r="AQ7" s="216">
        <f t="shared" si="6"/>
        <v>0.44444444444444442</v>
      </c>
      <c r="AR7" s="217">
        <f t="shared" si="7"/>
        <v>4</v>
      </c>
      <c r="AS7" s="218">
        <v>9</v>
      </c>
      <c r="AT7" s="214">
        <f t="shared" si="8"/>
        <v>0.44444444444444442</v>
      </c>
      <c r="AU7" s="211">
        <v>0</v>
      </c>
      <c r="AV7" s="211">
        <v>0</v>
      </c>
      <c r="AW7" s="211">
        <v>1</v>
      </c>
      <c r="AX7" s="211">
        <v>1</v>
      </c>
      <c r="AY7" s="211">
        <v>0</v>
      </c>
      <c r="AZ7" s="211">
        <v>1</v>
      </c>
      <c r="BA7" s="211">
        <v>0</v>
      </c>
      <c r="BB7" s="211">
        <v>1</v>
      </c>
      <c r="BC7" s="211">
        <v>1</v>
      </c>
      <c r="BD7" s="212">
        <f t="shared" si="9"/>
        <v>0.55555555555555558</v>
      </c>
      <c r="BE7" s="218">
        <f t="shared" si="10"/>
        <v>5</v>
      </c>
      <c r="BF7" s="218">
        <v>9</v>
      </c>
      <c r="BG7" s="219">
        <f t="shared" si="11"/>
        <v>0.55555555555555558</v>
      </c>
      <c r="BH7" s="211">
        <v>0</v>
      </c>
      <c r="BI7" s="211">
        <v>1</v>
      </c>
      <c r="BJ7" s="211">
        <v>0</v>
      </c>
      <c r="BK7" s="211">
        <v>0</v>
      </c>
      <c r="BL7" s="211">
        <v>0</v>
      </c>
      <c r="BM7" s="211">
        <v>0</v>
      </c>
      <c r="BN7" s="211">
        <v>0</v>
      </c>
      <c r="BO7" s="211">
        <v>0</v>
      </c>
      <c r="BP7" s="211">
        <v>0</v>
      </c>
      <c r="BQ7" s="220">
        <f t="shared" si="12"/>
        <v>0.1111111111111111</v>
      </c>
      <c r="BR7" s="215">
        <f t="shared" si="13"/>
        <v>1</v>
      </c>
      <c r="BS7" s="218">
        <v>9</v>
      </c>
      <c r="BT7" s="219">
        <f t="shared" si="14"/>
        <v>0.1111111111111111</v>
      </c>
      <c r="BU7" s="211">
        <v>0</v>
      </c>
      <c r="BV7" s="211">
        <v>2</v>
      </c>
      <c r="BW7" s="211">
        <v>0</v>
      </c>
      <c r="BX7" s="211">
        <v>0</v>
      </c>
      <c r="BY7" s="211">
        <v>0</v>
      </c>
      <c r="BZ7" s="211">
        <v>0</v>
      </c>
      <c r="CA7" s="211">
        <v>0</v>
      </c>
      <c r="CB7" s="211">
        <v>0</v>
      </c>
      <c r="CC7" s="211">
        <v>0</v>
      </c>
      <c r="CD7" s="220">
        <f t="shared" si="15"/>
        <v>0.22222222222222221</v>
      </c>
      <c r="CE7" s="215">
        <f t="shared" si="16"/>
        <v>2</v>
      </c>
      <c r="CF7" s="218">
        <v>9</v>
      </c>
      <c r="CG7" s="219">
        <f t="shared" si="17"/>
        <v>0.22222222222222221</v>
      </c>
      <c r="CH7" s="211">
        <v>1</v>
      </c>
      <c r="CI7" s="211">
        <v>2</v>
      </c>
      <c r="CJ7" s="211">
        <v>2</v>
      </c>
      <c r="CK7" s="211">
        <v>0</v>
      </c>
      <c r="CL7" s="211">
        <v>1</v>
      </c>
      <c r="CM7" s="211">
        <v>1</v>
      </c>
      <c r="CN7" s="211">
        <v>0</v>
      </c>
      <c r="CO7" s="211">
        <v>0</v>
      </c>
      <c r="CP7" s="211">
        <v>0</v>
      </c>
      <c r="CQ7" s="220">
        <f t="shared" si="18"/>
        <v>0.77777777777777779</v>
      </c>
      <c r="CR7" s="215">
        <f t="shared" si="19"/>
        <v>7</v>
      </c>
      <c r="CS7" s="218">
        <v>9</v>
      </c>
      <c r="CT7" s="219">
        <f t="shared" si="20"/>
        <v>0.77777777777777779</v>
      </c>
      <c r="CU7" s="211">
        <v>0</v>
      </c>
      <c r="CV7" s="211">
        <v>0</v>
      </c>
      <c r="CW7" s="211">
        <v>0</v>
      </c>
      <c r="CX7" s="211">
        <v>0</v>
      </c>
      <c r="CY7" s="211">
        <v>1</v>
      </c>
      <c r="CZ7" s="211">
        <v>0</v>
      </c>
      <c r="DA7" s="211">
        <v>0</v>
      </c>
      <c r="DB7" s="211">
        <v>0</v>
      </c>
      <c r="DC7" s="211">
        <v>1</v>
      </c>
      <c r="DD7" s="220">
        <f t="shared" si="21"/>
        <v>0.22222222222222221</v>
      </c>
      <c r="DE7" s="215">
        <f t="shared" si="22"/>
        <v>2</v>
      </c>
      <c r="DF7" s="218">
        <v>9</v>
      </c>
      <c r="DG7" s="219">
        <f t="shared" si="23"/>
        <v>0.22222222222222221</v>
      </c>
      <c r="DH7" s="211">
        <v>0</v>
      </c>
      <c r="DI7" s="211">
        <v>0</v>
      </c>
      <c r="DJ7" s="211">
        <v>0</v>
      </c>
      <c r="DK7" s="211">
        <v>1</v>
      </c>
      <c r="DL7" s="211">
        <v>0</v>
      </c>
      <c r="DM7" s="211">
        <v>0</v>
      </c>
      <c r="DN7" s="211">
        <v>0</v>
      </c>
      <c r="DO7" s="211">
        <v>0</v>
      </c>
      <c r="DP7" s="211">
        <v>1</v>
      </c>
      <c r="DQ7" s="220">
        <f t="shared" si="24"/>
        <v>0.22222222222222221</v>
      </c>
      <c r="DR7" s="215">
        <f t="shared" si="27"/>
        <v>2</v>
      </c>
      <c r="DS7" s="218">
        <v>9</v>
      </c>
      <c r="DT7" s="219">
        <f t="shared" si="25"/>
        <v>0.22222222222222221</v>
      </c>
      <c r="DU7" s="211">
        <v>1</v>
      </c>
      <c r="DV7" s="211">
        <v>2</v>
      </c>
      <c r="DW7" s="211">
        <v>1</v>
      </c>
      <c r="DX7" s="211">
        <v>0</v>
      </c>
      <c r="DY7" s="211">
        <v>0</v>
      </c>
      <c r="DZ7" s="211">
        <v>0</v>
      </c>
      <c r="EA7" s="211">
        <v>0</v>
      </c>
      <c r="EB7" s="211">
        <v>0</v>
      </c>
      <c r="EC7" s="211">
        <v>0</v>
      </c>
      <c r="ED7" s="220">
        <f t="shared" si="28"/>
        <v>0.44444444444444442</v>
      </c>
      <c r="EE7" s="215">
        <f t="shared" si="26"/>
        <v>4.4444444444444446</v>
      </c>
      <c r="EF7" s="218">
        <v>9</v>
      </c>
      <c r="EG7" s="219">
        <f t="shared" si="29"/>
        <v>0.49382716049382719</v>
      </c>
    </row>
    <row r="8" spans="2:137" x14ac:dyDescent="0.2">
      <c r="B8" s="150" t="s">
        <v>115</v>
      </c>
      <c r="C8" s="146" t="s">
        <v>116</v>
      </c>
      <c r="D8" s="146" t="s">
        <v>123</v>
      </c>
      <c r="E8" s="146" t="s">
        <v>118</v>
      </c>
      <c r="F8" s="155" t="s">
        <v>119</v>
      </c>
      <c r="G8" s="146"/>
      <c r="H8" s="210">
        <v>2</v>
      </c>
      <c r="I8" s="211">
        <v>0</v>
      </c>
      <c r="J8" s="211">
        <v>1</v>
      </c>
      <c r="K8" s="211">
        <v>0</v>
      </c>
      <c r="L8" s="211">
        <v>1</v>
      </c>
      <c r="M8" s="211">
        <v>0</v>
      </c>
      <c r="N8" s="211">
        <v>0</v>
      </c>
      <c r="O8" s="211">
        <v>0</v>
      </c>
      <c r="P8" s="211">
        <v>1</v>
      </c>
      <c r="Q8" s="212">
        <f t="shared" si="0"/>
        <v>0.55555555555555558</v>
      </c>
      <c r="R8" s="213">
        <f t="shared" si="1"/>
        <v>5</v>
      </c>
      <c r="S8" s="213">
        <v>9</v>
      </c>
      <c r="T8" s="214">
        <f t="shared" si="2"/>
        <v>0.55555555555555558</v>
      </c>
      <c r="U8" s="211">
        <v>1</v>
      </c>
      <c r="V8" s="211">
        <v>3</v>
      </c>
      <c r="W8" s="211">
        <v>1</v>
      </c>
      <c r="X8" s="211">
        <v>1</v>
      </c>
      <c r="Y8" s="211">
        <v>0</v>
      </c>
      <c r="Z8" s="211">
        <v>0</v>
      </c>
      <c r="AA8" s="211">
        <v>1</v>
      </c>
      <c r="AB8" s="211">
        <v>1</v>
      </c>
      <c r="AC8" s="211">
        <v>0</v>
      </c>
      <c r="AD8" s="212">
        <f t="shared" si="3"/>
        <v>0.88888888888888884</v>
      </c>
      <c r="AE8" s="215">
        <f t="shared" si="4"/>
        <v>8</v>
      </c>
      <c r="AF8" s="215">
        <v>9</v>
      </c>
      <c r="AG8" s="214">
        <f t="shared" si="5"/>
        <v>0.88888888888888884</v>
      </c>
      <c r="AH8" s="211">
        <v>0</v>
      </c>
      <c r="AI8" s="211">
        <v>1</v>
      </c>
      <c r="AJ8" s="211">
        <v>1</v>
      </c>
      <c r="AK8" s="211">
        <v>1</v>
      </c>
      <c r="AL8" s="211">
        <v>0</v>
      </c>
      <c r="AM8" s="211">
        <v>0</v>
      </c>
      <c r="AN8" s="211">
        <v>2</v>
      </c>
      <c r="AO8" s="211">
        <v>0</v>
      </c>
      <c r="AP8" s="211">
        <v>2</v>
      </c>
      <c r="AQ8" s="216">
        <f t="shared" si="6"/>
        <v>0.77777777777777779</v>
      </c>
      <c r="AR8" s="217">
        <f t="shared" si="7"/>
        <v>7</v>
      </c>
      <c r="AS8" s="218">
        <v>9</v>
      </c>
      <c r="AT8" s="214">
        <f t="shared" si="8"/>
        <v>0.77777777777777779</v>
      </c>
      <c r="AU8" s="211">
        <v>0</v>
      </c>
      <c r="AV8" s="211">
        <v>0</v>
      </c>
      <c r="AW8" s="211">
        <v>0</v>
      </c>
      <c r="AX8" s="211">
        <v>0</v>
      </c>
      <c r="AY8" s="211">
        <v>0</v>
      </c>
      <c r="AZ8" s="211">
        <v>0</v>
      </c>
      <c r="BA8" s="211">
        <v>0</v>
      </c>
      <c r="BB8" s="211">
        <v>0</v>
      </c>
      <c r="BC8" s="211">
        <v>1</v>
      </c>
      <c r="BD8" s="212">
        <f t="shared" si="9"/>
        <v>0.1111111111111111</v>
      </c>
      <c r="BE8" s="218">
        <f t="shared" si="10"/>
        <v>1</v>
      </c>
      <c r="BF8" s="218">
        <v>9</v>
      </c>
      <c r="BG8" s="219">
        <f t="shared" si="11"/>
        <v>0.1111111111111111</v>
      </c>
      <c r="BH8" s="211">
        <v>1</v>
      </c>
      <c r="BI8" s="211">
        <v>0</v>
      </c>
      <c r="BJ8" s="211">
        <v>1</v>
      </c>
      <c r="BK8" s="211">
        <v>0</v>
      </c>
      <c r="BL8" s="211">
        <v>0</v>
      </c>
      <c r="BM8" s="211">
        <v>2</v>
      </c>
      <c r="BN8" s="211">
        <v>1</v>
      </c>
      <c r="BO8" s="211">
        <v>0</v>
      </c>
      <c r="BP8" s="211">
        <v>0</v>
      </c>
      <c r="BQ8" s="220">
        <f t="shared" si="12"/>
        <v>0.55555555555555558</v>
      </c>
      <c r="BR8" s="215">
        <f t="shared" si="13"/>
        <v>5</v>
      </c>
      <c r="BS8" s="218">
        <v>9</v>
      </c>
      <c r="BT8" s="219">
        <f t="shared" si="14"/>
        <v>0.55555555555555558</v>
      </c>
      <c r="BU8" s="259"/>
      <c r="BV8" s="259"/>
      <c r="BW8" s="259"/>
      <c r="BX8" s="259"/>
      <c r="BY8" s="259"/>
      <c r="BZ8" s="259"/>
      <c r="CA8" s="259"/>
      <c r="CB8" s="259"/>
      <c r="CC8" s="259"/>
      <c r="CD8" s="260"/>
      <c r="CE8" s="262"/>
      <c r="CF8" s="263"/>
      <c r="CG8" s="261"/>
      <c r="CH8" s="211">
        <v>4</v>
      </c>
      <c r="CI8" s="211">
        <v>0</v>
      </c>
      <c r="CJ8" s="211">
        <v>0</v>
      </c>
      <c r="CK8" s="211">
        <v>0</v>
      </c>
      <c r="CL8" s="211">
        <v>0</v>
      </c>
      <c r="CM8" s="211">
        <v>2</v>
      </c>
      <c r="CN8" s="211">
        <v>1</v>
      </c>
      <c r="CO8" s="211">
        <v>2</v>
      </c>
      <c r="CP8" s="211">
        <v>0</v>
      </c>
      <c r="CQ8" s="220">
        <f t="shared" si="18"/>
        <v>1</v>
      </c>
      <c r="CR8" s="215">
        <f t="shared" si="19"/>
        <v>9</v>
      </c>
      <c r="CS8" s="218">
        <v>9</v>
      </c>
      <c r="CT8" s="219">
        <f t="shared" si="20"/>
        <v>1</v>
      </c>
      <c r="CU8" s="211">
        <v>0</v>
      </c>
      <c r="CV8" s="211">
        <v>0</v>
      </c>
      <c r="CW8" s="211">
        <v>0</v>
      </c>
      <c r="CX8" s="211">
        <v>0</v>
      </c>
      <c r="CY8" s="211">
        <v>0</v>
      </c>
      <c r="CZ8" s="211">
        <v>0</v>
      </c>
      <c r="DA8" s="211">
        <v>1</v>
      </c>
      <c r="DB8" s="211">
        <v>1</v>
      </c>
      <c r="DC8" s="211">
        <v>0</v>
      </c>
      <c r="DD8" s="220">
        <f t="shared" si="21"/>
        <v>0.22222222222222221</v>
      </c>
      <c r="DE8" s="215">
        <f t="shared" si="22"/>
        <v>2</v>
      </c>
      <c r="DF8" s="218">
        <v>9</v>
      </c>
      <c r="DG8" s="219">
        <f t="shared" si="23"/>
        <v>0.22222222222222221</v>
      </c>
      <c r="DH8" s="211">
        <v>0</v>
      </c>
      <c r="DI8" s="211">
        <v>1</v>
      </c>
      <c r="DJ8" s="211">
        <v>1</v>
      </c>
      <c r="DK8" s="211">
        <v>0</v>
      </c>
      <c r="DL8" s="211">
        <v>0</v>
      </c>
      <c r="DM8" s="211">
        <v>0</v>
      </c>
      <c r="DN8" s="211">
        <v>0</v>
      </c>
      <c r="DO8" s="211">
        <v>0</v>
      </c>
      <c r="DP8" s="211">
        <v>1</v>
      </c>
      <c r="DQ8" s="220">
        <f t="shared" si="24"/>
        <v>0.33333333333333331</v>
      </c>
      <c r="DR8" s="215">
        <f t="shared" si="27"/>
        <v>3</v>
      </c>
      <c r="DS8" s="218">
        <v>9</v>
      </c>
      <c r="DT8" s="219">
        <f t="shared" si="25"/>
        <v>0.33333333333333331</v>
      </c>
      <c r="DU8" s="211">
        <v>0</v>
      </c>
      <c r="DV8" s="211">
        <v>0</v>
      </c>
      <c r="DW8" s="211">
        <v>0</v>
      </c>
      <c r="DX8" s="211">
        <v>0</v>
      </c>
      <c r="DY8" s="211">
        <v>0</v>
      </c>
      <c r="DZ8" s="211">
        <v>0</v>
      </c>
      <c r="EA8" s="211">
        <v>0</v>
      </c>
      <c r="EB8" s="211">
        <v>1</v>
      </c>
      <c r="EC8" s="211">
        <v>0</v>
      </c>
      <c r="ED8" s="220">
        <f t="shared" si="28"/>
        <v>0.1111111111111111</v>
      </c>
      <c r="EE8" s="215">
        <f t="shared" si="26"/>
        <v>1.1111111111111112</v>
      </c>
      <c r="EF8" s="218">
        <v>9</v>
      </c>
      <c r="EG8" s="219">
        <f t="shared" si="29"/>
        <v>0.1234567901234568</v>
      </c>
    </row>
    <row r="9" spans="2:137" x14ac:dyDescent="0.2">
      <c r="B9" s="150" t="s">
        <v>115</v>
      </c>
      <c r="C9" s="146" t="s">
        <v>116</v>
      </c>
      <c r="D9" s="146" t="s">
        <v>124</v>
      </c>
      <c r="E9" s="146" t="s">
        <v>118</v>
      </c>
      <c r="F9" s="155" t="s">
        <v>119</v>
      </c>
      <c r="G9" s="146"/>
      <c r="H9" s="210">
        <v>0</v>
      </c>
      <c r="I9" s="211">
        <v>3</v>
      </c>
      <c r="J9" s="211">
        <v>0</v>
      </c>
      <c r="K9" s="211">
        <v>1</v>
      </c>
      <c r="L9" s="211">
        <v>3</v>
      </c>
      <c r="M9" s="211">
        <v>1</v>
      </c>
      <c r="N9" s="211">
        <v>0</v>
      </c>
      <c r="O9" s="211">
        <v>1</v>
      </c>
      <c r="P9" s="211">
        <v>1</v>
      </c>
      <c r="Q9" s="212">
        <f t="shared" si="0"/>
        <v>1.1111111111111112</v>
      </c>
      <c r="R9" s="213">
        <f t="shared" si="1"/>
        <v>10</v>
      </c>
      <c r="S9" s="213">
        <v>9</v>
      </c>
      <c r="T9" s="214">
        <f t="shared" si="2"/>
        <v>1.1111111111111112</v>
      </c>
      <c r="U9" s="211">
        <v>2</v>
      </c>
      <c r="V9" s="211">
        <v>1</v>
      </c>
      <c r="W9" s="211">
        <v>1</v>
      </c>
      <c r="X9" s="211">
        <v>0</v>
      </c>
      <c r="Y9" s="211">
        <v>0</v>
      </c>
      <c r="Z9" s="211">
        <v>0</v>
      </c>
      <c r="AA9" s="211">
        <v>0</v>
      </c>
      <c r="AB9" s="211">
        <v>1</v>
      </c>
      <c r="AC9" s="211">
        <v>1</v>
      </c>
      <c r="AD9" s="212">
        <f t="shared" si="3"/>
        <v>0.66666666666666663</v>
      </c>
      <c r="AE9" s="215">
        <f t="shared" si="4"/>
        <v>6</v>
      </c>
      <c r="AF9" s="215">
        <v>9</v>
      </c>
      <c r="AG9" s="214">
        <f t="shared" si="5"/>
        <v>0.66666666666666663</v>
      </c>
      <c r="AH9" s="211">
        <v>0</v>
      </c>
      <c r="AI9" s="211">
        <v>0</v>
      </c>
      <c r="AJ9" s="211">
        <v>2</v>
      </c>
      <c r="AK9" s="211">
        <v>1</v>
      </c>
      <c r="AL9" s="211">
        <v>0</v>
      </c>
      <c r="AM9" s="211">
        <v>1</v>
      </c>
      <c r="AN9" s="211">
        <v>0</v>
      </c>
      <c r="AO9" s="211">
        <v>0</v>
      </c>
      <c r="AP9" s="211">
        <v>2</v>
      </c>
      <c r="AQ9" s="216">
        <f t="shared" si="6"/>
        <v>0.66666666666666663</v>
      </c>
      <c r="AR9" s="217">
        <f t="shared" si="7"/>
        <v>6</v>
      </c>
      <c r="AS9" s="218">
        <v>9</v>
      </c>
      <c r="AT9" s="214">
        <f t="shared" si="8"/>
        <v>0.66666666666666663</v>
      </c>
      <c r="AU9" s="211">
        <v>1</v>
      </c>
      <c r="AV9" s="211">
        <v>1</v>
      </c>
      <c r="AW9" s="211">
        <v>2</v>
      </c>
      <c r="AX9" s="211">
        <v>1</v>
      </c>
      <c r="AY9" s="211">
        <v>0</v>
      </c>
      <c r="AZ9" s="211">
        <v>0</v>
      </c>
      <c r="BA9" s="211">
        <v>0</v>
      </c>
      <c r="BB9" s="211">
        <v>0</v>
      </c>
      <c r="BC9" s="211">
        <v>1</v>
      </c>
      <c r="BD9" s="212">
        <f t="shared" si="9"/>
        <v>0.66666666666666663</v>
      </c>
      <c r="BE9" s="218">
        <f t="shared" si="10"/>
        <v>6</v>
      </c>
      <c r="BF9" s="218">
        <v>9</v>
      </c>
      <c r="BG9" s="219">
        <f t="shared" si="11"/>
        <v>0.66666666666666663</v>
      </c>
      <c r="BH9" s="211">
        <v>1</v>
      </c>
      <c r="BI9" s="211">
        <v>0</v>
      </c>
      <c r="BJ9" s="211">
        <v>0</v>
      </c>
      <c r="BK9" s="211">
        <v>2</v>
      </c>
      <c r="BL9" s="211">
        <v>3</v>
      </c>
      <c r="BM9" s="211">
        <v>0</v>
      </c>
      <c r="BN9" s="211">
        <v>0</v>
      </c>
      <c r="BO9" s="211">
        <v>1</v>
      </c>
      <c r="BP9" s="211">
        <v>1</v>
      </c>
      <c r="BQ9" s="220">
        <f t="shared" si="12"/>
        <v>0.88888888888888884</v>
      </c>
      <c r="BR9" s="215">
        <f t="shared" si="13"/>
        <v>8</v>
      </c>
      <c r="BS9" s="218">
        <v>9</v>
      </c>
      <c r="BT9" s="219">
        <f t="shared" si="14"/>
        <v>0.88888888888888884</v>
      </c>
      <c r="BU9" s="211">
        <v>2</v>
      </c>
      <c r="BV9" s="211">
        <v>0</v>
      </c>
      <c r="BW9" s="211">
        <v>2</v>
      </c>
      <c r="BX9" s="211">
        <v>2</v>
      </c>
      <c r="BY9" s="211">
        <v>0</v>
      </c>
      <c r="BZ9" s="211">
        <v>0</v>
      </c>
      <c r="CA9" s="211">
        <v>0</v>
      </c>
      <c r="CB9" s="211">
        <v>1</v>
      </c>
      <c r="CC9" s="211">
        <v>1</v>
      </c>
      <c r="CD9" s="220">
        <f t="shared" si="15"/>
        <v>0.88888888888888884</v>
      </c>
      <c r="CE9" s="215">
        <f t="shared" si="16"/>
        <v>8</v>
      </c>
      <c r="CF9" s="218">
        <v>9</v>
      </c>
      <c r="CG9" s="219">
        <f t="shared" si="17"/>
        <v>0.88888888888888884</v>
      </c>
      <c r="CH9" s="211">
        <v>0</v>
      </c>
      <c r="CI9" s="211">
        <v>1</v>
      </c>
      <c r="CJ9" s="211">
        <v>0</v>
      </c>
      <c r="CK9" s="211">
        <v>1</v>
      </c>
      <c r="CL9" s="211">
        <v>1</v>
      </c>
      <c r="CM9" s="211">
        <v>1</v>
      </c>
      <c r="CN9" s="211">
        <v>0</v>
      </c>
      <c r="CO9" s="211">
        <v>0</v>
      </c>
      <c r="CP9" s="211">
        <v>0</v>
      </c>
      <c r="CQ9" s="220">
        <f t="shared" si="18"/>
        <v>0.44444444444444442</v>
      </c>
      <c r="CR9" s="215">
        <f t="shared" si="19"/>
        <v>4</v>
      </c>
      <c r="CS9" s="218">
        <v>9</v>
      </c>
      <c r="CT9" s="219">
        <f t="shared" si="20"/>
        <v>0.44444444444444442</v>
      </c>
      <c r="CU9" s="211">
        <v>0</v>
      </c>
      <c r="CV9" s="211">
        <v>1</v>
      </c>
      <c r="CW9" s="211">
        <v>1</v>
      </c>
      <c r="CX9" s="211">
        <v>1</v>
      </c>
      <c r="CY9" s="211">
        <v>1</v>
      </c>
      <c r="CZ9" s="211">
        <v>0</v>
      </c>
      <c r="DA9" s="211">
        <v>0</v>
      </c>
      <c r="DB9" s="211">
        <v>1</v>
      </c>
      <c r="DC9" s="211">
        <v>0</v>
      </c>
      <c r="DD9" s="220">
        <f t="shared" si="21"/>
        <v>0.55555555555555558</v>
      </c>
      <c r="DE9" s="215">
        <f t="shared" si="22"/>
        <v>5</v>
      </c>
      <c r="DF9" s="218">
        <v>9</v>
      </c>
      <c r="DG9" s="219">
        <f t="shared" si="23"/>
        <v>0.55555555555555558</v>
      </c>
      <c r="DH9" s="211">
        <v>0</v>
      </c>
      <c r="DI9" s="211">
        <v>0</v>
      </c>
      <c r="DJ9" s="211">
        <v>0</v>
      </c>
      <c r="DK9" s="211">
        <v>2</v>
      </c>
      <c r="DL9" s="211">
        <v>0</v>
      </c>
      <c r="DM9" s="211">
        <v>0</v>
      </c>
      <c r="DN9" s="211">
        <v>1</v>
      </c>
      <c r="DO9" s="211">
        <v>1</v>
      </c>
      <c r="DP9" s="211">
        <v>1</v>
      </c>
      <c r="DQ9" s="220">
        <f t="shared" si="24"/>
        <v>0.55555555555555558</v>
      </c>
      <c r="DR9" s="215">
        <f t="shared" si="27"/>
        <v>5</v>
      </c>
      <c r="DS9" s="218">
        <v>9</v>
      </c>
      <c r="DT9" s="219">
        <f t="shared" si="25"/>
        <v>0.55555555555555558</v>
      </c>
      <c r="DU9" s="211">
        <v>0</v>
      </c>
      <c r="DV9" s="211">
        <v>0</v>
      </c>
      <c r="DW9" s="211">
        <v>0</v>
      </c>
      <c r="DX9" s="211">
        <v>0</v>
      </c>
      <c r="DY9" s="211">
        <v>0</v>
      </c>
      <c r="DZ9" s="211">
        <v>0</v>
      </c>
      <c r="EA9" s="211">
        <v>0</v>
      </c>
      <c r="EB9" s="211">
        <v>1</v>
      </c>
      <c r="EC9" s="211">
        <v>0</v>
      </c>
      <c r="ED9" s="220">
        <f t="shared" si="28"/>
        <v>0.1111111111111111</v>
      </c>
      <c r="EE9" s="215">
        <f t="shared" si="26"/>
        <v>1.1111111111111112</v>
      </c>
      <c r="EF9" s="218">
        <v>9</v>
      </c>
      <c r="EG9" s="219">
        <f t="shared" si="29"/>
        <v>0.1234567901234568</v>
      </c>
    </row>
    <row r="10" spans="2:137" x14ac:dyDescent="0.2">
      <c r="B10" s="150" t="s">
        <v>115</v>
      </c>
      <c r="C10" s="146" t="s">
        <v>116</v>
      </c>
      <c r="D10" s="146" t="s">
        <v>125</v>
      </c>
      <c r="E10" s="146" t="s">
        <v>118</v>
      </c>
      <c r="F10" s="155" t="s">
        <v>119</v>
      </c>
      <c r="G10" s="146"/>
      <c r="H10" s="210">
        <v>1</v>
      </c>
      <c r="I10" s="211">
        <v>1</v>
      </c>
      <c r="J10" s="211">
        <v>0</v>
      </c>
      <c r="K10" s="211">
        <v>0</v>
      </c>
      <c r="L10" s="211">
        <v>0</v>
      </c>
      <c r="M10" s="211">
        <v>0</v>
      </c>
      <c r="N10" s="211">
        <v>0</v>
      </c>
      <c r="O10" s="211">
        <v>0</v>
      </c>
      <c r="P10" s="211">
        <v>1</v>
      </c>
      <c r="Q10" s="212">
        <f t="shared" si="0"/>
        <v>0.33333333333333331</v>
      </c>
      <c r="R10" s="213">
        <f t="shared" si="1"/>
        <v>3</v>
      </c>
      <c r="S10" s="213">
        <v>9</v>
      </c>
      <c r="T10" s="214">
        <f t="shared" si="2"/>
        <v>0.33333333333333331</v>
      </c>
      <c r="U10" s="211">
        <v>1</v>
      </c>
      <c r="V10" s="211">
        <v>0</v>
      </c>
      <c r="W10" s="211">
        <v>2</v>
      </c>
      <c r="X10" s="211">
        <v>2</v>
      </c>
      <c r="Y10" s="211">
        <v>0</v>
      </c>
      <c r="Z10" s="211">
        <v>0</v>
      </c>
      <c r="AA10" s="211">
        <v>1</v>
      </c>
      <c r="AB10" s="211">
        <v>4</v>
      </c>
      <c r="AC10" s="211">
        <v>0</v>
      </c>
      <c r="AD10" s="212">
        <f t="shared" si="3"/>
        <v>1.1111111111111112</v>
      </c>
      <c r="AE10" s="215">
        <f t="shared" si="4"/>
        <v>10</v>
      </c>
      <c r="AF10" s="215">
        <v>9</v>
      </c>
      <c r="AG10" s="214">
        <f t="shared" si="5"/>
        <v>1.1111111111111112</v>
      </c>
      <c r="AH10" s="211">
        <v>0</v>
      </c>
      <c r="AI10" s="211">
        <v>0</v>
      </c>
      <c r="AJ10" s="211">
        <v>1</v>
      </c>
      <c r="AK10" s="211">
        <v>3</v>
      </c>
      <c r="AL10" s="211">
        <v>3</v>
      </c>
      <c r="AM10" s="211">
        <v>1</v>
      </c>
      <c r="AN10" s="211">
        <v>2</v>
      </c>
      <c r="AO10" s="211">
        <v>0</v>
      </c>
      <c r="AP10" s="211">
        <v>0</v>
      </c>
      <c r="AQ10" s="216">
        <f t="shared" si="6"/>
        <v>1.1111111111111112</v>
      </c>
      <c r="AR10" s="217">
        <f t="shared" si="7"/>
        <v>10</v>
      </c>
      <c r="AS10" s="218">
        <v>9</v>
      </c>
      <c r="AT10" s="214">
        <f t="shared" si="8"/>
        <v>1.1111111111111112</v>
      </c>
      <c r="AU10" s="211">
        <v>0</v>
      </c>
      <c r="AV10" s="211">
        <v>0</v>
      </c>
      <c r="AW10" s="211">
        <v>0</v>
      </c>
      <c r="AX10" s="211">
        <v>0</v>
      </c>
      <c r="AY10" s="211">
        <v>0</v>
      </c>
      <c r="AZ10" s="211">
        <v>0</v>
      </c>
      <c r="BA10" s="211">
        <v>2</v>
      </c>
      <c r="BB10" s="211">
        <v>0</v>
      </c>
      <c r="BC10" s="211">
        <v>0</v>
      </c>
      <c r="BD10" s="212">
        <f t="shared" si="9"/>
        <v>0.22222222222222221</v>
      </c>
      <c r="BE10" s="218">
        <f t="shared" si="10"/>
        <v>2</v>
      </c>
      <c r="BF10" s="218">
        <v>9</v>
      </c>
      <c r="BG10" s="219">
        <f t="shared" si="11"/>
        <v>0.22222222222222221</v>
      </c>
      <c r="BH10" s="211">
        <v>0</v>
      </c>
      <c r="BI10" s="211">
        <v>0</v>
      </c>
      <c r="BJ10" s="211">
        <v>0</v>
      </c>
      <c r="BK10" s="211">
        <v>0</v>
      </c>
      <c r="BL10" s="211">
        <v>0</v>
      </c>
      <c r="BM10" s="211">
        <v>1</v>
      </c>
      <c r="BN10" s="211">
        <v>0</v>
      </c>
      <c r="BO10" s="211">
        <v>0</v>
      </c>
      <c r="BP10" s="211">
        <v>0</v>
      </c>
      <c r="BQ10" s="220">
        <f t="shared" si="12"/>
        <v>0.1111111111111111</v>
      </c>
      <c r="BR10" s="215">
        <f t="shared" si="13"/>
        <v>1</v>
      </c>
      <c r="BS10" s="218">
        <v>9</v>
      </c>
      <c r="BT10" s="219">
        <f t="shared" si="14"/>
        <v>0.1111111111111111</v>
      </c>
      <c r="BU10" s="211">
        <v>0</v>
      </c>
      <c r="BV10" s="211">
        <v>0</v>
      </c>
      <c r="BW10" s="211">
        <v>2</v>
      </c>
      <c r="BX10" s="211">
        <v>0</v>
      </c>
      <c r="BY10" s="211">
        <v>0</v>
      </c>
      <c r="BZ10" s="211">
        <v>0</v>
      </c>
      <c r="CA10" s="211">
        <v>2</v>
      </c>
      <c r="CB10" s="211">
        <v>1</v>
      </c>
      <c r="CC10" s="211">
        <v>0</v>
      </c>
      <c r="CD10" s="220">
        <f t="shared" si="15"/>
        <v>0.55555555555555558</v>
      </c>
      <c r="CE10" s="215">
        <f t="shared" si="16"/>
        <v>5</v>
      </c>
      <c r="CF10" s="218">
        <v>9</v>
      </c>
      <c r="CG10" s="219">
        <f t="shared" si="17"/>
        <v>0.55555555555555558</v>
      </c>
      <c r="CH10" s="211">
        <v>2</v>
      </c>
      <c r="CI10" s="211">
        <v>1</v>
      </c>
      <c r="CJ10" s="211">
        <v>1</v>
      </c>
      <c r="CK10" s="211">
        <v>2</v>
      </c>
      <c r="CL10" s="211">
        <v>0</v>
      </c>
      <c r="CM10" s="211">
        <v>0</v>
      </c>
      <c r="CN10" s="211">
        <v>0</v>
      </c>
      <c r="CO10" s="211">
        <v>0</v>
      </c>
      <c r="CP10" s="211">
        <v>1</v>
      </c>
      <c r="CQ10" s="220">
        <f t="shared" si="18"/>
        <v>0.77777777777777779</v>
      </c>
      <c r="CR10" s="215">
        <f t="shared" si="19"/>
        <v>7</v>
      </c>
      <c r="CS10" s="218">
        <v>9</v>
      </c>
      <c r="CT10" s="219">
        <f t="shared" si="20"/>
        <v>0.77777777777777779</v>
      </c>
      <c r="CU10" s="211">
        <v>2</v>
      </c>
      <c r="CV10" s="211">
        <v>0</v>
      </c>
      <c r="CW10" s="211">
        <v>0</v>
      </c>
      <c r="CX10" s="211">
        <v>1</v>
      </c>
      <c r="CY10" s="211">
        <v>1</v>
      </c>
      <c r="CZ10" s="211">
        <v>0</v>
      </c>
      <c r="DA10" s="211">
        <v>0</v>
      </c>
      <c r="DB10" s="211">
        <v>1</v>
      </c>
      <c r="DC10" s="211">
        <v>0</v>
      </c>
      <c r="DD10" s="220">
        <f t="shared" si="21"/>
        <v>0.55555555555555558</v>
      </c>
      <c r="DE10" s="215">
        <f t="shared" si="22"/>
        <v>5</v>
      </c>
      <c r="DF10" s="218">
        <v>9</v>
      </c>
      <c r="DG10" s="219">
        <f t="shared" si="23"/>
        <v>0.55555555555555558</v>
      </c>
      <c r="DH10" s="211">
        <v>0</v>
      </c>
      <c r="DI10" s="211">
        <v>2</v>
      </c>
      <c r="DJ10" s="211">
        <v>0</v>
      </c>
      <c r="DK10" s="211">
        <v>3</v>
      </c>
      <c r="DL10" s="211">
        <v>0</v>
      </c>
      <c r="DM10" s="211">
        <v>1</v>
      </c>
      <c r="DN10" s="211">
        <v>3</v>
      </c>
      <c r="DO10" s="211">
        <v>1</v>
      </c>
      <c r="DP10" s="211">
        <v>0</v>
      </c>
      <c r="DQ10" s="220">
        <f t="shared" si="24"/>
        <v>1.1111111111111112</v>
      </c>
      <c r="DR10" s="215">
        <f t="shared" si="27"/>
        <v>10</v>
      </c>
      <c r="DS10" s="218">
        <v>9</v>
      </c>
      <c r="DT10" s="219">
        <f t="shared" si="25"/>
        <v>1.1111111111111112</v>
      </c>
      <c r="DU10" s="211">
        <v>2</v>
      </c>
      <c r="DV10" s="211">
        <v>0</v>
      </c>
      <c r="DW10" s="211">
        <v>0</v>
      </c>
      <c r="DX10" s="211">
        <v>2</v>
      </c>
      <c r="DY10" s="211">
        <v>1</v>
      </c>
      <c r="DZ10" s="211">
        <v>0</v>
      </c>
      <c r="EA10" s="211">
        <v>1</v>
      </c>
      <c r="EB10" s="211">
        <v>0</v>
      </c>
      <c r="EC10" s="211">
        <v>1</v>
      </c>
      <c r="ED10" s="220">
        <f t="shared" si="28"/>
        <v>0.77777777777777779</v>
      </c>
      <c r="EE10" s="215">
        <f t="shared" si="26"/>
        <v>7.7777777777777777</v>
      </c>
      <c r="EF10" s="218">
        <v>9</v>
      </c>
      <c r="EG10" s="219">
        <f t="shared" si="29"/>
        <v>0.86419753086419748</v>
      </c>
    </row>
    <row r="11" spans="2:137" x14ac:dyDescent="0.2">
      <c r="B11" s="150" t="s">
        <v>115</v>
      </c>
      <c r="C11" s="146" t="s">
        <v>116</v>
      </c>
      <c r="D11" s="146" t="s">
        <v>126</v>
      </c>
      <c r="E11" s="146" t="s">
        <v>118</v>
      </c>
      <c r="F11" s="155" t="s">
        <v>119</v>
      </c>
      <c r="G11" s="146"/>
      <c r="H11" s="210">
        <v>1</v>
      </c>
      <c r="I11" s="211">
        <v>0</v>
      </c>
      <c r="J11" s="211">
        <v>3</v>
      </c>
      <c r="K11" s="211">
        <v>0</v>
      </c>
      <c r="L11" s="211">
        <v>0</v>
      </c>
      <c r="M11" s="211">
        <v>0</v>
      </c>
      <c r="N11" s="211">
        <v>0</v>
      </c>
      <c r="O11" s="211">
        <v>1</v>
      </c>
      <c r="P11" s="211">
        <v>0</v>
      </c>
      <c r="Q11" s="212">
        <f t="shared" si="0"/>
        <v>0.55555555555555558</v>
      </c>
      <c r="R11" s="213">
        <f t="shared" si="1"/>
        <v>5</v>
      </c>
      <c r="S11" s="213">
        <v>9</v>
      </c>
      <c r="T11" s="214">
        <f t="shared" si="2"/>
        <v>0.55555555555555558</v>
      </c>
      <c r="U11" s="211">
        <v>2</v>
      </c>
      <c r="V11" s="211">
        <v>0</v>
      </c>
      <c r="W11" s="211">
        <v>0</v>
      </c>
      <c r="X11" s="211">
        <v>1</v>
      </c>
      <c r="Y11" s="211">
        <v>0</v>
      </c>
      <c r="Z11" s="211">
        <v>1</v>
      </c>
      <c r="AA11" s="211">
        <v>1</v>
      </c>
      <c r="AB11" s="211">
        <v>3</v>
      </c>
      <c r="AC11" s="211">
        <v>1</v>
      </c>
      <c r="AD11" s="212">
        <f t="shared" si="3"/>
        <v>1</v>
      </c>
      <c r="AE11" s="215">
        <f t="shared" si="4"/>
        <v>9</v>
      </c>
      <c r="AF11" s="215">
        <v>9</v>
      </c>
      <c r="AG11" s="214">
        <f t="shared" si="5"/>
        <v>1</v>
      </c>
      <c r="AH11" s="211">
        <v>0</v>
      </c>
      <c r="AI11" s="211">
        <v>0</v>
      </c>
      <c r="AJ11" s="211">
        <v>2</v>
      </c>
      <c r="AK11" s="211">
        <v>0</v>
      </c>
      <c r="AL11" s="211">
        <v>1</v>
      </c>
      <c r="AM11" s="211">
        <v>1</v>
      </c>
      <c r="AN11" s="211">
        <v>1</v>
      </c>
      <c r="AO11" s="211">
        <v>1</v>
      </c>
      <c r="AP11" s="211">
        <v>1</v>
      </c>
      <c r="AQ11" s="216">
        <f t="shared" si="6"/>
        <v>0.77777777777777779</v>
      </c>
      <c r="AR11" s="217">
        <f t="shared" si="7"/>
        <v>7</v>
      </c>
      <c r="AS11" s="218">
        <v>9</v>
      </c>
      <c r="AT11" s="214">
        <f t="shared" si="8"/>
        <v>0.77777777777777779</v>
      </c>
      <c r="AU11" s="211">
        <v>1</v>
      </c>
      <c r="AV11" s="211">
        <v>1</v>
      </c>
      <c r="AW11" s="211">
        <v>1</v>
      </c>
      <c r="AX11" s="211">
        <v>0</v>
      </c>
      <c r="AY11" s="211">
        <v>0</v>
      </c>
      <c r="AZ11" s="211">
        <v>0</v>
      </c>
      <c r="BA11" s="211">
        <v>0</v>
      </c>
      <c r="BB11" s="211">
        <v>0</v>
      </c>
      <c r="BC11" s="211">
        <v>0</v>
      </c>
      <c r="BD11" s="212">
        <f t="shared" si="9"/>
        <v>0.33333333333333331</v>
      </c>
      <c r="BE11" s="218">
        <f t="shared" si="10"/>
        <v>3</v>
      </c>
      <c r="BF11" s="218">
        <v>9</v>
      </c>
      <c r="BG11" s="219">
        <f t="shared" si="11"/>
        <v>0.33333333333333331</v>
      </c>
      <c r="BH11" s="211">
        <v>0</v>
      </c>
      <c r="BI11" s="211">
        <v>5</v>
      </c>
      <c r="BJ11" s="211">
        <v>0</v>
      </c>
      <c r="BK11" s="211">
        <v>1</v>
      </c>
      <c r="BL11" s="211">
        <v>0</v>
      </c>
      <c r="BM11" s="211">
        <v>0</v>
      </c>
      <c r="BN11" s="211">
        <v>0</v>
      </c>
      <c r="BO11" s="211">
        <v>1</v>
      </c>
      <c r="BP11" s="211">
        <v>0</v>
      </c>
      <c r="BQ11" s="220">
        <f t="shared" si="12"/>
        <v>0.77777777777777779</v>
      </c>
      <c r="BR11" s="215">
        <f t="shared" si="13"/>
        <v>7</v>
      </c>
      <c r="BS11" s="218">
        <v>8</v>
      </c>
      <c r="BT11" s="219">
        <f t="shared" si="14"/>
        <v>0.875</v>
      </c>
      <c r="BU11" s="211">
        <v>0</v>
      </c>
      <c r="BV11" s="211">
        <v>0</v>
      </c>
      <c r="BW11" s="211">
        <v>0</v>
      </c>
      <c r="BX11" s="211">
        <v>1</v>
      </c>
      <c r="BY11" s="211">
        <v>0</v>
      </c>
      <c r="BZ11" s="211">
        <v>0</v>
      </c>
      <c r="CA11" s="211">
        <v>0</v>
      </c>
      <c r="CB11" s="211">
        <v>0</v>
      </c>
      <c r="CC11" s="211">
        <v>0</v>
      </c>
      <c r="CD11" s="220">
        <f t="shared" si="15"/>
        <v>0.1111111111111111</v>
      </c>
      <c r="CE11" s="215">
        <f t="shared" si="16"/>
        <v>1</v>
      </c>
      <c r="CF11" s="218">
        <v>9</v>
      </c>
      <c r="CG11" s="219">
        <f t="shared" si="17"/>
        <v>0.1111111111111111</v>
      </c>
      <c r="CH11" s="211">
        <v>1</v>
      </c>
      <c r="CI11" s="211">
        <v>0</v>
      </c>
      <c r="CJ11" s="211">
        <v>0</v>
      </c>
      <c r="CK11" s="211">
        <v>0</v>
      </c>
      <c r="CL11" s="211">
        <v>0</v>
      </c>
      <c r="CM11" s="211">
        <v>1</v>
      </c>
      <c r="CN11" s="211">
        <v>1</v>
      </c>
      <c r="CO11" s="211">
        <v>0</v>
      </c>
      <c r="CP11" s="211">
        <v>2</v>
      </c>
      <c r="CQ11" s="220">
        <f t="shared" si="18"/>
        <v>0.55555555555555558</v>
      </c>
      <c r="CR11" s="215">
        <f t="shared" si="19"/>
        <v>5</v>
      </c>
      <c r="CS11" s="218">
        <v>9</v>
      </c>
      <c r="CT11" s="219">
        <f t="shared" si="20"/>
        <v>0.55555555555555558</v>
      </c>
      <c r="CU11" s="211">
        <v>0</v>
      </c>
      <c r="CV11" s="211">
        <v>0</v>
      </c>
      <c r="CW11" s="211">
        <v>0</v>
      </c>
      <c r="CX11" s="211">
        <v>1</v>
      </c>
      <c r="CY11" s="211">
        <v>0</v>
      </c>
      <c r="CZ11" s="211">
        <v>0</v>
      </c>
      <c r="DA11" s="211">
        <v>0</v>
      </c>
      <c r="DB11" s="211">
        <v>0</v>
      </c>
      <c r="DC11" s="211">
        <v>0</v>
      </c>
      <c r="DD11" s="220">
        <f t="shared" si="21"/>
        <v>0.1111111111111111</v>
      </c>
      <c r="DE11" s="215">
        <f t="shared" si="22"/>
        <v>1</v>
      </c>
      <c r="DF11" s="218">
        <v>9</v>
      </c>
      <c r="DG11" s="219">
        <f t="shared" si="23"/>
        <v>0.1111111111111111</v>
      </c>
      <c r="DH11" s="211">
        <v>0</v>
      </c>
      <c r="DI11" s="211">
        <v>2</v>
      </c>
      <c r="DJ11" s="211">
        <v>0</v>
      </c>
      <c r="DK11" s="211">
        <v>2</v>
      </c>
      <c r="DL11" s="211">
        <v>0</v>
      </c>
      <c r="DM11" s="211">
        <v>0</v>
      </c>
      <c r="DN11" s="211">
        <v>0</v>
      </c>
      <c r="DO11" s="211">
        <v>0</v>
      </c>
      <c r="DP11" s="211">
        <v>0</v>
      </c>
      <c r="DQ11" s="220">
        <f t="shared" si="24"/>
        <v>0.44444444444444442</v>
      </c>
      <c r="DR11" s="215">
        <f t="shared" si="27"/>
        <v>4</v>
      </c>
      <c r="DS11" s="218">
        <v>9</v>
      </c>
      <c r="DT11" s="219">
        <f t="shared" si="25"/>
        <v>0.44444444444444442</v>
      </c>
      <c r="DU11" s="211">
        <v>0</v>
      </c>
      <c r="DV11" s="211">
        <v>1</v>
      </c>
      <c r="DW11" s="211">
        <v>0</v>
      </c>
      <c r="DX11" s="211">
        <v>1</v>
      </c>
      <c r="DY11" s="211">
        <v>0</v>
      </c>
      <c r="DZ11" s="211">
        <v>0</v>
      </c>
      <c r="EA11" s="211">
        <v>0</v>
      </c>
      <c r="EB11" s="211">
        <v>0</v>
      </c>
      <c r="EC11" s="211">
        <v>1</v>
      </c>
      <c r="ED11" s="220">
        <f t="shared" si="28"/>
        <v>0.33333333333333331</v>
      </c>
      <c r="EE11" s="215">
        <f t="shared" si="26"/>
        <v>3.3333333333333335</v>
      </c>
      <c r="EF11" s="218">
        <v>9</v>
      </c>
      <c r="EG11" s="219">
        <f t="shared" si="29"/>
        <v>0.37037037037037041</v>
      </c>
    </row>
    <row r="12" spans="2:137" x14ac:dyDescent="0.2">
      <c r="B12" s="150" t="s">
        <v>115</v>
      </c>
      <c r="C12" s="146" t="s">
        <v>116</v>
      </c>
      <c r="D12" s="146" t="s">
        <v>127</v>
      </c>
      <c r="E12" s="146" t="s">
        <v>118</v>
      </c>
      <c r="F12" s="155" t="s">
        <v>119</v>
      </c>
      <c r="G12" s="146"/>
      <c r="H12" s="210">
        <v>0</v>
      </c>
      <c r="I12" s="211">
        <v>1</v>
      </c>
      <c r="J12" s="211">
        <v>0</v>
      </c>
      <c r="K12" s="211">
        <v>1</v>
      </c>
      <c r="L12" s="211">
        <v>1</v>
      </c>
      <c r="M12" s="211">
        <v>2</v>
      </c>
      <c r="N12" s="211">
        <v>2</v>
      </c>
      <c r="O12" s="211">
        <v>0</v>
      </c>
      <c r="P12" s="211">
        <v>1</v>
      </c>
      <c r="Q12" s="212">
        <f t="shared" si="0"/>
        <v>0.88888888888888884</v>
      </c>
      <c r="R12" s="213">
        <f t="shared" si="1"/>
        <v>8</v>
      </c>
      <c r="S12" s="213">
        <v>9</v>
      </c>
      <c r="T12" s="214">
        <f t="shared" si="2"/>
        <v>0.88888888888888884</v>
      </c>
      <c r="U12" s="211">
        <v>0</v>
      </c>
      <c r="V12" s="211">
        <v>0</v>
      </c>
      <c r="W12" s="211">
        <v>1</v>
      </c>
      <c r="X12" s="211">
        <v>2</v>
      </c>
      <c r="Y12" s="211">
        <v>1</v>
      </c>
      <c r="Z12" s="211">
        <v>0</v>
      </c>
      <c r="AA12" s="211">
        <v>1</v>
      </c>
      <c r="AB12" s="211">
        <v>1</v>
      </c>
      <c r="AC12" s="211">
        <v>0</v>
      </c>
      <c r="AD12" s="212">
        <f t="shared" si="3"/>
        <v>0.66666666666666663</v>
      </c>
      <c r="AE12" s="215">
        <f t="shared" si="4"/>
        <v>6</v>
      </c>
      <c r="AF12" s="215">
        <v>9</v>
      </c>
      <c r="AG12" s="214">
        <f t="shared" si="5"/>
        <v>0.66666666666666663</v>
      </c>
      <c r="AH12" s="211">
        <v>2</v>
      </c>
      <c r="AI12" s="211">
        <v>0</v>
      </c>
      <c r="AJ12" s="211">
        <v>1</v>
      </c>
      <c r="AK12" s="211">
        <v>0</v>
      </c>
      <c r="AL12" s="211">
        <v>0</v>
      </c>
      <c r="AM12" s="211">
        <v>1</v>
      </c>
      <c r="AN12" s="211">
        <v>0</v>
      </c>
      <c r="AO12" s="211">
        <v>0</v>
      </c>
      <c r="AP12" s="211">
        <v>0</v>
      </c>
      <c r="AQ12" s="216">
        <f t="shared" si="6"/>
        <v>0.44444444444444442</v>
      </c>
      <c r="AR12" s="217">
        <f t="shared" si="7"/>
        <v>4</v>
      </c>
      <c r="AS12" s="218">
        <v>9</v>
      </c>
      <c r="AT12" s="214">
        <f t="shared" si="8"/>
        <v>0.44444444444444442</v>
      </c>
      <c r="AU12" s="211">
        <v>0</v>
      </c>
      <c r="AV12" s="211">
        <v>1</v>
      </c>
      <c r="AW12" s="211">
        <v>0</v>
      </c>
      <c r="AX12" s="211">
        <v>0</v>
      </c>
      <c r="AY12" s="211">
        <v>1</v>
      </c>
      <c r="AZ12" s="211">
        <v>0</v>
      </c>
      <c r="BA12" s="211">
        <v>0</v>
      </c>
      <c r="BB12" s="211">
        <v>1</v>
      </c>
      <c r="BC12" s="211">
        <v>1</v>
      </c>
      <c r="BD12" s="212">
        <f t="shared" si="9"/>
        <v>0.44444444444444442</v>
      </c>
      <c r="BE12" s="218">
        <f t="shared" si="10"/>
        <v>4</v>
      </c>
      <c r="BF12" s="218">
        <v>9</v>
      </c>
      <c r="BG12" s="219">
        <f t="shared" si="11"/>
        <v>0.44444444444444442</v>
      </c>
      <c r="BH12" s="211">
        <v>0</v>
      </c>
      <c r="BI12" s="211">
        <v>1</v>
      </c>
      <c r="BJ12" s="211">
        <v>0</v>
      </c>
      <c r="BK12" s="211">
        <v>1</v>
      </c>
      <c r="BL12" s="211">
        <v>0</v>
      </c>
      <c r="BM12" s="211">
        <v>1</v>
      </c>
      <c r="BN12" s="211">
        <v>1</v>
      </c>
      <c r="BO12" s="211">
        <v>0</v>
      </c>
      <c r="BP12" s="211">
        <v>0</v>
      </c>
      <c r="BQ12" s="220">
        <f t="shared" si="12"/>
        <v>0.44444444444444442</v>
      </c>
      <c r="BR12" s="215">
        <f t="shared" si="13"/>
        <v>4</v>
      </c>
      <c r="BS12" s="218">
        <v>9</v>
      </c>
      <c r="BT12" s="219">
        <f t="shared" si="14"/>
        <v>0.44444444444444442</v>
      </c>
      <c r="BU12" s="211">
        <v>0</v>
      </c>
      <c r="BV12" s="211">
        <v>0</v>
      </c>
      <c r="BW12" s="211">
        <v>1</v>
      </c>
      <c r="BX12" s="211">
        <v>2</v>
      </c>
      <c r="BY12" s="211">
        <v>0</v>
      </c>
      <c r="BZ12" s="211">
        <v>1</v>
      </c>
      <c r="CA12" s="211">
        <v>1</v>
      </c>
      <c r="CB12" s="211">
        <v>0</v>
      </c>
      <c r="CC12" s="211">
        <v>0</v>
      </c>
      <c r="CD12" s="220">
        <f t="shared" si="15"/>
        <v>0.55555555555555558</v>
      </c>
      <c r="CE12" s="215">
        <f t="shared" si="16"/>
        <v>5</v>
      </c>
      <c r="CF12" s="218">
        <v>9</v>
      </c>
      <c r="CG12" s="219">
        <f t="shared" si="17"/>
        <v>0.55555555555555558</v>
      </c>
      <c r="CH12" s="211">
        <v>2</v>
      </c>
      <c r="CI12" s="211">
        <v>0</v>
      </c>
      <c r="CJ12" s="211">
        <v>1</v>
      </c>
      <c r="CK12" s="211">
        <v>0</v>
      </c>
      <c r="CL12" s="211">
        <v>0</v>
      </c>
      <c r="CM12" s="211">
        <v>0</v>
      </c>
      <c r="CN12" s="211">
        <v>0</v>
      </c>
      <c r="CO12" s="211">
        <v>2</v>
      </c>
      <c r="CP12" s="211">
        <v>1</v>
      </c>
      <c r="CQ12" s="220">
        <f t="shared" si="18"/>
        <v>0.66666666666666663</v>
      </c>
      <c r="CR12" s="215">
        <f t="shared" si="19"/>
        <v>6</v>
      </c>
      <c r="CS12" s="218">
        <v>9</v>
      </c>
      <c r="CT12" s="219">
        <f t="shared" si="20"/>
        <v>0.66666666666666663</v>
      </c>
      <c r="CU12" s="211">
        <v>0</v>
      </c>
      <c r="CV12" s="211">
        <v>0</v>
      </c>
      <c r="CW12" s="211">
        <v>0</v>
      </c>
      <c r="CX12" s="211">
        <v>1</v>
      </c>
      <c r="CY12" s="211">
        <v>2</v>
      </c>
      <c r="CZ12" s="211">
        <v>0</v>
      </c>
      <c r="DA12" s="211">
        <v>0</v>
      </c>
      <c r="DB12" s="211">
        <v>1</v>
      </c>
      <c r="DC12" s="211">
        <v>0</v>
      </c>
      <c r="DD12" s="220">
        <f t="shared" si="21"/>
        <v>0.44444444444444442</v>
      </c>
      <c r="DE12" s="215">
        <f t="shared" si="22"/>
        <v>4</v>
      </c>
      <c r="DF12" s="218">
        <v>9</v>
      </c>
      <c r="DG12" s="219">
        <f t="shared" si="23"/>
        <v>0.44444444444444442</v>
      </c>
      <c r="DH12" s="211">
        <v>1</v>
      </c>
      <c r="DI12" s="211">
        <v>1</v>
      </c>
      <c r="DJ12" s="211">
        <v>0</v>
      </c>
      <c r="DK12" s="211">
        <v>1</v>
      </c>
      <c r="DL12" s="211">
        <v>0</v>
      </c>
      <c r="DM12" s="211">
        <v>0</v>
      </c>
      <c r="DN12" s="211">
        <v>0</v>
      </c>
      <c r="DO12" s="211">
        <v>0</v>
      </c>
      <c r="DP12" s="211">
        <v>0</v>
      </c>
      <c r="DQ12" s="220">
        <f t="shared" si="24"/>
        <v>0.33333333333333331</v>
      </c>
      <c r="DR12" s="215">
        <f t="shared" si="27"/>
        <v>3</v>
      </c>
      <c r="DS12" s="218">
        <v>9</v>
      </c>
      <c r="DT12" s="219">
        <f t="shared" si="25"/>
        <v>0.33333333333333331</v>
      </c>
      <c r="DU12" s="211">
        <v>0</v>
      </c>
      <c r="DV12" s="211">
        <v>1</v>
      </c>
      <c r="DW12" s="211">
        <v>0</v>
      </c>
      <c r="DX12" s="211">
        <v>0</v>
      </c>
      <c r="DY12" s="211">
        <v>2</v>
      </c>
      <c r="DZ12" s="211">
        <v>0</v>
      </c>
      <c r="EA12" s="211">
        <v>0</v>
      </c>
      <c r="EB12" s="211">
        <v>1</v>
      </c>
      <c r="EC12" s="211">
        <v>0</v>
      </c>
      <c r="ED12" s="220">
        <f t="shared" si="28"/>
        <v>0.44444444444444442</v>
      </c>
      <c r="EE12" s="215">
        <f t="shared" si="26"/>
        <v>4.4444444444444446</v>
      </c>
      <c r="EF12" s="218">
        <v>9</v>
      </c>
      <c r="EG12" s="219">
        <f t="shared" si="29"/>
        <v>0.49382716049382719</v>
      </c>
    </row>
    <row r="13" spans="2:137" x14ac:dyDescent="0.2">
      <c r="B13" s="150" t="s">
        <v>115</v>
      </c>
      <c r="C13" s="146" t="s">
        <v>116</v>
      </c>
      <c r="D13" s="146" t="s">
        <v>128</v>
      </c>
      <c r="E13" s="146" t="s">
        <v>118</v>
      </c>
      <c r="F13" s="155" t="s">
        <v>119</v>
      </c>
      <c r="G13" s="146"/>
      <c r="H13" s="210">
        <v>1</v>
      </c>
      <c r="I13" s="211">
        <v>5</v>
      </c>
      <c r="J13" s="211">
        <v>0</v>
      </c>
      <c r="K13" s="211">
        <v>3</v>
      </c>
      <c r="L13" s="211">
        <v>0</v>
      </c>
      <c r="M13" s="211">
        <v>0</v>
      </c>
      <c r="N13" s="211">
        <v>1</v>
      </c>
      <c r="O13" s="211">
        <v>2</v>
      </c>
      <c r="P13" s="211">
        <v>0</v>
      </c>
      <c r="Q13" s="212">
        <f t="shared" si="0"/>
        <v>1.3333333333333333</v>
      </c>
      <c r="R13" s="213">
        <f t="shared" si="1"/>
        <v>12</v>
      </c>
      <c r="S13" s="213">
        <v>8</v>
      </c>
      <c r="T13" s="214">
        <f t="shared" si="2"/>
        <v>1.5</v>
      </c>
      <c r="U13" s="211">
        <v>1</v>
      </c>
      <c r="V13" s="211">
        <v>0</v>
      </c>
      <c r="W13" s="211">
        <v>1</v>
      </c>
      <c r="X13" s="211">
        <v>1</v>
      </c>
      <c r="Y13" s="211">
        <v>3</v>
      </c>
      <c r="Z13" s="211">
        <v>0</v>
      </c>
      <c r="AA13" s="211">
        <v>0</v>
      </c>
      <c r="AB13" s="211">
        <v>1</v>
      </c>
      <c r="AC13" s="211">
        <v>0</v>
      </c>
      <c r="AD13" s="212">
        <f t="shared" si="3"/>
        <v>0.77777777777777779</v>
      </c>
      <c r="AE13" s="215">
        <f t="shared" si="4"/>
        <v>7</v>
      </c>
      <c r="AF13" s="215">
        <v>9</v>
      </c>
      <c r="AG13" s="214">
        <f t="shared" si="5"/>
        <v>0.77777777777777779</v>
      </c>
      <c r="AH13" s="211">
        <v>1</v>
      </c>
      <c r="AI13" s="211">
        <v>1</v>
      </c>
      <c r="AJ13" s="211">
        <v>3</v>
      </c>
      <c r="AK13" s="211">
        <v>3</v>
      </c>
      <c r="AL13" s="211">
        <v>0</v>
      </c>
      <c r="AM13" s="211">
        <v>1</v>
      </c>
      <c r="AN13" s="211">
        <v>0</v>
      </c>
      <c r="AO13" s="211">
        <v>0</v>
      </c>
      <c r="AP13" s="211">
        <v>0</v>
      </c>
      <c r="AQ13" s="216">
        <f t="shared" si="6"/>
        <v>1</v>
      </c>
      <c r="AR13" s="217">
        <f t="shared" si="7"/>
        <v>9</v>
      </c>
      <c r="AS13" s="218">
        <v>9</v>
      </c>
      <c r="AT13" s="214">
        <f t="shared" si="8"/>
        <v>1</v>
      </c>
      <c r="AU13" s="211">
        <v>1</v>
      </c>
      <c r="AV13" s="211">
        <v>5</v>
      </c>
      <c r="AW13" s="211">
        <v>1</v>
      </c>
      <c r="AX13" s="211">
        <v>0</v>
      </c>
      <c r="AY13" s="211">
        <v>0</v>
      </c>
      <c r="AZ13" s="211">
        <v>0</v>
      </c>
      <c r="BA13" s="211">
        <v>0</v>
      </c>
      <c r="BB13" s="211">
        <v>0</v>
      </c>
      <c r="BC13" s="211">
        <v>0</v>
      </c>
      <c r="BD13" s="212">
        <f t="shared" si="9"/>
        <v>0.77777777777777779</v>
      </c>
      <c r="BE13" s="218">
        <f t="shared" si="10"/>
        <v>7</v>
      </c>
      <c r="BF13" s="218">
        <v>8</v>
      </c>
      <c r="BG13" s="219">
        <f t="shared" si="11"/>
        <v>0.875</v>
      </c>
      <c r="BH13" s="211">
        <v>0</v>
      </c>
      <c r="BI13" s="211">
        <v>0</v>
      </c>
      <c r="BJ13" s="211">
        <v>0</v>
      </c>
      <c r="BK13" s="211">
        <v>0</v>
      </c>
      <c r="BL13" s="211">
        <v>0</v>
      </c>
      <c r="BM13" s="211">
        <v>0</v>
      </c>
      <c r="BN13" s="211">
        <v>1</v>
      </c>
      <c r="BO13" s="211">
        <v>0</v>
      </c>
      <c r="BP13" s="211">
        <v>0</v>
      </c>
      <c r="BQ13" s="220">
        <f t="shared" si="12"/>
        <v>0.1111111111111111</v>
      </c>
      <c r="BR13" s="215">
        <f t="shared" si="13"/>
        <v>1</v>
      </c>
      <c r="BS13" s="218">
        <v>9</v>
      </c>
      <c r="BT13" s="219">
        <f t="shared" si="14"/>
        <v>0.1111111111111111</v>
      </c>
      <c r="BU13" s="211">
        <v>0</v>
      </c>
      <c r="BV13" s="211">
        <v>0</v>
      </c>
      <c r="BW13" s="211">
        <v>0</v>
      </c>
      <c r="BX13" s="211">
        <v>1</v>
      </c>
      <c r="BY13" s="211">
        <v>0</v>
      </c>
      <c r="BZ13" s="211">
        <v>1</v>
      </c>
      <c r="CA13" s="211">
        <v>4</v>
      </c>
      <c r="CB13" s="211">
        <v>0</v>
      </c>
      <c r="CC13" s="211">
        <v>0</v>
      </c>
      <c r="CD13" s="220">
        <f t="shared" si="15"/>
        <v>0.66666666666666663</v>
      </c>
      <c r="CE13" s="215">
        <f t="shared" si="16"/>
        <v>6</v>
      </c>
      <c r="CF13" s="218">
        <v>9</v>
      </c>
      <c r="CG13" s="219">
        <f t="shared" si="17"/>
        <v>0.66666666666666663</v>
      </c>
      <c r="CH13" s="211">
        <v>0</v>
      </c>
      <c r="CI13" s="211">
        <v>1</v>
      </c>
      <c r="CJ13" s="211">
        <v>0</v>
      </c>
      <c r="CK13" s="211">
        <v>0</v>
      </c>
      <c r="CL13" s="211">
        <v>0</v>
      </c>
      <c r="CM13" s="211">
        <v>0</v>
      </c>
      <c r="CN13" s="211">
        <v>0</v>
      </c>
      <c r="CO13" s="211">
        <v>0</v>
      </c>
      <c r="CP13" s="211">
        <v>0</v>
      </c>
      <c r="CQ13" s="220">
        <f t="shared" si="18"/>
        <v>0.1111111111111111</v>
      </c>
      <c r="CR13" s="215">
        <f t="shared" si="19"/>
        <v>1</v>
      </c>
      <c r="CS13" s="218">
        <v>9</v>
      </c>
      <c r="CT13" s="219">
        <f t="shared" si="20"/>
        <v>0.1111111111111111</v>
      </c>
      <c r="CU13" s="211">
        <v>0</v>
      </c>
      <c r="CV13" s="211">
        <v>0</v>
      </c>
      <c r="CW13" s="211">
        <v>0</v>
      </c>
      <c r="CX13" s="211">
        <v>1</v>
      </c>
      <c r="CY13" s="211">
        <v>0</v>
      </c>
      <c r="CZ13" s="211">
        <v>1</v>
      </c>
      <c r="DA13" s="211">
        <v>0</v>
      </c>
      <c r="DB13" s="211">
        <v>0</v>
      </c>
      <c r="DC13" s="211">
        <v>0</v>
      </c>
      <c r="DD13" s="220">
        <f t="shared" si="21"/>
        <v>0.22222222222222221</v>
      </c>
      <c r="DE13" s="215">
        <f t="shared" si="22"/>
        <v>2</v>
      </c>
      <c r="DF13" s="218">
        <v>9</v>
      </c>
      <c r="DG13" s="219">
        <f t="shared" si="23"/>
        <v>0.22222222222222221</v>
      </c>
      <c r="DH13" s="211">
        <v>1</v>
      </c>
      <c r="DI13" s="211">
        <v>1</v>
      </c>
      <c r="DJ13" s="211">
        <v>1</v>
      </c>
      <c r="DK13" s="211">
        <v>0</v>
      </c>
      <c r="DL13" s="211">
        <v>1</v>
      </c>
      <c r="DM13" s="211">
        <v>1</v>
      </c>
      <c r="DN13" s="211">
        <v>2</v>
      </c>
      <c r="DO13" s="211">
        <v>1</v>
      </c>
      <c r="DP13" s="211">
        <v>1</v>
      </c>
      <c r="DQ13" s="220">
        <f t="shared" si="24"/>
        <v>1</v>
      </c>
      <c r="DR13" s="215">
        <f t="shared" si="27"/>
        <v>9</v>
      </c>
      <c r="DS13" s="218">
        <v>9</v>
      </c>
      <c r="DT13" s="219">
        <f t="shared" si="25"/>
        <v>1</v>
      </c>
      <c r="DU13" s="211">
        <v>0</v>
      </c>
      <c r="DV13" s="211">
        <v>1</v>
      </c>
      <c r="DW13" s="211">
        <v>0</v>
      </c>
      <c r="DX13" s="211">
        <v>1</v>
      </c>
      <c r="DY13" s="211">
        <v>0</v>
      </c>
      <c r="DZ13" s="211">
        <v>0</v>
      </c>
      <c r="EA13" s="211">
        <v>1</v>
      </c>
      <c r="EB13" s="211">
        <v>0</v>
      </c>
      <c r="EC13" s="211">
        <v>0</v>
      </c>
      <c r="ED13" s="220">
        <f t="shared" si="28"/>
        <v>0.33333333333333331</v>
      </c>
      <c r="EE13" s="215">
        <f t="shared" si="26"/>
        <v>3.3333333333333335</v>
      </c>
      <c r="EF13" s="218">
        <v>9</v>
      </c>
      <c r="EG13" s="219">
        <f t="shared" si="29"/>
        <v>0.37037037037037041</v>
      </c>
    </row>
    <row r="14" spans="2:137" x14ac:dyDescent="0.2">
      <c r="B14" s="150" t="s">
        <v>115</v>
      </c>
      <c r="C14" s="146" t="s">
        <v>116</v>
      </c>
      <c r="D14" s="146" t="s">
        <v>129</v>
      </c>
      <c r="E14" s="146" t="s">
        <v>118</v>
      </c>
      <c r="F14" s="156" t="s">
        <v>130</v>
      </c>
      <c r="G14" s="146"/>
      <c r="H14" s="210">
        <v>5</v>
      </c>
      <c r="I14" s="211">
        <v>0</v>
      </c>
      <c r="J14" s="211">
        <v>3</v>
      </c>
      <c r="K14" s="211">
        <v>2</v>
      </c>
      <c r="L14" s="211">
        <v>1</v>
      </c>
      <c r="M14" s="211">
        <v>0</v>
      </c>
      <c r="N14" s="211">
        <v>0</v>
      </c>
      <c r="O14" s="211">
        <v>5</v>
      </c>
      <c r="P14" s="211">
        <v>4</v>
      </c>
      <c r="Q14" s="212">
        <f t="shared" si="0"/>
        <v>2.2222222222222223</v>
      </c>
      <c r="R14" s="213">
        <f t="shared" si="1"/>
        <v>20</v>
      </c>
      <c r="S14" s="213">
        <v>7</v>
      </c>
      <c r="T14" s="214">
        <f t="shared" si="2"/>
        <v>2.8571428571428572</v>
      </c>
      <c r="U14" s="211">
        <v>0</v>
      </c>
      <c r="V14" s="211">
        <v>0</v>
      </c>
      <c r="W14" s="211">
        <v>0</v>
      </c>
      <c r="X14" s="211">
        <v>0</v>
      </c>
      <c r="Y14" s="211">
        <v>0</v>
      </c>
      <c r="Z14" s="211">
        <v>0</v>
      </c>
      <c r="AA14" s="211">
        <v>0</v>
      </c>
      <c r="AB14" s="211">
        <v>0</v>
      </c>
      <c r="AC14" s="211">
        <v>0</v>
      </c>
      <c r="AD14" s="212">
        <f t="shared" si="3"/>
        <v>0</v>
      </c>
      <c r="AE14" s="215">
        <f t="shared" si="4"/>
        <v>0</v>
      </c>
      <c r="AF14" s="215">
        <v>9</v>
      </c>
      <c r="AG14" s="214">
        <f t="shared" si="5"/>
        <v>0</v>
      </c>
      <c r="AH14" s="211">
        <v>0</v>
      </c>
      <c r="AI14" s="211">
        <v>2</v>
      </c>
      <c r="AJ14" s="211">
        <v>1</v>
      </c>
      <c r="AK14" s="211">
        <v>0</v>
      </c>
      <c r="AL14" s="211">
        <v>2</v>
      </c>
      <c r="AM14" s="211">
        <v>1</v>
      </c>
      <c r="AN14" s="211">
        <v>3</v>
      </c>
      <c r="AO14" s="211">
        <v>0</v>
      </c>
      <c r="AP14" s="211">
        <v>0</v>
      </c>
      <c r="AQ14" s="216">
        <f t="shared" si="6"/>
        <v>1</v>
      </c>
      <c r="AR14" s="217">
        <f t="shared" si="7"/>
        <v>9</v>
      </c>
      <c r="AS14" s="218">
        <v>9</v>
      </c>
      <c r="AT14" s="214">
        <f t="shared" si="8"/>
        <v>1</v>
      </c>
      <c r="AU14" s="211">
        <v>0</v>
      </c>
      <c r="AV14" s="211">
        <v>1</v>
      </c>
      <c r="AW14" s="211">
        <v>0</v>
      </c>
      <c r="AX14" s="211">
        <v>0</v>
      </c>
      <c r="AY14" s="211">
        <v>0</v>
      </c>
      <c r="AZ14" s="211">
        <v>1</v>
      </c>
      <c r="BA14" s="211">
        <v>0</v>
      </c>
      <c r="BB14" s="211">
        <v>0</v>
      </c>
      <c r="BC14" s="211">
        <v>0</v>
      </c>
      <c r="BD14" s="212">
        <f t="shared" si="9"/>
        <v>0.22222222222222221</v>
      </c>
      <c r="BE14" s="218">
        <f t="shared" si="10"/>
        <v>2</v>
      </c>
      <c r="BF14" s="218">
        <v>9</v>
      </c>
      <c r="BG14" s="219">
        <f t="shared" si="11"/>
        <v>0.22222222222222221</v>
      </c>
      <c r="BH14" s="211">
        <v>0</v>
      </c>
      <c r="BI14" s="211">
        <v>0</v>
      </c>
      <c r="BJ14" s="211">
        <v>0</v>
      </c>
      <c r="BK14" s="211">
        <v>1</v>
      </c>
      <c r="BL14" s="211">
        <v>1</v>
      </c>
      <c r="BM14" s="211">
        <v>0</v>
      </c>
      <c r="BN14" s="211">
        <v>0</v>
      </c>
      <c r="BO14" s="211">
        <v>1</v>
      </c>
      <c r="BP14" s="211">
        <v>0</v>
      </c>
      <c r="BQ14" s="220">
        <f t="shared" si="12"/>
        <v>0.33333333333333331</v>
      </c>
      <c r="BR14" s="215">
        <f t="shared" si="13"/>
        <v>3</v>
      </c>
      <c r="BS14" s="218">
        <v>9</v>
      </c>
      <c r="BT14" s="219">
        <f t="shared" si="14"/>
        <v>0.33333333333333331</v>
      </c>
      <c r="BU14" s="211">
        <v>0</v>
      </c>
      <c r="BV14" s="211">
        <v>0</v>
      </c>
      <c r="BW14" s="211">
        <v>0</v>
      </c>
      <c r="BX14" s="211">
        <v>0</v>
      </c>
      <c r="BY14" s="211">
        <v>0</v>
      </c>
      <c r="BZ14" s="211">
        <v>0</v>
      </c>
      <c r="CA14" s="211">
        <v>0</v>
      </c>
      <c r="CB14" s="211">
        <v>1</v>
      </c>
      <c r="CC14" s="211">
        <v>0</v>
      </c>
      <c r="CD14" s="220">
        <f t="shared" si="15"/>
        <v>0.1111111111111111</v>
      </c>
      <c r="CE14" s="215">
        <f t="shared" si="16"/>
        <v>1</v>
      </c>
      <c r="CF14" s="218">
        <v>9</v>
      </c>
      <c r="CG14" s="219">
        <f t="shared" si="17"/>
        <v>0.1111111111111111</v>
      </c>
      <c r="CH14" s="211">
        <v>1</v>
      </c>
      <c r="CI14" s="211">
        <v>0</v>
      </c>
      <c r="CJ14" s="211">
        <v>0</v>
      </c>
      <c r="CK14" s="211">
        <v>0</v>
      </c>
      <c r="CL14" s="211">
        <v>3</v>
      </c>
      <c r="CM14" s="211">
        <v>0</v>
      </c>
      <c r="CN14" s="211">
        <v>0</v>
      </c>
      <c r="CO14" s="211">
        <v>1</v>
      </c>
      <c r="CP14" s="211">
        <v>0</v>
      </c>
      <c r="CQ14" s="220">
        <f t="shared" si="18"/>
        <v>0.55555555555555558</v>
      </c>
      <c r="CR14" s="215">
        <f t="shared" si="19"/>
        <v>5</v>
      </c>
      <c r="CS14" s="218">
        <v>9</v>
      </c>
      <c r="CT14" s="219">
        <f t="shared" si="20"/>
        <v>0.55555555555555558</v>
      </c>
      <c r="CU14" s="211">
        <v>0</v>
      </c>
      <c r="CV14" s="211">
        <v>1</v>
      </c>
      <c r="CW14" s="211">
        <v>0</v>
      </c>
      <c r="CX14" s="211">
        <v>0</v>
      </c>
      <c r="CY14" s="211">
        <v>0</v>
      </c>
      <c r="CZ14" s="211">
        <v>0</v>
      </c>
      <c r="DA14" s="211">
        <v>1</v>
      </c>
      <c r="DB14" s="211">
        <v>0</v>
      </c>
      <c r="DC14" s="211">
        <v>0</v>
      </c>
      <c r="DD14" s="220">
        <f t="shared" si="21"/>
        <v>0.22222222222222221</v>
      </c>
      <c r="DE14" s="215">
        <f t="shared" si="22"/>
        <v>2</v>
      </c>
      <c r="DF14" s="218">
        <v>9</v>
      </c>
      <c r="DG14" s="219">
        <f t="shared" si="23"/>
        <v>0.22222222222222221</v>
      </c>
      <c r="DH14" s="211">
        <v>0</v>
      </c>
      <c r="DI14" s="211">
        <v>2</v>
      </c>
      <c r="DJ14" s="211">
        <v>0</v>
      </c>
      <c r="DK14" s="211">
        <v>0</v>
      </c>
      <c r="DL14" s="211">
        <v>0</v>
      </c>
      <c r="DM14" s="211">
        <v>0</v>
      </c>
      <c r="DN14" s="211">
        <v>1</v>
      </c>
      <c r="DO14" s="211">
        <v>0</v>
      </c>
      <c r="DP14" s="211">
        <v>1</v>
      </c>
      <c r="DQ14" s="220">
        <f t="shared" si="24"/>
        <v>0.44444444444444442</v>
      </c>
      <c r="DR14" s="215">
        <f t="shared" si="27"/>
        <v>4</v>
      </c>
      <c r="DS14" s="218">
        <v>9</v>
      </c>
      <c r="DT14" s="219">
        <f t="shared" si="25"/>
        <v>0.44444444444444442</v>
      </c>
      <c r="DU14" s="211">
        <v>0</v>
      </c>
      <c r="DV14" s="211">
        <v>1</v>
      </c>
      <c r="DW14" s="211">
        <v>0</v>
      </c>
      <c r="DX14" s="211">
        <v>0</v>
      </c>
      <c r="DY14" s="211">
        <v>1</v>
      </c>
      <c r="DZ14" s="211">
        <v>0</v>
      </c>
      <c r="EA14" s="211">
        <v>1</v>
      </c>
      <c r="EB14" s="211">
        <v>0</v>
      </c>
      <c r="EC14" s="211">
        <v>0</v>
      </c>
      <c r="ED14" s="220">
        <f t="shared" si="28"/>
        <v>0.33333333333333331</v>
      </c>
      <c r="EE14" s="215">
        <f t="shared" si="26"/>
        <v>3.3333333333333335</v>
      </c>
      <c r="EF14" s="218">
        <v>9</v>
      </c>
      <c r="EG14" s="219">
        <f t="shared" si="29"/>
        <v>0.37037037037037041</v>
      </c>
    </row>
    <row r="15" spans="2:137" x14ac:dyDescent="0.2">
      <c r="B15" s="150" t="s">
        <v>115</v>
      </c>
      <c r="C15" s="146" t="s">
        <v>116</v>
      </c>
      <c r="D15" s="146" t="s">
        <v>131</v>
      </c>
      <c r="E15" s="146" t="s">
        <v>118</v>
      </c>
      <c r="F15" s="156" t="s">
        <v>130</v>
      </c>
      <c r="G15" s="146"/>
      <c r="H15" s="210">
        <v>0</v>
      </c>
      <c r="I15" s="211">
        <v>3</v>
      </c>
      <c r="J15" s="211">
        <v>0</v>
      </c>
      <c r="K15" s="211">
        <v>1</v>
      </c>
      <c r="L15" s="211">
        <v>5</v>
      </c>
      <c r="M15" s="211">
        <v>1</v>
      </c>
      <c r="N15" s="211">
        <v>0</v>
      </c>
      <c r="O15" s="211">
        <v>1</v>
      </c>
      <c r="P15" s="211">
        <v>1</v>
      </c>
      <c r="Q15" s="212">
        <f t="shared" si="0"/>
        <v>1.3333333333333333</v>
      </c>
      <c r="R15" s="213">
        <f t="shared" si="1"/>
        <v>12</v>
      </c>
      <c r="S15" s="213">
        <v>8</v>
      </c>
      <c r="T15" s="214">
        <f t="shared" si="2"/>
        <v>1.5</v>
      </c>
      <c r="U15" s="211">
        <v>2</v>
      </c>
      <c r="V15" s="211">
        <v>0</v>
      </c>
      <c r="W15" s="211">
        <v>0</v>
      </c>
      <c r="X15" s="211">
        <v>1</v>
      </c>
      <c r="Y15" s="211">
        <v>0</v>
      </c>
      <c r="Z15" s="211">
        <v>0</v>
      </c>
      <c r="AA15" s="211">
        <v>0</v>
      </c>
      <c r="AB15" s="211">
        <v>1</v>
      </c>
      <c r="AC15" s="211">
        <v>0</v>
      </c>
      <c r="AD15" s="212">
        <f t="shared" si="3"/>
        <v>0.44444444444444442</v>
      </c>
      <c r="AE15" s="215">
        <f t="shared" si="4"/>
        <v>4</v>
      </c>
      <c r="AF15" s="215">
        <v>9</v>
      </c>
      <c r="AG15" s="214">
        <f t="shared" si="5"/>
        <v>0.44444444444444442</v>
      </c>
      <c r="AH15" s="211">
        <v>0</v>
      </c>
      <c r="AI15" s="211">
        <v>0</v>
      </c>
      <c r="AJ15" s="211">
        <v>0</v>
      </c>
      <c r="AK15" s="211">
        <v>1</v>
      </c>
      <c r="AL15" s="211">
        <v>0</v>
      </c>
      <c r="AM15" s="211">
        <v>3</v>
      </c>
      <c r="AN15" s="211">
        <v>0</v>
      </c>
      <c r="AO15" s="211">
        <v>0</v>
      </c>
      <c r="AP15" s="211">
        <v>0</v>
      </c>
      <c r="AQ15" s="216">
        <f t="shared" si="6"/>
        <v>0.44444444444444442</v>
      </c>
      <c r="AR15" s="217">
        <f t="shared" si="7"/>
        <v>4</v>
      </c>
      <c r="AS15" s="218">
        <v>9</v>
      </c>
      <c r="AT15" s="214">
        <f t="shared" si="8"/>
        <v>0.44444444444444442</v>
      </c>
      <c r="AU15" s="211">
        <v>0</v>
      </c>
      <c r="AV15" s="211">
        <v>1</v>
      </c>
      <c r="AW15" s="211">
        <v>0</v>
      </c>
      <c r="AX15" s="211">
        <v>0</v>
      </c>
      <c r="AY15" s="211">
        <v>0</v>
      </c>
      <c r="AZ15" s="211">
        <v>1</v>
      </c>
      <c r="BA15" s="211">
        <v>0</v>
      </c>
      <c r="BB15" s="211">
        <v>0</v>
      </c>
      <c r="BC15" s="211">
        <v>0</v>
      </c>
      <c r="BD15" s="212">
        <f t="shared" si="9"/>
        <v>0.22222222222222221</v>
      </c>
      <c r="BE15" s="218">
        <f t="shared" si="10"/>
        <v>2</v>
      </c>
      <c r="BF15" s="218">
        <v>9</v>
      </c>
      <c r="BG15" s="219">
        <f t="shared" si="11"/>
        <v>0.22222222222222221</v>
      </c>
      <c r="BH15" s="211">
        <v>0</v>
      </c>
      <c r="BI15" s="211">
        <v>1</v>
      </c>
      <c r="BJ15" s="211">
        <v>1</v>
      </c>
      <c r="BK15" s="211">
        <v>0</v>
      </c>
      <c r="BL15" s="211">
        <v>0</v>
      </c>
      <c r="BM15" s="211">
        <v>1</v>
      </c>
      <c r="BN15" s="211">
        <v>0</v>
      </c>
      <c r="BO15" s="211">
        <v>0</v>
      </c>
      <c r="BP15" s="211">
        <v>0</v>
      </c>
      <c r="BQ15" s="220">
        <f t="shared" si="12"/>
        <v>0.33333333333333331</v>
      </c>
      <c r="BR15" s="215">
        <f t="shared" si="13"/>
        <v>3</v>
      </c>
      <c r="BS15" s="218">
        <v>9</v>
      </c>
      <c r="BT15" s="219">
        <f t="shared" si="14"/>
        <v>0.33333333333333331</v>
      </c>
      <c r="BU15" s="211">
        <v>0</v>
      </c>
      <c r="BV15" s="211">
        <v>0</v>
      </c>
      <c r="BW15" s="211">
        <v>0</v>
      </c>
      <c r="BX15" s="211">
        <v>0</v>
      </c>
      <c r="BY15" s="211">
        <v>0</v>
      </c>
      <c r="BZ15" s="211">
        <v>0</v>
      </c>
      <c r="CA15" s="211">
        <v>0</v>
      </c>
      <c r="CB15" s="211">
        <v>0</v>
      </c>
      <c r="CC15" s="211">
        <v>0</v>
      </c>
      <c r="CD15" s="220">
        <f t="shared" si="15"/>
        <v>0</v>
      </c>
      <c r="CE15" s="215">
        <f t="shared" si="16"/>
        <v>0</v>
      </c>
      <c r="CF15" s="218">
        <v>9</v>
      </c>
      <c r="CG15" s="219">
        <f t="shared" si="17"/>
        <v>0</v>
      </c>
      <c r="CH15" s="211">
        <v>0</v>
      </c>
      <c r="CI15" s="211">
        <v>3</v>
      </c>
      <c r="CJ15" s="211">
        <v>0</v>
      </c>
      <c r="CK15" s="211">
        <v>0</v>
      </c>
      <c r="CL15" s="211">
        <v>0</v>
      </c>
      <c r="CM15" s="211">
        <v>0</v>
      </c>
      <c r="CN15" s="211">
        <v>0</v>
      </c>
      <c r="CO15" s="211">
        <v>0</v>
      </c>
      <c r="CP15" s="211">
        <v>0</v>
      </c>
      <c r="CQ15" s="220">
        <f t="shared" si="18"/>
        <v>0.33333333333333331</v>
      </c>
      <c r="CR15" s="215">
        <f t="shared" si="19"/>
        <v>3</v>
      </c>
      <c r="CS15" s="218">
        <v>9</v>
      </c>
      <c r="CT15" s="219">
        <f t="shared" si="20"/>
        <v>0.33333333333333331</v>
      </c>
      <c r="CU15" s="211">
        <v>1</v>
      </c>
      <c r="CV15" s="211">
        <v>0</v>
      </c>
      <c r="CW15" s="211">
        <v>1</v>
      </c>
      <c r="CX15" s="211">
        <v>0</v>
      </c>
      <c r="CY15" s="211">
        <v>1</v>
      </c>
      <c r="CZ15" s="211">
        <v>0</v>
      </c>
      <c r="DA15" s="211">
        <v>1</v>
      </c>
      <c r="DB15" s="211">
        <v>0</v>
      </c>
      <c r="DC15" s="211">
        <v>0</v>
      </c>
      <c r="DD15" s="220">
        <f t="shared" si="21"/>
        <v>0.44444444444444442</v>
      </c>
      <c r="DE15" s="215">
        <f t="shared" si="22"/>
        <v>4</v>
      </c>
      <c r="DF15" s="218">
        <v>9</v>
      </c>
      <c r="DG15" s="219">
        <f t="shared" si="23"/>
        <v>0.44444444444444442</v>
      </c>
      <c r="DH15" s="211">
        <v>0</v>
      </c>
      <c r="DI15" s="211">
        <v>0</v>
      </c>
      <c r="DJ15" s="211">
        <v>1</v>
      </c>
      <c r="DK15" s="211">
        <v>0</v>
      </c>
      <c r="DL15" s="211">
        <v>0</v>
      </c>
      <c r="DM15" s="211">
        <v>0</v>
      </c>
      <c r="DN15" s="211">
        <v>0</v>
      </c>
      <c r="DO15" s="211">
        <v>0</v>
      </c>
      <c r="DP15" s="211">
        <v>0</v>
      </c>
      <c r="DQ15" s="220">
        <f t="shared" si="24"/>
        <v>0.1111111111111111</v>
      </c>
      <c r="DR15" s="215">
        <f t="shared" si="27"/>
        <v>1</v>
      </c>
      <c r="DS15" s="218">
        <v>9</v>
      </c>
      <c r="DT15" s="219">
        <f t="shared" si="25"/>
        <v>0.1111111111111111</v>
      </c>
      <c r="DU15" s="211">
        <v>0</v>
      </c>
      <c r="DV15" s="211">
        <v>0</v>
      </c>
      <c r="DW15" s="211">
        <v>0</v>
      </c>
      <c r="DX15" s="211">
        <v>1</v>
      </c>
      <c r="DY15" s="211">
        <v>0</v>
      </c>
      <c r="DZ15" s="211">
        <v>1</v>
      </c>
      <c r="EA15" s="211">
        <v>0</v>
      </c>
      <c r="EB15" s="211">
        <v>0</v>
      </c>
      <c r="EC15" s="211">
        <v>0</v>
      </c>
      <c r="ED15" s="220">
        <f t="shared" si="28"/>
        <v>0.22222222222222221</v>
      </c>
      <c r="EE15" s="215">
        <f t="shared" si="26"/>
        <v>2.2222222222222223</v>
      </c>
      <c r="EF15" s="218">
        <v>9</v>
      </c>
      <c r="EG15" s="219">
        <f t="shared" si="29"/>
        <v>0.24691358024691359</v>
      </c>
    </row>
    <row r="16" spans="2:137" x14ac:dyDescent="0.2">
      <c r="B16" s="150" t="s">
        <v>115</v>
      </c>
      <c r="C16" s="146" t="s">
        <v>116</v>
      </c>
      <c r="D16" s="146" t="s">
        <v>132</v>
      </c>
      <c r="E16" s="146" t="s">
        <v>118</v>
      </c>
      <c r="F16" s="156" t="s">
        <v>130</v>
      </c>
      <c r="G16" s="146"/>
      <c r="H16" s="210">
        <v>0</v>
      </c>
      <c r="I16" s="211">
        <v>2</v>
      </c>
      <c r="J16" s="211">
        <v>0</v>
      </c>
      <c r="K16" s="211">
        <v>0</v>
      </c>
      <c r="L16" s="211">
        <v>2</v>
      </c>
      <c r="M16" s="211">
        <v>0</v>
      </c>
      <c r="N16" s="211">
        <v>2</v>
      </c>
      <c r="O16" s="211">
        <v>1</v>
      </c>
      <c r="P16" s="211">
        <v>5</v>
      </c>
      <c r="Q16" s="212">
        <f t="shared" si="0"/>
        <v>1.3333333333333333</v>
      </c>
      <c r="R16" s="213">
        <f t="shared" si="1"/>
        <v>12</v>
      </c>
      <c r="S16" s="213">
        <v>8</v>
      </c>
      <c r="T16" s="214">
        <f t="shared" si="2"/>
        <v>1.5</v>
      </c>
      <c r="U16" s="211">
        <v>2</v>
      </c>
      <c r="V16" s="211">
        <v>0</v>
      </c>
      <c r="W16" s="211">
        <v>0</v>
      </c>
      <c r="X16" s="211">
        <v>2</v>
      </c>
      <c r="Y16" s="211">
        <v>0</v>
      </c>
      <c r="Z16" s="211">
        <v>1</v>
      </c>
      <c r="AA16" s="211">
        <v>0</v>
      </c>
      <c r="AB16" s="211">
        <v>2</v>
      </c>
      <c r="AC16" s="211">
        <v>1</v>
      </c>
      <c r="AD16" s="212">
        <f t="shared" si="3"/>
        <v>0.88888888888888884</v>
      </c>
      <c r="AE16" s="215">
        <f t="shared" si="4"/>
        <v>8</v>
      </c>
      <c r="AF16" s="215">
        <v>9</v>
      </c>
      <c r="AG16" s="214">
        <f t="shared" si="5"/>
        <v>0.88888888888888884</v>
      </c>
      <c r="AH16" s="211">
        <v>0</v>
      </c>
      <c r="AI16" s="211">
        <v>0</v>
      </c>
      <c r="AJ16" s="211">
        <v>0</v>
      </c>
      <c r="AK16" s="211">
        <v>2</v>
      </c>
      <c r="AL16" s="211">
        <v>0</v>
      </c>
      <c r="AM16" s="211">
        <v>0</v>
      </c>
      <c r="AN16" s="211">
        <v>1</v>
      </c>
      <c r="AO16" s="211">
        <v>1</v>
      </c>
      <c r="AP16" s="211">
        <v>0</v>
      </c>
      <c r="AQ16" s="216">
        <f t="shared" si="6"/>
        <v>0.44444444444444442</v>
      </c>
      <c r="AR16" s="217">
        <f t="shared" si="7"/>
        <v>4</v>
      </c>
      <c r="AS16" s="218">
        <v>9</v>
      </c>
      <c r="AT16" s="214">
        <f t="shared" si="8"/>
        <v>0.44444444444444442</v>
      </c>
      <c r="AU16" s="211">
        <v>0</v>
      </c>
      <c r="AV16" s="211">
        <v>0</v>
      </c>
      <c r="AW16" s="211">
        <v>0</v>
      </c>
      <c r="AX16" s="211">
        <v>0</v>
      </c>
      <c r="AY16" s="211">
        <v>0</v>
      </c>
      <c r="AZ16" s="211">
        <v>0</v>
      </c>
      <c r="BA16" s="211">
        <v>0</v>
      </c>
      <c r="BB16" s="211">
        <v>2</v>
      </c>
      <c r="BC16" s="211">
        <v>0</v>
      </c>
      <c r="BD16" s="212">
        <f t="shared" si="9"/>
        <v>0.22222222222222221</v>
      </c>
      <c r="BE16" s="218">
        <f t="shared" si="10"/>
        <v>2</v>
      </c>
      <c r="BF16" s="218">
        <v>9</v>
      </c>
      <c r="BG16" s="219">
        <f t="shared" si="11"/>
        <v>0.22222222222222221</v>
      </c>
      <c r="BH16" s="211">
        <v>0</v>
      </c>
      <c r="BI16" s="211">
        <v>1</v>
      </c>
      <c r="BJ16" s="211">
        <v>0</v>
      </c>
      <c r="BK16" s="211">
        <v>0</v>
      </c>
      <c r="BL16" s="211">
        <v>0</v>
      </c>
      <c r="BM16" s="211">
        <v>0</v>
      </c>
      <c r="BN16" s="211">
        <v>1</v>
      </c>
      <c r="BO16" s="211">
        <v>0</v>
      </c>
      <c r="BP16" s="211">
        <v>1</v>
      </c>
      <c r="BQ16" s="220">
        <f t="shared" si="12"/>
        <v>0.33333333333333331</v>
      </c>
      <c r="BR16" s="215">
        <f t="shared" si="13"/>
        <v>3</v>
      </c>
      <c r="BS16" s="218">
        <v>9</v>
      </c>
      <c r="BT16" s="219">
        <f t="shared" si="14"/>
        <v>0.33333333333333331</v>
      </c>
      <c r="BU16" s="211">
        <v>0</v>
      </c>
      <c r="BV16" s="211">
        <v>0</v>
      </c>
      <c r="BW16" s="211">
        <v>0</v>
      </c>
      <c r="BX16" s="211">
        <v>0</v>
      </c>
      <c r="BY16" s="211">
        <v>0</v>
      </c>
      <c r="BZ16" s="211">
        <v>1</v>
      </c>
      <c r="CA16" s="211">
        <v>0</v>
      </c>
      <c r="CB16" s="211">
        <v>0</v>
      </c>
      <c r="CC16" s="211">
        <v>0</v>
      </c>
      <c r="CD16" s="220">
        <f t="shared" si="15"/>
        <v>0.1111111111111111</v>
      </c>
      <c r="CE16" s="215">
        <f t="shared" si="16"/>
        <v>1</v>
      </c>
      <c r="CF16" s="218">
        <v>9</v>
      </c>
      <c r="CG16" s="219">
        <f t="shared" si="17"/>
        <v>0.1111111111111111</v>
      </c>
      <c r="CH16" s="211">
        <v>0</v>
      </c>
      <c r="CI16" s="211">
        <v>1</v>
      </c>
      <c r="CJ16" s="211">
        <v>1</v>
      </c>
      <c r="CK16" s="211">
        <v>0</v>
      </c>
      <c r="CL16" s="211">
        <v>0</v>
      </c>
      <c r="CM16" s="211">
        <v>0</v>
      </c>
      <c r="CN16" s="211">
        <v>0</v>
      </c>
      <c r="CO16" s="211">
        <v>0</v>
      </c>
      <c r="CP16" s="211">
        <v>0</v>
      </c>
      <c r="CQ16" s="220">
        <f t="shared" si="18"/>
        <v>0.22222222222222221</v>
      </c>
      <c r="CR16" s="215">
        <f t="shared" si="19"/>
        <v>2</v>
      </c>
      <c r="CS16" s="218">
        <v>9</v>
      </c>
      <c r="CT16" s="219">
        <f t="shared" si="20"/>
        <v>0.22222222222222221</v>
      </c>
      <c r="CU16" s="211">
        <v>0</v>
      </c>
      <c r="CV16" s="211">
        <v>0</v>
      </c>
      <c r="CW16" s="211">
        <v>2</v>
      </c>
      <c r="CX16" s="211">
        <v>0</v>
      </c>
      <c r="CY16" s="211">
        <v>0</v>
      </c>
      <c r="CZ16" s="211">
        <v>0</v>
      </c>
      <c r="DA16" s="211">
        <v>0</v>
      </c>
      <c r="DB16" s="211">
        <v>0</v>
      </c>
      <c r="DC16" s="211">
        <v>0</v>
      </c>
      <c r="DD16" s="220">
        <f t="shared" si="21"/>
        <v>0.22222222222222221</v>
      </c>
      <c r="DE16" s="215">
        <f t="shared" si="22"/>
        <v>2</v>
      </c>
      <c r="DF16" s="218">
        <v>9</v>
      </c>
      <c r="DG16" s="219">
        <f t="shared" si="23"/>
        <v>0.22222222222222221</v>
      </c>
      <c r="DH16" s="211">
        <v>1</v>
      </c>
      <c r="DI16" s="211">
        <v>1</v>
      </c>
      <c r="DJ16" s="211">
        <v>0</v>
      </c>
      <c r="DK16" s="211">
        <v>1</v>
      </c>
      <c r="DL16" s="211">
        <v>0</v>
      </c>
      <c r="DM16" s="211">
        <v>0</v>
      </c>
      <c r="DN16" s="211">
        <v>0</v>
      </c>
      <c r="DO16" s="211">
        <v>0</v>
      </c>
      <c r="DP16" s="211">
        <v>0</v>
      </c>
      <c r="DQ16" s="220">
        <f t="shared" si="24"/>
        <v>0.33333333333333331</v>
      </c>
      <c r="DR16" s="215">
        <f t="shared" si="27"/>
        <v>3</v>
      </c>
      <c r="DS16" s="218">
        <v>9</v>
      </c>
      <c r="DT16" s="219">
        <f t="shared" si="25"/>
        <v>0.33333333333333331</v>
      </c>
      <c r="DU16" s="211">
        <v>0</v>
      </c>
      <c r="DV16" s="211">
        <v>0</v>
      </c>
      <c r="DW16" s="211">
        <v>0</v>
      </c>
      <c r="DX16" s="211">
        <v>1</v>
      </c>
      <c r="DY16" s="211">
        <v>1</v>
      </c>
      <c r="DZ16" s="211">
        <v>0</v>
      </c>
      <c r="EA16" s="211">
        <v>0</v>
      </c>
      <c r="EB16" s="211">
        <v>0</v>
      </c>
      <c r="EC16" s="211">
        <v>0</v>
      </c>
      <c r="ED16" s="220">
        <f t="shared" si="28"/>
        <v>0.22222222222222221</v>
      </c>
      <c r="EE16" s="215">
        <f t="shared" si="26"/>
        <v>2.2222222222222223</v>
      </c>
      <c r="EF16" s="218">
        <v>9</v>
      </c>
      <c r="EG16" s="219">
        <f t="shared" si="29"/>
        <v>0.24691358024691359</v>
      </c>
    </row>
    <row r="17" spans="2:137" x14ac:dyDescent="0.2">
      <c r="B17" s="150" t="s">
        <v>115</v>
      </c>
      <c r="C17" s="146" t="s">
        <v>116</v>
      </c>
      <c r="D17" s="146" t="s">
        <v>133</v>
      </c>
      <c r="E17" s="146" t="s">
        <v>118</v>
      </c>
      <c r="F17" s="156" t="s">
        <v>130</v>
      </c>
      <c r="G17" s="146"/>
      <c r="H17" s="210">
        <v>2</v>
      </c>
      <c r="I17" s="211">
        <v>0</v>
      </c>
      <c r="J17" s="211">
        <v>2</v>
      </c>
      <c r="K17" s="211">
        <v>0</v>
      </c>
      <c r="L17" s="211">
        <v>0</v>
      </c>
      <c r="M17" s="211">
        <v>0</v>
      </c>
      <c r="N17" s="211">
        <v>0</v>
      </c>
      <c r="O17" s="211">
        <v>2</v>
      </c>
      <c r="P17" s="211">
        <v>4</v>
      </c>
      <c r="Q17" s="212">
        <f t="shared" si="0"/>
        <v>1.1111111111111112</v>
      </c>
      <c r="R17" s="213">
        <f t="shared" si="1"/>
        <v>10</v>
      </c>
      <c r="S17" s="213">
        <v>9</v>
      </c>
      <c r="T17" s="214">
        <f t="shared" si="2"/>
        <v>1.1111111111111112</v>
      </c>
      <c r="U17" s="211">
        <v>0</v>
      </c>
      <c r="V17" s="211">
        <v>1</v>
      </c>
      <c r="W17" s="211">
        <v>0</v>
      </c>
      <c r="X17" s="211">
        <v>3</v>
      </c>
      <c r="Y17" s="211">
        <v>0</v>
      </c>
      <c r="Z17" s="211">
        <v>2</v>
      </c>
      <c r="AA17" s="211">
        <v>3</v>
      </c>
      <c r="AB17" s="211">
        <v>2</v>
      </c>
      <c r="AC17" s="211">
        <v>1</v>
      </c>
      <c r="AD17" s="212">
        <f t="shared" si="3"/>
        <v>1.3333333333333333</v>
      </c>
      <c r="AE17" s="215">
        <f t="shared" si="4"/>
        <v>12</v>
      </c>
      <c r="AF17" s="215">
        <v>9</v>
      </c>
      <c r="AG17" s="214">
        <f t="shared" si="5"/>
        <v>1.3333333333333333</v>
      </c>
      <c r="AH17" s="211">
        <v>0</v>
      </c>
      <c r="AI17" s="211">
        <v>0</v>
      </c>
      <c r="AJ17" s="211">
        <v>3</v>
      </c>
      <c r="AK17" s="211">
        <v>0</v>
      </c>
      <c r="AL17" s="211">
        <v>1</v>
      </c>
      <c r="AM17" s="211">
        <v>1</v>
      </c>
      <c r="AN17" s="211">
        <v>0</v>
      </c>
      <c r="AO17" s="211">
        <v>1</v>
      </c>
      <c r="AP17" s="211">
        <v>1</v>
      </c>
      <c r="AQ17" s="216">
        <f t="shared" si="6"/>
        <v>0.77777777777777779</v>
      </c>
      <c r="AR17" s="217">
        <f t="shared" si="7"/>
        <v>7</v>
      </c>
      <c r="AS17" s="218">
        <v>9</v>
      </c>
      <c r="AT17" s="214">
        <f t="shared" si="8"/>
        <v>0.77777777777777779</v>
      </c>
      <c r="AU17" s="211">
        <v>0</v>
      </c>
      <c r="AV17" s="211">
        <v>0</v>
      </c>
      <c r="AW17" s="211">
        <v>0</v>
      </c>
      <c r="AX17" s="211">
        <v>0</v>
      </c>
      <c r="AY17" s="211">
        <v>0</v>
      </c>
      <c r="AZ17" s="211">
        <v>0</v>
      </c>
      <c r="BA17" s="211">
        <v>0</v>
      </c>
      <c r="BB17" s="211">
        <v>0</v>
      </c>
      <c r="BC17" s="211">
        <v>0</v>
      </c>
      <c r="BD17" s="212">
        <f t="shared" si="9"/>
        <v>0</v>
      </c>
      <c r="BE17" s="218">
        <f t="shared" si="10"/>
        <v>0</v>
      </c>
      <c r="BF17" s="218">
        <v>9</v>
      </c>
      <c r="BG17" s="219">
        <f t="shared" si="11"/>
        <v>0</v>
      </c>
      <c r="BH17" s="211">
        <v>0</v>
      </c>
      <c r="BI17" s="211">
        <v>0</v>
      </c>
      <c r="BJ17" s="211">
        <v>0</v>
      </c>
      <c r="BK17" s="211">
        <v>0</v>
      </c>
      <c r="BL17" s="211">
        <v>1</v>
      </c>
      <c r="BM17" s="211">
        <v>1</v>
      </c>
      <c r="BN17" s="211">
        <v>0</v>
      </c>
      <c r="BO17" s="211">
        <v>0</v>
      </c>
      <c r="BP17" s="211">
        <v>0</v>
      </c>
      <c r="BQ17" s="220">
        <f t="shared" si="12"/>
        <v>0.22222222222222221</v>
      </c>
      <c r="BR17" s="215">
        <f t="shared" si="13"/>
        <v>2</v>
      </c>
      <c r="BS17" s="218">
        <v>9</v>
      </c>
      <c r="BT17" s="219">
        <f t="shared" si="14"/>
        <v>0.22222222222222221</v>
      </c>
      <c r="BU17" s="211">
        <v>0</v>
      </c>
      <c r="BV17" s="211">
        <v>1</v>
      </c>
      <c r="BW17" s="211">
        <v>0</v>
      </c>
      <c r="BX17" s="211">
        <v>0</v>
      </c>
      <c r="BY17" s="211">
        <v>0</v>
      </c>
      <c r="BZ17" s="211">
        <v>0</v>
      </c>
      <c r="CA17" s="211">
        <v>0</v>
      </c>
      <c r="CB17" s="211">
        <v>0</v>
      </c>
      <c r="CC17" s="211">
        <v>2</v>
      </c>
      <c r="CD17" s="220">
        <f t="shared" si="15"/>
        <v>0.33333333333333331</v>
      </c>
      <c r="CE17" s="215">
        <f t="shared" si="16"/>
        <v>3</v>
      </c>
      <c r="CF17" s="218">
        <v>9</v>
      </c>
      <c r="CG17" s="219">
        <f t="shared" si="17"/>
        <v>0.33333333333333331</v>
      </c>
      <c r="CH17" s="211">
        <v>0</v>
      </c>
      <c r="CI17" s="211">
        <v>0</v>
      </c>
      <c r="CJ17" s="211">
        <v>1</v>
      </c>
      <c r="CK17" s="211">
        <v>0</v>
      </c>
      <c r="CL17" s="211">
        <v>0</v>
      </c>
      <c r="CM17" s="211">
        <v>0</v>
      </c>
      <c r="CN17" s="211">
        <v>1</v>
      </c>
      <c r="CO17" s="211">
        <v>0</v>
      </c>
      <c r="CP17" s="211">
        <v>0</v>
      </c>
      <c r="CQ17" s="220">
        <f t="shared" si="18"/>
        <v>0.22222222222222221</v>
      </c>
      <c r="CR17" s="215">
        <f t="shared" si="19"/>
        <v>2</v>
      </c>
      <c r="CS17" s="218">
        <v>9</v>
      </c>
      <c r="CT17" s="219">
        <f t="shared" si="20"/>
        <v>0.22222222222222221</v>
      </c>
      <c r="CU17" s="211">
        <v>0</v>
      </c>
      <c r="CV17" s="211">
        <v>0</v>
      </c>
      <c r="CW17" s="211">
        <v>0</v>
      </c>
      <c r="CX17" s="211">
        <v>0</v>
      </c>
      <c r="CY17" s="211">
        <v>1</v>
      </c>
      <c r="CZ17" s="211">
        <v>0</v>
      </c>
      <c r="DA17" s="211">
        <v>0</v>
      </c>
      <c r="DB17" s="211">
        <v>0</v>
      </c>
      <c r="DC17" s="211">
        <v>1</v>
      </c>
      <c r="DD17" s="220">
        <f t="shared" si="21"/>
        <v>0.22222222222222221</v>
      </c>
      <c r="DE17" s="215">
        <f t="shared" si="22"/>
        <v>2</v>
      </c>
      <c r="DF17" s="218">
        <v>9</v>
      </c>
      <c r="DG17" s="219">
        <f t="shared" si="23"/>
        <v>0.22222222222222221</v>
      </c>
      <c r="DH17" s="211">
        <v>0</v>
      </c>
      <c r="DI17" s="211">
        <v>0</v>
      </c>
      <c r="DJ17" s="211">
        <v>0</v>
      </c>
      <c r="DK17" s="211">
        <v>0</v>
      </c>
      <c r="DL17" s="211">
        <v>0</v>
      </c>
      <c r="DM17" s="211">
        <v>1</v>
      </c>
      <c r="DN17" s="211">
        <v>0</v>
      </c>
      <c r="DO17" s="211">
        <v>0</v>
      </c>
      <c r="DP17" s="211">
        <v>0</v>
      </c>
      <c r="DQ17" s="220">
        <f t="shared" si="24"/>
        <v>0.1111111111111111</v>
      </c>
      <c r="DR17" s="215">
        <f t="shared" si="27"/>
        <v>1</v>
      </c>
      <c r="DS17" s="218">
        <v>9</v>
      </c>
      <c r="DT17" s="219">
        <f t="shared" si="25"/>
        <v>0.1111111111111111</v>
      </c>
      <c r="DU17" s="211">
        <v>1</v>
      </c>
      <c r="DV17" s="211">
        <v>1</v>
      </c>
      <c r="DW17" s="211">
        <v>0</v>
      </c>
      <c r="DX17" s="211">
        <v>0</v>
      </c>
      <c r="DY17" s="211">
        <v>0</v>
      </c>
      <c r="DZ17" s="211">
        <v>0</v>
      </c>
      <c r="EA17" s="211">
        <v>1</v>
      </c>
      <c r="EB17" s="211">
        <v>0</v>
      </c>
      <c r="EC17" s="211">
        <v>0</v>
      </c>
      <c r="ED17" s="220">
        <f t="shared" si="28"/>
        <v>0.33333333333333331</v>
      </c>
      <c r="EE17" s="215">
        <f t="shared" si="26"/>
        <v>3.3333333333333335</v>
      </c>
      <c r="EF17" s="218">
        <v>9</v>
      </c>
      <c r="EG17" s="219">
        <f t="shared" si="29"/>
        <v>0.37037037037037041</v>
      </c>
    </row>
    <row r="18" spans="2:137" x14ac:dyDescent="0.2">
      <c r="B18" s="150" t="s">
        <v>115</v>
      </c>
      <c r="C18" s="146" t="s">
        <v>116</v>
      </c>
      <c r="D18" s="146" t="s">
        <v>134</v>
      </c>
      <c r="E18" s="146" t="s">
        <v>118</v>
      </c>
      <c r="F18" s="156" t="s">
        <v>130</v>
      </c>
      <c r="G18" s="146"/>
      <c r="H18" s="210">
        <v>1</v>
      </c>
      <c r="I18" s="211">
        <v>2</v>
      </c>
      <c r="J18" s="211">
        <v>0</v>
      </c>
      <c r="K18" s="211">
        <v>1</v>
      </c>
      <c r="L18" s="211">
        <v>0</v>
      </c>
      <c r="M18" s="211">
        <v>0</v>
      </c>
      <c r="N18" s="211">
        <v>1</v>
      </c>
      <c r="O18" s="211">
        <v>0</v>
      </c>
      <c r="P18" s="211">
        <v>0</v>
      </c>
      <c r="Q18" s="212">
        <f t="shared" si="0"/>
        <v>0.55555555555555558</v>
      </c>
      <c r="R18" s="213">
        <f t="shared" si="1"/>
        <v>5</v>
      </c>
      <c r="S18" s="213">
        <v>9</v>
      </c>
      <c r="T18" s="214">
        <f t="shared" si="2"/>
        <v>0.55555555555555558</v>
      </c>
      <c r="U18" s="211">
        <v>1</v>
      </c>
      <c r="V18" s="211">
        <v>2</v>
      </c>
      <c r="W18" s="211">
        <v>1</v>
      </c>
      <c r="X18" s="211">
        <v>0</v>
      </c>
      <c r="Y18" s="211">
        <v>0</v>
      </c>
      <c r="Z18" s="211">
        <v>0</v>
      </c>
      <c r="AA18" s="211">
        <v>0</v>
      </c>
      <c r="AB18" s="211">
        <v>0</v>
      </c>
      <c r="AC18" s="211">
        <v>2</v>
      </c>
      <c r="AD18" s="212">
        <f t="shared" si="3"/>
        <v>0.66666666666666663</v>
      </c>
      <c r="AE18" s="215">
        <f t="shared" si="4"/>
        <v>6</v>
      </c>
      <c r="AF18" s="215">
        <v>9</v>
      </c>
      <c r="AG18" s="214">
        <f t="shared" si="5"/>
        <v>0.66666666666666663</v>
      </c>
      <c r="AH18" s="211">
        <v>2</v>
      </c>
      <c r="AI18" s="211">
        <v>0</v>
      </c>
      <c r="AJ18" s="211">
        <v>0</v>
      </c>
      <c r="AK18" s="211">
        <v>0</v>
      </c>
      <c r="AL18" s="211">
        <v>0</v>
      </c>
      <c r="AM18" s="211">
        <v>0</v>
      </c>
      <c r="AN18" s="211">
        <v>0</v>
      </c>
      <c r="AO18" s="211">
        <v>0</v>
      </c>
      <c r="AP18" s="211">
        <v>0</v>
      </c>
      <c r="AQ18" s="216">
        <f t="shared" si="6"/>
        <v>0.22222222222222221</v>
      </c>
      <c r="AR18" s="217">
        <f t="shared" si="7"/>
        <v>2</v>
      </c>
      <c r="AS18" s="218">
        <v>9</v>
      </c>
      <c r="AT18" s="214">
        <f t="shared" si="8"/>
        <v>0.22222222222222221</v>
      </c>
      <c r="AU18" s="211">
        <v>0</v>
      </c>
      <c r="AV18" s="211">
        <v>0</v>
      </c>
      <c r="AW18" s="211">
        <v>0</v>
      </c>
      <c r="AX18" s="211">
        <v>0</v>
      </c>
      <c r="AY18" s="211">
        <v>0</v>
      </c>
      <c r="AZ18" s="211">
        <v>0</v>
      </c>
      <c r="BA18" s="211">
        <v>1</v>
      </c>
      <c r="BB18" s="211">
        <v>0</v>
      </c>
      <c r="BC18" s="211">
        <v>0</v>
      </c>
      <c r="BD18" s="212">
        <f t="shared" si="9"/>
        <v>0.1111111111111111</v>
      </c>
      <c r="BE18" s="218">
        <f t="shared" si="10"/>
        <v>1</v>
      </c>
      <c r="BF18" s="218">
        <v>9</v>
      </c>
      <c r="BG18" s="219">
        <f t="shared" si="11"/>
        <v>0.1111111111111111</v>
      </c>
      <c r="BH18" s="211">
        <v>0</v>
      </c>
      <c r="BI18" s="211">
        <v>1</v>
      </c>
      <c r="BJ18" s="211">
        <v>0</v>
      </c>
      <c r="BK18" s="211">
        <v>0</v>
      </c>
      <c r="BL18" s="211">
        <v>1</v>
      </c>
      <c r="BM18" s="211">
        <v>0</v>
      </c>
      <c r="BN18" s="211">
        <v>0</v>
      </c>
      <c r="BO18" s="211">
        <v>0</v>
      </c>
      <c r="BP18" s="211">
        <v>0</v>
      </c>
      <c r="BQ18" s="220">
        <f t="shared" si="12"/>
        <v>0.22222222222222221</v>
      </c>
      <c r="BR18" s="215">
        <f t="shared" si="13"/>
        <v>2</v>
      </c>
      <c r="BS18" s="218">
        <v>9</v>
      </c>
      <c r="BT18" s="219">
        <f t="shared" si="14"/>
        <v>0.22222222222222221</v>
      </c>
      <c r="BU18" s="211">
        <v>0</v>
      </c>
      <c r="BV18" s="211">
        <v>0</v>
      </c>
      <c r="BW18" s="211">
        <v>0</v>
      </c>
      <c r="BX18" s="211">
        <v>0</v>
      </c>
      <c r="BY18" s="211">
        <v>1</v>
      </c>
      <c r="BZ18" s="211">
        <v>0</v>
      </c>
      <c r="CA18" s="211">
        <v>0</v>
      </c>
      <c r="CB18" s="211">
        <v>1</v>
      </c>
      <c r="CC18" s="211">
        <v>0</v>
      </c>
      <c r="CD18" s="220">
        <f t="shared" si="15"/>
        <v>0.22222222222222221</v>
      </c>
      <c r="CE18" s="215">
        <f t="shared" si="16"/>
        <v>2</v>
      </c>
      <c r="CF18" s="218">
        <v>9</v>
      </c>
      <c r="CG18" s="219">
        <f t="shared" si="17"/>
        <v>0.22222222222222221</v>
      </c>
      <c r="CH18" s="211">
        <v>0</v>
      </c>
      <c r="CI18" s="211">
        <v>0</v>
      </c>
      <c r="CJ18" s="211">
        <v>0</v>
      </c>
      <c r="CK18" s="211">
        <v>1</v>
      </c>
      <c r="CL18" s="211">
        <v>0</v>
      </c>
      <c r="CM18" s="211">
        <v>0</v>
      </c>
      <c r="CN18" s="211">
        <v>1</v>
      </c>
      <c r="CO18" s="211">
        <v>0</v>
      </c>
      <c r="CP18" s="211">
        <v>2</v>
      </c>
      <c r="CQ18" s="220">
        <f t="shared" si="18"/>
        <v>0.44444444444444442</v>
      </c>
      <c r="CR18" s="215">
        <f t="shared" si="19"/>
        <v>4</v>
      </c>
      <c r="CS18" s="218">
        <v>9</v>
      </c>
      <c r="CT18" s="219">
        <f t="shared" si="20"/>
        <v>0.44444444444444442</v>
      </c>
      <c r="CU18" s="211">
        <v>0</v>
      </c>
      <c r="CV18" s="211">
        <v>0</v>
      </c>
      <c r="CW18" s="211">
        <v>0</v>
      </c>
      <c r="CX18" s="211">
        <v>0</v>
      </c>
      <c r="CY18" s="211">
        <v>1</v>
      </c>
      <c r="CZ18" s="211">
        <v>0</v>
      </c>
      <c r="DA18" s="211">
        <v>0</v>
      </c>
      <c r="DB18" s="211">
        <v>2</v>
      </c>
      <c r="DC18" s="211">
        <v>0</v>
      </c>
      <c r="DD18" s="220">
        <f t="shared" si="21"/>
        <v>0.33333333333333331</v>
      </c>
      <c r="DE18" s="215">
        <f t="shared" si="22"/>
        <v>3</v>
      </c>
      <c r="DF18" s="218">
        <v>9</v>
      </c>
      <c r="DG18" s="219">
        <f t="shared" si="23"/>
        <v>0.33333333333333331</v>
      </c>
      <c r="DH18" s="211">
        <v>0</v>
      </c>
      <c r="DI18" s="211">
        <v>0</v>
      </c>
      <c r="DJ18" s="211">
        <v>0</v>
      </c>
      <c r="DK18" s="211">
        <v>0</v>
      </c>
      <c r="DL18" s="211">
        <v>0</v>
      </c>
      <c r="DM18" s="211">
        <v>0</v>
      </c>
      <c r="DN18" s="211">
        <v>0</v>
      </c>
      <c r="DO18" s="211">
        <v>1</v>
      </c>
      <c r="DP18" s="211">
        <v>0</v>
      </c>
      <c r="DQ18" s="220">
        <f t="shared" si="24"/>
        <v>0.1111111111111111</v>
      </c>
      <c r="DR18" s="215">
        <f t="shared" si="27"/>
        <v>1</v>
      </c>
      <c r="DS18" s="218">
        <v>9</v>
      </c>
      <c r="DT18" s="219">
        <f t="shared" si="25"/>
        <v>0.1111111111111111</v>
      </c>
      <c r="DU18" s="211">
        <v>0</v>
      </c>
      <c r="DV18" s="211">
        <v>0</v>
      </c>
      <c r="DW18" s="211">
        <v>1</v>
      </c>
      <c r="DX18" s="211">
        <v>0</v>
      </c>
      <c r="DY18" s="211">
        <v>0</v>
      </c>
      <c r="DZ18" s="211">
        <v>0</v>
      </c>
      <c r="EA18" s="211">
        <v>1</v>
      </c>
      <c r="EB18" s="211">
        <v>1</v>
      </c>
      <c r="EC18" s="211">
        <v>0</v>
      </c>
      <c r="ED18" s="220">
        <f t="shared" si="28"/>
        <v>0.33333333333333331</v>
      </c>
      <c r="EE18" s="215">
        <f t="shared" si="26"/>
        <v>3.3333333333333335</v>
      </c>
      <c r="EF18" s="218">
        <v>9</v>
      </c>
      <c r="EG18" s="219">
        <f t="shared" si="29"/>
        <v>0.37037037037037041</v>
      </c>
    </row>
    <row r="19" spans="2:137" ht="17" thickBot="1" x14ac:dyDescent="0.25">
      <c r="B19" s="151" t="s">
        <v>115</v>
      </c>
      <c r="C19" s="152" t="s">
        <v>116</v>
      </c>
      <c r="D19" s="152" t="s">
        <v>135</v>
      </c>
      <c r="E19" s="152" t="s">
        <v>118</v>
      </c>
      <c r="F19" s="157" t="s">
        <v>130</v>
      </c>
      <c r="G19" s="146"/>
      <c r="H19" s="221">
        <v>5</v>
      </c>
      <c r="I19" s="222">
        <v>0</v>
      </c>
      <c r="J19" s="222">
        <v>4</v>
      </c>
      <c r="K19" s="222">
        <v>0</v>
      </c>
      <c r="L19" s="222">
        <v>3</v>
      </c>
      <c r="M19" s="222">
        <v>0</v>
      </c>
      <c r="N19" s="222">
        <v>2</v>
      </c>
      <c r="O19" s="222">
        <v>0</v>
      </c>
      <c r="P19" s="222">
        <v>3</v>
      </c>
      <c r="Q19" s="223">
        <f t="shared" si="0"/>
        <v>1.8888888888888888</v>
      </c>
      <c r="R19" s="224">
        <f t="shared" si="1"/>
        <v>17</v>
      </c>
      <c r="S19" s="224">
        <v>8</v>
      </c>
      <c r="T19" s="225">
        <f t="shared" si="2"/>
        <v>2.125</v>
      </c>
      <c r="U19" s="222">
        <v>1</v>
      </c>
      <c r="V19" s="222">
        <v>4</v>
      </c>
      <c r="W19" s="222">
        <v>0</v>
      </c>
      <c r="X19" s="222">
        <v>1</v>
      </c>
      <c r="Y19" s="222">
        <v>0</v>
      </c>
      <c r="Z19" s="222">
        <v>0</v>
      </c>
      <c r="AA19" s="222">
        <v>0</v>
      </c>
      <c r="AB19" s="222">
        <v>0</v>
      </c>
      <c r="AC19" s="222">
        <v>0</v>
      </c>
      <c r="AD19" s="223">
        <f t="shared" si="3"/>
        <v>0.66666666666666663</v>
      </c>
      <c r="AE19" s="226">
        <f t="shared" si="4"/>
        <v>6</v>
      </c>
      <c r="AF19" s="226">
        <v>9</v>
      </c>
      <c r="AG19" s="225">
        <f t="shared" si="5"/>
        <v>0.66666666666666663</v>
      </c>
      <c r="AH19" s="222">
        <v>1</v>
      </c>
      <c r="AI19" s="222">
        <v>0</v>
      </c>
      <c r="AJ19" s="222">
        <v>0</v>
      </c>
      <c r="AK19" s="222">
        <v>0</v>
      </c>
      <c r="AL19" s="222">
        <v>3</v>
      </c>
      <c r="AM19" s="222">
        <v>0</v>
      </c>
      <c r="AN19" s="222">
        <v>0</v>
      </c>
      <c r="AO19" s="222">
        <v>2</v>
      </c>
      <c r="AP19" s="222">
        <v>0</v>
      </c>
      <c r="AQ19" s="227">
        <f t="shared" si="6"/>
        <v>0.66666666666666663</v>
      </c>
      <c r="AR19" s="228">
        <f t="shared" si="7"/>
        <v>6</v>
      </c>
      <c r="AS19" s="229">
        <v>9</v>
      </c>
      <c r="AT19" s="225">
        <f t="shared" si="8"/>
        <v>0.66666666666666663</v>
      </c>
      <c r="AU19" s="222">
        <v>0</v>
      </c>
      <c r="AV19" s="222">
        <v>0</v>
      </c>
      <c r="AW19" s="222">
        <v>0</v>
      </c>
      <c r="AX19" s="222">
        <v>0</v>
      </c>
      <c r="AY19" s="222">
        <v>3</v>
      </c>
      <c r="AZ19" s="222">
        <v>0</v>
      </c>
      <c r="BA19" s="222">
        <v>1</v>
      </c>
      <c r="BB19" s="222">
        <v>0</v>
      </c>
      <c r="BC19" s="222">
        <v>0</v>
      </c>
      <c r="BD19" s="223">
        <f t="shared" si="9"/>
        <v>0.44444444444444442</v>
      </c>
      <c r="BE19" s="229">
        <f t="shared" si="10"/>
        <v>4</v>
      </c>
      <c r="BF19" s="229">
        <v>9</v>
      </c>
      <c r="BG19" s="230">
        <f t="shared" si="11"/>
        <v>0.44444444444444442</v>
      </c>
      <c r="BH19" s="222">
        <v>1</v>
      </c>
      <c r="BI19" s="222">
        <v>0</v>
      </c>
      <c r="BJ19" s="222">
        <v>0</v>
      </c>
      <c r="BK19" s="222">
        <v>0</v>
      </c>
      <c r="BL19" s="222">
        <v>1</v>
      </c>
      <c r="BM19" s="222">
        <v>0</v>
      </c>
      <c r="BN19" s="222">
        <v>1</v>
      </c>
      <c r="BO19" s="222">
        <v>0</v>
      </c>
      <c r="BP19" s="222">
        <v>0</v>
      </c>
      <c r="BQ19" s="231">
        <f t="shared" si="12"/>
        <v>0.33333333333333331</v>
      </c>
      <c r="BR19" s="226">
        <f t="shared" si="13"/>
        <v>3</v>
      </c>
      <c r="BS19" s="229">
        <v>9</v>
      </c>
      <c r="BT19" s="230">
        <f t="shared" si="14"/>
        <v>0.33333333333333331</v>
      </c>
      <c r="BU19" s="222">
        <v>2</v>
      </c>
      <c r="BV19" s="222">
        <v>0</v>
      </c>
      <c r="BW19" s="222">
        <v>0</v>
      </c>
      <c r="BX19" s="222">
        <v>0</v>
      </c>
      <c r="BY19" s="222">
        <v>0</v>
      </c>
      <c r="BZ19" s="222">
        <v>0</v>
      </c>
      <c r="CA19" s="222">
        <v>0</v>
      </c>
      <c r="CB19" s="222">
        <v>0</v>
      </c>
      <c r="CC19" s="222">
        <v>1</v>
      </c>
      <c r="CD19" s="231">
        <f t="shared" si="15"/>
        <v>0.33333333333333331</v>
      </c>
      <c r="CE19" s="226">
        <f t="shared" si="16"/>
        <v>3</v>
      </c>
      <c r="CF19" s="229">
        <v>9</v>
      </c>
      <c r="CG19" s="230">
        <f t="shared" si="17"/>
        <v>0.33333333333333331</v>
      </c>
      <c r="CH19" s="222">
        <v>0</v>
      </c>
      <c r="CI19" s="222">
        <v>0</v>
      </c>
      <c r="CJ19" s="222">
        <v>1</v>
      </c>
      <c r="CK19" s="222">
        <v>0</v>
      </c>
      <c r="CL19" s="222">
        <v>0</v>
      </c>
      <c r="CM19" s="222">
        <v>0</v>
      </c>
      <c r="CN19" s="222">
        <v>0</v>
      </c>
      <c r="CO19" s="222">
        <v>1</v>
      </c>
      <c r="CP19" s="222">
        <v>0</v>
      </c>
      <c r="CQ19" s="231">
        <f t="shared" si="18"/>
        <v>0.22222222222222221</v>
      </c>
      <c r="CR19" s="226">
        <f t="shared" si="19"/>
        <v>2</v>
      </c>
      <c r="CS19" s="229">
        <v>9</v>
      </c>
      <c r="CT19" s="230">
        <f t="shared" si="20"/>
        <v>0.22222222222222221</v>
      </c>
      <c r="CU19" s="222">
        <v>0</v>
      </c>
      <c r="CV19" s="222">
        <v>0</v>
      </c>
      <c r="CW19" s="222">
        <v>0</v>
      </c>
      <c r="CX19" s="222">
        <v>0</v>
      </c>
      <c r="CY19" s="222">
        <v>1</v>
      </c>
      <c r="CZ19" s="222">
        <v>1</v>
      </c>
      <c r="DA19" s="222">
        <v>0</v>
      </c>
      <c r="DB19" s="222">
        <v>0</v>
      </c>
      <c r="DC19" s="222">
        <v>0</v>
      </c>
      <c r="DD19" s="231">
        <f t="shared" si="21"/>
        <v>0.22222222222222221</v>
      </c>
      <c r="DE19" s="226">
        <f t="shared" si="22"/>
        <v>2</v>
      </c>
      <c r="DF19" s="229">
        <v>9</v>
      </c>
      <c r="DG19" s="230">
        <f t="shared" si="23"/>
        <v>0.22222222222222221</v>
      </c>
      <c r="DH19" s="222">
        <v>0</v>
      </c>
      <c r="DI19" s="222">
        <v>0</v>
      </c>
      <c r="DJ19" s="222">
        <v>0</v>
      </c>
      <c r="DK19" s="222">
        <v>0</v>
      </c>
      <c r="DL19" s="222">
        <v>0</v>
      </c>
      <c r="DM19" s="222">
        <v>0</v>
      </c>
      <c r="DN19" s="222">
        <v>0</v>
      </c>
      <c r="DO19" s="222">
        <v>0</v>
      </c>
      <c r="DP19" s="222">
        <v>0</v>
      </c>
      <c r="DQ19" s="231">
        <f t="shared" si="24"/>
        <v>0</v>
      </c>
      <c r="DR19" s="226">
        <f t="shared" si="27"/>
        <v>0</v>
      </c>
      <c r="DS19" s="229">
        <v>9</v>
      </c>
      <c r="DT19" s="230">
        <f t="shared" si="25"/>
        <v>0</v>
      </c>
      <c r="DU19" s="222">
        <v>0</v>
      </c>
      <c r="DV19" s="222">
        <v>0</v>
      </c>
      <c r="DW19" s="222">
        <v>0</v>
      </c>
      <c r="DX19" s="222">
        <v>0</v>
      </c>
      <c r="DY19" s="222">
        <v>0</v>
      </c>
      <c r="DZ19" s="222">
        <v>0</v>
      </c>
      <c r="EA19" s="222">
        <v>0</v>
      </c>
      <c r="EB19" s="222">
        <v>0</v>
      </c>
      <c r="EC19" s="222">
        <v>0</v>
      </c>
      <c r="ED19" s="231">
        <f t="shared" si="28"/>
        <v>0</v>
      </c>
      <c r="EE19" s="226">
        <f t="shared" si="26"/>
        <v>0</v>
      </c>
      <c r="EF19" s="229">
        <v>9</v>
      </c>
      <c r="EG19" s="230">
        <f t="shared" si="29"/>
        <v>0</v>
      </c>
    </row>
    <row r="20" spans="2:137" ht="17" thickBot="1" x14ac:dyDescent="0.25">
      <c r="B20" s="150"/>
      <c r="C20" s="146"/>
      <c r="D20" s="146"/>
      <c r="E20" s="146"/>
      <c r="F20" s="145"/>
      <c r="G20" s="146"/>
      <c r="H20" s="210"/>
      <c r="Q20" s="302"/>
      <c r="R20" s="210"/>
      <c r="S20" s="210"/>
      <c r="T20" s="303"/>
      <c r="AD20" s="302"/>
      <c r="AE20" s="304"/>
      <c r="AF20" s="304"/>
      <c r="AG20" s="303"/>
      <c r="AQ20" s="302"/>
      <c r="AR20" s="305"/>
      <c r="AS20" s="306"/>
      <c r="AT20" s="307"/>
      <c r="BD20" s="302"/>
      <c r="BE20" s="306"/>
      <c r="BF20" s="306"/>
      <c r="BG20" s="307"/>
      <c r="BQ20" s="111"/>
      <c r="BR20" s="304"/>
      <c r="BS20" s="306"/>
      <c r="BT20" s="307"/>
      <c r="CD20" s="111"/>
      <c r="CE20" s="304"/>
      <c r="CF20" s="306"/>
      <c r="CG20" s="307"/>
      <c r="CQ20" s="111"/>
      <c r="CR20" s="304"/>
      <c r="CS20" s="306"/>
      <c r="CT20" s="307"/>
      <c r="DD20" s="111"/>
      <c r="DE20" s="304"/>
      <c r="DF20" s="306"/>
      <c r="DG20" s="307"/>
      <c r="DQ20" s="111"/>
      <c r="DR20" s="304"/>
      <c r="DS20" s="306"/>
      <c r="DT20" s="307"/>
      <c r="ED20" s="111"/>
      <c r="EE20" s="304"/>
      <c r="EF20" s="306"/>
      <c r="EG20" s="307"/>
    </row>
    <row r="21" spans="2:137" ht="17" thickBot="1" x14ac:dyDescent="0.25">
      <c r="B21" s="150"/>
      <c r="C21" s="146"/>
      <c r="D21" s="145"/>
      <c r="E21" s="145"/>
      <c r="F21" s="146"/>
      <c r="H21" s="193" t="s">
        <v>102</v>
      </c>
      <c r="I21" s="194" t="s">
        <v>103</v>
      </c>
      <c r="J21" s="194" t="s">
        <v>104</v>
      </c>
      <c r="K21" s="194" t="s">
        <v>105</v>
      </c>
      <c r="L21" s="194" t="s">
        <v>106</v>
      </c>
      <c r="M21" s="194" t="s">
        <v>107</v>
      </c>
      <c r="N21" s="194" t="s">
        <v>108</v>
      </c>
      <c r="O21" s="175" t="s">
        <v>109</v>
      </c>
      <c r="P21" s="176" t="s">
        <v>110</v>
      </c>
      <c r="Q21" s="110" t="s">
        <v>111</v>
      </c>
      <c r="R21" s="195" t="s">
        <v>112</v>
      </c>
      <c r="S21" s="195" t="s">
        <v>113</v>
      </c>
      <c r="T21" s="196" t="s">
        <v>114</v>
      </c>
      <c r="U21" s="197" t="s">
        <v>102</v>
      </c>
      <c r="V21" s="194" t="s">
        <v>103</v>
      </c>
      <c r="W21" s="194" t="s">
        <v>104</v>
      </c>
      <c r="X21" s="194" t="s">
        <v>105</v>
      </c>
      <c r="Y21" s="194" t="s">
        <v>106</v>
      </c>
      <c r="Z21" s="194" t="s">
        <v>107</v>
      </c>
      <c r="AA21" s="194" t="s">
        <v>108</v>
      </c>
      <c r="AB21" s="175" t="s">
        <v>109</v>
      </c>
      <c r="AC21" s="176" t="s">
        <v>110</v>
      </c>
      <c r="AD21" s="110" t="s">
        <v>111</v>
      </c>
      <c r="AE21" s="195" t="s">
        <v>112</v>
      </c>
      <c r="AF21" s="195" t="s">
        <v>113</v>
      </c>
      <c r="AG21" s="198" t="s">
        <v>114</v>
      </c>
      <c r="AH21" s="197" t="s">
        <v>102</v>
      </c>
      <c r="AI21" s="194" t="s">
        <v>103</v>
      </c>
      <c r="AJ21" s="194" t="s">
        <v>104</v>
      </c>
      <c r="AK21" s="194" t="s">
        <v>105</v>
      </c>
      <c r="AL21" s="194" t="s">
        <v>106</v>
      </c>
      <c r="AM21" s="194" t="s">
        <v>107</v>
      </c>
      <c r="AN21" s="194" t="s">
        <v>108</v>
      </c>
      <c r="AO21" s="175" t="s">
        <v>109</v>
      </c>
      <c r="AP21" s="176" t="s">
        <v>110</v>
      </c>
      <c r="AQ21" s="110" t="s">
        <v>111</v>
      </c>
      <c r="AR21" s="199" t="s">
        <v>112</v>
      </c>
      <c r="AS21" s="199" t="s">
        <v>113</v>
      </c>
      <c r="AT21" s="258" t="s">
        <v>114</v>
      </c>
      <c r="AU21" s="197" t="s">
        <v>102</v>
      </c>
      <c r="AV21" s="194" t="s">
        <v>103</v>
      </c>
      <c r="AW21" s="194" t="s">
        <v>104</v>
      </c>
      <c r="AX21" s="194" t="s">
        <v>105</v>
      </c>
      <c r="AY21" s="194" t="s">
        <v>106</v>
      </c>
      <c r="AZ21" s="194" t="s">
        <v>107</v>
      </c>
      <c r="BA21" s="194" t="s">
        <v>108</v>
      </c>
      <c r="BB21" s="175" t="s">
        <v>109</v>
      </c>
      <c r="BC21" s="176" t="s">
        <v>110</v>
      </c>
      <c r="BD21" s="110" t="s">
        <v>111</v>
      </c>
      <c r="BE21" s="199" t="s">
        <v>112</v>
      </c>
      <c r="BF21" s="199" t="s">
        <v>113</v>
      </c>
      <c r="BG21" s="258" t="s">
        <v>114</v>
      </c>
      <c r="BH21" s="178" t="s">
        <v>102</v>
      </c>
      <c r="BI21" s="178" t="s">
        <v>103</v>
      </c>
      <c r="BJ21" s="178" t="s">
        <v>104</v>
      </c>
      <c r="BK21" s="178" t="s">
        <v>105</v>
      </c>
      <c r="BL21" s="178" t="s">
        <v>106</v>
      </c>
      <c r="BM21" s="178" t="s">
        <v>107</v>
      </c>
      <c r="BN21" s="178" t="s">
        <v>108</v>
      </c>
      <c r="BO21" s="178" t="s">
        <v>109</v>
      </c>
      <c r="BP21" s="174" t="s">
        <v>110</v>
      </c>
      <c r="BQ21" s="184" t="s">
        <v>111</v>
      </c>
      <c r="BR21" s="185" t="s">
        <v>112</v>
      </c>
      <c r="BS21" s="186" t="s">
        <v>113</v>
      </c>
      <c r="BT21" s="183" t="s">
        <v>114</v>
      </c>
      <c r="BU21" s="178" t="s">
        <v>102</v>
      </c>
      <c r="BV21" s="178" t="s">
        <v>103</v>
      </c>
      <c r="BW21" s="178" t="s">
        <v>104</v>
      </c>
      <c r="BX21" s="178" t="s">
        <v>105</v>
      </c>
      <c r="BY21" s="178" t="s">
        <v>106</v>
      </c>
      <c r="BZ21" s="178" t="s">
        <v>107</v>
      </c>
      <c r="CA21" s="178" t="s">
        <v>108</v>
      </c>
      <c r="CB21" s="178" t="s">
        <v>109</v>
      </c>
      <c r="CC21" s="174" t="s">
        <v>110</v>
      </c>
      <c r="CD21" s="184" t="s">
        <v>111</v>
      </c>
      <c r="CE21" s="186" t="s">
        <v>112</v>
      </c>
      <c r="CF21" s="186" t="s">
        <v>113</v>
      </c>
      <c r="CG21" s="183" t="s">
        <v>114</v>
      </c>
      <c r="CH21" s="178" t="s">
        <v>102</v>
      </c>
      <c r="CI21" s="178" t="s">
        <v>103</v>
      </c>
      <c r="CJ21" s="178" t="s">
        <v>104</v>
      </c>
      <c r="CK21" s="178" t="s">
        <v>105</v>
      </c>
      <c r="CL21" s="178" t="s">
        <v>106</v>
      </c>
      <c r="CM21" s="178" t="s">
        <v>107</v>
      </c>
      <c r="CN21" s="178" t="s">
        <v>108</v>
      </c>
      <c r="CO21" s="178" t="s">
        <v>109</v>
      </c>
      <c r="CP21" s="174" t="s">
        <v>110</v>
      </c>
      <c r="CQ21" s="184" t="s">
        <v>111</v>
      </c>
      <c r="CR21" s="185" t="s">
        <v>112</v>
      </c>
      <c r="CS21" s="186" t="s">
        <v>113</v>
      </c>
      <c r="CT21" s="183" t="s">
        <v>114</v>
      </c>
      <c r="CU21" s="178" t="s">
        <v>102</v>
      </c>
      <c r="CV21" s="178" t="s">
        <v>103</v>
      </c>
      <c r="CW21" s="178" t="s">
        <v>104</v>
      </c>
      <c r="CX21" s="178" t="s">
        <v>105</v>
      </c>
      <c r="CY21" s="178" t="s">
        <v>106</v>
      </c>
      <c r="CZ21" s="178" t="s">
        <v>107</v>
      </c>
      <c r="DA21" s="178" t="s">
        <v>108</v>
      </c>
      <c r="DB21" s="178" t="s">
        <v>109</v>
      </c>
      <c r="DC21" s="174" t="s">
        <v>110</v>
      </c>
      <c r="DD21" s="184" t="s">
        <v>111</v>
      </c>
      <c r="DE21" s="185" t="s">
        <v>112</v>
      </c>
      <c r="DF21" s="186" t="s">
        <v>113</v>
      </c>
      <c r="DG21" s="183" t="s">
        <v>114</v>
      </c>
      <c r="DH21" s="178" t="s">
        <v>102</v>
      </c>
      <c r="DI21" s="178" t="s">
        <v>103</v>
      </c>
      <c r="DJ21" s="178" t="s">
        <v>104</v>
      </c>
      <c r="DK21" s="178" t="s">
        <v>105</v>
      </c>
      <c r="DL21" s="178" t="s">
        <v>106</v>
      </c>
      <c r="DM21" s="178" t="s">
        <v>107</v>
      </c>
      <c r="DN21" s="178" t="s">
        <v>108</v>
      </c>
      <c r="DO21" s="178" t="s">
        <v>109</v>
      </c>
      <c r="DP21" s="174" t="s">
        <v>110</v>
      </c>
      <c r="DQ21" s="184" t="s">
        <v>111</v>
      </c>
      <c r="DR21" s="185" t="s">
        <v>112</v>
      </c>
      <c r="DS21" s="186" t="s">
        <v>113</v>
      </c>
      <c r="DT21" s="183" t="s">
        <v>114</v>
      </c>
      <c r="DU21" s="178" t="s">
        <v>102</v>
      </c>
      <c r="DV21" s="178" t="s">
        <v>103</v>
      </c>
      <c r="DW21" s="178" t="s">
        <v>104</v>
      </c>
      <c r="DX21" s="178" t="s">
        <v>105</v>
      </c>
      <c r="DY21" s="178" t="s">
        <v>106</v>
      </c>
      <c r="DZ21" s="178" t="s">
        <v>107</v>
      </c>
      <c r="EA21" s="178" t="s">
        <v>108</v>
      </c>
      <c r="EB21" s="178" t="s">
        <v>109</v>
      </c>
      <c r="EC21" s="174" t="s">
        <v>110</v>
      </c>
      <c r="ED21" s="184" t="s">
        <v>111</v>
      </c>
      <c r="EE21" s="185" t="s">
        <v>112</v>
      </c>
      <c r="EF21" s="186" t="s">
        <v>113</v>
      </c>
      <c r="EG21" s="183" t="s">
        <v>114</v>
      </c>
    </row>
    <row r="22" spans="2:137" x14ac:dyDescent="0.2">
      <c r="B22" s="148" t="s">
        <v>115</v>
      </c>
      <c r="C22" s="149" t="s">
        <v>116</v>
      </c>
      <c r="D22" s="164" t="s">
        <v>136</v>
      </c>
      <c r="E22" s="149" t="s">
        <v>118</v>
      </c>
      <c r="F22" s="158" t="s">
        <v>137</v>
      </c>
      <c r="G22" s="146"/>
      <c r="H22" s="232">
        <v>1</v>
      </c>
      <c r="I22" s="113">
        <v>0</v>
      </c>
      <c r="J22" s="113">
        <v>2</v>
      </c>
      <c r="K22" s="113">
        <v>1</v>
      </c>
      <c r="L22" s="113">
        <v>1</v>
      </c>
      <c r="M22" s="113">
        <v>1</v>
      </c>
      <c r="N22" s="113">
        <v>0</v>
      </c>
      <c r="O22" s="113">
        <v>0</v>
      </c>
      <c r="P22" s="113">
        <v>0</v>
      </c>
      <c r="Q22" s="201">
        <f t="shared" ref="Q22:Q38" si="30">AVERAGE(H22:P22)</f>
        <v>0.66666666666666663</v>
      </c>
      <c r="R22" s="202">
        <f t="shared" ref="R22:R38" si="31">SUM(H22:P22)</f>
        <v>6</v>
      </c>
      <c r="S22" s="202">
        <v>9</v>
      </c>
      <c r="T22" s="203">
        <f t="shared" ref="T22:T38" si="32">R22/S22</f>
        <v>0.66666666666666663</v>
      </c>
      <c r="U22" s="113">
        <v>0</v>
      </c>
      <c r="V22" s="113">
        <v>0</v>
      </c>
      <c r="W22" s="113">
        <v>1</v>
      </c>
      <c r="X22" s="113">
        <v>0</v>
      </c>
      <c r="Y22" s="113">
        <v>0</v>
      </c>
      <c r="Z22" s="113">
        <v>0</v>
      </c>
      <c r="AA22" s="113">
        <v>0</v>
      </c>
      <c r="AB22" s="113">
        <v>0</v>
      </c>
      <c r="AC22" s="113">
        <v>0</v>
      </c>
      <c r="AD22" s="201">
        <f t="shared" ref="AD22:AD38" si="33">AVERAGE(U22:AC22)</f>
        <v>0.1111111111111111</v>
      </c>
      <c r="AE22" s="204">
        <f t="shared" ref="AE22:AE38" si="34">SUM(U22:AC22)</f>
        <v>1</v>
      </c>
      <c r="AF22" s="204">
        <v>9</v>
      </c>
      <c r="AG22" s="203">
        <f t="shared" ref="AG22:AG38" si="35">AE22/AF22</f>
        <v>0.1111111111111111</v>
      </c>
      <c r="AH22" s="113">
        <v>1</v>
      </c>
      <c r="AI22" s="113">
        <v>0</v>
      </c>
      <c r="AJ22" s="113">
        <v>0</v>
      </c>
      <c r="AK22" s="113">
        <v>2</v>
      </c>
      <c r="AL22" s="113">
        <v>0</v>
      </c>
      <c r="AM22" s="113">
        <v>0</v>
      </c>
      <c r="AN22" s="113">
        <v>0</v>
      </c>
      <c r="AO22" s="113">
        <v>0</v>
      </c>
      <c r="AP22" s="113">
        <v>2</v>
      </c>
      <c r="AQ22" s="205">
        <f t="shared" ref="AQ22:AQ38" si="36">AVERAGE(AH22:AP22)</f>
        <v>0.55555555555555558</v>
      </c>
      <c r="AR22" s="206">
        <f t="shared" ref="AR22:AR38" si="37">SUM(AH22:AP22)</f>
        <v>5</v>
      </c>
      <c r="AS22" s="207">
        <v>9</v>
      </c>
      <c r="AT22" s="203">
        <f t="shared" ref="AT22:AT38" si="38">AR22/AS22</f>
        <v>0.55555555555555558</v>
      </c>
      <c r="AU22" s="113">
        <v>1</v>
      </c>
      <c r="AV22" s="113">
        <v>0</v>
      </c>
      <c r="AW22" s="113">
        <v>0</v>
      </c>
      <c r="AX22" s="113">
        <v>0</v>
      </c>
      <c r="AY22" s="113">
        <v>0</v>
      </c>
      <c r="AZ22" s="113">
        <v>0</v>
      </c>
      <c r="BA22" s="113">
        <v>0</v>
      </c>
      <c r="BB22" s="113">
        <v>1</v>
      </c>
      <c r="BC22" s="113">
        <v>0</v>
      </c>
      <c r="BD22" s="201">
        <f t="shared" ref="BD22:BD38" si="39">AVERAGE(AU22:BC22)</f>
        <v>0.22222222222222221</v>
      </c>
      <c r="BE22" s="207">
        <f t="shared" ref="BE22:BE38" si="40">SUM(AU22:BC22)</f>
        <v>2</v>
      </c>
      <c r="BF22" s="207">
        <v>9</v>
      </c>
      <c r="BG22" s="208">
        <f t="shared" ref="BG22:BG38" si="41">BE22/BF22</f>
        <v>0.22222222222222221</v>
      </c>
      <c r="BH22" s="113">
        <v>1</v>
      </c>
      <c r="BI22" s="113">
        <v>0</v>
      </c>
      <c r="BJ22" s="113">
        <v>2</v>
      </c>
      <c r="BK22" s="113">
        <v>0</v>
      </c>
      <c r="BL22" s="113">
        <v>0</v>
      </c>
      <c r="BM22" s="113">
        <v>2</v>
      </c>
      <c r="BN22" s="113">
        <v>0</v>
      </c>
      <c r="BO22" s="113">
        <v>3</v>
      </c>
      <c r="BP22" s="113">
        <v>0</v>
      </c>
      <c r="BQ22" s="209">
        <f t="shared" ref="BQ22:BQ38" si="42">AVERAGE(BH22:BP22)</f>
        <v>0.88888888888888884</v>
      </c>
      <c r="BR22" s="204">
        <f t="shared" ref="BR22:BR38" si="43">SUM(BH22:BP22)</f>
        <v>8</v>
      </c>
      <c r="BS22" s="207">
        <v>9</v>
      </c>
      <c r="BT22" s="208">
        <f t="shared" ref="BT22:BT38" si="44">BR22/BS22</f>
        <v>0.88888888888888884</v>
      </c>
      <c r="BU22" s="113">
        <v>0</v>
      </c>
      <c r="BV22" s="113">
        <v>0</v>
      </c>
      <c r="BW22" s="113">
        <v>3</v>
      </c>
      <c r="BX22" s="113">
        <v>1</v>
      </c>
      <c r="BY22" s="113">
        <v>4</v>
      </c>
      <c r="BZ22" s="113">
        <v>0</v>
      </c>
      <c r="CA22" s="113">
        <v>2</v>
      </c>
      <c r="CB22" s="113">
        <v>0</v>
      </c>
      <c r="CC22" s="113">
        <v>2</v>
      </c>
      <c r="CD22" s="209">
        <f t="shared" ref="CD22:CD38" si="45">AVERAGE(BU22:CC22)</f>
        <v>1.3333333333333333</v>
      </c>
      <c r="CE22" s="204">
        <f t="shared" ref="CE22:CE38" si="46">SUM(BU22:CC22)</f>
        <v>12</v>
      </c>
      <c r="CF22" s="207">
        <v>9</v>
      </c>
      <c r="CG22" s="208">
        <f t="shared" ref="CG22:CG38" si="47">CE22/CF22</f>
        <v>1.3333333333333333</v>
      </c>
      <c r="CH22" s="113">
        <v>0</v>
      </c>
      <c r="CI22" s="113">
        <v>1</v>
      </c>
      <c r="CJ22" s="113">
        <v>2</v>
      </c>
      <c r="CK22" s="113">
        <v>0</v>
      </c>
      <c r="CL22" s="113">
        <v>0</v>
      </c>
      <c r="CM22" s="113">
        <v>0</v>
      </c>
      <c r="CN22" s="113">
        <v>0</v>
      </c>
      <c r="CO22" s="113">
        <v>1</v>
      </c>
      <c r="CP22" s="113">
        <v>5</v>
      </c>
      <c r="CQ22" s="209">
        <f t="shared" ref="CQ22:CQ38" si="48">AVERAGE(CH22:CP22)</f>
        <v>1</v>
      </c>
      <c r="CR22" s="204">
        <f t="shared" ref="CR22:CR38" si="49">SUM(CH22:CP22)</f>
        <v>9</v>
      </c>
      <c r="CS22" s="207">
        <v>9</v>
      </c>
      <c r="CT22" s="208">
        <f t="shared" ref="CT22:CT38" si="50">CR22/CS22</f>
        <v>1</v>
      </c>
      <c r="CU22" s="113">
        <v>1</v>
      </c>
      <c r="CV22" s="113">
        <v>0</v>
      </c>
      <c r="CW22" s="113">
        <v>0</v>
      </c>
      <c r="CX22" s="113">
        <v>0</v>
      </c>
      <c r="CY22" s="113">
        <v>0</v>
      </c>
      <c r="CZ22" s="113">
        <v>1</v>
      </c>
      <c r="DA22" s="113">
        <v>5</v>
      </c>
      <c r="DB22" s="113">
        <v>0</v>
      </c>
      <c r="DC22" s="113">
        <v>0</v>
      </c>
      <c r="DD22" s="209">
        <f t="shared" ref="DD22:DD38" si="51">AVERAGE(CU22:DC22)</f>
        <v>0.77777777777777779</v>
      </c>
      <c r="DE22" s="204">
        <f t="shared" ref="DE22:DE38" si="52">SUM(CU22:DC22)</f>
        <v>7</v>
      </c>
      <c r="DF22" s="207">
        <v>8</v>
      </c>
      <c r="DG22" s="208">
        <f t="shared" ref="DG22:DG38" si="53">DE22/DF22</f>
        <v>0.875</v>
      </c>
      <c r="DH22" s="113">
        <v>0</v>
      </c>
      <c r="DI22" s="113">
        <v>1</v>
      </c>
      <c r="DJ22" s="113">
        <v>0</v>
      </c>
      <c r="DK22" s="113">
        <v>0</v>
      </c>
      <c r="DL22" s="113">
        <v>0</v>
      </c>
      <c r="DM22" s="113">
        <v>5</v>
      </c>
      <c r="DN22" s="113">
        <v>0</v>
      </c>
      <c r="DO22" s="113">
        <v>5</v>
      </c>
      <c r="DP22" s="113">
        <v>2</v>
      </c>
      <c r="DQ22" s="209">
        <f t="shared" ref="DQ22:DQ38" si="54">AVERAGE(DH22:DP22)</f>
        <v>1.4444444444444444</v>
      </c>
      <c r="DR22" s="204">
        <f t="shared" ref="DR22:DR38" si="55">SUM(DH22:DP22)</f>
        <v>13</v>
      </c>
      <c r="DS22" s="207">
        <v>8</v>
      </c>
      <c r="DT22" s="208">
        <f t="shared" ref="DT22:DT38" si="56">DR22/DS22</f>
        <v>1.625</v>
      </c>
      <c r="DU22" s="113">
        <v>0</v>
      </c>
      <c r="DV22" s="113">
        <v>0</v>
      </c>
      <c r="DW22" s="113">
        <v>0</v>
      </c>
      <c r="DX22" s="113">
        <v>1</v>
      </c>
      <c r="DY22" s="113">
        <v>0</v>
      </c>
      <c r="DZ22" s="113">
        <v>0</v>
      </c>
      <c r="EA22" s="113">
        <v>1</v>
      </c>
      <c r="EB22" s="113">
        <v>0</v>
      </c>
      <c r="EC22" s="113">
        <v>0</v>
      </c>
      <c r="ED22" s="209">
        <f t="shared" ref="ED22:ED38" si="57">AVERAGE(DU22:EC22)</f>
        <v>0.22222222222222221</v>
      </c>
      <c r="EE22" s="204">
        <f t="shared" ref="EE22:EE38" si="58">SUM(DU22:ED22)</f>
        <v>2.2222222222222223</v>
      </c>
      <c r="EF22" s="207">
        <v>9</v>
      </c>
      <c r="EG22" s="208">
        <f t="shared" ref="EG22:EG38" si="59">EE22/EF22</f>
        <v>0.24691358024691359</v>
      </c>
    </row>
    <row r="23" spans="2:137" x14ac:dyDescent="0.2">
      <c r="B23" s="150" t="s">
        <v>115</v>
      </c>
      <c r="C23" s="146" t="s">
        <v>116</v>
      </c>
      <c r="D23" s="147" t="s">
        <v>138</v>
      </c>
      <c r="E23" s="146" t="s">
        <v>118</v>
      </c>
      <c r="F23" s="159" t="s">
        <v>137</v>
      </c>
      <c r="G23" s="146"/>
      <c r="H23" s="23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1</v>
      </c>
      <c r="P23" s="23">
        <v>1</v>
      </c>
      <c r="Q23" s="212">
        <f t="shared" si="30"/>
        <v>0.22222222222222221</v>
      </c>
      <c r="R23" s="213">
        <f t="shared" si="31"/>
        <v>2</v>
      </c>
      <c r="S23" s="213">
        <v>9</v>
      </c>
      <c r="T23" s="214">
        <f t="shared" si="32"/>
        <v>0.22222222222222221</v>
      </c>
      <c r="U23" s="23">
        <v>0</v>
      </c>
      <c r="V23" s="23">
        <v>0</v>
      </c>
      <c r="W23" s="23">
        <v>0</v>
      </c>
      <c r="X23" s="23">
        <v>0</v>
      </c>
      <c r="Y23" s="23">
        <v>2</v>
      </c>
      <c r="Z23" s="23">
        <v>0</v>
      </c>
      <c r="AA23" s="23">
        <v>3</v>
      </c>
      <c r="AB23" s="23">
        <v>0</v>
      </c>
      <c r="AC23" s="23">
        <v>0</v>
      </c>
      <c r="AD23" s="212">
        <f t="shared" si="33"/>
        <v>0.55555555555555558</v>
      </c>
      <c r="AE23" s="215">
        <f t="shared" si="34"/>
        <v>5</v>
      </c>
      <c r="AF23" s="215">
        <v>9</v>
      </c>
      <c r="AG23" s="214">
        <f t="shared" si="35"/>
        <v>0.55555555555555558</v>
      </c>
      <c r="AH23" s="23">
        <v>0</v>
      </c>
      <c r="AI23" s="23">
        <v>2</v>
      </c>
      <c r="AJ23" s="23">
        <v>1</v>
      </c>
      <c r="AK23" s="23">
        <v>1</v>
      </c>
      <c r="AL23" s="23">
        <v>1</v>
      </c>
      <c r="AM23" s="23">
        <v>0</v>
      </c>
      <c r="AN23" s="23">
        <v>1</v>
      </c>
      <c r="AO23" s="23">
        <v>0</v>
      </c>
      <c r="AP23" s="23">
        <v>5</v>
      </c>
      <c r="AQ23" s="216">
        <f t="shared" si="36"/>
        <v>1.2222222222222223</v>
      </c>
      <c r="AR23" s="217">
        <f t="shared" si="37"/>
        <v>11</v>
      </c>
      <c r="AS23" s="218">
        <v>9</v>
      </c>
      <c r="AT23" s="214">
        <f t="shared" si="38"/>
        <v>1.2222222222222223</v>
      </c>
      <c r="AU23" s="23">
        <v>0</v>
      </c>
      <c r="AV23" s="23">
        <v>5</v>
      </c>
      <c r="AW23" s="23">
        <v>0</v>
      </c>
      <c r="AX23" s="23">
        <v>0</v>
      </c>
      <c r="AY23" s="23">
        <v>0</v>
      </c>
      <c r="AZ23" s="23">
        <v>1</v>
      </c>
      <c r="BA23" s="23">
        <v>0</v>
      </c>
      <c r="BB23" s="23">
        <v>2</v>
      </c>
      <c r="BC23" s="23">
        <v>0</v>
      </c>
      <c r="BD23" s="212">
        <f t="shared" si="39"/>
        <v>0.88888888888888884</v>
      </c>
      <c r="BE23" s="218">
        <f t="shared" si="40"/>
        <v>8</v>
      </c>
      <c r="BF23" s="218">
        <v>8</v>
      </c>
      <c r="BG23" s="219">
        <f t="shared" si="41"/>
        <v>1</v>
      </c>
      <c r="BH23" s="23">
        <v>0</v>
      </c>
      <c r="BI23" s="23">
        <v>0</v>
      </c>
      <c r="BJ23" s="23">
        <v>0</v>
      </c>
      <c r="BK23" s="23">
        <v>3</v>
      </c>
      <c r="BL23" s="23">
        <v>2</v>
      </c>
      <c r="BM23" s="23">
        <v>2</v>
      </c>
      <c r="BN23" s="23">
        <v>1</v>
      </c>
      <c r="BO23" s="23">
        <v>2</v>
      </c>
      <c r="BP23" s="23">
        <v>0</v>
      </c>
      <c r="BQ23" s="220">
        <f t="shared" si="42"/>
        <v>1.1111111111111112</v>
      </c>
      <c r="BR23" s="215">
        <f t="shared" si="43"/>
        <v>10</v>
      </c>
      <c r="BS23" s="218">
        <v>9</v>
      </c>
      <c r="BT23" s="219">
        <f t="shared" si="44"/>
        <v>1.1111111111111112</v>
      </c>
      <c r="BU23" s="23">
        <v>0</v>
      </c>
      <c r="BV23" s="23">
        <v>0</v>
      </c>
      <c r="BW23" s="23">
        <v>0</v>
      </c>
      <c r="BX23" s="23">
        <v>0</v>
      </c>
      <c r="BY23" s="23">
        <v>4</v>
      </c>
      <c r="BZ23" s="23">
        <v>1</v>
      </c>
      <c r="CA23" s="23">
        <v>5</v>
      </c>
      <c r="CB23" s="23">
        <v>1</v>
      </c>
      <c r="CC23" s="23">
        <v>2</v>
      </c>
      <c r="CD23" s="220">
        <f t="shared" si="45"/>
        <v>1.4444444444444444</v>
      </c>
      <c r="CE23" s="215">
        <f t="shared" si="46"/>
        <v>13</v>
      </c>
      <c r="CF23" s="218">
        <v>8</v>
      </c>
      <c r="CG23" s="219">
        <f t="shared" si="47"/>
        <v>1.625</v>
      </c>
      <c r="CH23" s="23">
        <v>0</v>
      </c>
      <c r="CI23" s="23">
        <v>1</v>
      </c>
      <c r="CJ23" s="23">
        <v>1</v>
      </c>
      <c r="CK23" s="23">
        <v>1</v>
      </c>
      <c r="CL23" s="23">
        <v>1</v>
      </c>
      <c r="CM23" s="23">
        <v>1</v>
      </c>
      <c r="CN23" s="23">
        <v>0</v>
      </c>
      <c r="CO23" s="23">
        <v>0</v>
      </c>
      <c r="CP23" s="23">
        <v>0</v>
      </c>
      <c r="CQ23" s="220">
        <f t="shared" si="48"/>
        <v>0.55555555555555558</v>
      </c>
      <c r="CR23" s="215">
        <f t="shared" si="49"/>
        <v>5</v>
      </c>
      <c r="CS23" s="218">
        <v>9</v>
      </c>
      <c r="CT23" s="219">
        <f t="shared" si="50"/>
        <v>0.55555555555555558</v>
      </c>
      <c r="CU23" s="23">
        <v>1</v>
      </c>
      <c r="CV23" s="23">
        <v>5</v>
      </c>
      <c r="CW23" s="23">
        <v>1</v>
      </c>
      <c r="CX23" s="23">
        <v>2</v>
      </c>
      <c r="CY23" s="23">
        <v>2</v>
      </c>
      <c r="CZ23" s="23">
        <v>2</v>
      </c>
      <c r="DA23" s="23">
        <v>0</v>
      </c>
      <c r="DB23" s="23">
        <v>3</v>
      </c>
      <c r="DC23" s="23">
        <v>0</v>
      </c>
      <c r="DD23" s="220">
        <f t="shared" si="51"/>
        <v>1.7777777777777777</v>
      </c>
      <c r="DE23" s="215">
        <f t="shared" si="52"/>
        <v>16</v>
      </c>
      <c r="DF23" s="218">
        <v>8</v>
      </c>
      <c r="DG23" s="219">
        <f t="shared" si="53"/>
        <v>2</v>
      </c>
      <c r="DH23" s="23">
        <v>3</v>
      </c>
      <c r="DI23" s="23">
        <v>5</v>
      </c>
      <c r="DJ23" s="23">
        <v>0</v>
      </c>
      <c r="DK23" s="23">
        <v>0</v>
      </c>
      <c r="DL23" s="23">
        <v>0</v>
      </c>
      <c r="DM23" s="23">
        <v>0</v>
      </c>
      <c r="DN23" s="23">
        <v>1</v>
      </c>
      <c r="DO23" s="23">
        <v>0</v>
      </c>
      <c r="DP23" s="23">
        <v>1</v>
      </c>
      <c r="DQ23" s="220">
        <f t="shared" si="54"/>
        <v>1.1111111111111112</v>
      </c>
      <c r="DR23" s="215">
        <f t="shared" si="55"/>
        <v>10</v>
      </c>
      <c r="DS23" s="218">
        <v>8</v>
      </c>
      <c r="DT23" s="219">
        <f t="shared" si="56"/>
        <v>1.25</v>
      </c>
      <c r="DU23" s="23">
        <v>1</v>
      </c>
      <c r="DV23" s="23">
        <v>0</v>
      </c>
      <c r="DW23" s="23">
        <v>0</v>
      </c>
      <c r="DX23" s="23">
        <v>0</v>
      </c>
      <c r="DY23" s="23">
        <v>0</v>
      </c>
      <c r="DZ23" s="23">
        <v>1</v>
      </c>
      <c r="EA23" s="23">
        <v>1</v>
      </c>
      <c r="EB23" s="23">
        <v>1</v>
      </c>
      <c r="EC23" s="23">
        <v>1</v>
      </c>
      <c r="ED23" s="220">
        <f t="shared" si="57"/>
        <v>0.55555555555555558</v>
      </c>
      <c r="EE23" s="215">
        <f t="shared" si="58"/>
        <v>5.5555555555555554</v>
      </c>
      <c r="EF23" s="218">
        <v>9</v>
      </c>
      <c r="EG23" s="219">
        <f t="shared" si="59"/>
        <v>0.61728395061728392</v>
      </c>
    </row>
    <row r="24" spans="2:137" x14ac:dyDescent="0.2">
      <c r="B24" s="150" t="s">
        <v>115</v>
      </c>
      <c r="C24" s="146" t="s">
        <v>116</v>
      </c>
      <c r="D24" s="23" t="s">
        <v>139</v>
      </c>
      <c r="E24" s="146" t="s">
        <v>118</v>
      </c>
      <c r="F24" s="159" t="s">
        <v>137</v>
      </c>
      <c r="G24" s="146"/>
      <c r="H24" s="233">
        <v>0</v>
      </c>
      <c r="I24" s="23">
        <v>4</v>
      </c>
      <c r="J24" s="23">
        <v>1</v>
      </c>
      <c r="K24" s="23">
        <v>5</v>
      </c>
      <c r="L24" s="23">
        <v>2</v>
      </c>
      <c r="M24" s="23">
        <v>0</v>
      </c>
      <c r="N24" s="23">
        <v>1</v>
      </c>
      <c r="O24" s="23">
        <v>0</v>
      </c>
      <c r="P24" s="23">
        <v>1</v>
      </c>
      <c r="Q24" s="212">
        <f t="shared" si="30"/>
        <v>1.5555555555555556</v>
      </c>
      <c r="R24" s="213">
        <f t="shared" si="31"/>
        <v>14</v>
      </c>
      <c r="S24" s="213">
        <v>8</v>
      </c>
      <c r="T24" s="214">
        <f t="shared" si="32"/>
        <v>1.75</v>
      </c>
      <c r="U24" s="23">
        <v>1</v>
      </c>
      <c r="V24" s="23">
        <v>4</v>
      </c>
      <c r="W24" s="23">
        <v>1</v>
      </c>
      <c r="X24" s="23">
        <v>1</v>
      </c>
      <c r="Y24" s="23">
        <v>0</v>
      </c>
      <c r="Z24" s="23">
        <v>1</v>
      </c>
      <c r="AA24" s="23">
        <v>0</v>
      </c>
      <c r="AB24" s="23">
        <v>0</v>
      </c>
      <c r="AC24" s="23">
        <v>0</v>
      </c>
      <c r="AD24" s="212">
        <f t="shared" si="33"/>
        <v>0.88888888888888884</v>
      </c>
      <c r="AE24" s="215">
        <f t="shared" si="34"/>
        <v>8</v>
      </c>
      <c r="AF24" s="215">
        <v>9</v>
      </c>
      <c r="AG24" s="214">
        <f t="shared" si="35"/>
        <v>0.88888888888888884</v>
      </c>
      <c r="AH24" s="23">
        <v>2</v>
      </c>
      <c r="AI24" s="23">
        <v>3</v>
      </c>
      <c r="AJ24" s="23">
        <v>1</v>
      </c>
      <c r="AK24" s="23">
        <v>1</v>
      </c>
      <c r="AL24" s="23">
        <v>0</v>
      </c>
      <c r="AM24" s="23">
        <v>1</v>
      </c>
      <c r="AN24" s="23">
        <v>0</v>
      </c>
      <c r="AO24" s="23">
        <v>0</v>
      </c>
      <c r="AP24" s="23">
        <v>0</v>
      </c>
      <c r="AQ24" s="216">
        <f t="shared" si="36"/>
        <v>0.88888888888888884</v>
      </c>
      <c r="AR24" s="217">
        <f t="shared" si="37"/>
        <v>8</v>
      </c>
      <c r="AS24" s="218">
        <v>9</v>
      </c>
      <c r="AT24" s="214">
        <f t="shared" si="38"/>
        <v>0.88888888888888884</v>
      </c>
      <c r="AU24" s="23">
        <v>0</v>
      </c>
      <c r="AV24" s="23">
        <v>1</v>
      </c>
      <c r="AW24" s="23">
        <v>1</v>
      </c>
      <c r="AX24" s="23">
        <v>2</v>
      </c>
      <c r="AY24" s="23">
        <v>0</v>
      </c>
      <c r="AZ24" s="23">
        <v>0</v>
      </c>
      <c r="BA24" s="23">
        <v>0</v>
      </c>
      <c r="BB24" s="23">
        <v>0</v>
      </c>
      <c r="BC24" s="23">
        <v>1</v>
      </c>
      <c r="BD24" s="212">
        <f t="shared" si="39"/>
        <v>0.55555555555555558</v>
      </c>
      <c r="BE24" s="218">
        <f t="shared" si="40"/>
        <v>5</v>
      </c>
      <c r="BF24" s="218">
        <v>9</v>
      </c>
      <c r="BG24" s="219">
        <f t="shared" si="41"/>
        <v>0.55555555555555558</v>
      </c>
      <c r="BH24" s="23">
        <v>0</v>
      </c>
      <c r="BI24" s="23">
        <v>3</v>
      </c>
      <c r="BJ24" s="23">
        <v>1</v>
      </c>
      <c r="BK24" s="23">
        <v>0</v>
      </c>
      <c r="BL24" s="23">
        <v>1</v>
      </c>
      <c r="BM24" s="23">
        <v>0</v>
      </c>
      <c r="BN24" s="23">
        <v>1</v>
      </c>
      <c r="BO24" s="23">
        <v>5</v>
      </c>
      <c r="BP24" s="23">
        <v>1</v>
      </c>
      <c r="BQ24" s="220">
        <f t="shared" si="42"/>
        <v>1.3333333333333333</v>
      </c>
      <c r="BR24" s="215">
        <f t="shared" si="43"/>
        <v>12</v>
      </c>
      <c r="BS24" s="218">
        <v>8</v>
      </c>
      <c r="BT24" s="219">
        <f t="shared" si="44"/>
        <v>1.5</v>
      </c>
      <c r="BU24" s="23">
        <v>3</v>
      </c>
      <c r="BV24" s="23">
        <v>1</v>
      </c>
      <c r="BW24" s="23">
        <v>4</v>
      </c>
      <c r="BX24" s="23">
        <v>5</v>
      </c>
      <c r="BY24" s="23">
        <v>2</v>
      </c>
      <c r="BZ24" s="23">
        <v>1</v>
      </c>
      <c r="CA24" s="23">
        <v>1</v>
      </c>
      <c r="CB24" s="23">
        <v>0</v>
      </c>
      <c r="CC24" s="23">
        <v>0</v>
      </c>
      <c r="CD24" s="220">
        <f t="shared" si="45"/>
        <v>1.8888888888888888</v>
      </c>
      <c r="CE24" s="215">
        <f t="shared" si="46"/>
        <v>17</v>
      </c>
      <c r="CF24" s="218">
        <v>8</v>
      </c>
      <c r="CG24" s="219">
        <f t="shared" si="47"/>
        <v>2.125</v>
      </c>
      <c r="CH24" s="23">
        <v>0</v>
      </c>
      <c r="CI24" s="23">
        <v>0</v>
      </c>
      <c r="CJ24" s="23">
        <v>0</v>
      </c>
      <c r="CK24" s="23">
        <v>1</v>
      </c>
      <c r="CL24" s="23">
        <v>1</v>
      </c>
      <c r="CM24" s="23">
        <v>0</v>
      </c>
      <c r="CN24" s="23">
        <v>1</v>
      </c>
      <c r="CO24" s="23">
        <v>1</v>
      </c>
      <c r="CP24" s="23">
        <v>0</v>
      </c>
      <c r="CQ24" s="220">
        <f t="shared" si="48"/>
        <v>0.44444444444444442</v>
      </c>
      <c r="CR24" s="215">
        <f t="shared" si="49"/>
        <v>4</v>
      </c>
      <c r="CS24" s="218">
        <v>9</v>
      </c>
      <c r="CT24" s="219">
        <f t="shared" si="50"/>
        <v>0.44444444444444442</v>
      </c>
      <c r="CU24" s="23">
        <v>5</v>
      </c>
      <c r="CV24" s="23">
        <v>0</v>
      </c>
      <c r="CW24" s="23">
        <v>0</v>
      </c>
      <c r="CX24" s="23">
        <v>0</v>
      </c>
      <c r="CY24" s="23">
        <v>0</v>
      </c>
      <c r="CZ24" s="23">
        <v>2</v>
      </c>
      <c r="DA24" s="23">
        <v>3</v>
      </c>
      <c r="DB24" s="23">
        <v>2</v>
      </c>
      <c r="DC24" s="23">
        <v>1</v>
      </c>
      <c r="DD24" s="220">
        <f t="shared" si="51"/>
        <v>1.4444444444444444</v>
      </c>
      <c r="DE24" s="215">
        <f t="shared" si="52"/>
        <v>13</v>
      </c>
      <c r="DF24" s="218">
        <v>8</v>
      </c>
      <c r="DG24" s="219">
        <f t="shared" si="53"/>
        <v>1.625</v>
      </c>
      <c r="DH24" s="23">
        <v>1</v>
      </c>
      <c r="DI24" s="23">
        <v>1</v>
      </c>
      <c r="DJ24" s="23">
        <v>0</v>
      </c>
      <c r="DK24" s="23">
        <v>0</v>
      </c>
      <c r="DL24" s="23">
        <v>0</v>
      </c>
      <c r="DM24" s="23">
        <v>3</v>
      </c>
      <c r="DN24" s="23">
        <v>0</v>
      </c>
      <c r="DO24" s="23">
        <v>0</v>
      </c>
      <c r="DP24" s="23">
        <v>0</v>
      </c>
      <c r="DQ24" s="220">
        <f t="shared" si="54"/>
        <v>0.55555555555555558</v>
      </c>
      <c r="DR24" s="215">
        <f t="shared" si="55"/>
        <v>5</v>
      </c>
      <c r="DS24" s="218">
        <v>9</v>
      </c>
      <c r="DT24" s="219">
        <f t="shared" si="56"/>
        <v>0.55555555555555558</v>
      </c>
      <c r="DU24" s="23">
        <v>0</v>
      </c>
      <c r="DV24" s="23">
        <v>0</v>
      </c>
      <c r="DW24" s="23">
        <v>0</v>
      </c>
      <c r="DX24" s="23">
        <v>1</v>
      </c>
      <c r="DY24" s="23">
        <v>1</v>
      </c>
      <c r="DZ24" s="23">
        <v>2</v>
      </c>
      <c r="EA24" s="23">
        <v>2</v>
      </c>
      <c r="EB24" s="23">
        <v>1</v>
      </c>
      <c r="EC24" s="23">
        <v>0</v>
      </c>
      <c r="ED24" s="220">
        <f t="shared" si="57"/>
        <v>0.77777777777777779</v>
      </c>
      <c r="EE24" s="215">
        <f t="shared" si="58"/>
        <v>7.7777777777777777</v>
      </c>
      <c r="EF24" s="218">
        <v>9</v>
      </c>
      <c r="EG24" s="219">
        <f t="shared" si="59"/>
        <v>0.86419753086419748</v>
      </c>
    </row>
    <row r="25" spans="2:137" x14ac:dyDescent="0.2">
      <c r="B25" s="150" t="s">
        <v>115</v>
      </c>
      <c r="C25" s="146" t="s">
        <v>116</v>
      </c>
      <c r="D25" s="23" t="s">
        <v>140</v>
      </c>
      <c r="E25" s="146" t="s">
        <v>118</v>
      </c>
      <c r="F25" s="159" t="s">
        <v>137</v>
      </c>
      <c r="G25" s="146"/>
      <c r="H25" s="233">
        <v>0</v>
      </c>
      <c r="I25" s="23">
        <v>3</v>
      </c>
      <c r="J25" s="23">
        <v>3</v>
      </c>
      <c r="K25" s="23">
        <v>2</v>
      </c>
      <c r="L25" s="23">
        <v>0</v>
      </c>
      <c r="M25" s="23">
        <v>2</v>
      </c>
      <c r="N25" s="23">
        <v>0</v>
      </c>
      <c r="O25" s="23">
        <v>2</v>
      </c>
      <c r="P25" s="23">
        <v>1</v>
      </c>
      <c r="Q25" s="212">
        <f t="shared" si="30"/>
        <v>1.4444444444444444</v>
      </c>
      <c r="R25" s="213">
        <f t="shared" si="31"/>
        <v>13</v>
      </c>
      <c r="S25" s="213">
        <v>9</v>
      </c>
      <c r="T25" s="214">
        <f t="shared" si="32"/>
        <v>1.4444444444444444</v>
      </c>
      <c r="U25" s="23">
        <v>2</v>
      </c>
      <c r="V25" s="23">
        <v>0</v>
      </c>
      <c r="W25" s="23">
        <v>0</v>
      </c>
      <c r="X25" s="23">
        <v>0</v>
      </c>
      <c r="Y25" s="23">
        <v>1</v>
      </c>
      <c r="Z25" s="23">
        <v>0</v>
      </c>
      <c r="AA25" s="23">
        <v>0</v>
      </c>
      <c r="AB25" s="23">
        <v>0</v>
      </c>
      <c r="AC25" s="23">
        <v>0</v>
      </c>
      <c r="AD25" s="212">
        <f t="shared" si="33"/>
        <v>0.33333333333333331</v>
      </c>
      <c r="AE25" s="215">
        <f t="shared" si="34"/>
        <v>3</v>
      </c>
      <c r="AF25" s="215">
        <v>9</v>
      </c>
      <c r="AG25" s="214">
        <f t="shared" si="35"/>
        <v>0.33333333333333331</v>
      </c>
      <c r="AH25" s="23">
        <v>1</v>
      </c>
      <c r="AI25" s="23">
        <v>2</v>
      </c>
      <c r="AJ25" s="23">
        <v>5</v>
      </c>
      <c r="AK25" s="23">
        <v>3</v>
      </c>
      <c r="AL25" s="23">
        <v>0</v>
      </c>
      <c r="AM25" s="23">
        <v>1</v>
      </c>
      <c r="AN25" s="23">
        <v>0</v>
      </c>
      <c r="AO25" s="23">
        <v>1</v>
      </c>
      <c r="AP25" s="23">
        <v>0</v>
      </c>
      <c r="AQ25" s="216">
        <f t="shared" si="36"/>
        <v>1.4444444444444444</v>
      </c>
      <c r="AR25" s="217">
        <f t="shared" si="37"/>
        <v>13</v>
      </c>
      <c r="AS25" s="218">
        <v>8</v>
      </c>
      <c r="AT25" s="214">
        <f t="shared" si="38"/>
        <v>1.625</v>
      </c>
      <c r="AU25" s="23">
        <v>0</v>
      </c>
      <c r="AV25" s="23">
        <v>0</v>
      </c>
      <c r="AW25" s="23">
        <v>2</v>
      </c>
      <c r="AX25" s="23">
        <v>0</v>
      </c>
      <c r="AY25" s="23">
        <v>1</v>
      </c>
      <c r="AZ25" s="23">
        <v>0</v>
      </c>
      <c r="BA25" s="23">
        <v>3</v>
      </c>
      <c r="BB25" s="23">
        <v>0</v>
      </c>
      <c r="BC25" s="23">
        <v>2</v>
      </c>
      <c r="BD25" s="212">
        <f t="shared" si="39"/>
        <v>0.88888888888888884</v>
      </c>
      <c r="BE25" s="218">
        <f t="shared" si="40"/>
        <v>8</v>
      </c>
      <c r="BF25" s="218">
        <v>9</v>
      </c>
      <c r="BG25" s="219">
        <f t="shared" si="41"/>
        <v>0.88888888888888884</v>
      </c>
      <c r="BH25" s="23">
        <v>0</v>
      </c>
      <c r="BI25" s="23">
        <v>3</v>
      </c>
      <c r="BJ25" s="23">
        <v>1</v>
      </c>
      <c r="BK25" s="23">
        <v>2</v>
      </c>
      <c r="BL25" s="23">
        <v>1</v>
      </c>
      <c r="BM25" s="23">
        <v>1</v>
      </c>
      <c r="BN25" s="23">
        <v>0</v>
      </c>
      <c r="BO25" s="23">
        <v>1</v>
      </c>
      <c r="BP25" s="23">
        <v>0</v>
      </c>
      <c r="BQ25" s="220">
        <f t="shared" si="42"/>
        <v>1</v>
      </c>
      <c r="BR25" s="215">
        <f t="shared" si="43"/>
        <v>9</v>
      </c>
      <c r="BS25" s="218">
        <v>9</v>
      </c>
      <c r="BT25" s="219">
        <f t="shared" si="44"/>
        <v>1</v>
      </c>
      <c r="BU25" s="23">
        <v>0</v>
      </c>
      <c r="BV25" s="23">
        <v>2</v>
      </c>
      <c r="BW25" s="23">
        <v>0</v>
      </c>
      <c r="BX25" s="23">
        <v>3</v>
      </c>
      <c r="BY25" s="23">
        <v>0</v>
      </c>
      <c r="BZ25" s="23">
        <v>3</v>
      </c>
      <c r="CA25" s="23">
        <v>0</v>
      </c>
      <c r="CB25" s="23">
        <v>0</v>
      </c>
      <c r="CC25" s="23">
        <v>1</v>
      </c>
      <c r="CD25" s="220">
        <f t="shared" si="45"/>
        <v>1</v>
      </c>
      <c r="CE25" s="215">
        <f t="shared" si="46"/>
        <v>9</v>
      </c>
      <c r="CF25" s="218">
        <v>9</v>
      </c>
      <c r="CG25" s="219">
        <f t="shared" si="47"/>
        <v>1</v>
      </c>
      <c r="CH25" s="23">
        <v>0</v>
      </c>
      <c r="CI25" s="23">
        <v>1</v>
      </c>
      <c r="CJ25" s="23">
        <v>1</v>
      </c>
      <c r="CK25" s="23">
        <v>0</v>
      </c>
      <c r="CL25" s="23">
        <v>1</v>
      </c>
      <c r="CM25" s="23">
        <v>5</v>
      </c>
      <c r="CN25" s="23">
        <v>2</v>
      </c>
      <c r="CO25" s="23">
        <v>0</v>
      </c>
      <c r="CP25" s="23">
        <v>0</v>
      </c>
      <c r="CQ25" s="220">
        <f t="shared" si="48"/>
        <v>1.1111111111111112</v>
      </c>
      <c r="CR25" s="215">
        <f t="shared" si="49"/>
        <v>10</v>
      </c>
      <c r="CS25" s="218">
        <v>8</v>
      </c>
      <c r="CT25" s="219">
        <f t="shared" si="50"/>
        <v>1.25</v>
      </c>
      <c r="CU25" s="23">
        <v>0</v>
      </c>
      <c r="CV25" s="23">
        <v>1</v>
      </c>
      <c r="CW25" s="23">
        <v>0</v>
      </c>
      <c r="CX25" s="23">
        <v>0</v>
      </c>
      <c r="CY25" s="23">
        <v>1</v>
      </c>
      <c r="CZ25" s="23">
        <v>0</v>
      </c>
      <c r="DA25" s="23">
        <v>0</v>
      </c>
      <c r="DB25" s="23">
        <v>0</v>
      </c>
      <c r="DC25" s="23">
        <v>0</v>
      </c>
      <c r="DD25" s="220">
        <f t="shared" si="51"/>
        <v>0.22222222222222221</v>
      </c>
      <c r="DE25" s="215">
        <f t="shared" si="52"/>
        <v>2</v>
      </c>
      <c r="DF25" s="218">
        <v>9</v>
      </c>
      <c r="DG25" s="219">
        <f t="shared" si="53"/>
        <v>0.22222222222222221</v>
      </c>
      <c r="DH25" s="23">
        <v>1</v>
      </c>
      <c r="DI25" s="23">
        <v>0</v>
      </c>
      <c r="DJ25" s="23">
        <v>3</v>
      </c>
      <c r="DK25" s="23">
        <v>1</v>
      </c>
      <c r="DL25" s="23">
        <v>1</v>
      </c>
      <c r="DM25" s="23">
        <v>0</v>
      </c>
      <c r="DN25" s="23">
        <v>1</v>
      </c>
      <c r="DO25" s="23">
        <v>0</v>
      </c>
      <c r="DP25" s="23">
        <v>0</v>
      </c>
      <c r="DQ25" s="220">
        <f t="shared" si="54"/>
        <v>0.77777777777777779</v>
      </c>
      <c r="DR25" s="215">
        <f t="shared" si="55"/>
        <v>7</v>
      </c>
      <c r="DS25" s="218">
        <v>9</v>
      </c>
      <c r="DT25" s="219">
        <f t="shared" si="56"/>
        <v>0.77777777777777779</v>
      </c>
      <c r="DU25" s="23">
        <v>0</v>
      </c>
      <c r="DV25" s="23">
        <v>0</v>
      </c>
      <c r="DW25" s="23">
        <v>4</v>
      </c>
      <c r="DX25" s="23">
        <v>0</v>
      </c>
      <c r="DY25" s="23">
        <v>0</v>
      </c>
      <c r="DZ25" s="23">
        <v>0</v>
      </c>
      <c r="EA25" s="23">
        <v>2</v>
      </c>
      <c r="EB25" s="23">
        <v>2</v>
      </c>
      <c r="EC25" s="23">
        <v>2</v>
      </c>
      <c r="ED25" s="220">
        <f t="shared" si="57"/>
        <v>1.1111111111111112</v>
      </c>
      <c r="EE25" s="215">
        <f t="shared" si="58"/>
        <v>11.111111111111111</v>
      </c>
      <c r="EF25" s="218">
        <v>9</v>
      </c>
      <c r="EG25" s="219">
        <f t="shared" si="59"/>
        <v>1.2345679012345678</v>
      </c>
    </row>
    <row r="26" spans="2:137" x14ac:dyDescent="0.2">
      <c r="B26" s="150" t="s">
        <v>115</v>
      </c>
      <c r="C26" s="146" t="s">
        <v>116</v>
      </c>
      <c r="D26" s="23" t="s">
        <v>141</v>
      </c>
      <c r="E26" s="146" t="s">
        <v>118</v>
      </c>
      <c r="F26" s="159" t="s">
        <v>137</v>
      </c>
      <c r="G26" s="146"/>
      <c r="H26" s="233">
        <v>0</v>
      </c>
      <c r="I26" s="23">
        <v>2</v>
      </c>
      <c r="J26" s="23">
        <v>2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12">
        <f t="shared" si="30"/>
        <v>0.44444444444444442</v>
      </c>
      <c r="R26" s="213">
        <f t="shared" si="31"/>
        <v>4</v>
      </c>
      <c r="S26" s="213">
        <v>9</v>
      </c>
      <c r="T26" s="214">
        <f t="shared" si="32"/>
        <v>0.44444444444444442</v>
      </c>
      <c r="U26" s="23">
        <v>0</v>
      </c>
      <c r="V26" s="23">
        <v>0</v>
      </c>
      <c r="W26" s="23">
        <v>0</v>
      </c>
      <c r="X26" s="23">
        <v>0</v>
      </c>
      <c r="Y26" s="23">
        <v>2</v>
      </c>
      <c r="Z26" s="23">
        <v>2</v>
      </c>
      <c r="AA26" s="23">
        <v>0</v>
      </c>
      <c r="AB26" s="23">
        <v>1</v>
      </c>
      <c r="AC26" s="23">
        <v>0</v>
      </c>
      <c r="AD26" s="212">
        <f t="shared" si="33"/>
        <v>0.55555555555555558</v>
      </c>
      <c r="AE26" s="215">
        <f t="shared" si="34"/>
        <v>5</v>
      </c>
      <c r="AF26" s="215">
        <v>9</v>
      </c>
      <c r="AG26" s="214">
        <f t="shared" si="35"/>
        <v>0.55555555555555558</v>
      </c>
      <c r="AH26" s="23">
        <v>0</v>
      </c>
      <c r="AI26" s="23">
        <v>1</v>
      </c>
      <c r="AJ26" s="23">
        <v>3</v>
      </c>
      <c r="AK26" s="23">
        <v>0</v>
      </c>
      <c r="AL26" s="23">
        <v>0</v>
      </c>
      <c r="AM26" s="23">
        <v>0</v>
      </c>
      <c r="AN26" s="23">
        <v>4</v>
      </c>
      <c r="AO26" s="23">
        <v>0</v>
      </c>
      <c r="AP26" s="23">
        <v>0</v>
      </c>
      <c r="AQ26" s="216">
        <f t="shared" si="36"/>
        <v>0.88888888888888884</v>
      </c>
      <c r="AR26" s="217">
        <f t="shared" si="37"/>
        <v>8</v>
      </c>
      <c r="AS26" s="218">
        <v>9</v>
      </c>
      <c r="AT26" s="214">
        <f t="shared" si="38"/>
        <v>0.88888888888888884</v>
      </c>
      <c r="AU26" s="23">
        <v>0</v>
      </c>
      <c r="AV26" s="23">
        <v>0</v>
      </c>
      <c r="AW26" s="23">
        <v>1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12">
        <f t="shared" si="39"/>
        <v>0.1111111111111111</v>
      </c>
      <c r="BE26" s="218">
        <f t="shared" si="40"/>
        <v>1</v>
      </c>
      <c r="BF26" s="218">
        <v>9</v>
      </c>
      <c r="BG26" s="219">
        <f t="shared" si="41"/>
        <v>0.1111111111111111</v>
      </c>
      <c r="BH26" s="23">
        <v>0</v>
      </c>
      <c r="BI26" s="23">
        <v>1</v>
      </c>
      <c r="BJ26" s="23">
        <v>0</v>
      </c>
      <c r="BK26" s="23">
        <v>1</v>
      </c>
      <c r="BL26" s="23">
        <v>0</v>
      </c>
      <c r="BM26" s="23">
        <v>0</v>
      </c>
      <c r="BN26" s="23">
        <v>0</v>
      </c>
      <c r="BO26" s="23">
        <v>0</v>
      </c>
      <c r="BP26" s="23">
        <v>1</v>
      </c>
      <c r="BQ26" s="220">
        <f t="shared" si="42"/>
        <v>0.33333333333333331</v>
      </c>
      <c r="BR26" s="215">
        <f t="shared" si="43"/>
        <v>3</v>
      </c>
      <c r="BS26" s="218">
        <v>9</v>
      </c>
      <c r="BT26" s="219">
        <f t="shared" si="44"/>
        <v>0.33333333333333331</v>
      </c>
      <c r="BU26" s="23">
        <v>0</v>
      </c>
      <c r="BV26" s="23">
        <v>0</v>
      </c>
      <c r="BW26" s="23">
        <v>0</v>
      </c>
      <c r="BX26" s="23">
        <v>1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20">
        <f t="shared" si="45"/>
        <v>0.1111111111111111</v>
      </c>
      <c r="CE26" s="215">
        <f t="shared" si="46"/>
        <v>1</v>
      </c>
      <c r="CF26" s="218">
        <v>9</v>
      </c>
      <c r="CG26" s="219">
        <f t="shared" si="47"/>
        <v>0.1111111111111111</v>
      </c>
      <c r="CH26" s="23">
        <v>0</v>
      </c>
      <c r="CI26" s="23">
        <v>0</v>
      </c>
      <c r="CJ26" s="23">
        <v>2</v>
      </c>
      <c r="CK26" s="23">
        <v>2</v>
      </c>
      <c r="CL26" s="23">
        <v>1</v>
      </c>
      <c r="CM26" s="23">
        <v>0</v>
      </c>
      <c r="CN26" s="23">
        <v>1</v>
      </c>
      <c r="CO26" s="23">
        <v>0</v>
      </c>
      <c r="CP26" s="23">
        <v>1</v>
      </c>
      <c r="CQ26" s="220">
        <f t="shared" si="48"/>
        <v>0.77777777777777779</v>
      </c>
      <c r="CR26" s="215">
        <f t="shared" si="49"/>
        <v>7</v>
      </c>
      <c r="CS26" s="218">
        <v>9</v>
      </c>
      <c r="CT26" s="219">
        <f t="shared" si="50"/>
        <v>0.77777777777777779</v>
      </c>
      <c r="CU26" s="23">
        <v>0</v>
      </c>
      <c r="CV26" s="23">
        <v>0</v>
      </c>
      <c r="CW26" s="23">
        <v>0</v>
      </c>
      <c r="CX26" s="23">
        <v>0</v>
      </c>
      <c r="CY26" s="23">
        <v>0</v>
      </c>
      <c r="CZ26" s="23">
        <v>0</v>
      </c>
      <c r="DA26" s="23">
        <v>0</v>
      </c>
      <c r="DB26" s="23">
        <v>0</v>
      </c>
      <c r="DC26" s="23">
        <v>0</v>
      </c>
      <c r="DD26" s="220">
        <f t="shared" si="51"/>
        <v>0</v>
      </c>
      <c r="DE26" s="215">
        <f t="shared" si="52"/>
        <v>0</v>
      </c>
      <c r="DF26" s="218">
        <v>9</v>
      </c>
      <c r="DG26" s="219">
        <f t="shared" si="53"/>
        <v>0</v>
      </c>
      <c r="DH26" s="23">
        <v>0</v>
      </c>
      <c r="DI26" s="23">
        <v>0</v>
      </c>
      <c r="DJ26" s="23">
        <v>4</v>
      </c>
      <c r="DK26" s="23">
        <v>0</v>
      </c>
      <c r="DL26" s="23">
        <v>0</v>
      </c>
      <c r="DM26" s="23">
        <v>0</v>
      </c>
      <c r="DN26" s="23">
        <v>0</v>
      </c>
      <c r="DO26" s="23">
        <v>0</v>
      </c>
      <c r="DP26" s="23">
        <v>0</v>
      </c>
      <c r="DQ26" s="220">
        <f t="shared" si="54"/>
        <v>0.44444444444444442</v>
      </c>
      <c r="DR26" s="215">
        <f t="shared" si="55"/>
        <v>4</v>
      </c>
      <c r="DS26" s="218">
        <v>9</v>
      </c>
      <c r="DT26" s="219">
        <f t="shared" si="56"/>
        <v>0.44444444444444442</v>
      </c>
      <c r="DU26" s="23">
        <v>0</v>
      </c>
      <c r="DV26" s="23">
        <v>0</v>
      </c>
      <c r="DW26" s="23">
        <v>0</v>
      </c>
      <c r="DX26" s="23">
        <v>1</v>
      </c>
      <c r="DY26" s="23">
        <v>0</v>
      </c>
      <c r="DZ26" s="23">
        <v>0</v>
      </c>
      <c r="EA26" s="23">
        <v>1</v>
      </c>
      <c r="EB26" s="23">
        <v>0</v>
      </c>
      <c r="EC26" s="23">
        <v>0</v>
      </c>
      <c r="ED26" s="220">
        <f t="shared" si="57"/>
        <v>0.22222222222222221</v>
      </c>
      <c r="EE26" s="215">
        <f t="shared" si="58"/>
        <v>2.2222222222222223</v>
      </c>
      <c r="EF26" s="218">
        <v>9</v>
      </c>
      <c r="EG26" s="219">
        <f t="shared" si="59"/>
        <v>0.24691358024691359</v>
      </c>
    </row>
    <row r="27" spans="2:137" x14ac:dyDescent="0.2">
      <c r="B27" s="150" t="s">
        <v>115</v>
      </c>
      <c r="C27" s="146" t="s">
        <v>116</v>
      </c>
      <c r="D27" s="23" t="s">
        <v>142</v>
      </c>
      <c r="E27" s="146" t="s">
        <v>118</v>
      </c>
      <c r="F27" s="159" t="s">
        <v>137</v>
      </c>
      <c r="G27" s="146"/>
      <c r="H27" s="233">
        <v>0</v>
      </c>
      <c r="I27" s="23">
        <v>0</v>
      </c>
      <c r="J27" s="23">
        <v>1</v>
      </c>
      <c r="K27" s="23">
        <v>1</v>
      </c>
      <c r="L27" s="23">
        <v>0</v>
      </c>
      <c r="M27" s="23">
        <v>1</v>
      </c>
      <c r="N27" s="23">
        <v>1</v>
      </c>
      <c r="O27" s="23">
        <v>0</v>
      </c>
      <c r="P27" s="23">
        <v>0</v>
      </c>
      <c r="Q27" s="212">
        <f t="shared" si="30"/>
        <v>0.44444444444444442</v>
      </c>
      <c r="R27" s="213">
        <f t="shared" si="31"/>
        <v>4</v>
      </c>
      <c r="S27" s="213">
        <v>9</v>
      </c>
      <c r="T27" s="214">
        <f t="shared" si="32"/>
        <v>0.44444444444444442</v>
      </c>
      <c r="U27" s="23">
        <v>0</v>
      </c>
      <c r="V27" s="23">
        <v>0</v>
      </c>
      <c r="W27" s="23">
        <v>3</v>
      </c>
      <c r="X27" s="23">
        <v>0</v>
      </c>
      <c r="Y27" s="23">
        <v>0</v>
      </c>
      <c r="Z27" s="23">
        <v>1</v>
      </c>
      <c r="AA27" s="23">
        <v>0</v>
      </c>
      <c r="AB27" s="23">
        <v>0</v>
      </c>
      <c r="AC27" s="23">
        <v>0</v>
      </c>
      <c r="AD27" s="212">
        <f t="shared" si="33"/>
        <v>0.44444444444444442</v>
      </c>
      <c r="AE27" s="215">
        <f t="shared" si="34"/>
        <v>4</v>
      </c>
      <c r="AF27" s="215">
        <v>9</v>
      </c>
      <c r="AG27" s="214">
        <f t="shared" si="35"/>
        <v>0.44444444444444442</v>
      </c>
      <c r="AH27" s="23">
        <v>1</v>
      </c>
      <c r="AI27" s="23">
        <v>0</v>
      </c>
      <c r="AJ27" s="23">
        <v>1</v>
      </c>
      <c r="AK27" s="23">
        <v>0</v>
      </c>
      <c r="AL27" s="23">
        <v>0</v>
      </c>
      <c r="AM27" s="23">
        <v>0</v>
      </c>
      <c r="AN27" s="23">
        <v>2</v>
      </c>
      <c r="AO27" s="23">
        <v>0</v>
      </c>
      <c r="AP27" s="23">
        <v>0</v>
      </c>
      <c r="AQ27" s="216">
        <f t="shared" si="36"/>
        <v>0.44444444444444442</v>
      </c>
      <c r="AR27" s="217">
        <f t="shared" si="37"/>
        <v>4</v>
      </c>
      <c r="AS27" s="218">
        <v>9</v>
      </c>
      <c r="AT27" s="214">
        <f t="shared" si="38"/>
        <v>0.44444444444444442</v>
      </c>
      <c r="AU27" s="23">
        <v>0</v>
      </c>
      <c r="AV27" s="23">
        <v>0</v>
      </c>
      <c r="AW27" s="23">
        <v>0</v>
      </c>
      <c r="AX27" s="23">
        <v>1</v>
      </c>
      <c r="AY27" s="23">
        <v>0</v>
      </c>
      <c r="AZ27" s="23">
        <v>0</v>
      </c>
      <c r="BA27" s="23">
        <v>0</v>
      </c>
      <c r="BB27" s="23">
        <v>1</v>
      </c>
      <c r="BC27" s="23">
        <v>0</v>
      </c>
      <c r="BD27" s="212">
        <f t="shared" si="39"/>
        <v>0.22222222222222221</v>
      </c>
      <c r="BE27" s="218">
        <f t="shared" si="40"/>
        <v>2</v>
      </c>
      <c r="BF27" s="218">
        <v>9</v>
      </c>
      <c r="BG27" s="219">
        <f t="shared" si="41"/>
        <v>0.22222222222222221</v>
      </c>
      <c r="BH27" s="23">
        <v>1</v>
      </c>
      <c r="BI27" s="23">
        <v>0</v>
      </c>
      <c r="BJ27" s="23">
        <v>1</v>
      </c>
      <c r="BK27" s="23">
        <v>0</v>
      </c>
      <c r="BL27" s="23">
        <v>1</v>
      </c>
      <c r="BM27" s="23">
        <v>1</v>
      </c>
      <c r="BN27" s="23">
        <v>1</v>
      </c>
      <c r="BO27" s="23">
        <v>0</v>
      </c>
      <c r="BP27" s="23">
        <v>2</v>
      </c>
      <c r="BQ27" s="220">
        <f t="shared" si="42"/>
        <v>0.77777777777777779</v>
      </c>
      <c r="BR27" s="215">
        <f t="shared" si="43"/>
        <v>7</v>
      </c>
      <c r="BS27" s="218">
        <v>9</v>
      </c>
      <c r="BT27" s="219">
        <f t="shared" si="44"/>
        <v>0.77777777777777779</v>
      </c>
      <c r="BU27" s="23">
        <v>0</v>
      </c>
      <c r="BV27" s="23">
        <v>1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1</v>
      </c>
      <c r="CC27" s="23">
        <v>1</v>
      </c>
      <c r="CD27" s="220">
        <f t="shared" si="45"/>
        <v>0.33333333333333331</v>
      </c>
      <c r="CE27" s="215">
        <f t="shared" si="46"/>
        <v>3</v>
      </c>
      <c r="CF27" s="218">
        <v>9</v>
      </c>
      <c r="CG27" s="219">
        <f t="shared" si="47"/>
        <v>0.33333333333333331</v>
      </c>
      <c r="CH27" s="23">
        <v>1</v>
      </c>
      <c r="CI27" s="23">
        <v>0</v>
      </c>
      <c r="CJ27" s="23">
        <v>1</v>
      </c>
      <c r="CK27" s="23">
        <v>0</v>
      </c>
      <c r="CL27" s="23">
        <v>2</v>
      </c>
      <c r="CM27" s="23">
        <v>0</v>
      </c>
      <c r="CN27" s="23">
        <v>1</v>
      </c>
      <c r="CO27" s="23">
        <v>0</v>
      </c>
      <c r="CP27" s="23">
        <v>1</v>
      </c>
      <c r="CQ27" s="220">
        <f t="shared" si="48"/>
        <v>0.66666666666666663</v>
      </c>
      <c r="CR27" s="215">
        <f t="shared" si="49"/>
        <v>6</v>
      </c>
      <c r="CS27" s="218">
        <v>9</v>
      </c>
      <c r="CT27" s="219">
        <f t="shared" si="50"/>
        <v>0.66666666666666663</v>
      </c>
      <c r="CU27" s="23">
        <v>0</v>
      </c>
      <c r="CV27" s="23">
        <v>1</v>
      </c>
      <c r="CW27" s="23">
        <v>0</v>
      </c>
      <c r="CX27" s="23">
        <v>0</v>
      </c>
      <c r="CY27" s="23">
        <v>0</v>
      </c>
      <c r="CZ27" s="23">
        <v>0</v>
      </c>
      <c r="DA27" s="23">
        <v>0</v>
      </c>
      <c r="DB27" s="23">
        <v>0</v>
      </c>
      <c r="DC27" s="23">
        <v>0</v>
      </c>
      <c r="DD27" s="220">
        <f t="shared" si="51"/>
        <v>0.1111111111111111</v>
      </c>
      <c r="DE27" s="215">
        <f t="shared" si="52"/>
        <v>1</v>
      </c>
      <c r="DF27" s="218">
        <v>9</v>
      </c>
      <c r="DG27" s="219">
        <f t="shared" si="53"/>
        <v>0.1111111111111111</v>
      </c>
      <c r="DH27" s="23">
        <v>1</v>
      </c>
      <c r="DI27" s="23">
        <v>0</v>
      </c>
      <c r="DJ27" s="23">
        <v>0</v>
      </c>
      <c r="DK27" s="23">
        <v>0</v>
      </c>
      <c r="DL27" s="23">
        <v>0</v>
      </c>
      <c r="DM27" s="23">
        <v>0</v>
      </c>
      <c r="DN27" s="23">
        <v>0</v>
      </c>
      <c r="DO27" s="23">
        <v>0</v>
      </c>
      <c r="DP27" s="23">
        <v>0</v>
      </c>
      <c r="DQ27" s="220">
        <f t="shared" si="54"/>
        <v>0.1111111111111111</v>
      </c>
      <c r="DR27" s="215">
        <f t="shared" si="55"/>
        <v>1</v>
      </c>
      <c r="DS27" s="218">
        <v>9</v>
      </c>
      <c r="DT27" s="219">
        <f t="shared" si="56"/>
        <v>0.1111111111111111</v>
      </c>
      <c r="DU27" s="23">
        <v>0</v>
      </c>
      <c r="DV27" s="23">
        <v>1</v>
      </c>
      <c r="DW27" s="23">
        <v>1</v>
      </c>
      <c r="DX27" s="23">
        <v>0</v>
      </c>
      <c r="DY27" s="23">
        <v>0</v>
      </c>
      <c r="DZ27" s="23">
        <v>1</v>
      </c>
      <c r="EA27" s="23">
        <v>0</v>
      </c>
      <c r="EB27" s="23">
        <v>1</v>
      </c>
      <c r="EC27" s="23">
        <v>0</v>
      </c>
      <c r="ED27" s="220">
        <f t="shared" si="57"/>
        <v>0.44444444444444442</v>
      </c>
      <c r="EE27" s="215">
        <f t="shared" si="58"/>
        <v>4.4444444444444446</v>
      </c>
      <c r="EF27" s="218">
        <v>9</v>
      </c>
      <c r="EG27" s="219">
        <f t="shared" si="59"/>
        <v>0.49382716049382719</v>
      </c>
    </row>
    <row r="28" spans="2:137" x14ac:dyDescent="0.2">
      <c r="B28" s="150" t="s">
        <v>115</v>
      </c>
      <c r="C28" s="146" t="s">
        <v>116</v>
      </c>
      <c r="D28" s="23" t="s">
        <v>143</v>
      </c>
      <c r="E28" s="146" t="s">
        <v>118</v>
      </c>
      <c r="F28" s="159" t="s">
        <v>137</v>
      </c>
      <c r="G28" s="145"/>
      <c r="H28" s="233">
        <v>1</v>
      </c>
      <c r="I28" s="23">
        <v>0</v>
      </c>
      <c r="J28" s="23">
        <v>0</v>
      </c>
      <c r="K28" s="23">
        <v>0</v>
      </c>
      <c r="L28" s="23">
        <v>1</v>
      </c>
      <c r="M28" s="23">
        <v>0</v>
      </c>
      <c r="N28" s="23">
        <v>1</v>
      </c>
      <c r="O28" s="23">
        <v>1</v>
      </c>
      <c r="P28" s="23">
        <v>1</v>
      </c>
      <c r="Q28" s="212">
        <f t="shared" si="30"/>
        <v>0.55555555555555558</v>
      </c>
      <c r="R28" s="213">
        <f t="shared" si="31"/>
        <v>5</v>
      </c>
      <c r="S28" s="213">
        <v>9</v>
      </c>
      <c r="T28" s="214">
        <f t="shared" si="32"/>
        <v>0.55555555555555558</v>
      </c>
      <c r="U28" s="23">
        <v>2</v>
      </c>
      <c r="V28" s="23">
        <v>0</v>
      </c>
      <c r="W28" s="23">
        <v>1</v>
      </c>
      <c r="X28" s="23">
        <v>1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12">
        <f t="shared" si="33"/>
        <v>0.44444444444444442</v>
      </c>
      <c r="AE28" s="215">
        <f t="shared" si="34"/>
        <v>4</v>
      </c>
      <c r="AF28" s="215">
        <v>9</v>
      </c>
      <c r="AG28" s="214">
        <f t="shared" si="35"/>
        <v>0.44444444444444442</v>
      </c>
      <c r="AH28" s="23">
        <v>1</v>
      </c>
      <c r="AI28" s="23">
        <v>0</v>
      </c>
      <c r="AJ28" s="23">
        <v>0</v>
      </c>
      <c r="AK28" s="23">
        <v>0</v>
      </c>
      <c r="AL28" s="23">
        <v>2</v>
      </c>
      <c r="AM28" s="23">
        <v>0</v>
      </c>
      <c r="AN28" s="23">
        <v>0</v>
      </c>
      <c r="AO28" s="23">
        <v>1</v>
      </c>
      <c r="AP28" s="23">
        <v>1</v>
      </c>
      <c r="AQ28" s="216">
        <f t="shared" si="36"/>
        <v>0.55555555555555558</v>
      </c>
      <c r="AR28" s="217">
        <f t="shared" si="37"/>
        <v>5</v>
      </c>
      <c r="AS28" s="218">
        <v>9</v>
      </c>
      <c r="AT28" s="214">
        <f t="shared" si="38"/>
        <v>0.55555555555555558</v>
      </c>
      <c r="AU28" s="23">
        <v>1</v>
      </c>
      <c r="AV28" s="23">
        <v>0</v>
      </c>
      <c r="AW28" s="23">
        <v>0</v>
      </c>
      <c r="AX28" s="23">
        <v>1</v>
      </c>
      <c r="AY28" s="23">
        <v>1</v>
      </c>
      <c r="AZ28" s="23">
        <v>1</v>
      </c>
      <c r="BA28" s="23">
        <v>3</v>
      </c>
      <c r="BB28" s="23">
        <v>0</v>
      </c>
      <c r="BC28" s="23">
        <v>1</v>
      </c>
      <c r="BD28" s="212">
        <f t="shared" si="39"/>
        <v>0.88888888888888884</v>
      </c>
      <c r="BE28" s="218">
        <f t="shared" si="40"/>
        <v>8</v>
      </c>
      <c r="BF28" s="218">
        <v>9</v>
      </c>
      <c r="BG28" s="219">
        <f t="shared" si="41"/>
        <v>0.88888888888888884</v>
      </c>
      <c r="BH28" s="23">
        <v>0</v>
      </c>
      <c r="BI28" s="23">
        <v>0</v>
      </c>
      <c r="BJ28" s="23">
        <v>0</v>
      </c>
      <c r="BK28" s="23">
        <v>3</v>
      </c>
      <c r="BL28" s="23">
        <v>0</v>
      </c>
      <c r="BM28" s="23">
        <v>0</v>
      </c>
      <c r="BN28" s="23">
        <v>0</v>
      </c>
      <c r="BO28" s="23">
        <v>0</v>
      </c>
      <c r="BP28" s="23">
        <v>0</v>
      </c>
      <c r="BQ28" s="220">
        <f t="shared" si="42"/>
        <v>0.33333333333333331</v>
      </c>
      <c r="BR28" s="215">
        <f t="shared" si="43"/>
        <v>3</v>
      </c>
      <c r="BS28" s="218">
        <v>9</v>
      </c>
      <c r="BT28" s="219">
        <f t="shared" si="44"/>
        <v>0.33333333333333331</v>
      </c>
      <c r="BU28" s="23">
        <v>0</v>
      </c>
      <c r="BV28" s="23">
        <v>0</v>
      </c>
      <c r="BW28" s="23">
        <v>1</v>
      </c>
      <c r="BX28" s="23">
        <v>1</v>
      </c>
      <c r="BY28" s="23">
        <v>1</v>
      </c>
      <c r="BZ28" s="23">
        <v>0</v>
      </c>
      <c r="CA28" s="23">
        <v>2</v>
      </c>
      <c r="CB28" s="23">
        <v>0</v>
      </c>
      <c r="CC28" s="23">
        <v>1</v>
      </c>
      <c r="CD28" s="220">
        <f t="shared" si="45"/>
        <v>0.66666666666666663</v>
      </c>
      <c r="CE28" s="215">
        <f t="shared" si="46"/>
        <v>6</v>
      </c>
      <c r="CF28" s="218">
        <v>9</v>
      </c>
      <c r="CG28" s="219">
        <f t="shared" si="47"/>
        <v>0.66666666666666663</v>
      </c>
      <c r="CH28" s="23">
        <v>0</v>
      </c>
      <c r="CI28" s="23">
        <v>0</v>
      </c>
      <c r="CJ28" s="23">
        <v>2</v>
      </c>
      <c r="CK28" s="23">
        <v>2</v>
      </c>
      <c r="CL28" s="23">
        <v>1</v>
      </c>
      <c r="CM28" s="23">
        <v>2</v>
      </c>
      <c r="CN28" s="23">
        <v>1</v>
      </c>
      <c r="CO28" s="23">
        <v>2</v>
      </c>
      <c r="CP28" s="23">
        <v>1</v>
      </c>
      <c r="CQ28" s="220">
        <f t="shared" si="48"/>
        <v>1.2222222222222223</v>
      </c>
      <c r="CR28" s="215">
        <f t="shared" si="49"/>
        <v>11</v>
      </c>
      <c r="CS28" s="218">
        <v>9</v>
      </c>
      <c r="CT28" s="219">
        <f t="shared" si="50"/>
        <v>1.2222222222222223</v>
      </c>
      <c r="CU28" s="23">
        <v>0</v>
      </c>
      <c r="CV28" s="23">
        <v>0</v>
      </c>
      <c r="CW28" s="23">
        <v>0</v>
      </c>
      <c r="CX28" s="23">
        <v>0</v>
      </c>
      <c r="CY28" s="23">
        <v>0</v>
      </c>
      <c r="CZ28" s="23">
        <v>0</v>
      </c>
      <c r="DA28" s="23">
        <v>0</v>
      </c>
      <c r="DB28" s="23">
        <v>0</v>
      </c>
      <c r="DC28" s="23">
        <v>0</v>
      </c>
      <c r="DD28" s="220">
        <f t="shared" si="51"/>
        <v>0</v>
      </c>
      <c r="DE28" s="215">
        <f t="shared" si="52"/>
        <v>0</v>
      </c>
      <c r="DF28" s="218">
        <v>9</v>
      </c>
      <c r="DG28" s="219">
        <f t="shared" si="53"/>
        <v>0</v>
      </c>
      <c r="DH28" s="23">
        <v>2</v>
      </c>
      <c r="DI28" s="23">
        <v>0</v>
      </c>
      <c r="DJ28" s="23">
        <v>0</v>
      </c>
      <c r="DK28" s="23">
        <v>0</v>
      </c>
      <c r="DL28" s="23">
        <v>0</v>
      </c>
      <c r="DM28" s="23">
        <v>0</v>
      </c>
      <c r="DN28" s="23">
        <v>0</v>
      </c>
      <c r="DO28" s="23">
        <v>0</v>
      </c>
      <c r="DP28" s="23">
        <v>1</v>
      </c>
      <c r="DQ28" s="220">
        <f t="shared" si="54"/>
        <v>0.33333333333333331</v>
      </c>
      <c r="DR28" s="215">
        <f t="shared" si="55"/>
        <v>3</v>
      </c>
      <c r="DS28" s="218">
        <v>9</v>
      </c>
      <c r="DT28" s="219">
        <f t="shared" si="56"/>
        <v>0.33333333333333331</v>
      </c>
      <c r="DU28" s="23">
        <v>0</v>
      </c>
      <c r="DV28" s="23">
        <v>0</v>
      </c>
      <c r="DW28" s="23">
        <v>0</v>
      </c>
      <c r="DX28" s="23">
        <v>0</v>
      </c>
      <c r="DY28" s="23">
        <v>0</v>
      </c>
      <c r="DZ28" s="23">
        <v>1</v>
      </c>
      <c r="EA28" s="23">
        <v>0</v>
      </c>
      <c r="EB28" s="23">
        <v>0</v>
      </c>
      <c r="EC28" s="23">
        <v>1</v>
      </c>
      <c r="ED28" s="220">
        <f t="shared" si="57"/>
        <v>0.22222222222222221</v>
      </c>
      <c r="EE28" s="215">
        <f t="shared" si="58"/>
        <v>2.2222222222222223</v>
      </c>
      <c r="EF28" s="218">
        <v>9</v>
      </c>
      <c r="EG28" s="219">
        <f t="shared" si="59"/>
        <v>0.24691358024691359</v>
      </c>
    </row>
    <row r="29" spans="2:137" x14ac:dyDescent="0.2">
      <c r="B29" s="150" t="s">
        <v>115</v>
      </c>
      <c r="C29" s="146" t="s">
        <v>116</v>
      </c>
      <c r="D29" s="23" t="s">
        <v>144</v>
      </c>
      <c r="E29" s="146" t="s">
        <v>118</v>
      </c>
      <c r="F29" s="159" t="s">
        <v>137</v>
      </c>
      <c r="G29" s="145"/>
      <c r="H29" s="233">
        <v>4</v>
      </c>
      <c r="I29" s="23">
        <v>0</v>
      </c>
      <c r="J29" s="23">
        <v>4</v>
      </c>
      <c r="K29" s="23">
        <v>2</v>
      </c>
      <c r="L29" s="23">
        <v>0</v>
      </c>
      <c r="M29" s="23">
        <v>2</v>
      </c>
      <c r="N29" s="23">
        <v>1</v>
      </c>
      <c r="O29" s="23">
        <v>2</v>
      </c>
      <c r="P29" s="23">
        <v>0</v>
      </c>
      <c r="Q29" s="212">
        <f t="shared" si="30"/>
        <v>1.6666666666666667</v>
      </c>
      <c r="R29" s="213">
        <f t="shared" si="31"/>
        <v>15</v>
      </c>
      <c r="S29" s="213">
        <v>9</v>
      </c>
      <c r="T29" s="214">
        <f t="shared" si="32"/>
        <v>1.6666666666666667</v>
      </c>
      <c r="U29" s="23">
        <v>0</v>
      </c>
      <c r="V29" s="23">
        <v>0</v>
      </c>
      <c r="W29" s="23">
        <v>5</v>
      </c>
      <c r="X29" s="23">
        <v>0</v>
      </c>
      <c r="Y29" s="23">
        <v>2</v>
      </c>
      <c r="Z29" s="23">
        <v>0</v>
      </c>
      <c r="AA29" s="23">
        <v>0</v>
      </c>
      <c r="AB29" s="23">
        <v>0</v>
      </c>
      <c r="AC29" s="23">
        <v>0</v>
      </c>
      <c r="AD29" s="212">
        <f t="shared" si="33"/>
        <v>0.77777777777777779</v>
      </c>
      <c r="AE29" s="215">
        <f t="shared" si="34"/>
        <v>7</v>
      </c>
      <c r="AF29" s="215">
        <v>8</v>
      </c>
      <c r="AG29" s="214">
        <f t="shared" si="35"/>
        <v>0.875</v>
      </c>
      <c r="AH29" s="23">
        <v>2</v>
      </c>
      <c r="AI29" s="23">
        <v>1</v>
      </c>
      <c r="AJ29" s="23">
        <v>1</v>
      </c>
      <c r="AK29" s="23">
        <v>2</v>
      </c>
      <c r="AL29" s="23">
        <v>0</v>
      </c>
      <c r="AM29" s="23">
        <v>2</v>
      </c>
      <c r="AN29" s="23">
        <v>0</v>
      </c>
      <c r="AO29" s="23">
        <v>1</v>
      </c>
      <c r="AP29" s="23">
        <v>0</v>
      </c>
      <c r="AQ29" s="216">
        <f t="shared" si="36"/>
        <v>1</v>
      </c>
      <c r="AR29" s="217">
        <f t="shared" si="37"/>
        <v>9</v>
      </c>
      <c r="AS29" s="218">
        <v>9</v>
      </c>
      <c r="AT29" s="214">
        <f t="shared" si="38"/>
        <v>1</v>
      </c>
      <c r="AU29" s="23">
        <v>0</v>
      </c>
      <c r="AV29" s="23">
        <v>0</v>
      </c>
      <c r="AW29" s="23">
        <v>0</v>
      </c>
      <c r="AX29" s="23">
        <v>1</v>
      </c>
      <c r="AY29" s="23">
        <v>3</v>
      </c>
      <c r="AZ29" s="23">
        <v>0</v>
      </c>
      <c r="BA29" s="23">
        <v>0</v>
      </c>
      <c r="BB29" s="23">
        <v>0</v>
      </c>
      <c r="BC29" s="23">
        <v>0</v>
      </c>
      <c r="BD29" s="212">
        <f t="shared" si="39"/>
        <v>0.44444444444444442</v>
      </c>
      <c r="BE29" s="218">
        <f t="shared" si="40"/>
        <v>4</v>
      </c>
      <c r="BF29" s="218">
        <v>9</v>
      </c>
      <c r="BG29" s="219">
        <f t="shared" si="41"/>
        <v>0.44444444444444442</v>
      </c>
      <c r="BH29" s="23">
        <v>0</v>
      </c>
      <c r="BI29" s="23">
        <v>2</v>
      </c>
      <c r="BJ29" s="23">
        <v>0</v>
      </c>
      <c r="BK29" s="23">
        <v>5</v>
      </c>
      <c r="BL29" s="23">
        <v>0</v>
      </c>
      <c r="BM29" s="23">
        <v>0</v>
      </c>
      <c r="BN29" s="23">
        <v>0</v>
      </c>
      <c r="BO29" s="23">
        <v>1</v>
      </c>
      <c r="BP29" s="23">
        <v>2</v>
      </c>
      <c r="BQ29" s="220">
        <f t="shared" si="42"/>
        <v>1.1111111111111112</v>
      </c>
      <c r="BR29" s="215">
        <f t="shared" si="43"/>
        <v>10</v>
      </c>
      <c r="BS29" s="218">
        <v>8</v>
      </c>
      <c r="BT29" s="219">
        <f t="shared" si="44"/>
        <v>1.25</v>
      </c>
      <c r="BU29" s="23">
        <v>0</v>
      </c>
      <c r="BV29" s="23">
        <v>1</v>
      </c>
      <c r="BW29" s="23">
        <v>2</v>
      </c>
      <c r="BX29" s="23">
        <v>0</v>
      </c>
      <c r="BY29" s="23">
        <v>5</v>
      </c>
      <c r="BZ29" s="23">
        <v>0</v>
      </c>
      <c r="CA29" s="23">
        <v>0</v>
      </c>
      <c r="CB29" s="23">
        <v>1</v>
      </c>
      <c r="CC29" s="23">
        <v>0</v>
      </c>
      <c r="CD29" s="220">
        <f t="shared" si="45"/>
        <v>1</v>
      </c>
      <c r="CE29" s="215">
        <f t="shared" si="46"/>
        <v>9</v>
      </c>
      <c r="CF29" s="218">
        <v>8</v>
      </c>
      <c r="CG29" s="219">
        <f t="shared" si="47"/>
        <v>1.125</v>
      </c>
      <c r="CH29" s="23">
        <v>2</v>
      </c>
      <c r="CI29" s="23">
        <v>0</v>
      </c>
      <c r="CJ29" s="23">
        <v>3</v>
      </c>
      <c r="CK29" s="23">
        <v>1</v>
      </c>
      <c r="CL29" s="23">
        <v>0</v>
      </c>
      <c r="CM29" s="23">
        <v>1</v>
      </c>
      <c r="CN29" s="23">
        <v>1</v>
      </c>
      <c r="CO29" s="23">
        <v>1</v>
      </c>
      <c r="CP29" s="23">
        <v>1</v>
      </c>
      <c r="CQ29" s="220">
        <f t="shared" si="48"/>
        <v>1.1111111111111112</v>
      </c>
      <c r="CR29" s="215">
        <f t="shared" si="49"/>
        <v>10</v>
      </c>
      <c r="CS29" s="218">
        <v>9</v>
      </c>
      <c r="CT29" s="219">
        <f t="shared" si="50"/>
        <v>1.1111111111111112</v>
      </c>
      <c r="CU29" s="23">
        <v>0</v>
      </c>
      <c r="CV29" s="23">
        <v>0</v>
      </c>
      <c r="CW29" s="23">
        <v>0</v>
      </c>
      <c r="CX29" s="23">
        <v>2</v>
      </c>
      <c r="CY29" s="23">
        <v>0</v>
      </c>
      <c r="CZ29" s="23">
        <v>0</v>
      </c>
      <c r="DA29" s="23">
        <v>0</v>
      </c>
      <c r="DB29" s="23">
        <v>0</v>
      </c>
      <c r="DC29" s="23">
        <v>0</v>
      </c>
      <c r="DD29" s="220">
        <f t="shared" si="51"/>
        <v>0.22222222222222221</v>
      </c>
      <c r="DE29" s="215">
        <f t="shared" si="52"/>
        <v>2</v>
      </c>
      <c r="DF29" s="218">
        <v>9</v>
      </c>
      <c r="DG29" s="219">
        <f t="shared" si="53"/>
        <v>0.22222222222222221</v>
      </c>
      <c r="DH29" s="23">
        <v>0</v>
      </c>
      <c r="DI29" s="23">
        <v>0</v>
      </c>
      <c r="DJ29" s="23">
        <v>0</v>
      </c>
      <c r="DK29" s="23">
        <v>0</v>
      </c>
      <c r="DL29" s="23">
        <v>1</v>
      </c>
      <c r="DM29" s="23">
        <v>0</v>
      </c>
      <c r="DN29" s="23">
        <v>0</v>
      </c>
      <c r="DO29" s="23">
        <v>2</v>
      </c>
      <c r="DP29" s="23">
        <v>0</v>
      </c>
      <c r="DQ29" s="220">
        <f t="shared" si="54"/>
        <v>0.33333333333333331</v>
      </c>
      <c r="DR29" s="215">
        <f t="shared" si="55"/>
        <v>3</v>
      </c>
      <c r="DS29" s="218">
        <v>9</v>
      </c>
      <c r="DT29" s="219">
        <f t="shared" si="56"/>
        <v>0.33333333333333331</v>
      </c>
      <c r="DU29" s="23">
        <v>0</v>
      </c>
      <c r="DV29" s="23">
        <v>0</v>
      </c>
      <c r="DW29" s="23">
        <v>1</v>
      </c>
      <c r="DX29" s="23">
        <v>0</v>
      </c>
      <c r="DY29" s="23">
        <v>0</v>
      </c>
      <c r="DZ29" s="23">
        <v>0</v>
      </c>
      <c r="EA29" s="23">
        <v>0</v>
      </c>
      <c r="EB29" s="23">
        <v>0</v>
      </c>
      <c r="EC29" s="23">
        <v>0</v>
      </c>
      <c r="ED29" s="220">
        <f t="shared" si="57"/>
        <v>0.1111111111111111</v>
      </c>
      <c r="EE29" s="215">
        <f t="shared" si="58"/>
        <v>1.1111111111111112</v>
      </c>
      <c r="EF29" s="218">
        <v>9</v>
      </c>
      <c r="EG29" s="219">
        <f t="shared" si="59"/>
        <v>0.1234567901234568</v>
      </c>
    </row>
    <row r="30" spans="2:137" x14ac:dyDescent="0.2">
      <c r="B30" s="150" t="s">
        <v>115</v>
      </c>
      <c r="C30" s="146" t="s">
        <v>116</v>
      </c>
      <c r="D30" s="23" t="s">
        <v>145</v>
      </c>
      <c r="E30" s="146" t="s">
        <v>118</v>
      </c>
      <c r="F30" s="159" t="s">
        <v>137</v>
      </c>
      <c r="G30" s="145"/>
      <c r="H30" s="233">
        <v>4</v>
      </c>
      <c r="I30" s="23">
        <v>0</v>
      </c>
      <c r="J30" s="23">
        <v>0</v>
      </c>
      <c r="K30" s="23">
        <v>0</v>
      </c>
      <c r="L30" s="23">
        <v>0</v>
      </c>
      <c r="M30" s="23">
        <v>1</v>
      </c>
      <c r="N30" s="23">
        <v>0</v>
      </c>
      <c r="O30" s="23">
        <v>4</v>
      </c>
      <c r="P30" s="23">
        <v>0</v>
      </c>
      <c r="Q30" s="212">
        <f t="shared" si="30"/>
        <v>1</v>
      </c>
      <c r="R30" s="213">
        <f t="shared" si="31"/>
        <v>9</v>
      </c>
      <c r="S30" s="213">
        <v>9</v>
      </c>
      <c r="T30" s="214">
        <f t="shared" si="32"/>
        <v>1</v>
      </c>
      <c r="U30" s="23">
        <v>1</v>
      </c>
      <c r="V30" s="23">
        <v>0</v>
      </c>
      <c r="W30" s="23">
        <v>5</v>
      </c>
      <c r="X30" s="23">
        <v>0</v>
      </c>
      <c r="Y30" s="23">
        <v>5</v>
      </c>
      <c r="Z30" s="23">
        <v>0</v>
      </c>
      <c r="AA30" s="23">
        <v>1</v>
      </c>
      <c r="AB30" s="23">
        <v>0</v>
      </c>
      <c r="AC30" s="23">
        <v>0</v>
      </c>
      <c r="AD30" s="212">
        <f t="shared" si="33"/>
        <v>1.3333333333333333</v>
      </c>
      <c r="AE30" s="215">
        <f t="shared" si="34"/>
        <v>12</v>
      </c>
      <c r="AF30" s="215">
        <v>7</v>
      </c>
      <c r="AG30" s="214">
        <f t="shared" si="35"/>
        <v>1.7142857142857142</v>
      </c>
      <c r="AH30" s="23">
        <v>1</v>
      </c>
      <c r="AI30" s="23">
        <v>4</v>
      </c>
      <c r="AJ30" s="23">
        <v>2</v>
      </c>
      <c r="AK30" s="23">
        <v>1</v>
      </c>
      <c r="AL30" s="23">
        <v>1</v>
      </c>
      <c r="AM30" s="23">
        <v>1</v>
      </c>
      <c r="AN30" s="23">
        <v>0</v>
      </c>
      <c r="AO30" s="23">
        <v>1</v>
      </c>
      <c r="AP30" s="23">
        <v>0</v>
      </c>
      <c r="AQ30" s="216">
        <f t="shared" si="36"/>
        <v>1.2222222222222223</v>
      </c>
      <c r="AR30" s="217">
        <f t="shared" si="37"/>
        <v>11</v>
      </c>
      <c r="AS30" s="218">
        <v>9</v>
      </c>
      <c r="AT30" s="214">
        <f t="shared" si="38"/>
        <v>1.2222222222222223</v>
      </c>
      <c r="AU30" s="23">
        <v>0</v>
      </c>
      <c r="AV30" s="23">
        <v>4</v>
      </c>
      <c r="AW30" s="23">
        <v>2</v>
      </c>
      <c r="AX30" s="23">
        <v>0</v>
      </c>
      <c r="AY30" s="23">
        <v>1</v>
      </c>
      <c r="AZ30" s="23">
        <v>2</v>
      </c>
      <c r="BA30" s="23">
        <v>0</v>
      </c>
      <c r="BB30" s="23">
        <v>0</v>
      </c>
      <c r="BC30" s="23">
        <v>2</v>
      </c>
      <c r="BD30" s="212">
        <f t="shared" si="39"/>
        <v>1.2222222222222223</v>
      </c>
      <c r="BE30" s="218">
        <f t="shared" si="40"/>
        <v>11</v>
      </c>
      <c r="BF30" s="218">
        <v>9</v>
      </c>
      <c r="BG30" s="219">
        <f t="shared" si="41"/>
        <v>1.2222222222222223</v>
      </c>
      <c r="BH30" s="23">
        <v>1</v>
      </c>
      <c r="BI30" s="23">
        <v>4</v>
      </c>
      <c r="BJ30" s="23">
        <v>1</v>
      </c>
      <c r="BK30" s="23">
        <v>1</v>
      </c>
      <c r="BL30" s="23">
        <v>2</v>
      </c>
      <c r="BM30" s="23">
        <v>0</v>
      </c>
      <c r="BN30" s="23">
        <v>0</v>
      </c>
      <c r="BO30" s="23">
        <v>0</v>
      </c>
      <c r="BP30" s="23">
        <v>2</v>
      </c>
      <c r="BQ30" s="220">
        <f t="shared" si="42"/>
        <v>1.2222222222222223</v>
      </c>
      <c r="BR30" s="215">
        <f t="shared" si="43"/>
        <v>11</v>
      </c>
      <c r="BS30" s="218">
        <v>9</v>
      </c>
      <c r="BT30" s="219">
        <f t="shared" si="44"/>
        <v>1.2222222222222223</v>
      </c>
      <c r="BU30" s="23">
        <v>0</v>
      </c>
      <c r="BV30" s="23">
        <v>1</v>
      </c>
      <c r="BW30" s="23">
        <v>1</v>
      </c>
      <c r="BX30" s="23">
        <v>2</v>
      </c>
      <c r="BY30" s="23">
        <v>3</v>
      </c>
      <c r="BZ30" s="23">
        <v>1</v>
      </c>
      <c r="CA30" s="23">
        <v>2</v>
      </c>
      <c r="CB30" s="23">
        <v>0</v>
      </c>
      <c r="CC30" s="23">
        <v>5</v>
      </c>
      <c r="CD30" s="220">
        <f t="shared" si="45"/>
        <v>1.6666666666666667</v>
      </c>
      <c r="CE30" s="215">
        <f t="shared" si="46"/>
        <v>15</v>
      </c>
      <c r="CF30" s="218">
        <v>8</v>
      </c>
      <c r="CG30" s="219">
        <f t="shared" si="47"/>
        <v>1.875</v>
      </c>
      <c r="CH30" s="23">
        <v>1</v>
      </c>
      <c r="CI30" s="23">
        <v>0</v>
      </c>
      <c r="CJ30" s="23">
        <v>1</v>
      </c>
      <c r="CK30" s="23">
        <v>0</v>
      </c>
      <c r="CL30" s="23">
        <v>1</v>
      </c>
      <c r="CM30" s="23">
        <v>0</v>
      </c>
      <c r="CN30" s="23">
        <v>1</v>
      </c>
      <c r="CO30" s="23">
        <v>0</v>
      </c>
      <c r="CP30" s="23">
        <v>1</v>
      </c>
      <c r="CQ30" s="220">
        <f t="shared" si="48"/>
        <v>0.55555555555555558</v>
      </c>
      <c r="CR30" s="215">
        <f t="shared" si="49"/>
        <v>5</v>
      </c>
      <c r="CS30" s="218">
        <v>9</v>
      </c>
      <c r="CT30" s="219">
        <f t="shared" si="50"/>
        <v>0.55555555555555558</v>
      </c>
      <c r="CU30" s="23">
        <v>0</v>
      </c>
      <c r="CV30" s="23">
        <v>1</v>
      </c>
      <c r="CW30" s="23">
        <v>1</v>
      </c>
      <c r="CX30" s="23">
        <v>0</v>
      </c>
      <c r="CY30" s="23">
        <v>0</v>
      </c>
      <c r="CZ30" s="23">
        <v>1</v>
      </c>
      <c r="DA30" s="23">
        <v>0</v>
      </c>
      <c r="DB30" s="23">
        <v>2</v>
      </c>
      <c r="DC30" s="23">
        <v>0</v>
      </c>
      <c r="DD30" s="220">
        <f t="shared" si="51"/>
        <v>0.55555555555555558</v>
      </c>
      <c r="DE30" s="215">
        <f t="shared" si="52"/>
        <v>5</v>
      </c>
      <c r="DF30" s="218">
        <v>9</v>
      </c>
      <c r="DG30" s="219">
        <f t="shared" si="53"/>
        <v>0.55555555555555558</v>
      </c>
      <c r="DH30" s="23">
        <v>0</v>
      </c>
      <c r="DI30" s="23">
        <v>0</v>
      </c>
      <c r="DJ30" s="23">
        <v>1</v>
      </c>
      <c r="DK30" s="23">
        <v>0</v>
      </c>
      <c r="DL30" s="23">
        <v>1</v>
      </c>
      <c r="DM30" s="23">
        <v>0</v>
      </c>
      <c r="DN30" s="23">
        <v>0</v>
      </c>
      <c r="DO30" s="23">
        <v>0</v>
      </c>
      <c r="DP30" s="23">
        <v>0</v>
      </c>
      <c r="DQ30" s="220">
        <f t="shared" si="54"/>
        <v>0.22222222222222221</v>
      </c>
      <c r="DR30" s="215">
        <f t="shared" si="55"/>
        <v>2</v>
      </c>
      <c r="DS30" s="218">
        <v>9</v>
      </c>
      <c r="DT30" s="219">
        <f t="shared" si="56"/>
        <v>0.22222222222222221</v>
      </c>
      <c r="DU30" s="23">
        <v>0</v>
      </c>
      <c r="DV30" s="23">
        <v>2</v>
      </c>
      <c r="DW30" s="23">
        <v>1</v>
      </c>
      <c r="DX30" s="23">
        <v>0</v>
      </c>
      <c r="DY30" s="23">
        <v>0</v>
      </c>
      <c r="DZ30" s="23">
        <v>0</v>
      </c>
      <c r="EA30" s="23">
        <v>0</v>
      </c>
      <c r="EB30" s="23">
        <v>0</v>
      </c>
      <c r="EC30" s="23">
        <v>0</v>
      </c>
      <c r="ED30" s="220">
        <f t="shared" si="57"/>
        <v>0.33333333333333331</v>
      </c>
      <c r="EE30" s="215">
        <f t="shared" si="58"/>
        <v>3.3333333333333335</v>
      </c>
      <c r="EF30" s="218">
        <v>9</v>
      </c>
      <c r="EG30" s="219">
        <f t="shared" si="59"/>
        <v>0.37037037037037041</v>
      </c>
    </row>
    <row r="31" spans="2:137" x14ac:dyDescent="0.2">
      <c r="B31" s="150" t="s">
        <v>115</v>
      </c>
      <c r="C31" s="146" t="s">
        <v>116</v>
      </c>
      <c r="D31" s="23" t="s">
        <v>146</v>
      </c>
      <c r="E31" s="146" t="s">
        <v>118</v>
      </c>
      <c r="F31" s="159" t="s">
        <v>137</v>
      </c>
      <c r="G31" s="145"/>
      <c r="H31" s="233">
        <v>2</v>
      </c>
      <c r="I31" s="23">
        <v>2</v>
      </c>
      <c r="J31" s="23">
        <v>0</v>
      </c>
      <c r="K31" s="23">
        <v>5</v>
      </c>
      <c r="L31" s="23">
        <v>0</v>
      </c>
      <c r="M31" s="23">
        <v>2</v>
      </c>
      <c r="N31" s="23">
        <v>0</v>
      </c>
      <c r="O31" s="23">
        <v>5</v>
      </c>
      <c r="P31" s="23">
        <v>2</v>
      </c>
      <c r="Q31" s="212">
        <f t="shared" si="30"/>
        <v>2</v>
      </c>
      <c r="R31" s="213">
        <f t="shared" si="31"/>
        <v>18</v>
      </c>
      <c r="S31" s="213">
        <v>7</v>
      </c>
      <c r="T31" s="214">
        <f t="shared" si="32"/>
        <v>2.5714285714285716</v>
      </c>
      <c r="U31" s="23">
        <v>2</v>
      </c>
      <c r="V31" s="23">
        <v>2</v>
      </c>
      <c r="W31" s="23">
        <v>1</v>
      </c>
      <c r="X31" s="23">
        <v>0</v>
      </c>
      <c r="Y31" s="23">
        <v>3</v>
      </c>
      <c r="Z31" s="23">
        <v>1</v>
      </c>
      <c r="AA31" s="23">
        <v>1</v>
      </c>
      <c r="AB31" s="23">
        <v>0</v>
      </c>
      <c r="AC31" s="23">
        <v>0</v>
      </c>
      <c r="AD31" s="212">
        <f t="shared" si="33"/>
        <v>1.1111111111111112</v>
      </c>
      <c r="AE31" s="215">
        <f t="shared" si="34"/>
        <v>10</v>
      </c>
      <c r="AF31" s="215">
        <v>9</v>
      </c>
      <c r="AG31" s="214">
        <f t="shared" si="35"/>
        <v>1.1111111111111112</v>
      </c>
      <c r="AH31" s="23">
        <v>1</v>
      </c>
      <c r="AI31" s="23">
        <v>3</v>
      </c>
      <c r="AJ31" s="23">
        <v>0</v>
      </c>
      <c r="AK31" s="23">
        <v>2</v>
      </c>
      <c r="AL31" s="23">
        <v>0</v>
      </c>
      <c r="AM31" s="23">
        <v>0</v>
      </c>
      <c r="AN31" s="23">
        <v>1</v>
      </c>
      <c r="AO31" s="23">
        <v>1</v>
      </c>
      <c r="AP31" s="23">
        <v>0</v>
      </c>
      <c r="AQ31" s="216">
        <f t="shared" si="36"/>
        <v>0.88888888888888884</v>
      </c>
      <c r="AR31" s="217">
        <f t="shared" si="37"/>
        <v>8</v>
      </c>
      <c r="AS31" s="218">
        <v>9</v>
      </c>
      <c r="AT31" s="214">
        <f t="shared" si="38"/>
        <v>0.88888888888888884</v>
      </c>
      <c r="AU31" s="23">
        <v>0</v>
      </c>
      <c r="AV31" s="23">
        <v>0</v>
      </c>
      <c r="AW31" s="23">
        <v>0</v>
      </c>
      <c r="AX31" s="23">
        <v>0</v>
      </c>
      <c r="AY31" s="23">
        <v>5</v>
      </c>
      <c r="AZ31" s="23">
        <v>0</v>
      </c>
      <c r="BA31" s="23">
        <v>0</v>
      </c>
      <c r="BB31" s="23">
        <v>0</v>
      </c>
      <c r="BC31" s="23">
        <v>0</v>
      </c>
      <c r="BD31" s="212">
        <f t="shared" si="39"/>
        <v>0.55555555555555558</v>
      </c>
      <c r="BE31" s="218">
        <f t="shared" si="40"/>
        <v>5</v>
      </c>
      <c r="BF31" s="218">
        <v>8</v>
      </c>
      <c r="BG31" s="219">
        <f t="shared" si="41"/>
        <v>0.625</v>
      </c>
      <c r="BH31" s="23">
        <v>0</v>
      </c>
      <c r="BI31" s="23">
        <v>0</v>
      </c>
      <c r="BJ31" s="23">
        <v>0</v>
      </c>
      <c r="BK31" s="23">
        <v>5</v>
      </c>
      <c r="BL31" s="23">
        <v>0</v>
      </c>
      <c r="BM31" s="23">
        <v>5</v>
      </c>
      <c r="BN31" s="23">
        <v>0</v>
      </c>
      <c r="BO31" s="23">
        <v>2</v>
      </c>
      <c r="BP31" s="23">
        <v>0</v>
      </c>
      <c r="BQ31" s="220">
        <f t="shared" si="42"/>
        <v>1.3333333333333333</v>
      </c>
      <c r="BR31" s="215">
        <f t="shared" si="43"/>
        <v>12</v>
      </c>
      <c r="BS31" s="218">
        <v>8</v>
      </c>
      <c r="BT31" s="219">
        <f t="shared" si="44"/>
        <v>1.5</v>
      </c>
      <c r="BU31" s="23">
        <v>1</v>
      </c>
      <c r="BV31" s="23">
        <v>0</v>
      </c>
      <c r="BW31" s="23">
        <v>5</v>
      </c>
      <c r="BX31" s="23">
        <v>0</v>
      </c>
      <c r="BY31" s="23">
        <v>4</v>
      </c>
      <c r="BZ31" s="23">
        <v>0</v>
      </c>
      <c r="CA31" s="23">
        <v>5</v>
      </c>
      <c r="CB31" s="23">
        <v>0</v>
      </c>
      <c r="CC31" s="23">
        <v>2</v>
      </c>
      <c r="CD31" s="220">
        <f t="shared" si="45"/>
        <v>1.8888888888888888</v>
      </c>
      <c r="CE31" s="215">
        <f t="shared" si="46"/>
        <v>17</v>
      </c>
      <c r="CF31" s="218">
        <v>7</v>
      </c>
      <c r="CG31" s="219">
        <f t="shared" si="47"/>
        <v>2.4285714285714284</v>
      </c>
      <c r="CH31" s="23">
        <v>0</v>
      </c>
      <c r="CI31" s="23">
        <v>5</v>
      </c>
      <c r="CJ31" s="23">
        <v>0</v>
      </c>
      <c r="CK31" s="23">
        <v>1</v>
      </c>
      <c r="CL31" s="23">
        <v>0</v>
      </c>
      <c r="CM31" s="23">
        <v>5</v>
      </c>
      <c r="CN31" s="23">
        <v>0</v>
      </c>
      <c r="CO31" s="23">
        <v>1</v>
      </c>
      <c r="CP31" s="23">
        <v>0</v>
      </c>
      <c r="CQ31" s="220">
        <f t="shared" si="48"/>
        <v>1.3333333333333333</v>
      </c>
      <c r="CR31" s="215">
        <f t="shared" si="49"/>
        <v>12</v>
      </c>
      <c r="CS31" s="218">
        <v>7</v>
      </c>
      <c r="CT31" s="219">
        <f t="shared" si="50"/>
        <v>1.7142857142857142</v>
      </c>
      <c r="CU31" s="23">
        <v>0</v>
      </c>
      <c r="CV31" s="23">
        <v>5</v>
      </c>
      <c r="CW31" s="23">
        <v>0</v>
      </c>
      <c r="CX31" s="23">
        <v>0</v>
      </c>
      <c r="CY31" s="23">
        <v>3</v>
      </c>
      <c r="CZ31" s="23">
        <v>0</v>
      </c>
      <c r="DA31" s="23">
        <v>3</v>
      </c>
      <c r="DB31" s="23">
        <v>0</v>
      </c>
      <c r="DC31" s="23">
        <v>2</v>
      </c>
      <c r="DD31" s="220">
        <f t="shared" si="51"/>
        <v>1.4444444444444444</v>
      </c>
      <c r="DE31" s="215">
        <f t="shared" si="52"/>
        <v>13</v>
      </c>
      <c r="DF31" s="218">
        <v>8</v>
      </c>
      <c r="DG31" s="219">
        <f t="shared" si="53"/>
        <v>1.625</v>
      </c>
      <c r="DH31" s="23">
        <v>3</v>
      </c>
      <c r="DI31" s="23">
        <v>0</v>
      </c>
      <c r="DJ31" s="23">
        <v>0</v>
      </c>
      <c r="DK31" s="23">
        <v>0</v>
      </c>
      <c r="DL31" s="23">
        <v>2</v>
      </c>
      <c r="DM31" s="23">
        <v>0</v>
      </c>
      <c r="DN31" s="23">
        <v>2</v>
      </c>
      <c r="DO31" s="23">
        <v>0</v>
      </c>
      <c r="DP31" s="23">
        <v>1</v>
      </c>
      <c r="DQ31" s="220">
        <f t="shared" si="54"/>
        <v>0.88888888888888884</v>
      </c>
      <c r="DR31" s="215">
        <f t="shared" si="55"/>
        <v>8</v>
      </c>
      <c r="DS31" s="218">
        <v>9</v>
      </c>
      <c r="DT31" s="219">
        <f t="shared" si="56"/>
        <v>0.88888888888888884</v>
      </c>
      <c r="DU31" s="23">
        <v>0</v>
      </c>
      <c r="DV31" s="23">
        <v>1</v>
      </c>
      <c r="DW31" s="23">
        <v>0</v>
      </c>
      <c r="DX31" s="23">
        <v>1</v>
      </c>
      <c r="DY31" s="23">
        <v>0</v>
      </c>
      <c r="DZ31" s="23">
        <v>1</v>
      </c>
      <c r="EA31" s="23">
        <v>0</v>
      </c>
      <c r="EB31" s="23">
        <v>5</v>
      </c>
      <c r="EC31" s="23">
        <v>0</v>
      </c>
      <c r="ED31" s="220">
        <f t="shared" si="57"/>
        <v>0.88888888888888884</v>
      </c>
      <c r="EE31" s="215">
        <f t="shared" si="58"/>
        <v>8.8888888888888893</v>
      </c>
      <c r="EF31" s="218">
        <v>8</v>
      </c>
      <c r="EG31" s="219">
        <f t="shared" si="59"/>
        <v>1.1111111111111112</v>
      </c>
    </row>
    <row r="32" spans="2:137" x14ac:dyDescent="0.2">
      <c r="B32" s="150" t="s">
        <v>115</v>
      </c>
      <c r="C32" s="146" t="s">
        <v>116</v>
      </c>
      <c r="D32" s="274" t="s">
        <v>147</v>
      </c>
      <c r="E32" s="146" t="s">
        <v>118</v>
      </c>
      <c r="F32" s="159" t="s">
        <v>137</v>
      </c>
      <c r="G32" s="145"/>
      <c r="H32" s="233">
        <v>0</v>
      </c>
      <c r="I32" s="23">
        <v>4</v>
      </c>
      <c r="J32" s="23">
        <v>0</v>
      </c>
      <c r="K32" s="23">
        <v>0</v>
      </c>
      <c r="L32" s="23">
        <v>1</v>
      </c>
      <c r="M32" s="23">
        <v>0</v>
      </c>
      <c r="N32" s="23">
        <v>3</v>
      </c>
      <c r="O32" s="23">
        <v>1</v>
      </c>
      <c r="P32" s="23">
        <v>1</v>
      </c>
      <c r="Q32" s="212">
        <f t="shared" si="30"/>
        <v>1.1111111111111112</v>
      </c>
      <c r="R32" s="213">
        <f t="shared" si="31"/>
        <v>10</v>
      </c>
      <c r="S32" s="213">
        <v>9</v>
      </c>
      <c r="T32" s="214">
        <f t="shared" si="32"/>
        <v>1.1111111111111112</v>
      </c>
      <c r="U32" s="23">
        <v>0</v>
      </c>
      <c r="V32" s="23">
        <v>4</v>
      </c>
      <c r="W32" s="23">
        <v>0</v>
      </c>
      <c r="X32" s="23">
        <v>1</v>
      </c>
      <c r="Y32" s="23">
        <v>0</v>
      </c>
      <c r="Z32" s="23">
        <v>2</v>
      </c>
      <c r="AA32" s="23">
        <v>0</v>
      </c>
      <c r="AB32" s="23">
        <v>2</v>
      </c>
      <c r="AC32" s="23">
        <v>1</v>
      </c>
      <c r="AD32" s="212">
        <f t="shared" si="33"/>
        <v>1.1111111111111112</v>
      </c>
      <c r="AE32" s="215">
        <f t="shared" si="34"/>
        <v>10</v>
      </c>
      <c r="AF32" s="215">
        <v>9</v>
      </c>
      <c r="AG32" s="214">
        <f t="shared" si="35"/>
        <v>1.1111111111111112</v>
      </c>
      <c r="AH32" s="23">
        <v>1</v>
      </c>
      <c r="AI32" s="23">
        <v>1</v>
      </c>
      <c r="AJ32" s="23">
        <v>4</v>
      </c>
      <c r="AK32" s="23">
        <v>0</v>
      </c>
      <c r="AL32" s="23">
        <v>0</v>
      </c>
      <c r="AM32" s="23">
        <v>3</v>
      </c>
      <c r="AN32" s="23">
        <v>0</v>
      </c>
      <c r="AO32" s="23">
        <v>0</v>
      </c>
      <c r="AP32" s="23">
        <v>2</v>
      </c>
      <c r="AQ32" s="216">
        <f t="shared" si="36"/>
        <v>1.2222222222222223</v>
      </c>
      <c r="AR32" s="217">
        <f t="shared" si="37"/>
        <v>11</v>
      </c>
      <c r="AS32" s="218">
        <v>9</v>
      </c>
      <c r="AT32" s="214">
        <f t="shared" si="38"/>
        <v>1.2222222222222223</v>
      </c>
      <c r="AU32" s="23">
        <v>4</v>
      </c>
      <c r="AV32" s="23">
        <v>0</v>
      </c>
      <c r="AW32" s="23">
        <v>0</v>
      </c>
      <c r="AX32" s="23">
        <v>0</v>
      </c>
      <c r="AY32" s="23">
        <v>2</v>
      </c>
      <c r="AZ32" s="23">
        <v>0</v>
      </c>
      <c r="BA32" s="23">
        <v>0</v>
      </c>
      <c r="BB32" s="23">
        <v>0</v>
      </c>
      <c r="BC32" s="23">
        <v>0</v>
      </c>
      <c r="BD32" s="212">
        <f t="shared" si="39"/>
        <v>0.66666666666666663</v>
      </c>
      <c r="BE32" s="218">
        <f t="shared" si="40"/>
        <v>6</v>
      </c>
      <c r="BF32" s="218">
        <v>9</v>
      </c>
      <c r="BG32" s="219">
        <f t="shared" si="41"/>
        <v>0.66666666666666663</v>
      </c>
      <c r="BH32" s="23">
        <v>1</v>
      </c>
      <c r="BI32" s="23">
        <v>0</v>
      </c>
      <c r="BJ32" s="23">
        <v>2</v>
      </c>
      <c r="BK32" s="23">
        <v>1</v>
      </c>
      <c r="BL32" s="23">
        <v>1</v>
      </c>
      <c r="BM32" s="23">
        <v>0</v>
      </c>
      <c r="BN32" s="23">
        <v>2</v>
      </c>
      <c r="BO32" s="23">
        <v>0</v>
      </c>
      <c r="BP32" s="23">
        <v>0</v>
      </c>
      <c r="BQ32" s="220">
        <f t="shared" si="42"/>
        <v>0.77777777777777779</v>
      </c>
      <c r="BR32" s="215">
        <f t="shared" si="43"/>
        <v>7</v>
      </c>
      <c r="BS32" s="218">
        <v>9</v>
      </c>
      <c r="BT32" s="219">
        <f t="shared" si="44"/>
        <v>0.77777777777777779</v>
      </c>
      <c r="BU32" s="23">
        <v>0</v>
      </c>
      <c r="BV32" s="23">
        <v>1</v>
      </c>
      <c r="BW32" s="23">
        <v>0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0</v>
      </c>
      <c r="CD32" s="220">
        <f t="shared" si="45"/>
        <v>0.1111111111111111</v>
      </c>
      <c r="CE32" s="215">
        <f t="shared" si="46"/>
        <v>1</v>
      </c>
      <c r="CF32" s="218">
        <v>9</v>
      </c>
      <c r="CG32" s="219">
        <f t="shared" si="47"/>
        <v>0.1111111111111111</v>
      </c>
      <c r="CH32" s="23">
        <v>0</v>
      </c>
      <c r="CI32" s="23">
        <v>1</v>
      </c>
      <c r="CJ32" s="23">
        <v>0</v>
      </c>
      <c r="CK32" s="23">
        <v>0</v>
      </c>
      <c r="CL32" s="23">
        <v>0</v>
      </c>
      <c r="CM32" s="23">
        <v>0</v>
      </c>
      <c r="CN32" s="23">
        <v>0</v>
      </c>
      <c r="CO32" s="23">
        <v>1</v>
      </c>
      <c r="CP32" s="23">
        <v>0</v>
      </c>
      <c r="CQ32" s="220">
        <f t="shared" si="48"/>
        <v>0.22222222222222221</v>
      </c>
      <c r="CR32" s="215">
        <f t="shared" si="49"/>
        <v>2</v>
      </c>
      <c r="CS32" s="218">
        <v>9</v>
      </c>
      <c r="CT32" s="219">
        <f t="shared" si="50"/>
        <v>0.22222222222222221</v>
      </c>
      <c r="CU32" s="23">
        <v>0</v>
      </c>
      <c r="CV32" s="23">
        <v>0</v>
      </c>
      <c r="CW32" s="23">
        <v>0</v>
      </c>
      <c r="CX32" s="23">
        <v>0</v>
      </c>
      <c r="CY32" s="23">
        <v>0</v>
      </c>
      <c r="CZ32" s="23">
        <v>2</v>
      </c>
      <c r="DA32" s="23">
        <v>0</v>
      </c>
      <c r="DB32" s="23">
        <v>1</v>
      </c>
      <c r="DC32" s="23">
        <v>0</v>
      </c>
      <c r="DD32" s="220">
        <f t="shared" si="51"/>
        <v>0.33333333333333331</v>
      </c>
      <c r="DE32" s="215">
        <f t="shared" si="52"/>
        <v>3</v>
      </c>
      <c r="DF32" s="218">
        <v>9</v>
      </c>
      <c r="DG32" s="219">
        <f t="shared" si="53"/>
        <v>0.33333333333333331</v>
      </c>
      <c r="DH32" s="23">
        <v>0</v>
      </c>
      <c r="DI32" s="23">
        <v>0</v>
      </c>
      <c r="DJ32" s="23">
        <v>1</v>
      </c>
      <c r="DK32" s="23">
        <v>2</v>
      </c>
      <c r="DL32" s="23">
        <v>0</v>
      </c>
      <c r="DM32" s="23">
        <v>0</v>
      </c>
      <c r="DN32" s="23">
        <v>0</v>
      </c>
      <c r="DO32" s="23">
        <v>0</v>
      </c>
      <c r="DP32" s="23">
        <v>1</v>
      </c>
      <c r="DQ32" s="220">
        <f t="shared" si="54"/>
        <v>0.44444444444444442</v>
      </c>
      <c r="DR32" s="215">
        <f t="shared" si="55"/>
        <v>4</v>
      </c>
      <c r="DS32" s="218">
        <v>9</v>
      </c>
      <c r="DT32" s="219">
        <f t="shared" si="56"/>
        <v>0.44444444444444442</v>
      </c>
      <c r="DU32" s="23">
        <v>0</v>
      </c>
      <c r="DV32" s="23">
        <v>0</v>
      </c>
      <c r="DW32" s="23">
        <v>0</v>
      </c>
      <c r="DX32" s="23">
        <v>1</v>
      </c>
      <c r="DY32" s="23">
        <v>0</v>
      </c>
      <c r="DZ32" s="23">
        <v>0</v>
      </c>
      <c r="EA32" s="23">
        <v>0</v>
      </c>
      <c r="EB32" s="23">
        <v>1</v>
      </c>
      <c r="EC32" s="23">
        <v>1</v>
      </c>
      <c r="ED32" s="220">
        <f t="shared" si="57"/>
        <v>0.33333333333333331</v>
      </c>
      <c r="EE32" s="215">
        <f t="shared" si="58"/>
        <v>3.3333333333333335</v>
      </c>
      <c r="EF32" s="218">
        <v>9</v>
      </c>
      <c r="EG32" s="219">
        <f t="shared" si="59"/>
        <v>0.37037037037037041</v>
      </c>
    </row>
    <row r="33" spans="2:137" x14ac:dyDescent="0.2">
      <c r="B33" s="150" t="s">
        <v>115</v>
      </c>
      <c r="C33" s="146" t="s">
        <v>116</v>
      </c>
      <c r="D33" s="146" t="s">
        <v>148</v>
      </c>
      <c r="E33" s="146" t="s">
        <v>118</v>
      </c>
      <c r="F33" s="160" t="s">
        <v>149</v>
      </c>
      <c r="G33" s="145"/>
      <c r="H33" s="233">
        <v>0</v>
      </c>
      <c r="I33" s="23">
        <v>0</v>
      </c>
      <c r="J33" s="23">
        <v>0</v>
      </c>
      <c r="K33" s="23">
        <v>0</v>
      </c>
      <c r="L33" s="23">
        <v>5</v>
      </c>
      <c r="M33" s="23">
        <v>0</v>
      </c>
      <c r="N33" s="23">
        <v>5</v>
      </c>
      <c r="O33" s="23">
        <v>2</v>
      </c>
      <c r="P33" s="23">
        <v>2</v>
      </c>
      <c r="Q33" s="212">
        <f t="shared" si="30"/>
        <v>1.5555555555555556</v>
      </c>
      <c r="R33" s="213">
        <f t="shared" si="31"/>
        <v>14</v>
      </c>
      <c r="S33" s="213">
        <v>7</v>
      </c>
      <c r="T33" s="214">
        <f t="shared" si="32"/>
        <v>2</v>
      </c>
      <c r="U33" s="23">
        <v>0</v>
      </c>
      <c r="V33" s="23">
        <v>5</v>
      </c>
      <c r="W33" s="23">
        <v>2</v>
      </c>
      <c r="X33" s="23">
        <v>1</v>
      </c>
      <c r="Y33" s="23">
        <v>0</v>
      </c>
      <c r="Z33" s="23">
        <v>3</v>
      </c>
      <c r="AA33" s="23">
        <v>1</v>
      </c>
      <c r="AB33" s="23">
        <v>0</v>
      </c>
      <c r="AC33" s="23">
        <v>0</v>
      </c>
      <c r="AD33" s="212">
        <f t="shared" si="33"/>
        <v>1.3333333333333333</v>
      </c>
      <c r="AE33" s="215">
        <f t="shared" si="34"/>
        <v>12</v>
      </c>
      <c r="AF33" s="215">
        <v>8</v>
      </c>
      <c r="AG33" s="214">
        <f t="shared" si="35"/>
        <v>1.5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1</v>
      </c>
      <c r="AN33" s="23">
        <v>0</v>
      </c>
      <c r="AO33" s="23">
        <v>0</v>
      </c>
      <c r="AP33" s="23">
        <v>0</v>
      </c>
      <c r="AQ33" s="216">
        <f t="shared" si="36"/>
        <v>0.1111111111111111</v>
      </c>
      <c r="AR33" s="217">
        <f t="shared" si="37"/>
        <v>1</v>
      </c>
      <c r="AS33" s="218">
        <v>9</v>
      </c>
      <c r="AT33" s="214">
        <f t="shared" si="38"/>
        <v>0.1111111111111111</v>
      </c>
      <c r="AU33" s="23">
        <v>0</v>
      </c>
      <c r="AV33" s="23">
        <v>1</v>
      </c>
      <c r="AW33" s="23">
        <v>0</v>
      </c>
      <c r="AX33" s="23">
        <v>1</v>
      </c>
      <c r="AY33" s="23">
        <v>1</v>
      </c>
      <c r="AZ33" s="23">
        <v>0</v>
      </c>
      <c r="BA33" s="23">
        <v>0</v>
      </c>
      <c r="BB33" s="23">
        <v>0</v>
      </c>
      <c r="BC33" s="23">
        <v>1</v>
      </c>
      <c r="BD33" s="212">
        <f t="shared" si="39"/>
        <v>0.44444444444444442</v>
      </c>
      <c r="BE33" s="218">
        <f t="shared" si="40"/>
        <v>4</v>
      </c>
      <c r="BF33" s="218">
        <v>9</v>
      </c>
      <c r="BG33" s="219">
        <f t="shared" si="41"/>
        <v>0.44444444444444442</v>
      </c>
      <c r="BH33" s="23">
        <v>1</v>
      </c>
      <c r="BI33" s="23">
        <v>0</v>
      </c>
      <c r="BJ33" s="23">
        <v>0</v>
      </c>
      <c r="BK33" s="23">
        <v>0</v>
      </c>
      <c r="BL33" s="23">
        <v>2</v>
      </c>
      <c r="BM33" s="23">
        <v>2</v>
      </c>
      <c r="BN33" s="23">
        <v>0</v>
      </c>
      <c r="BO33" s="23">
        <v>1</v>
      </c>
      <c r="BP33" s="23">
        <v>0</v>
      </c>
      <c r="BQ33" s="220">
        <f t="shared" si="42"/>
        <v>0.66666666666666663</v>
      </c>
      <c r="BR33" s="215">
        <f t="shared" si="43"/>
        <v>6</v>
      </c>
      <c r="BS33" s="218">
        <v>9</v>
      </c>
      <c r="BT33" s="219">
        <f t="shared" si="44"/>
        <v>0.66666666666666663</v>
      </c>
      <c r="BU33" s="23">
        <v>1</v>
      </c>
      <c r="BV33" s="23">
        <v>1</v>
      </c>
      <c r="BW33" s="23">
        <v>0</v>
      </c>
      <c r="BX33" s="23">
        <v>0</v>
      </c>
      <c r="BY33" s="23">
        <v>3</v>
      </c>
      <c r="BZ33" s="23">
        <v>2</v>
      </c>
      <c r="CA33" s="23">
        <v>3</v>
      </c>
      <c r="CB33" s="23">
        <v>0</v>
      </c>
      <c r="CC33" s="23">
        <v>3</v>
      </c>
      <c r="CD33" s="220">
        <f t="shared" si="45"/>
        <v>1.4444444444444444</v>
      </c>
      <c r="CE33" s="215">
        <f t="shared" si="46"/>
        <v>13</v>
      </c>
      <c r="CF33" s="218">
        <v>9</v>
      </c>
      <c r="CG33" s="219">
        <f t="shared" si="47"/>
        <v>1.4444444444444444</v>
      </c>
      <c r="CH33" s="23">
        <v>1</v>
      </c>
      <c r="CI33" s="23">
        <v>0</v>
      </c>
      <c r="CJ33" s="23">
        <v>0</v>
      </c>
      <c r="CK33" s="23">
        <v>0</v>
      </c>
      <c r="CL33" s="23">
        <v>1</v>
      </c>
      <c r="CM33" s="23">
        <v>1</v>
      </c>
      <c r="CN33" s="23">
        <v>1</v>
      </c>
      <c r="CO33" s="23">
        <v>1</v>
      </c>
      <c r="CP33" s="23">
        <v>0</v>
      </c>
      <c r="CQ33" s="220">
        <f t="shared" si="48"/>
        <v>0.55555555555555558</v>
      </c>
      <c r="CR33" s="215">
        <f t="shared" si="49"/>
        <v>5</v>
      </c>
      <c r="CS33" s="218">
        <v>9</v>
      </c>
      <c r="CT33" s="219">
        <f t="shared" si="50"/>
        <v>0.55555555555555558</v>
      </c>
      <c r="CU33" s="23">
        <v>0</v>
      </c>
      <c r="CV33" s="23">
        <v>0</v>
      </c>
      <c r="CW33" s="23">
        <v>0</v>
      </c>
      <c r="CX33" s="23">
        <v>0</v>
      </c>
      <c r="CY33" s="23">
        <v>0</v>
      </c>
      <c r="CZ33" s="23">
        <v>0</v>
      </c>
      <c r="DA33" s="23">
        <v>1</v>
      </c>
      <c r="DB33" s="23">
        <v>2</v>
      </c>
      <c r="DC33" s="23">
        <v>0</v>
      </c>
      <c r="DD33" s="220">
        <f t="shared" si="51"/>
        <v>0.33333333333333331</v>
      </c>
      <c r="DE33" s="215">
        <f t="shared" si="52"/>
        <v>3</v>
      </c>
      <c r="DF33" s="218">
        <v>9</v>
      </c>
      <c r="DG33" s="219">
        <f t="shared" si="53"/>
        <v>0.33333333333333331</v>
      </c>
      <c r="DH33" s="23">
        <v>0</v>
      </c>
      <c r="DI33" s="23">
        <v>0</v>
      </c>
      <c r="DJ33" s="23">
        <v>0</v>
      </c>
      <c r="DK33" s="23">
        <v>1</v>
      </c>
      <c r="DL33" s="23">
        <v>0</v>
      </c>
      <c r="DM33" s="23">
        <v>0</v>
      </c>
      <c r="DN33" s="23">
        <v>1</v>
      </c>
      <c r="DO33" s="23">
        <v>0</v>
      </c>
      <c r="DP33" s="23">
        <v>0</v>
      </c>
      <c r="DQ33" s="220">
        <f t="shared" si="54"/>
        <v>0.22222222222222221</v>
      </c>
      <c r="DR33" s="215">
        <f t="shared" si="55"/>
        <v>2</v>
      </c>
      <c r="DS33" s="218">
        <v>9</v>
      </c>
      <c r="DT33" s="219">
        <f t="shared" si="56"/>
        <v>0.22222222222222221</v>
      </c>
      <c r="DU33" s="23">
        <v>0</v>
      </c>
      <c r="DV33" s="23">
        <v>0</v>
      </c>
      <c r="DW33" s="23">
        <v>0</v>
      </c>
      <c r="DX33" s="23">
        <v>0</v>
      </c>
      <c r="DY33" s="23">
        <v>1</v>
      </c>
      <c r="DZ33" s="23">
        <v>0</v>
      </c>
      <c r="EA33" s="23">
        <v>0</v>
      </c>
      <c r="EB33" s="23">
        <v>0</v>
      </c>
      <c r="EC33" s="23">
        <v>1</v>
      </c>
      <c r="ED33" s="220">
        <f t="shared" si="57"/>
        <v>0.22222222222222221</v>
      </c>
      <c r="EE33" s="215">
        <f t="shared" si="58"/>
        <v>2.2222222222222223</v>
      </c>
      <c r="EF33" s="218">
        <v>9</v>
      </c>
      <c r="EG33" s="219">
        <f t="shared" si="59"/>
        <v>0.24691358024691359</v>
      </c>
    </row>
    <row r="34" spans="2:137" x14ac:dyDescent="0.2">
      <c r="B34" s="150" t="s">
        <v>115</v>
      </c>
      <c r="C34" s="146" t="s">
        <v>116</v>
      </c>
      <c r="D34" s="146" t="s">
        <v>150</v>
      </c>
      <c r="E34" s="146" t="s">
        <v>118</v>
      </c>
      <c r="F34" s="160" t="s">
        <v>149</v>
      </c>
      <c r="G34" s="146"/>
      <c r="H34" s="233">
        <v>0</v>
      </c>
      <c r="I34" s="23">
        <v>0</v>
      </c>
      <c r="J34" s="23">
        <v>1</v>
      </c>
      <c r="K34" s="23">
        <v>3</v>
      </c>
      <c r="L34" s="23">
        <v>0</v>
      </c>
      <c r="M34" s="23">
        <v>3</v>
      </c>
      <c r="N34" s="23">
        <v>0</v>
      </c>
      <c r="O34" s="23">
        <v>0</v>
      </c>
      <c r="P34" s="23">
        <v>1</v>
      </c>
      <c r="Q34" s="212">
        <f t="shared" si="30"/>
        <v>0.88888888888888884</v>
      </c>
      <c r="R34" s="213">
        <f t="shared" si="31"/>
        <v>8</v>
      </c>
      <c r="S34" s="213">
        <v>9</v>
      </c>
      <c r="T34" s="214">
        <f t="shared" si="32"/>
        <v>0.88888888888888884</v>
      </c>
      <c r="U34" s="23">
        <v>0</v>
      </c>
      <c r="V34" s="23">
        <v>0</v>
      </c>
      <c r="W34" s="23">
        <v>1</v>
      </c>
      <c r="X34" s="23">
        <v>0</v>
      </c>
      <c r="Y34" s="23">
        <v>0</v>
      </c>
      <c r="Z34" s="23">
        <v>1</v>
      </c>
      <c r="AA34" s="23">
        <v>1</v>
      </c>
      <c r="AB34" s="23">
        <v>0</v>
      </c>
      <c r="AC34" s="23">
        <v>2</v>
      </c>
      <c r="AD34" s="212">
        <f t="shared" si="33"/>
        <v>0.55555555555555558</v>
      </c>
      <c r="AE34" s="215">
        <f t="shared" si="34"/>
        <v>5</v>
      </c>
      <c r="AF34" s="215">
        <v>9</v>
      </c>
      <c r="AG34" s="214">
        <f t="shared" si="35"/>
        <v>0.55555555555555558</v>
      </c>
      <c r="AH34" s="23">
        <v>0</v>
      </c>
      <c r="AI34" s="23">
        <v>0</v>
      </c>
      <c r="AJ34" s="23">
        <v>0</v>
      </c>
      <c r="AK34" s="23">
        <v>0</v>
      </c>
      <c r="AL34" s="23">
        <v>2</v>
      </c>
      <c r="AM34" s="23">
        <v>0</v>
      </c>
      <c r="AN34" s="23">
        <v>0</v>
      </c>
      <c r="AO34" s="23">
        <v>1</v>
      </c>
      <c r="AP34" s="23">
        <v>0</v>
      </c>
      <c r="AQ34" s="216">
        <f t="shared" si="36"/>
        <v>0.33333333333333331</v>
      </c>
      <c r="AR34" s="217">
        <f t="shared" si="37"/>
        <v>3</v>
      </c>
      <c r="AS34" s="218">
        <v>9</v>
      </c>
      <c r="AT34" s="214">
        <f t="shared" si="38"/>
        <v>0.33333333333333331</v>
      </c>
      <c r="AU34" s="23">
        <v>1</v>
      </c>
      <c r="AV34" s="23">
        <v>0</v>
      </c>
      <c r="AW34" s="23">
        <v>0</v>
      </c>
      <c r="AX34" s="23">
        <v>0</v>
      </c>
      <c r="AY34" s="23">
        <v>1</v>
      </c>
      <c r="AZ34" s="23">
        <v>0</v>
      </c>
      <c r="BA34" s="23">
        <v>0</v>
      </c>
      <c r="BB34" s="23">
        <v>0</v>
      </c>
      <c r="BC34" s="23">
        <v>0</v>
      </c>
      <c r="BD34" s="212">
        <f t="shared" si="39"/>
        <v>0.22222222222222221</v>
      </c>
      <c r="BE34" s="218">
        <f t="shared" si="40"/>
        <v>2</v>
      </c>
      <c r="BF34" s="218">
        <v>9</v>
      </c>
      <c r="BG34" s="219">
        <f t="shared" si="41"/>
        <v>0.22222222222222221</v>
      </c>
      <c r="BH34" s="23">
        <v>0</v>
      </c>
      <c r="BI34" s="23">
        <v>0</v>
      </c>
      <c r="BJ34" s="23">
        <v>1</v>
      </c>
      <c r="BK34" s="23">
        <v>0</v>
      </c>
      <c r="BL34" s="23">
        <v>1</v>
      </c>
      <c r="BM34" s="23">
        <v>0</v>
      </c>
      <c r="BN34" s="23">
        <v>2</v>
      </c>
      <c r="BO34" s="23">
        <v>0</v>
      </c>
      <c r="BP34" s="23">
        <v>5</v>
      </c>
      <c r="BQ34" s="220">
        <f t="shared" si="42"/>
        <v>1</v>
      </c>
      <c r="BR34" s="215">
        <f t="shared" si="43"/>
        <v>9</v>
      </c>
      <c r="BS34" s="218">
        <v>9</v>
      </c>
      <c r="BT34" s="219">
        <f t="shared" si="44"/>
        <v>1</v>
      </c>
      <c r="BU34" s="23">
        <v>1</v>
      </c>
      <c r="BV34" s="23">
        <v>0</v>
      </c>
      <c r="BW34" s="23">
        <v>0</v>
      </c>
      <c r="BX34" s="23">
        <v>0</v>
      </c>
      <c r="BY34" s="23">
        <v>2</v>
      </c>
      <c r="BZ34" s="23">
        <v>1</v>
      </c>
      <c r="CA34" s="23">
        <v>1</v>
      </c>
      <c r="CB34" s="23">
        <v>2</v>
      </c>
      <c r="CC34" s="23">
        <v>1</v>
      </c>
      <c r="CD34" s="220">
        <f t="shared" si="45"/>
        <v>0.88888888888888884</v>
      </c>
      <c r="CE34" s="215">
        <f t="shared" si="46"/>
        <v>8</v>
      </c>
      <c r="CF34" s="218">
        <v>9</v>
      </c>
      <c r="CG34" s="219">
        <f t="shared" si="47"/>
        <v>0.88888888888888884</v>
      </c>
      <c r="CH34" s="23">
        <v>1</v>
      </c>
      <c r="CI34" s="23">
        <v>0</v>
      </c>
      <c r="CJ34" s="23">
        <v>1</v>
      </c>
      <c r="CK34" s="23">
        <v>0</v>
      </c>
      <c r="CL34" s="23">
        <v>3</v>
      </c>
      <c r="CM34" s="23">
        <v>0</v>
      </c>
      <c r="CN34" s="23">
        <v>0</v>
      </c>
      <c r="CO34" s="23">
        <v>0</v>
      </c>
      <c r="CP34" s="23">
        <v>2</v>
      </c>
      <c r="CQ34" s="220">
        <f t="shared" si="48"/>
        <v>0.77777777777777779</v>
      </c>
      <c r="CR34" s="215">
        <f t="shared" si="49"/>
        <v>7</v>
      </c>
      <c r="CS34" s="218">
        <v>9</v>
      </c>
      <c r="CT34" s="219">
        <f t="shared" si="50"/>
        <v>0.77777777777777779</v>
      </c>
      <c r="CU34" s="23">
        <v>0</v>
      </c>
      <c r="CV34" s="23">
        <v>0</v>
      </c>
      <c r="CW34" s="23">
        <v>0</v>
      </c>
      <c r="CX34" s="23">
        <v>2</v>
      </c>
      <c r="CY34" s="23">
        <v>0</v>
      </c>
      <c r="CZ34" s="23">
        <v>1</v>
      </c>
      <c r="DA34" s="23">
        <v>0</v>
      </c>
      <c r="DB34" s="23">
        <v>0</v>
      </c>
      <c r="DC34" s="23">
        <v>1</v>
      </c>
      <c r="DD34" s="220">
        <f t="shared" si="51"/>
        <v>0.44444444444444442</v>
      </c>
      <c r="DE34" s="215">
        <f t="shared" si="52"/>
        <v>4</v>
      </c>
      <c r="DF34" s="218">
        <v>9</v>
      </c>
      <c r="DG34" s="219">
        <f t="shared" si="53"/>
        <v>0.44444444444444442</v>
      </c>
      <c r="DH34" s="23">
        <v>1</v>
      </c>
      <c r="DI34" s="23">
        <v>2</v>
      </c>
      <c r="DJ34" s="23">
        <v>0</v>
      </c>
      <c r="DK34" s="23">
        <v>0</v>
      </c>
      <c r="DL34" s="23">
        <v>0</v>
      </c>
      <c r="DM34" s="23">
        <v>0</v>
      </c>
      <c r="DN34" s="23">
        <v>0</v>
      </c>
      <c r="DO34" s="23">
        <v>2</v>
      </c>
      <c r="DP34" s="23">
        <v>1</v>
      </c>
      <c r="DQ34" s="220">
        <f t="shared" si="54"/>
        <v>0.66666666666666663</v>
      </c>
      <c r="DR34" s="215">
        <f t="shared" si="55"/>
        <v>6</v>
      </c>
      <c r="DS34" s="218">
        <v>9</v>
      </c>
      <c r="DT34" s="219">
        <f t="shared" si="56"/>
        <v>0.66666666666666663</v>
      </c>
      <c r="DU34" s="23">
        <v>1</v>
      </c>
      <c r="DV34" s="23">
        <v>1</v>
      </c>
      <c r="DW34" s="23">
        <v>1</v>
      </c>
      <c r="DX34" s="23">
        <v>0</v>
      </c>
      <c r="DY34" s="23">
        <v>0</v>
      </c>
      <c r="DZ34" s="23">
        <v>0</v>
      </c>
      <c r="EA34" s="23">
        <v>0</v>
      </c>
      <c r="EB34" s="23">
        <v>0</v>
      </c>
      <c r="EC34" s="23">
        <v>0</v>
      </c>
      <c r="ED34" s="220">
        <f t="shared" si="57"/>
        <v>0.33333333333333331</v>
      </c>
      <c r="EE34" s="215">
        <f t="shared" si="58"/>
        <v>3.3333333333333335</v>
      </c>
      <c r="EF34" s="218">
        <v>9</v>
      </c>
      <c r="EG34" s="219">
        <f t="shared" si="59"/>
        <v>0.37037037037037041</v>
      </c>
    </row>
    <row r="35" spans="2:137" x14ac:dyDescent="0.2">
      <c r="B35" s="150" t="s">
        <v>115</v>
      </c>
      <c r="C35" s="146" t="s">
        <v>116</v>
      </c>
      <c r="D35" s="146" t="s">
        <v>151</v>
      </c>
      <c r="E35" s="146" t="s">
        <v>118</v>
      </c>
      <c r="F35" s="160" t="s">
        <v>149</v>
      </c>
      <c r="G35" s="146"/>
      <c r="H35" s="233">
        <v>0</v>
      </c>
      <c r="I35" s="23">
        <v>0</v>
      </c>
      <c r="J35" s="23">
        <v>0</v>
      </c>
      <c r="K35" s="23">
        <v>3</v>
      </c>
      <c r="L35" s="23">
        <v>1</v>
      </c>
      <c r="M35" s="23">
        <v>1</v>
      </c>
      <c r="N35" s="23">
        <v>3</v>
      </c>
      <c r="O35" s="23">
        <v>0</v>
      </c>
      <c r="P35" s="23">
        <v>0</v>
      </c>
      <c r="Q35" s="212">
        <f t="shared" si="30"/>
        <v>0.88888888888888884</v>
      </c>
      <c r="R35" s="213">
        <f t="shared" si="31"/>
        <v>8</v>
      </c>
      <c r="S35" s="213">
        <v>9</v>
      </c>
      <c r="T35" s="214">
        <f t="shared" si="32"/>
        <v>0.88888888888888884</v>
      </c>
      <c r="U35" s="23">
        <v>1</v>
      </c>
      <c r="V35" s="23">
        <v>1</v>
      </c>
      <c r="W35" s="23">
        <v>2</v>
      </c>
      <c r="X35" s="23">
        <v>3</v>
      </c>
      <c r="Y35" s="23">
        <v>0</v>
      </c>
      <c r="Z35" s="23">
        <v>0</v>
      </c>
      <c r="AA35" s="23">
        <v>2</v>
      </c>
      <c r="AB35" s="23">
        <v>1</v>
      </c>
      <c r="AC35" s="23">
        <v>1</v>
      </c>
      <c r="AD35" s="212">
        <f t="shared" si="33"/>
        <v>1.2222222222222223</v>
      </c>
      <c r="AE35" s="215">
        <f t="shared" si="34"/>
        <v>11</v>
      </c>
      <c r="AF35" s="215">
        <v>9</v>
      </c>
      <c r="AG35" s="214">
        <f t="shared" si="35"/>
        <v>1.2222222222222223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1</v>
      </c>
      <c r="AO35" s="23">
        <v>0</v>
      </c>
      <c r="AP35" s="23">
        <v>2</v>
      </c>
      <c r="AQ35" s="216">
        <f t="shared" si="36"/>
        <v>0.33333333333333331</v>
      </c>
      <c r="AR35" s="217">
        <f t="shared" si="37"/>
        <v>3</v>
      </c>
      <c r="AS35" s="218">
        <v>9</v>
      </c>
      <c r="AT35" s="214">
        <f t="shared" si="38"/>
        <v>0.33333333333333331</v>
      </c>
      <c r="AU35" s="23">
        <v>4</v>
      </c>
      <c r="AV35" s="23">
        <v>0</v>
      </c>
      <c r="AW35" s="23">
        <v>0</v>
      </c>
      <c r="AX35" s="23">
        <v>0</v>
      </c>
      <c r="AY35" s="23">
        <v>0</v>
      </c>
      <c r="AZ35" s="23">
        <v>0</v>
      </c>
      <c r="BA35" s="23">
        <v>1</v>
      </c>
      <c r="BB35" s="23">
        <v>0</v>
      </c>
      <c r="BC35" s="23">
        <v>0</v>
      </c>
      <c r="BD35" s="212">
        <f t="shared" si="39"/>
        <v>0.55555555555555558</v>
      </c>
      <c r="BE35" s="218">
        <f t="shared" si="40"/>
        <v>5</v>
      </c>
      <c r="BF35" s="218">
        <v>9</v>
      </c>
      <c r="BG35" s="219">
        <f t="shared" si="41"/>
        <v>0.55555555555555558</v>
      </c>
      <c r="BH35" s="23">
        <v>1</v>
      </c>
      <c r="BI35" s="23">
        <v>2</v>
      </c>
      <c r="BJ35" s="23">
        <v>1</v>
      </c>
      <c r="BK35" s="23">
        <v>0</v>
      </c>
      <c r="BL35" s="23">
        <v>0</v>
      </c>
      <c r="BM35" s="23">
        <v>2</v>
      </c>
      <c r="BN35" s="23">
        <v>0</v>
      </c>
      <c r="BO35" s="23">
        <v>0</v>
      </c>
      <c r="BP35" s="23">
        <v>0</v>
      </c>
      <c r="BQ35" s="220">
        <f t="shared" si="42"/>
        <v>0.66666666666666663</v>
      </c>
      <c r="BR35" s="215">
        <f t="shared" si="43"/>
        <v>6</v>
      </c>
      <c r="BS35" s="218">
        <v>9</v>
      </c>
      <c r="BT35" s="219">
        <f t="shared" si="44"/>
        <v>0.66666666666666663</v>
      </c>
      <c r="BU35" s="23">
        <v>0</v>
      </c>
      <c r="BV35" s="23">
        <v>0</v>
      </c>
      <c r="BW35" s="23">
        <v>0</v>
      </c>
      <c r="BX35" s="23">
        <v>0</v>
      </c>
      <c r="BY35" s="23">
        <v>0</v>
      </c>
      <c r="BZ35" s="23">
        <v>1</v>
      </c>
      <c r="CA35" s="23">
        <v>0</v>
      </c>
      <c r="CB35" s="23">
        <v>2</v>
      </c>
      <c r="CC35" s="23">
        <v>4</v>
      </c>
      <c r="CD35" s="220">
        <f t="shared" si="45"/>
        <v>0.77777777777777779</v>
      </c>
      <c r="CE35" s="215">
        <f t="shared" si="46"/>
        <v>7</v>
      </c>
      <c r="CF35" s="218">
        <v>9</v>
      </c>
      <c r="CG35" s="219">
        <f t="shared" si="47"/>
        <v>0.77777777777777779</v>
      </c>
      <c r="CH35" s="23">
        <v>1</v>
      </c>
      <c r="CI35" s="23">
        <v>0</v>
      </c>
      <c r="CJ35" s="23">
        <v>0</v>
      </c>
      <c r="CK35" s="23">
        <v>0</v>
      </c>
      <c r="CL35" s="23">
        <v>0</v>
      </c>
      <c r="CM35" s="23">
        <v>0</v>
      </c>
      <c r="CN35" s="23">
        <v>0</v>
      </c>
      <c r="CO35" s="23">
        <v>0</v>
      </c>
      <c r="CP35" s="23">
        <v>0</v>
      </c>
      <c r="CQ35" s="220">
        <f t="shared" si="48"/>
        <v>0.1111111111111111</v>
      </c>
      <c r="CR35" s="215">
        <f t="shared" si="49"/>
        <v>1</v>
      </c>
      <c r="CS35" s="218">
        <v>9</v>
      </c>
      <c r="CT35" s="219">
        <f t="shared" si="50"/>
        <v>0.1111111111111111</v>
      </c>
      <c r="CU35" s="23">
        <v>0</v>
      </c>
      <c r="CV35" s="23">
        <v>1</v>
      </c>
      <c r="CW35" s="23">
        <v>1</v>
      </c>
      <c r="CX35" s="23">
        <v>0</v>
      </c>
      <c r="CY35" s="23">
        <v>0</v>
      </c>
      <c r="CZ35" s="23">
        <v>0</v>
      </c>
      <c r="DA35" s="23">
        <v>0</v>
      </c>
      <c r="DB35" s="23">
        <v>1</v>
      </c>
      <c r="DC35" s="23">
        <v>0</v>
      </c>
      <c r="DD35" s="220">
        <f t="shared" si="51"/>
        <v>0.33333333333333331</v>
      </c>
      <c r="DE35" s="215">
        <f t="shared" si="52"/>
        <v>3</v>
      </c>
      <c r="DF35" s="218">
        <v>9</v>
      </c>
      <c r="DG35" s="219">
        <f t="shared" si="53"/>
        <v>0.33333333333333331</v>
      </c>
      <c r="DH35" s="23">
        <v>1</v>
      </c>
      <c r="DI35" s="23">
        <v>1</v>
      </c>
      <c r="DJ35" s="23">
        <v>0</v>
      </c>
      <c r="DK35" s="23">
        <v>0</v>
      </c>
      <c r="DL35" s="23">
        <v>0</v>
      </c>
      <c r="DM35" s="23">
        <v>0</v>
      </c>
      <c r="DN35" s="23">
        <v>1</v>
      </c>
      <c r="DO35" s="23">
        <v>0</v>
      </c>
      <c r="DP35" s="23">
        <v>0</v>
      </c>
      <c r="DQ35" s="220">
        <f t="shared" si="54"/>
        <v>0.33333333333333331</v>
      </c>
      <c r="DR35" s="215">
        <f t="shared" si="55"/>
        <v>3</v>
      </c>
      <c r="DS35" s="218">
        <v>9</v>
      </c>
      <c r="DT35" s="219">
        <f t="shared" si="56"/>
        <v>0.33333333333333331</v>
      </c>
      <c r="DU35" s="23">
        <v>0</v>
      </c>
      <c r="DV35" s="23">
        <v>1</v>
      </c>
      <c r="DW35" s="23">
        <v>0</v>
      </c>
      <c r="DX35" s="23">
        <v>1</v>
      </c>
      <c r="DY35" s="23">
        <v>0</v>
      </c>
      <c r="DZ35" s="23">
        <v>0</v>
      </c>
      <c r="EA35" s="23">
        <v>0</v>
      </c>
      <c r="EB35" s="23">
        <v>0</v>
      </c>
      <c r="EC35" s="23">
        <v>0</v>
      </c>
      <c r="ED35" s="220">
        <f t="shared" si="57"/>
        <v>0.22222222222222221</v>
      </c>
      <c r="EE35" s="215">
        <f t="shared" si="58"/>
        <v>2.2222222222222223</v>
      </c>
      <c r="EF35" s="218">
        <v>9</v>
      </c>
      <c r="EG35" s="219">
        <f t="shared" si="59"/>
        <v>0.24691358024691359</v>
      </c>
    </row>
    <row r="36" spans="2:137" x14ac:dyDescent="0.2">
      <c r="B36" s="150" t="s">
        <v>115</v>
      </c>
      <c r="C36" s="146" t="s">
        <v>116</v>
      </c>
      <c r="D36" s="146" t="s">
        <v>152</v>
      </c>
      <c r="E36" s="146" t="s">
        <v>118</v>
      </c>
      <c r="F36" s="160" t="s">
        <v>149</v>
      </c>
      <c r="G36" s="146"/>
      <c r="H36" s="233">
        <v>0</v>
      </c>
      <c r="I36" s="23">
        <v>0</v>
      </c>
      <c r="J36" s="23">
        <v>1</v>
      </c>
      <c r="K36" s="23">
        <v>0</v>
      </c>
      <c r="L36" s="23">
        <v>0</v>
      </c>
      <c r="M36" s="23">
        <v>1</v>
      </c>
      <c r="N36" s="23">
        <v>2</v>
      </c>
      <c r="O36" s="23">
        <v>0</v>
      </c>
      <c r="P36" s="23">
        <v>1</v>
      </c>
      <c r="Q36" s="212">
        <f t="shared" si="30"/>
        <v>0.55555555555555558</v>
      </c>
      <c r="R36" s="213">
        <f t="shared" si="31"/>
        <v>5</v>
      </c>
      <c r="S36" s="213">
        <v>9</v>
      </c>
      <c r="T36" s="214">
        <f t="shared" si="32"/>
        <v>0.55555555555555558</v>
      </c>
      <c r="U36" s="23">
        <v>0</v>
      </c>
      <c r="V36" s="23">
        <v>1</v>
      </c>
      <c r="W36" s="23">
        <v>0</v>
      </c>
      <c r="X36" s="23">
        <v>1</v>
      </c>
      <c r="Y36" s="23">
        <v>0</v>
      </c>
      <c r="Z36" s="23">
        <v>1</v>
      </c>
      <c r="AA36" s="23">
        <v>0</v>
      </c>
      <c r="AB36" s="23">
        <v>0</v>
      </c>
      <c r="AC36" s="23">
        <v>0</v>
      </c>
      <c r="AD36" s="212">
        <f t="shared" si="33"/>
        <v>0.33333333333333331</v>
      </c>
      <c r="AE36" s="215">
        <f t="shared" si="34"/>
        <v>3</v>
      </c>
      <c r="AF36" s="215">
        <v>9</v>
      </c>
      <c r="AG36" s="214">
        <f t="shared" si="35"/>
        <v>0.33333333333333331</v>
      </c>
      <c r="AH36" s="23">
        <v>3</v>
      </c>
      <c r="AI36" s="23">
        <v>0</v>
      </c>
      <c r="AJ36" s="23">
        <v>1</v>
      </c>
      <c r="AK36" s="23">
        <v>1</v>
      </c>
      <c r="AL36" s="23">
        <v>2</v>
      </c>
      <c r="AM36" s="23">
        <v>0</v>
      </c>
      <c r="AN36" s="23">
        <v>1</v>
      </c>
      <c r="AO36" s="23">
        <v>0</v>
      </c>
      <c r="AP36" s="23">
        <v>1</v>
      </c>
      <c r="AQ36" s="216">
        <f t="shared" si="36"/>
        <v>1</v>
      </c>
      <c r="AR36" s="217">
        <f t="shared" si="37"/>
        <v>9</v>
      </c>
      <c r="AS36" s="218">
        <v>9</v>
      </c>
      <c r="AT36" s="214">
        <f t="shared" si="38"/>
        <v>1</v>
      </c>
      <c r="AU36" s="23">
        <v>0</v>
      </c>
      <c r="AV36" s="23">
        <v>0</v>
      </c>
      <c r="AW36" s="23">
        <v>2</v>
      </c>
      <c r="AX36" s="23">
        <v>0</v>
      </c>
      <c r="AY36" s="23">
        <v>0</v>
      </c>
      <c r="AZ36" s="23">
        <v>0</v>
      </c>
      <c r="BA36" s="23">
        <v>0</v>
      </c>
      <c r="BB36" s="23">
        <v>0</v>
      </c>
      <c r="BC36" s="23">
        <v>0</v>
      </c>
      <c r="BD36" s="212">
        <f t="shared" si="39"/>
        <v>0.22222222222222221</v>
      </c>
      <c r="BE36" s="218">
        <f t="shared" si="40"/>
        <v>2</v>
      </c>
      <c r="BF36" s="218">
        <v>9</v>
      </c>
      <c r="BG36" s="219">
        <f t="shared" si="41"/>
        <v>0.22222222222222221</v>
      </c>
      <c r="BH36" s="23">
        <v>5</v>
      </c>
      <c r="BI36" s="23">
        <v>0</v>
      </c>
      <c r="BJ36" s="23">
        <v>0</v>
      </c>
      <c r="BK36" s="23">
        <v>0</v>
      </c>
      <c r="BL36" s="23">
        <v>1</v>
      </c>
      <c r="BM36" s="23">
        <v>1</v>
      </c>
      <c r="BN36" s="23">
        <v>2</v>
      </c>
      <c r="BO36" s="23">
        <v>2</v>
      </c>
      <c r="BP36" s="23">
        <v>1</v>
      </c>
      <c r="BQ36" s="220">
        <f t="shared" si="42"/>
        <v>1.3333333333333333</v>
      </c>
      <c r="BR36" s="215">
        <f t="shared" si="43"/>
        <v>12</v>
      </c>
      <c r="BS36" s="218">
        <v>9</v>
      </c>
      <c r="BT36" s="219">
        <f t="shared" si="44"/>
        <v>1.3333333333333333</v>
      </c>
      <c r="BU36" s="23">
        <v>1</v>
      </c>
      <c r="BV36" s="23">
        <v>0</v>
      </c>
      <c r="BW36" s="23">
        <v>0</v>
      </c>
      <c r="BX36" s="23">
        <v>0</v>
      </c>
      <c r="BY36" s="23">
        <v>0</v>
      </c>
      <c r="BZ36" s="23">
        <v>0</v>
      </c>
      <c r="CA36" s="23">
        <v>1</v>
      </c>
      <c r="CB36" s="23">
        <v>1</v>
      </c>
      <c r="CC36" s="23">
        <v>0</v>
      </c>
      <c r="CD36" s="220">
        <f t="shared" si="45"/>
        <v>0.33333333333333331</v>
      </c>
      <c r="CE36" s="215">
        <f t="shared" si="46"/>
        <v>3</v>
      </c>
      <c r="CF36" s="218">
        <v>9</v>
      </c>
      <c r="CG36" s="219">
        <f t="shared" si="47"/>
        <v>0.33333333333333331</v>
      </c>
      <c r="CH36" s="23">
        <v>1</v>
      </c>
      <c r="CI36" s="23">
        <v>5</v>
      </c>
      <c r="CJ36" s="23">
        <v>0</v>
      </c>
      <c r="CK36" s="23">
        <v>1</v>
      </c>
      <c r="CL36" s="23">
        <v>0</v>
      </c>
      <c r="CM36" s="23">
        <v>0</v>
      </c>
      <c r="CN36" s="23">
        <v>1</v>
      </c>
      <c r="CO36" s="23">
        <v>0</v>
      </c>
      <c r="CP36" s="23">
        <v>1</v>
      </c>
      <c r="CQ36" s="220">
        <f t="shared" si="48"/>
        <v>1</v>
      </c>
      <c r="CR36" s="215">
        <f t="shared" si="49"/>
        <v>9</v>
      </c>
      <c r="CS36" s="218">
        <v>8</v>
      </c>
      <c r="CT36" s="219">
        <f t="shared" si="50"/>
        <v>1.125</v>
      </c>
      <c r="CU36" s="23">
        <v>1</v>
      </c>
      <c r="CV36" s="23">
        <v>0</v>
      </c>
      <c r="CW36" s="23">
        <v>0</v>
      </c>
      <c r="CX36" s="23">
        <v>0</v>
      </c>
      <c r="CY36" s="23">
        <v>0</v>
      </c>
      <c r="CZ36" s="23">
        <v>0</v>
      </c>
      <c r="DA36" s="23">
        <v>0</v>
      </c>
      <c r="DB36" s="23">
        <v>0</v>
      </c>
      <c r="DC36" s="23">
        <v>0</v>
      </c>
      <c r="DD36" s="220">
        <f t="shared" si="51"/>
        <v>0.1111111111111111</v>
      </c>
      <c r="DE36" s="215">
        <f t="shared" si="52"/>
        <v>1</v>
      </c>
      <c r="DF36" s="218">
        <v>9</v>
      </c>
      <c r="DG36" s="219">
        <f t="shared" si="53"/>
        <v>0.1111111111111111</v>
      </c>
      <c r="DH36" s="23">
        <v>0</v>
      </c>
      <c r="DI36" s="23">
        <v>2</v>
      </c>
      <c r="DJ36" s="23">
        <v>1</v>
      </c>
      <c r="DK36" s="23">
        <v>3</v>
      </c>
      <c r="DL36" s="23">
        <v>0</v>
      </c>
      <c r="DM36" s="23">
        <v>5</v>
      </c>
      <c r="DN36" s="23">
        <v>0</v>
      </c>
      <c r="DO36" s="23">
        <v>1</v>
      </c>
      <c r="DP36" s="23">
        <v>0</v>
      </c>
      <c r="DQ36" s="220">
        <f t="shared" si="54"/>
        <v>1.3333333333333333</v>
      </c>
      <c r="DR36" s="215">
        <f t="shared" si="55"/>
        <v>12</v>
      </c>
      <c r="DS36" s="218">
        <v>8</v>
      </c>
      <c r="DT36" s="219">
        <f t="shared" si="56"/>
        <v>1.5</v>
      </c>
      <c r="DU36" s="23">
        <v>1</v>
      </c>
      <c r="DV36" s="23">
        <v>0</v>
      </c>
      <c r="DW36" s="23">
        <v>3</v>
      </c>
      <c r="DX36" s="23">
        <v>0</v>
      </c>
      <c r="DY36" s="23">
        <v>0</v>
      </c>
      <c r="DZ36" s="23">
        <v>0</v>
      </c>
      <c r="EA36" s="23">
        <v>3</v>
      </c>
      <c r="EB36" s="23">
        <v>0</v>
      </c>
      <c r="EC36" s="23">
        <v>0</v>
      </c>
      <c r="ED36" s="220">
        <f t="shared" si="57"/>
        <v>0.77777777777777779</v>
      </c>
      <c r="EE36" s="215">
        <f t="shared" si="58"/>
        <v>7.7777777777777777</v>
      </c>
      <c r="EF36" s="218">
        <v>9</v>
      </c>
      <c r="EG36" s="219">
        <f t="shared" si="59"/>
        <v>0.86419753086419748</v>
      </c>
    </row>
    <row r="37" spans="2:137" x14ac:dyDescent="0.2">
      <c r="B37" s="150" t="s">
        <v>115</v>
      </c>
      <c r="C37" s="146" t="s">
        <v>116</v>
      </c>
      <c r="D37" s="146" t="s">
        <v>153</v>
      </c>
      <c r="E37" s="146" t="s">
        <v>118</v>
      </c>
      <c r="F37" s="160" t="s">
        <v>149</v>
      </c>
      <c r="G37" s="146"/>
      <c r="H37" s="233">
        <v>0</v>
      </c>
      <c r="I37" s="23">
        <v>1</v>
      </c>
      <c r="J37" s="23">
        <v>0</v>
      </c>
      <c r="K37" s="23">
        <v>0</v>
      </c>
      <c r="L37" s="23">
        <v>1</v>
      </c>
      <c r="M37" s="23">
        <v>0</v>
      </c>
      <c r="N37" s="23">
        <v>0</v>
      </c>
      <c r="O37" s="23">
        <v>0</v>
      </c>
      <c r="P37" s="23">
        <v>0</v>
      </c>
      <c r="Q37" s="212">
        <f t="shared" si="30"/>
        <v>0.22222222222222221</v>
      </c>
      <c r="R37" s="213">
        <f t="shared" si="31"/>
        <v>2</v>
      </c>
      <c r="S37" s="213">
        <v>9</v>
      </c>
      <c r="T37" s="214">
        <f t="shared" si="32"/>
        <v>0.22222222222222221</v>
      </c>
      <c r="U37" s="23">
        <v>0</v>
      </c>
      <c r="V37" s="23">
        <v>2</v>
      </c>
      <c r="W37" s="23">
        <v>0</v>
      </c>
      <c r="X37" s="23">
        <v>2</v>
      </c>
      <c r="Y37" s="23">
        <v>0</v>
      </c>
      <c r="Z37" s="23">
        <v>0</v>
      </c>
      <c r="AA37" s="23">
        <v>2</v>
      </c>
      <c r="AB37" s="23">
        <v>1</v>
      </c>
      <c r="AC37" s="23">
        <v>0</v>
      </c>
      <c r="AD37" s="212">
        <f t="shared" si="33"/>
        <v>0.77777777777777779</v>
      </c>
      <c r="AE37" s="215">
        <f t="shared" si="34"/>
        <v>7</v>
      </c>
      <c r="AF37" s="215">
        <v>9</v>
      </c>
      <c r="AG37" s="214">
        <f t="shared" si="35"/>
        <v>0.77777777777777779</v>
      </c>
      <c r="AH37" s="23">
        <v>3</v>
      </c>
      <c r="AI37" s="23">
        <v>1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16">
        <f t="shared" si="36"/>
        <v>0.44444444444444442</v>
      </c>
      <c r="AR37" s="217">
        <f t="shared" si="37"/>
        <v>4</v>
      </c>
      <c r="AS37" s="218">
        <v>9</v>
      </c>
      <c r="AT37" s="214">
        <f t="shared" si="38"/>
        <v>0.44444444444444442</v>
      </c>
      <c r="AU37" s="23">
        <v>0</v>
      </c>
      <c r="AV37" s="23">
        <v>0</v>
      </c>
      <c r="AW37" s="23">
        <v>0</v>
      </c>
      <c r="AX37" s="23">
        <v>1</v>
      </c>
      <c r="AY37" s="23">
        <v>0</v>
      </c>
      <c r="AZ37" s="23">
        <v>1</v>
      </c>
      <c r="BA37" s="23">
        <v>0</v>
      </c>
      <c r="BB37" s="23">
        <v>0</v>
      </c>
      <c r="BC37" s="23">
        <v>1</v>
      </c>
      <c r="BD37" s="212">
        <f t="shared" si="39"/>
        <v>0.33333333333333331</v>
      </c>
      <c r="BE37" s="218">
        <f t="shared" si="40"/>
        <v>3</v>
      </c>
      <c r="BF37" s="218">
        <v>9</v>
      </c>
      <c r="BG37" s="219">
        <f t="shared" si="41"/>
        <v>0.33333333333333331</v>
      </c>
      <c r="BH37" s="23">
        <v>1</v>
      </c>
      <c r="BI37" s="23">
        <v>1</v>
      </c>
      <c r="BJ37" s="23">
        <v>0</v>
      </c>
      <c r="BK37" s="23">
        <v>0</v>
      </c>
      <c r="BL37" s="23">
        <v>2</v>
      </c>
      <c r="BM37" s="23">
        <v>1</v>
      </c>
      <c r="BN37" s="23">
        <v>4</v>
      </c>
      <c r="BO37" s="23">
        <v>0</v>
      </c>
      <c r="BP37" s="23">
        <v>2</v>
      </c>
      <c r="BQ37" s="220">
        <f t="shared" si="42"/>
        <v>1.2222222222222223</v>
      </c>
      <c r="BR37" s="215">
        <f t="shared" si="43"/>
        <v>11</v>
      </c>
      <c r="BS37" s="218">
        <v>9</v>
      </c>
      <c r="BT37" s="219">
        <f t="shared" si="44"/>
        <v>1.2222222222222223</v>
      </c>
      <c r="BU37" s="23">
        <v>1</v>
      </c>
      <c r="BV37" s="23">
        <v>0</v>
      </c>
      <c r="BW37" s="23">
        <v>0</v>
      </c>
      <c r="BX37" s="23">
        <v>0</v>
      </c>
      <c r="BY37" s="23">
        <v>2</v>
      </c>
      <c r="BZ37" s="23">
        <v>0</v>
      </c>
      <c r="CA37" s="23">
        <v>0</v>
      </c>
      <c r="CB37" s="23">
        <v>0</v>
      </c>
      <c r="CC37" s="23">
        <v>0</v>
      </c>
      <c r="CD37" s="220">
        <f t="shared" si="45"/>
        <v>0.33333333333333331</v>
      </c>
      <c r="CE37" s="215">
        <f t="shared" si="46"/>
        <v>3</v>
      </c>
      <c r="CF37" s="218">
        <v>9</v>
      </c>
      <c r="CG37" s="219">
        <f t="shared" si="47"/>
        <v>0.33333333333333331</v>
      </c>
      <c r="CH37" s="23">
        <v>0</v>
      </c>
      <c r="CI37" s="23">
        <v>2</v>
      </c>
      <c r="CJ37" s="23">
        <v>0</v>
      </c>
      <c r="CK37" s="23">
        <v>2</v>
      </c>
      <c r="CL37" s="23">
        <v>0</v>
      </c>
      <c r="CM37" s="23">
        <v>5</v>
      </c>
      <c r="CN37" s="23">
        <v>0</v>
      </c>
      <c r="CO37" s="23">
        <v>3</v>
      </c>
      <c r="CP37" s="23">
        <v>0</v>
      </c>
      <c r="CQ37" s="220">
        <f t="shared" si="48"/>
        <v>1.3333333333333333</v>
      </c>
      <c r="CR37" s="215">
        <f t="shared" si="49"/>
        <v>12</v>
      </c>
      <c r="CS37" s="218">
        <v>8</v>
      </c>
      <c r="CT37" s="219">
        <f t="shared" si="50"/>
        <v>1.5</v>
      </c>
      <c r="CU37" s="23">
        <v>3</v>
      </c>
      <c r="CV37" s="23">
        <v>0</v>
      </c>
      <c r="CW37" s="23">
        <v>5</v>
      </c>
      <c r="CX37" s="23">
        <v>1</v>
      </c>
      <c r="CY37" s="23">
        <v>4</v>
      </c>
      <c r="CZ37" s="23">
        <v>0</v>
      </c>
      <c r="DA37" s="23">
        <v>0</v>
      </c>
      <c r="DB37" s="23">
        <v>2</v>
      </c>
      <c r="DC37" s="23">
        <v>0</v>
      </c>
      <c r="DD37" s="220">
        <f t="shared" si="51"/>
        <v>1.6666666666666667</v>
      </c>
      <c r="DE37" s="215">
        <f t="shared" si="52"/>
        <v>15</v>
      </c>
      <c r="DF37" s="218">
        <v>8</v>
      </c>
      <c r="DG37" s="219">
        <f t="shared" si="53"/>
        <v>1.875</v>
      </c>
      <c r="DH37" s="23">
        <v>0</v>
      </c>
      <c r="DI37" s="23">
        <v>0</v>
      </c>
      <c r="DJ37" s="23">
        <v>1</v>
      </c>
      <c r="DK37" s="23">
        <v>0</v>
      </c>
      <c r="DL37" s="23">
        <v>4</v>
      </c>
      <c r="DM37" s="23">
        <v>0</v>
      </c>
      <c r="DN37" s="23">
        <v>1</v>
      </c>
      <c r="DO37" s="23">
        <v>2</v>
      </c>
      <c r="DP37" s="23">
        <v>0</v>
      </c>
      <c r="DQ37" s="220">
        <f t="shared" si="54"/>
        <v>0.88888888888888884</v>
      </c>
      <c r="DR37" s="215">
        <f t="shared" si="55"/>
        <v>8</v>
      </c>
      <c r="DS37" s="218">
        <v>9</v>
      </c>
      <c r="DT37" s="219">
        <f t="shared" si="56"/>
        <v>0.88888888888888884</v>
      </c>
      <c r="DU37" s="23">
        <v>1</v>
      </c>
      <c r="DV37" s="23">
        <v>0</v>
      </c>
      <c r="DW37" s="23">
        <v>3</v>
      </c>
      <c r="DX37" s="23">
        <v>0</v>
      </c>
      <c r="DY37" s="23">
        <v>0</v>
      </c>
      <c r="DZ37" s="23">
        <v>0</v>
      </c>
      <c r="EA37" s="23">
        <v>1</v>
      </c>
      <c r="EB37" s="23">
        <v>0</v>
      </c>
      <c r="EC37" s="23">
        <v>0</v>
      </c>
      <c r="ED37" s="220">
        <f t="shared" si="57"/>
        <v>0.55555555555555558</v>
      </c>
      <c r="EE37" s="215">
        <f t="shared" si="58"/>
        <v>5.5555555555555554</v>
      </c>
      <c r="EF37" s="218">
        <v>9</v>
      </c>
      <c r="EG37" s="219">
        <f t="shared" si="59"/>
        <v>0.61728395061728392</v>
      </c>
    </row>
    <row r="38" spans="2:137" ht="17" thickBot="1" x14ac:dyDescent="0.25">
      <c r="B38" s="151" t="s">
        <v>115</v>
      </c>
      <c r="C38" s="152" t="s">
        <v>116</v>
      </c>
      <c r="D38" s="152" t="s">
        <v>154</v>
      </c>
      <c r="E38" s="152" t="s">
        <v>118</v>
      </c>
      <c r="F38" s="161" t="s">
        <v>149</v>
      </c>
      <c r="G38" s="146"/>
      <c r="H38" s="234">
        <v>5</v>
      </c>
      <c r="I38" s="135">
        <v>0</v>
      </c>
      <c r="J38" s="135">
        <v>5</v>
      </c>
      <c r="K38" s="135">
        <v>0</v>
      </c>
      <c r="L38" s="135">
        <v>5</v>
      </c>
      <c r="M38" s="135">
        <v>0</v>
      </c>
      <c r="N38" s="135">
        <v>5</v>
      </c>
      <c r="O38" s="135">
        <v>1</v>
      </c>
      <c r="P38" s="135">
        <v>0</v>
      </c>
      <c r="Q38" s="223">
        <f t="shared" si="30"/>
        <v>2.3333333333333335</v>
      </c>
      <c r="R38" s="224">
        <f t="shared" si="31"/>
        <v>21</v>
      </c>
      <c r="S38" s="224">
        <v>5</v>
      </c>
      <c r="T38" s="225">
        <f t="shared" si="32"/>
        <v>4.2</v>
      </c>
      <c r="U38" s="135">
        <v>2</v>
      </c>
      <c r="V38" s="135">
        <v>0</v>
      </c>
      <c r="W38" s="135">
        <v>1</v>
      </c>
      <c r="X38" s="135">
        <v>0</v>
      </c>
      <c r="Y38" s="135">
        <v>0</v>
      </c>
      <c r="Z38" s="135">
        <v>2</v>
      </c>
      <c r="AA38" s="135">
        <v>0</v>
      </c>
      <c r="AB38" s="135">
        <v>1</v>
      </c>
      <c r="AC38" s="135">
        <v>0</v>
      </c>
      <c r="AD38" s="223">
        <f t="shared" si="33"/>
        <v>0.66666666666666663</v>
      </c>
      <c r="AE38" s="226">
        <f t="shared" si="34"/>
        <v>6</v>
      </c>
      <c r="AF38" s="226">
        <v>9</v>
      </c>
      <c r="AG38" s="225">
        <f t="shared" si="35"/>
        <v>0.66666666666666663</v>
      </c>
      <c r="AH38" s="135">
        <v>3</v>
      </c>
      <c r="AI38" s="135">
        <v>0</v>
      </c>
      <c r="AJ38" s="135">
        <v>0</v>
      </c>
      <c r="AK38" s="135">
        <v>0</v>
      </c>
      <c r="AL38" s="135">
        <v>1</v>
      </c>
      <c r="AM38" s="135">
        <v>1</v>
      </c>
      <c r="AN38" s="135">
        <v>1</v>
      </c>
      <c r="AO38" s="135">
        <v>2</v>
      </c>
      <c r="AP38" s="135">
        <v>0</v>
      </c>
      <c r="AQ38" s="227">
        <f t="shared" si="36"/>
        <v>0.88888888888888884</v>
      </c>
      <c r="AR38" s="228">
        <f t="shared" si="37"/>
        <v>8</v>
      </c>
      <c r="AS38" s="229">
        <v>9</v>
      </c>
      <c r="AT38" s="225">
        <f t="shared" si="38"/>
        <v>0.88888888888888884</v>
      </c>
      <c r="AU38" s="135">
        <v>1</v>
      </c>
      <c r="AV38" s="135">
        <v>0</v>
      </c>
      <c r="AW38" s="135">
        <v>1</v>
      </c>
      <c r="AX38" s="135">
        <v>1</v>
      </c>
      <c r="AY38" s="135">
        <v>0</v>
      </c>
      <c r="AZ38" s="135">
        <v>0</v>
      </c>
      <c r="BA38" s="135">
        <v>0</v>
      </c>
      <c r="BB38" s="135">
        <v>0</v>
      </c>
      <c r="BC38" s="135">
        <v>1</v>
      </c>
      <c r="BD38" s="223">
        <f t="shared" si="39"/>
        <v>0.44444444444444442</v>
      </c>
      <c r="BE38" s="229">
        <f t="shared" si="40"/>
        <v>4</v>
      </c>
      <c r="BF38" s="229">
        <v>9</v>
      </c>
      <c r="BG38" s="230">
        <f t="shared" si="41"/>
        <v>0.44444444444444442</v>
      </c>
      <c r="BH38" s="135">
        <v>1</v>
      </c>
      <c r="BI38" s="135">
        <v>5</v>
      </c>
      <c r="BJ38" s="135">
        <v>0</v>
      </c>
      <c r="BK38" s="135">
        <v>1</v>
      </c>
      <c r="BL38" s="135">
        <v>0</v>
      </c>
      <c r="BM38" s="135">
        <v>0</v>
      </c>
      <c r="BN38" s="135">
        <v>0</v>
      </c>
      <c r="BO38" s="135">
        <v>1</v>
      </c>
      <c r="BP38" s="135">
        <v>0</v>
      </c>
      <c r="BQ38" s="231">
        <f t="shared" si="42"/>
        <v>0.88888888888888884</v>
      </c>
      <c r="BR38" s="226">
        <f t="shared" si="43"/>
        <v>8</v>
      </c>
      <c r="BS38" s="229">
        <v>8</v>
      </c>
      <c r="BT38" s="230">
        <f t="shared" si="44"/>
        <v>1</v>
      </c>
      <c r="BU38" s="135">
        <v>0</v>
      </c>
      <c r="BV38" s="135">
        <v>0</v>
      </c>
      <c r="BW38" s="135">
        <v>0</v>
      </c>
      <c r="BX38" s="135">
        <v>0</v>
      </c>
      <c r="BY38" s="135">
        <v>0</v>
      </c>
      <c r="BZ38" s="135">
        <v>0</v>
      </c>
      <c r="CA38" s="135">
        <v>1</v>
      </c>
      <c r="CB38" s="135">
        <v>0</v>
      </c>
      <c r="CC38" s="135">
        <v>1</v>
      </c>
      <c r="CD38" s="231">
        <f t="shared" si="45"/>
        <v>0.22222222222222221</v>
      </c>
      <c r="CE38" s="226">
        <f t="shared" si="46"/>
        <v>2</v>
      </c>
      <c r="CF38" s="229">
        <v>9</v>
      </c>
      <c r="CG38" s="230">
        <f t="shared" si="47"/>
        <v>0.22222222222222221</v>
      </c>
      <c r="CH38" s="135">
        <v>0</v>
      </c>
      <c r="CI38" s="135">
        <v>0</v>
      </c>
      <c r="CJ38" s="135">
        <v>0</v>
      </c>
      <c r="CK38" s="135">
        <v>0</v>
      </c>
      <c r="CL38" s="135">
        <v>0</v>
      </c>
      <c r="CM38" s="135">
        <v>0</v>
      </c>
      <c r="CN38" s="135">
        <v>0</v>
      </c>
      <c r="CO38" s="135">
        <v>0</v>
      </c>
      <c r="CP38" s="135">
        <v>1</v>
      </c>
      <c r="CQ38" s="231">
        <f t="shared" si="48"/>
        <v>0.1111111111111111</v>
      </c>
      <c r="CR38" s="226">
        <f t="shared" si="49"/>
        <v>1</v>
      </c>
      <c r="CS38" s="229">
        <v>9</v>
      </c>
      <c r="CT38" s="230">
        <f t="shared" si="50"/>
        <v>0.1111111111111111</v>
      </c>
      <c r="CU38" s="135">
        <v>0</v>
      </c>
      <c r="CV38" s="135">
        <v>0</v>
      </c>
      <c r="CW38" s="135">
        <v>0</v>
      </c>
      <c r="CX38" s="135">
        <v>1</v>
      </c>
      <c r="CY38" s="135">
        <v>0</v>
      </c>
      <c r="CZ38" s="135">
        <v>0</v>
      </c>
      <c r="DA38" s="135">
        <v>1</v>
      </c>
      <c r="DB38" s="135">
        <v>1</v>
      </c>
      <c r="DC38" s="135">
        <v>0</v>
      </c>
      <c r="DD38" s="231">
        <f t="shared" si="51"/>
        <v>0.33333333333333331</v>
      </c>
      <c r="DE38" s="226">
        <f t="shared" si="52"/>
        <v>3</v>
      </c>
      <c r="DF38" s="229">
        <v>9</v>
      </c>
      <c r="DG38" s="230">
        <f t="shared" si="53"/>
        <v>0.33333333333333331</v>
      </c>
      <c r="DH38" s="135">
        <v>1</v>
      </c>
      <c r="DI38" s="135">
        <v>0</v>
      </c>
      <c r="DJ38" s="135">
        <v>0</v>
      </c>
      <c r="DK38" s="135">
        <v>0</v>
      </c>
      <c r="DL38" s="135">
        <v>1</v>
      </c>
      <c r="DM38" s="135">
        <v>0</v>
      </c>
      <c r="DN38" s="135">
        <v>1</v>
      </c>
      <c r="DO38" s="135">
        <v>0</v>
      </c>
      <c r="DP38" s="135">
        <v>2</v>
      </c>
      <c r="DQ38" s="231">
        <f t="shared" si="54"/>
        <v>0.55555555555555558</v>
      </c>
      <c r="DR38" s="226">
        <f t="shared" si="55"/>
        <v>5</v>
      </c>
      <c r="DS38" s="229">
        <v>9</v>
      </c>
      <c r="DT38" s="230">
        <f t="shared" si="56"/>
        <v>0.55555555555555558</v>
      </c>
      <c r="DU38" s="135">
        <v>1</v>
      </c>
      <c r="DV38" s="135">
        <v>1</v>
      </c>
      <c r="DW38" s="135">
        <v>0</v>
      </c>
      <c r="DX38" s="135">
        <v>0</v>
      </c>
      <c r="DY38" s="135">
        <v>1</v>
      </c>
      <c r="DZ38" s="135">
        <v>0</v>
      </c>
      <c r="EA38" s="135">
        <v>4</v>
      </c>
      <c r="EB38" s="135">
        <v>1</v>
      </c>
      <c r="EC38" s="135">
        <v>1</v>
      </c>
      <c r="ED38" s="231">
        <f t="shared" si="57"/>
        <v>1</v>
      </c>
      <c r="EE38" s="226">
        <f t="shared" si="58"/>
        <v>10</v>
      </c>
      <c r="EF38" s="229">
        <v>9</v>
      </c>
      <c r="EG38" s="230">
        <f t="shared" si="59"/>
        <v>1.1111111111111112</v>
      </c>
    </row>
    <row r="39" spans="2:137" x14ac:dyDescent="0.2">
      <c r="G39" s="146"/>
      <c r="Q39" s="111"/>
      <c r="R39" s="210"/>
      <c r="S39" s="210"/>
      <c r="T39" s="235"/>
      <c r="AD39" s="111"/>
      <c r="AE39" s="210"/>
      <c r="AF39" s="210"/>
      <c r="AG39" s="236"/>
    </row>
    <row r="40" spans="2:137" ht="17" thickBot="1" x14ac:dyDescent="0.25">
      <c r="G40" s="146"/>
      <c r="Q40" s="111"/>
      <c r="R40" s="210"/>
      <c r="S40" s="210"/>
      <c r="T40" s="235"/>
      <c r="AD40" s="111"/>
      <c r="AE40" s="210"/>
      <c r="AF40" s="210"/>
      <c r="AG40" s="236"/>
    </row>
    <row r="41" spans="2:137" ht="32" customHeight="1" thickBot="1" x14ac:dyDescent="0.25">
      <c r="B41" s="153" t="s">
        <v>3</v>
      </c>
      <c r="C41" s="153" t="s">
        <v>87</v>
      </c>
      <c r="D41" s="171" t="s">
        <v>88</v>
      </c>
      <c r="E41" s="172" t="s">
        <v>89</v>
      </c>
      <c r="F41" s="173" t="s">
        <v>90</v>
      </c>
      <c r="H41" s="499" t="s">
        <v>92</v>
      </c>
      <c r="I41" s="500"/>
      <c r="J41" s="500"/>
      <c r="K41" s="500"/>
      <c r="L41" s="500"/>
      <c r="M41" s="500"/>
      <c r="N41" s="500"/>
      <c r="O41" s="500"/>
      <c r="P41" s="500"/>
      <c r="Q41" s="499"/>
      <c r="R41" s="500"/>
      <c r="S41" s="500"/>
      <c r="T41" s="501"/>
      <c r="U41" s="499" t="s">
        <v>93</v>
      </c>
      <c r="V41" s="500"/>
      <c r="W41" s="500"/>
      <c r="X41" s="500"/>
      <c r="Y41" s="500"/>
      <c r="Z41" s="500"/>
      <c r="AA41" s="500"/>
      <c r="AB41" s="500"/>
      <c r="AC41" s="500"/>
      <c r="AD41" s="500"/>
      <c r="AE41" s="500"/>
      <c r="AF41" s="500"/>
      <c r="AG41" s="501"/>
      <c r="AH41" s="499" t="s">
        <v>94</v>
      </c>
      <c r="AI41" s="500"/>
      <c r="AJ41" s="500"/>
      <c r="AK41" s="500"/>
      <c r="AL41" s="500"/>
      <c r="AM41" s="500"/>
      <c r="AN41" s="500"/>
      <c r="AO41" s="500"/>
      <c r="AP41" s="500"/>
      <c r="AQ41" s="500"/>
      <c r="AR41" s="500"/>
      <c r="AS41" s="500"/>
      <c r="AT41" s="501"/>
      <c r="AU41" s="499" t="s">
        <v>95</v>
      </c>
      <c r="AV41" s="500"/>
      <c r="AW41" s="500"/>
      <c r="AX41" s="500"/>
      <c r="AY41" s="500"/>
      <c r="AZ41" s="500"/>
      <c r="BA41" s="500"/>
      <c r="BB41" s="500"/>
      <c r="BC41" s="500"/>
      <c r="BD41" s="500"/>
      <c r="BE41" s="500"/>
      <c r="BF41" s="500"/>
      <c r="BG41" s="501"/>
      <c r="BH41" s="502" t="s">
        <v>96</v>
      </c>
      <c r="BI41" s="497"/>
      <c r="BJ41" s="497"/>
      <c r="BK41" s="497"/>
      <c r="BL41" s="497"/>
      <c r="BM41" s="497"/>
      <c r="BN41" s="497"/>
      <c r="BO41" s="497"/>
      <c r="BP41" s="497"/>
      <c r="BQ41" s="497"/>
      <c r="BR41" s="497"/>
      <c r="BS41" s="497"/>
      <c r="BT41" s="498"/>
      <c r="BU41" s="496" t="s">
        <v>97</v>
      </c>
      <c r="BV41" s="497"/>
      <c r="BW41" s="497"/>
      <c r="BX41" s="497"/>
      <c r="BY41" s="497"/>
      <c r="BZ41" s="497"/>
      <c r="CA41" s="497"/>
      <c r="CB41" s="497"/>
      <c r="CC41" s="497"/>
      <c r="CD41" s="497"/>
      <c r="CE41" s="497"/>
      <c r="CF41" s="497"/>
      <c r="CG41" s="498"/>
      <c r="CH41" s="496" t="s">
        <v>98</v>
      </c>
      <c r="CI41" s="497"/>
      <c r="CJ41" s="497"/>
      <c r="CK41" s="497"/>
      <c r="CL41" s="497"/>
      <c r="CM41" s="497"/>
      <c r="CN41" s="497"/>
      <c r="CO41" s="497"/>
      <c r="CP41" s="497"/>
      <c r="CQ41" s="497"/>
      <c r="CR41" s="497"/>
      <c r="CS41" s="497"/>
      <c r="CT41" s="498"/>
      <c r="CU41" s="496" t="s">
        <v>99</v>
      </c>
      <c r="CV41" s="497"/>
      <c r="CW41" s="497"/>
      <c r="CX41" s="497"/>
      <c r="CY41" s="497"/>
      <c r="CZ41" s="497"/>
      <c r="DA41" s="497"/>
      <c r="DB41" s="497"/>
      <c r="DC41" s="497"/>
      <c r="DD41" s="497"/>
      <c r="DE41" s="497"/>
      <c r="DF41" s="497"/>
      <c r="DG41" s="498"/>
      <c r="DH41" s="496" t="s">
        <v>100</v>
      </c>
      <c r="DI41" s="497"/>
      <c r="DJ41" s="497"/>
      <c r="DK41" s="497"/>
      <c r="DL41" s="497"/>
      <c r="DM41" s="497"/>
      <c r="DN41" s="497"/>
      <c r="DO41" s="497"/>
      <c r="DP41" s="497"/>
      <c r="DQ41" s="497"/>
      <c r="DR41" s="497"/>
      <c r="DS41" s="497"/>
      <c r="DT41" s="498"/>
      <c r="DU41" s="496" t="s">
        <v>101</v>
      </c>
      <c r="DV41" s="497"/>
      <c r="DW41" s="497"/>
      <c r="DX41" s="497"/>
      <c r="DY41" s="497"/>
      <c r="DZ41" s="497"/>
      <c r="EA41" s="497"/>
      <c r="EB41" s="497"/>
      <c r="EC41" s="497"/>
      <c r="ED41" s="497"/>
      <c r="EE41" s="497"/>
      <c r="EF41" s="497"/>
      <c r="EG41" s="498"/>
    </row>
    <row r="42" spans="2:137" ht="17" thickBot="1" x14ac:dyDescent="0.25">
      <c r="B42" s="146"/>
      <c r="C42" s="146"/>
      <c r="D42" s="145"/>
      <c r="E42" s="145"/>
      <c r="F42" s="146"/>
      <c r="H42" s="193" t="s">
        <v>102</v>
      </c>
      <c r="I42" s="194" t="s">
        <v>103</v>
      </c>
      <c r="J42" s="194" t="s">
        <v>104</v>
      </c>
      <c r="K42" s="194" t="s">
        <v>105</v>
      </c>
      <c r="L42" s="194" t="s">
        <v>106</v>
      </c>
      <c r="M42" s="194" t="s">
        <v>107</v>
      </c>
      <c r="N42" s="194" t="s">
        <v>108</v>
      </c>
      <c r="O42" s="175" t="s">
        <v>109</v>
      </c>
      <c r="P42" s="176" t="s">
        <v>110</v>
      </c>
      <c r="Q42" s="110" t="s">
        <v>111</v>
      </c>
      <c r="R42" s="195" t="s">
        <v>112</v>
      </c>
      <c r="S42" s="195" t="s">
        <v>113</v>
      </c>
      <c r="T42" s="196" t="s">
        <v>114</v>
      </c>
      <c r="U42" s="197" t="s">
        <v>102</v>
      </c>
      <c r="V42" s="194" t="s">
        <v>103</v>
      </c>
      <c r="W42" s="194" t="s">
        <v>104</v>
      </c>
      <c r="X42" s="194" t="s">
        <v>105</v>
      </c>
      <c r="Y42" s="194" t="s">
        <v>106</v>
      </c>
      <c r="Z42" s="194" t="s">
        <v>107</v>
      </c>
      <c r="AA42" s="194" t="s">
        <v>108</v>
      </c>
      <c r="AB42" s="175" t="s">
        <v>109</v>
      </c>
      <c r="AC42" s="176" t="s">
        <v>110</v>
      </c>
      <c r="AD42" s="110" t="s">
        <v>111</v>
      </c>
      <c r="AE42" s="195" t="s">
        <v>112</v>
      </c>
      <c r="AF42" s="195" t="s">
        <v>113</v>
      </c>
      <c r="AG42" s="198" t="s">
        <v>114</v>
      </c>
      <c r="AH42" s="197" t="s">
        <v>102</v>
      </c>
      <c r="AI42" s="194" t="s">
        <v>103</v>
      </c>
      <c r="AJ42" s="194" t="s">
        <v>104</v>
      </c>
      <c r="AK42" s="194" t="s">
        <v>105</v>
      </c>
      <c r="AL42" s="194" t="s">
        <v>106</v>
      </c>
      <c r="AM42" s="194" t="s">
        <v>107</v>
      </c>
      <c r="AN42" s="194" t="s">
        <v>108</v>
      </c>
      <c r="AO42" s="175" t="s">
        <v>109</v>
      </c>
      <c r="AP42" s="177" t="s">
        <v>110</v>
      </c>
      <c r="AQ42" s="198" t="s">
        <v>111</v>
      </c>
      <c r="AR42" s="199" t="s">
        <v>112</v>
      </c>
      <c r="AS42" s="199" t="s">
        <v>113</v>
      </c>
      <c r="AT42" s="198" t="s">
        <v>114</v>
      </c>
      <c r="AU42" s="197" t="s">
        <v>102</v>
      </c>
      <c r="AV42" s="194" t="s">
        <v>103</v>
      </c>
      <c r="AW42" s="194" t="s">
        <v>104</v>
      </c>
      <c r="AX42" s="194" t="s">
        <v>105</v>
      </c>
      <c r="AY42" s="194" t="s">
        <v>106</v>
      </c>
      <c r="AZ42" s="194" t="s">
        <v>107</v>
      </c>
      <c r="BA42" s="194" t="s">
        <v>108</v>
      </c>
      <c r="BB42" s="175" t="s">
        <v>109</v>
      </c>
      <c r="BC42" s="177" t="s">
        <v>110</v>
      </c>
      <c r="BD42" s="198" t="s">
        <v>111</v>
      </c>
      <c r="BE42" s="199" t="s">
        <v>112</v>
      </c>
      <c r="BF42" s="199" t="s">
        <v>113</v>
      </c>
      <c r="BG42" s="198" t="s">
        <v>114</v>
      </c>
      <c r="BH42" s="178" t="s">
        <v>102</v>
      </c>
      <c r="BI42" s="178" t="s">
        <v>103</v>
      </c>
      <c r="BJ42" s="178" t="s">
        <v>104</v>
      </c>
      <c r="BK42" s="178" t="s">
        <v>105</v>
      </c>
      <c r="BL42" s="178" t="s">
        <v>106</v>
      </c>
      <c r="BM42" s="178" t="s">
        <v>107</v>
      </c>
      <c r="BN42" s="178" t="s">
        <v>108</v>
      </c>
      <c r="BO42" s="178" t="s">
        <v>109</v>
      </c>
      <c r="BP42" s="179" t="s">
        <v>110</v>
      </c>
      <c r="BQ42" s="180" t="s">
        <v>111</v>
      </c>
      <c r="BR42" s="179" t="s">
        <v>112</v>
      </c>
      <c r="BS42" s="179" t="s">
        <v>113</v>
      </c>
      <c r="BT42" s="180" t="s">
        <v>114</v>
      </c>
      <c r="BU42" s="178" t="s">
        <v>102</v>
      </c>
      <c r="BV42" s="178" t="s">
        <v>103</v>
      </c>
      <c r="BW42" s="178" t="s">
        <v>104</v>
      </c>
      <c r="BX42" s="178" t="s">
        <v>105</v>
      </c>
      <c r="BY42" s="178" t="s">
        <v>106</v>
      </c>
      <c r="BZ42" s="178" t="s">
        <v>107</v>
      </c>
      <c r="CA42" s="178" t="s">
        <v>108</v>
      </c>
      <c r="CB42" s="178" t="s">
        <v>109</v>
      </c>
      <c r="CC42" s="179" t="s">
        <v>110</v>
      </c>
      <c r="CD42" s="180" t="s">
        <v>111</v>
      </c>
      <c r="CE42" s="179" t="s">
        <v>112</v>
      </c>
      <c r="CF42" s="179" t="s">
        <v>113</v>
      </c>
      <c r="CG42" s="180" t="s">
        <v>114</v>
      </c>
      <c r="CH42" s="178" t="s">
        <v>102</v>
      </c>
      <c r="CI42" s="178" t="s">
        <v>103</v>
      </c>
      <c r="CJ42" s="178" t="s">
        <v>104</v>
      </c>
      <c r="CK42" s="178" t="s">
        <v>105</v>
      </c>
      <c r="CL42" s="178" t="s">
        <v>106</v>
      </c>
      <c r="CM42" s="178" t="s">
        <v>107</v>
      </c>
      <c r="CN42" s="178" t="s">
        <v>108</v>
      </c>
      <c r="CO42" s="178" t="s">
        <v>109</v>
      </c>
      <c r="CP42" s="179" t="s">
        <v>110</v>
      </c>
      <c r="CQ42" s="180" t="s">
        <v>111</v>
      </c>
      <c r="CR42" s="179" t="s">
        <v>112</v>
      </c>
      <c r="CS42" s="179" t="s">
        <v>113</v>
      </c>
      <c r="CT42" s="180" t="s">
        <v>114</v>
      </c>
      <c r="CU42" s="178" t="s">
        <v>102</v>
      </c>
      <c r="CV42" s="178" t="s">
        <v>103</v>
      </c>
      <c r="CW42" s="178" t="s">
        <v>104</v>
      </c>
      <c r="CX42" s="178" t="s">
        <v>105</v>
      </c>
      <c r="CY42" s="178" t="s">
        <v>106</v>
      </c>
      <c r="CZ42" s="178" t="s">
        <v>107</v>
      </c>
      <c r="DA42" s="178" t="s">
        <v>108</v>
      </c>
      <c r="DB42" s="178" t="s">
        <v>109</v>
      </c>
      <c r="DC42" s="179" t="s">
        <v>110</v>
      </c>
      <c r="DD42" s="180" t="s">
        <v>111</v>
      </c>
      <c r="DE42" s="179" t="s">
        <v>112</v>
      </c>
      <c r="DF42" s="179" t="s">
        <v>113</v>
      </c>
      <c r="DG42" s="180" t="s">
        <v>114</v>
      </c>
      <c r="DH42" s="178" t="s">
        <v>102</v>
      </c>
      <c r="DI42" s="178" t="s">
        <v>103</v>
      </c>
      <c r="DJ42" s="178" t="s">
        <v>104</v>
      </c>
      <c r="DK42" s="178" t="s">
        <v>105</v>
      </c>
      <c r="DL42" s="178" t="s">
        <v>106</v>
      </c>
      <c r="DM42" s="178" t="s">
        <v>107</v>
      </c>
      <c r="DN42" s="178" t="s">
        <v>108</v>
      </c>
      <c r="DO42" s="178" t="s">
        <v>109</v>
      </c>
      <c r="DP42" s="179" t="s">
        <v>110</v>
      </c>
      <c r="DQ42" s="180" t="s">
        <v>111</v>
      </c>
      <c r="DR42" s="179" t="s">
        <v>112</v>
      </c>
      <c r="DS42" s="179" t="s">
        <v>113</v>
      </c>
      <c r="DT42" s="180" t="s">
        <v>114</v>
      </c>
      <c r="DU42" s="178" t="s">
        <v>102</v>
      </c>
      <c r="DV42" s="178" t="s">
        <v>103</v>
      </c>
      <c r="DW42" s="178" t="s">
        <v>104</v>
      </c>
      <c r="DX42" s="178" t="s">
        <v>105</v>
      </c>
      <c r="DY42" s="178" t="s">
        <v>106</v>
      </c>
      <c r="DZ42" s="178" t="s">
        <v>107</v>
      </c>
      <c r="EA42" s="178" t="s">
        <v>108</v>
      </c>
      <c r="EB42" s="178" t="s">
        <v>109</v>
      </c>
      <c r="EC42" s="179" t="s">
        <v>110</v>
      </c>
      <c r="ED42" s="180" t="s">
        <v>111</v>
      </c>
      <c r="EE42" s="179" t="s">
        <v>112</v>
      </c>
      <c r="EF42" s="179" t="s">
        <v>113</v>
      </c>
      <c r="EG42" s="180" t="s">
        <v>114</v>
      </c>
    </row>
    <row r="43" spans="2:137" x14ac:dyDescent="0.2">
      <c r="B43" s="148" t="s">
        <v>115</v>
      </c>
      <c r="C43" s="149" t="s">
        <v>116</v>
      </c>
      <c r="D43" s="149" t="s">
        <v>155</v>
      </c>
      <c r="E43" s="149" t="s">
        <v>156</v>
      </c>
      <c r="F43" s="154" t="s">
        <v>119</v>
      </c>
      <c r="H43" s="232">
        <v>3</v>
      </c>
      <c r="I43" s="113">
        <v>0</v>
      </c>
      <c r="J43" s="113">
        <v>0</v>
      </c>
      <c r="K43" s="113">
        <v>0</v>
      </c>
      <c r="L43" s="113">
        <v>3</v>
      </c>
      <c r="M43" s="113">
        <v>0</v>
      </c>
      <c r="N43" s="113">
        <v>0</v>
      </c>
      <c r="O43" s="113">
        <v>1</v>
      </c>
      <c r="P43" s="113">
        <v>4</v>
      </c>
      <c r="Q43" s="201">
        <f>AVERAGE(H43:P43)</f>
        <v>1.2222222222222223</v>
      </c>
      <c r="R43" s="202">
        <f>SUM(H43:P43)</f>
        <v>11</v>
      </c>
      <c r="S43" s="202">
        <v>9</v>
      </c>
      <c r="T43" s="203">
        <f>R43/S43</f>
        <v>1.2222222222222223</v>
      </c>
      <c r="U43" s="113">
        <v>1</v>
      </c>
      <c r="V43" s="113">
        <v>0</v>
      </c>
      <c r="W43" s="113">
        <v>0</v>
      </c>
      <c r="X43" s="113">
        <v>0</v>
      </c>
      <c r="Y43" s="113">
        <v>0</v>
      </c>
      <c r="Z43" s="113">
        <v>0</v>
      </c>
      <c r="AA43" s="113">
        <v>0</v>
      </c>
      <c r="AB43" s="113">
        <v>0</v>
      </c>
      <c r="AC43" s="113">
        <v>1</v>
      </c>
      <c r="AD43" s="201">
        <f>AVERAGE(U43:AC43)</f>
        <v>0.22222222222222221</v>
      </c>
      <c r="AE43" s="204">
        <f>SUM(U43:AC43)</f>
        <v>2</v>
      </c>
      <c r="AF43" s="204">
        <v>9</v>
      </c>
      <c r="AG43" s="203">
        <f>AE43/AF43</f>
        <v>0.22222222222222221</v>
      </c>
      <c r="AH43" s="113">
        <v>1</v>
      </c>
      <c r="AI43" s="113">
        <v>0</v>
      </c>
      <c r="AJ43" s="113">
        <v>0</v>
      </c>
      <c r="AK43" s="113">
        <v>0</v>
      </c>
      <c r="AL43" s="113">
        <v>0</v>
      </c>
      <c r="AM43" s="113">
        <v>0</v>
      </c>
      <c r="AN43" s="113">
        <v>0</v>
      </c>
      <c r="AO43" s="113">
        <v>0</v>
      </c>
      <c r="AP43" s="113">
        <v>1</v>
      </c>
      <c r="AQ43" s="201">
        <f>AVERAGE(AH43:AP43)</f>
        <v>0.22222222222222221</v>
      </c>
      <c r="AR43" s="204">
        <f>SUM(AH43:AP43)</f>
        <v>2</v>
      </c>
      <c r="AS43" s="207">
        <v>9</v>
      </c>
      <c r="AT43" s="208">
        <f>AR43/AS43</f>
        <v>0.22222222222222221</v>
      </c>
      <c r="AU43" s="113">
        <v>1</v>
      </c>
      <c r="AV43" s="113">
        <v>0</v>
      </c>
      <c r="AW43" s="113">
        <v>0</v>
      </c>
      <c r="AX43" s="113">
        <v>0</v>
      </c>
      <c r="AY43" s="113">
        <v>0</v>
      </c>
      <c r="AZ43" s="113">
        <v>0</v>
      </c>
      <c r="BA43" s="113">
        <v>1</v>
      </c>
      <c r="BB43" s="113">
        <v>0</v>
      </c>
      <c r="BC43" s="113">
        <v>0</v>
      </c>
      <c r="BD43" s="201">
        <f>AVERAGE(AU43:BC43)</f>
        <v>0.22222222222222221</v>
      </c>
      <c r="BE43" s="207">
        <f>SUM(AU43:BC43)</f>
        <v>2</v>
      </c>
      <c r="BF43" s="207">
        <v>9</v>
      </c>
      <c r="BG43" s="208">
        <f>BE43/BF43</f>
        <v>0.22222222222222221</v>
      </c>
      <c r="BH43" s="113">
        <v>0</v>
      </c>
      <c r="BI43" s="113">
        <v>1</v>
      </c>
      <c r="BJ43" s="113">
        <v>0</v>
      </c>
      <c r="BK43" s="113">
        <v>0</v>
      </c>
      <c r="BL43" s="113">
        <v>0</v>
      </c>
      <c r="BM43" s="113">
        <v>0</v>
      </c>
      <c r="BN43" s="113">
        <v>1</v>
      </c>
      <c r="BO43" s="113">
        <v>1</v>
      </c>
      <c r="BP43" s="113">
        <v>1</v>
      </c>
      <c r="BQ43" s="209">
        <f>AVERAGE(BH43:BP43)</f>
        <v>0.44444444444444442</v>
      </c>
      <c r="BR43" s="204">
        <f>SUM(BH43:BP43)</f>
        <v>4</v>
      </c>
      <c r="BS43" s="207">
        <v>9</v>
      </c>
      <c r="BT43" s="208">
        <f>BR43/BS43</f>
        <v>0.44444444444444442</v>
      </c>
      <c r="BU43" s="113">
        <v>0</v>
      </c>
      <c r="BV43" s="113">
        <v>0</v>
      </c>
      <c r="BW43" s="113">
        <v>1</v>
      </c>
      <c r="BX43" s="113">
        <v>0</v>
      </c>
      <c r="BY43" s="113">
        <v>0</v>
      </c>
      <c r="BZ43" s="113">
        <v>0</v>
      </c>
      <c r="CA43" s="113">
        <v>1</v>
      </c>
      <c r="CB43" s="113">
        <v>0</v>
      </c>
      <c r="CC43" s="113">
        <v>0</v>
      </c>
      <c r="CD43" s="209">
        <f>AVERAGE(BU43:CC43)</f>
        <v>0.22222222222222221</v>
      </c>
      <c r="CE43" s="204">
        <f>SUM(BU43:CC43)</f>
        <v>2</v>
      </c>
      <c r="CF43" s="207">
        <v>9</v>
      </c>
      <c r="CG43" s="208">
        <f>CE43/CF43</f>
        <v>0.22222222222222221</v>
      </c>
      <c r="CH43" s="113">
        <v>0</v>
      </c>
      <c r="CI43" s="113">
        <v>0</v>
      </c>
      <c r="CJ43" s="113">
        <v>0</v>
      </c>
      <c r="CK43" s="113">
        <v>0</v>
      </c>
      <c r="CL43" s="113">
        <v>0</v>
      </c>
      <c r="CM43" s="113">
        <v>0</v>
      </c>
      <c r="CN43" s="113">
        <v>0</v>
      </c>
      <c r="CO43" s="113">
        <v>0</v>
      </c>
      <c r="CP43" s="113">
        <v>0</v>
      </c>
      <c r="CQ43" s="209">
        <f>AVERAGE(CH43:CP43)</f>
        <v>0</v>
      </c>
      <c r="CR43" s="204">
        <f>SUM(CH43:CP43)</f>
        <v>0</v>
      </c>
      <c r="CS43" s="207">
        <v>9</v>
      </c>
      <c r="CT43" s="208">
        <f>CR43/CS43</f>
        <v>0</v>
      </c>
      <c r="CU43" s="113">
        <v>1</v>
      </c>
      <c r="CV43" s="113">
        <v>0</v>
      </c>
      <c r="CW43" s="113">
        <v>0</v>
      </c>
      <c r="CX43" s="113">
        <v>0</v>
      </c>
      <c r="CY43" s="113">
        <v>0</v>
      </c>
      <c r="CZ43" s="113">
        <v>0</v>
      </c>
      <c r="DA43" s="113">
        <v>1</v>
      </c>
      <c r="DB43" s="113">
        <v>0</v>
      </c>
      <c r="DC43" s="113">
        <v>0</v>
      </c>
      <c r="DD43" s="209">
        <f>AVERAGE(CU43:DC43)</f>
        <v>0.22222222222222221</v>
      </c>
      <c r="DE43" s="204">
        <f>SUM(CU43:DC43)</f>
        <v>2</v>
      </c>
      <c r="DF43" s="207">
        <v>9</v>
      </c>
      <c r="DG43" s="208">
        <f>DE43/DF43</f>
        <v>0.22222222222222221</v>
      </c>
      <c r="DH43" s="113">
        <v>1</v>
      </c>
      <c r="DI43" s="113">
        <v>0</v>
      </c>
      <c r="DJ43" s="113">
        <v>0</v>
      </c>
      <c r="DK43" s="113">
        <v>0</v>
      </c>
      <c r="DL43" s="113">
        <v>1</v>
      </c>
      <c r="DM43" s="113">
        <v>0</v>
      </c>
      <c r="DN43" s="113">
        <v>0</v>
      </c>
      <c r="DO43" s="113">
        <v>0</v>
      </c>
      <c r="DP43" s="113">
        <v>0</v>
      </c>
      <c r="DQ43" s="209">
        <f>AVERAGE(DH43:DP43)</f>
        <v>0.22222222222222221</v>
      </c>
      <c r="DR43" s="204">
        <f>SUM(DH43:DP43)</f>
        <v>2</v>
      </c>
      <c r="DS43" s="207">
        <v>9</v>
      </c>
      <c r="DT43" s="208">
        <f>DR43/DS43</f>
        <v>0.22222222222222221</v>
      </c>
      <c r="DU43" s="113">
        <v>0</v>
      </c>
      <c r="DV43" s="113">
        <v>1</v>
      </c>
      <c r="DW43" s="113">
        <v>1</v>
      </c>
      <c r="DX43" s="113">
        <v>0</v>
      </c>
      <c r="DY43" s="113">
        <v>0</v>
      </c>
      <c r="DZ43" s="113">
        <v>0</v>
      </c>
      <c r="EA43" s="113">
        <v>0</v>
      </c>
      <c r="EB43" s="113">
        <v>0</v>
      </c>
      <c r="EC43" s="113">
        <v>0</v>
      </c>
      <c r="ED43" s="209">
        <f>AVERAGE(DU43:EC43)</f>
        <v>0.22222222222222221</v>
      </c>
      <c r="EE43" s="204">
        <f>SUM(DU43:ED43)</f>
        <v>2.2222222222222223</v>
      </c>
      <c r="EF43" s="207">
        <v>9</v>
      </c>
      <c r="EG43" s="208">
        <f>EE43/EF43</f>
        <v>0.24691358024691359</v>
      </c>
    </row>
    <row r="44" spans="2:137" x14ac:dyDescent="0.2">
      <c r="B44" s="150" t="s">
        <v>115</v>
      </c>
      <c r="C44" s="146" t="s">
        <v>116</v>
      </c>
      <c r="D44" s="146" t="s">
        <v>157</v>
      </c>
      <c r="E44" s="146" t="s">
        <v>156</v>
      </c>
      <c r="F44" s="155" t="s">
        <v>119</v>
      </c>
      <c r="H44" s="233">
        <v>3</v>
      </c>
      <c r="I44" s="23">
        <v>1</v>
      </c>
      <c r="J44" s="23">
        <v>1</v>
      </c>
      <c r="K44" s="23">
        <v>0</v>
      </c>
      <c r="L44" s="23">
        <v>0</v>
      </c>
      <c r="M44" s="23">
        <v>0</v>
      </c>
      <c r="N44" s="23">
        <v>3</v>
      </c>
      <c r="O44" s="23">
        <v>0</v>
      </c>
      <c r="P44" s="23">
        <v>3</v>
      </c>
      <c r="Q44" s="212">
        <f t="shared" ref="Q44:Q48" si="60">AVERAGE(H44:P44)</f>
        <v>1.2222222222222223</v>
      </c>
      <c r="R44" s="213">
        <f t="shared" ref="R44:R48" si="61">SUM(H44:P44)</f>
        <v>11</v>
      </c>
      <c r="S44" s="213">
        <v>9</v>
      </c>
      <c r="T44" s="214">
        <f t="shared" ref="T44:T48" si="62">R44/S44</f>
        <v>1.2222222222222223</v>
      </c>
      <c r="U44" s="23">
        <v>0</v>
      </c>
      <c r="V44" s="23">
        <v>0</v>
      </c>
      <c r="W44" s="23">
        <v>1</v>
      </c>
      <c r="X44" s="23">
        <v>1</v>
      </c>
      <c r="Y44" s="23">
        <v>0</v>
      </c>
      <c r="Z44" s="23">
        <v>3</v>
      </c>
      <c r="AA44" s="23">
        <v>1</v>
      </c>
      <c r="AB44" s="23">
        <v>1</v>
      </c>
      <c r="AC44" s="23">
        <v>0</v>
      </c>
      <c r="AD44" s="212">
        <f t="shared" ref="AD44:AD48" si="63">AVERAGE(U44:AC44)</f>
        <v>0.77777777777777779</v>
      </c>
      <c r="AE44" s="215">
        <f t="shared" ref="AE44:AE48" si="64">SUM(U44:AC44)</f>
        <v>7</v>
      </c>
      <c r="AF44" s="215">
        <v>9</v>
      </c>
      <c r="AG44" s="214">
        <f t="shared" ref="AG44:AG48" si="65">AE44/AF44</f>
        <v>0.77777777777777779</v>
      </c>
      <c r="AH44" s="23">
        <v>0</v>
      </c>
      <c r="AI44" s="23">
        <v>0</v>
      </c>
      <c r="AJ44" s="23">
        <v>1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12">
        <f t="shared" ref="AQ44:AQ48" si="66">AVERAGE(AH44:AP44)</f>
        <v>0.1111111111111111</v>
      </c>
      <c r="AR44" s="215">
        <f t="shared" ref="AR44:AR48" si="67">SUM(AH44:AP44)</f>
        <v>1</v>
      </c>
      <c r="AS44" s="218">
        <v>9</v>
      </c>
      <c r="AT44" s="219">
        <f t="shared" ref="AT44:AT48" si="68">AR44/AS44</f>
        <v>0.1111111111111111</v>
      </c>
      <c r="AU44" s="23">
        <v>2</v>
      </c>
      <c r="AV44" s="23">
        <v>0</v>
      </c>
      <c r="AW44" s="23">
        <v>1</v>
      </c>
      <c r="AX44" s="23">
        <v>0</v>
      </c>
      <c r="AY44" s="23">
        <v>1</v>
      </c>
      <c r="AZ44" s="23">
        <v>0</v>
      </c>
      <c r="BA44" s="23">
        <v>0</v>
      </c>
      <c r="BB44" s="23">
        <v>1</v>
      </c>
      <c r="BC44" s="23">
        <v>1</v>
      </c>
      <c r="BD44" s="212">
        <f t="shared" ref="BD44:BD48" si="69">AVERAGE(AU44:BC44)</f>
        <v>0.66666666666666663</v>
      </c>
      <c r="BE44" s="218">
        <f t="shared" ref="BE44:BE48" si="70">SUM(AU44:BC44)</f>
        <v>6</v>
      </c>
      <c r="BF44" s="218">
        <v>9</v>
      </c>
      <c r="BG44" s="219">
        <f t="shared" ref="BG44:BG48" si="71">BE44/BF44</f>
        <v>0.66666666666666663</v>
      </c>
      <c r="BH44" s="23">
        <v>1</v>
      </c>
      <c r="BI44" s="23">
        <v>1</v>
      </c>
      <c r="BJ44" s="23">
        <v>0</v>
      </c>
      <c r="BK44" s="23">
        <v>1</v>
      </c>
      <c r="BL44" s="23">
        <v>0</v>
      </c>
      <c r="BM44" s="23">
        <v>0</v>
      </c>
      <c r="BN44" s="23">
        <v>1</v>
      </c>
      <c r="BO44" s="23">
        <v>0</v>
      </c>
      <c r="BP44" s="23">
        <v>0</v>
      </c>
      <c r="BQ44" s="220">
        <f t="shared" ref="BQ44:BQ48" si="72">AVERAGE(BH44:BP44)</f>
        <v>0.44444444444444442</v>
      </c>
      <c r="BR44" s="215">
        <f t="shared" ref="BR44:BR48" si="73">SUM(BH44:BP44)</f>
        <v>4</v>
      </c>
      <c r="BS44" s="218">
        <v>9</v>
      </c>
      <c r="BT44" s="219">
        <f t="shared" ref="BT44:BT48" si="74">BR44/BS44</f>
        <v>0.44444444444444442</v>
      </c>
      <c r="BU44" s="23">
        <v>0</v>
      </c>
      <c r="BV44" s="23">
        <v>0</v>
      </c>
      <c r="BW44" s="23">
        <v>1</v>
      </c>
      <c r="BX44" s="23">
        <v>0</v>
      </c>
      <c r="BY44" s="23">
        <v>0</v>
      </c>
      <c r="BZ44" s="23">
        <v>0</v>
      </c>
      <c r="CA44" s="23">
        <v>3</v>
      </c>
      <c r="CB44" s="23">
        <v>0</v>
      </c>
      <c r="CC44" s="23">
        <v>0</v>
      </c>
      <c r="CD44" s="220">
        <f t="shared" ref="CD44:CD48" si="75">AVERAGE(BU44:CC44)</f>
        <v>0.44444444444444442</v>
      </c>
      <c r="CE44" s="215">
        <f t="shared" ref="CE44:CE48" si="76">SUM(BU44:CC44)</f>
        <v>4</v>
      </c>
      <c r="CF44" s="218">
        <v>9</v>
      </c>
      <c r="CG44" s="219">
        <f t="shared" ref="CG44:CG48" si="77">CE44/CF44</f>
        <v>0.44444444444444442</v>
      </c>
      <c r="CH44" s="23">
        <v>0</v>
      </c>
      <c r="CI44" s="23">
        <v>0</v>
      </c>
      <c r="CJ44" s="23">
        <v>0</v>
      </c>
      <c r="CK44" s="23">
        <v>0</v>
      </c>
      <c r="CL44" s="23">
        <v>2</v>
      </c>
      <c r="CM44" s="23">
        <v>0</v>
      </c>
      <c r="CN44" s="23">
        <v>0</v>
      </c>
      <c r="CO44" s="23">
        <v>0</v>
      </c>
      <c r="CP44" s="23">
        <v>0</v>
      </c>
      <c r="CQ44" s="220">
        <f t="shared" ref="CQ44:CQ48" si="78">AVERAGE(CH44:CP44)</f>
        <v>0.22222222222222221</v>
      </c>
      <c r="CR44" s="215">
        <f t="shared" ref="CR44:CR48" si="79">SUM(CH44:CP44)</f>
        <v>2</v>
      </c>
      <c r="CS44" s="218">
        <v>9</v>
      </c>
      <c r="CT44" s="219">
        <f t="shared" ref="CT44:CT48" si="80">CR44/CS44</f>
        <v>0.22222222222222221</v>
      </c>
      <c r="CU44" s="23">
        <v>2</v>
      </c>
      <c r="CV44" s="23">
        <v>2</v>
      </c>
      <c r="CW44" s="23">
        <v>1</v>
      </c>
      <c r="CX44" s="23">
        <v>1</v>
      </c>
      <c r="CY44" s="23">
        <v>1</v>
      </c>
      <c r="CZ44" s="23">
        <v>1</v>
      </c>
      <c r="DA44" s="23">
        <v>1</v>
      </c>
      <c r="DB44" s="23">
        <v>1</v>
      </c>
      <c r="DC44" s="23">
        <v>1</v>
      </c>
      <c r="DD44" s="220">
        <f t="shared" ref="DD44:DD48" si="81">AVERAGE(CU44:DC44)</f>
        <v>1.2222222222222223</v>
      </c>
      <c r="DE44" s="215">
        <f t="shared" ref="DE44:DE48" si="82">SUM(CU44:DC44)</f>
        <v>11</v>
      </c>
      <c r="DF44" s="218">
        <v>9</v>
      </c>
      <c r="DG44" s="219">
        <f t="shared" ref="DG44:DG48" si="83">DE44/DF44</f>
        <v>1.2222222222222223</v>
      </c>
      <c r="DH44" s="23">
        <v>0</v>
      </c>
      <c r="DI44" s="23">
        <v>1</v>
      </c>
      <c r="DJ44" s="23">
        <v>2</v>
      </c>
      <c r="DK44" s="23">
        <v>0</v>
      </c>
      <c r="DL44" s="23">
        <v>1</v>
      </c>
      <c r="DM44" s="23">
        <v>1</v>
      </c>
      <c r="DN44" s="23">
        <v>1</v>
      </c>
      <c r="DO44" s="23">
        <v>0</v>
      </c>
      <c r="DP44" s="23">
        <v>1</v>
      </c>
      <c r="DQ44" s="220">
        <f t="shared" ref="DQ44:DQ48" si="84">AVERAGE(DH44:DP44)</f>
        <v>0.77777777777777779</v>
      </c>
      <c r="DR44" s="215">
        <f t="shared" ref="DR44:DR48" si="85">SUM(DH44:DP44)</f>
        <v>7</v>
      </c>
      <c r="DS44" s="218">
        <v>9</v>
      </c>
      <c r="DT44" s="219">
        <f t="shared" ref="DT44:DT48" si="86">DR44/DS44</f>
        <v>0.77777777777777779</v>
      </c>
      <c r="DU44" s="23">
        <v>0</v>
      </c>
      <c r="DV44" s="23">
        <v>0</v>
      </c>
      <c r="DW44" s="23">
        <v>0</v>
      </c>
      <c r="DX44" s="23">
        <v>0</v>
      </c>
      <c r="DY44" s="23">
        <v>0</v>
      </c>
      <c r="DZ44" s="23">
        <v>1</v>
      </c>
      <c r="EA44" s="23">
        <v>0</v>
      </c>
      <c r="EB44" s="23">
        <v>0</v>
      </c>
      <c r="EC44" s="23">
        <v>0</v>
      </c>
      <c r="ED44" s="220">
        <f t="shared" ref="ED44:ED48" si="87">AVERAGE(DU44:EC44)</f>
        <v>0.1111111111111111</v>
      </c>
      <c r="EE44" s="215">
        <f t="shared" ref="EE44:EE48" si="88">SUM(DU44:ED44)</f>
        <v>1.1111111111111112</v>
      </c>
      <c r="EF44" s="218">
        <v>9</v>
      </c>
      <c r="EG44" s="219">
        <f t="shared" ref="EG44:EG48" si="89">EE44/EF44</f>
        <v>0.1234567901234568</v>
      </c>
    </row>
    <row r="45" spans="2:137" x14ac:dyDescent="0.2">
      <c r="B45" s="150" t="s">
        <v>115</v>
      </c>
      <c r="C45" s="146" t="s">
        <v>116</v>
      </c>
      <c r="D45" s="146" t="s">
        <v>158</v>
      </c>
      <c r="E45" s="146" t="s">
        <v>156</v>
      </c>
      <c r="F45" s="155" t="s">
        <v>119</v>
      </c>
      <c r="H45" s="233">
        <v>1</v>
      </c>
      <c r="I45" s="23">
        <v>0</v>
      </c>
      <c r="J45" s="23">
        <v>1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12">
        <f t="shared" si="60"/>
        <v>0.22222222222222221</v>
      </c>
      <c r="R45" s="213">
        <f t="shared" si="61"/>
        <v>2</v>
      </c>
      <c r="S45" s="213">
        <v>9</v>
      </c>
      <c r="T45" s="214">
        <f t="shared" si="62"/>
        <v>0.22222222222222221</v>
      </c>
      <c r="U45" s="23">
        <v>2</v>
      </c>
      <c r="V45" s="23">
        <v>2</v>
      </c>
      <c r="W45" s="23">
        <v>0</v>
      </c>
      <c r="X45" s="23">
        <v>2</v>
      </c>
      <c r="Y45" s="23">
        <v>0</v>
      </c>
      <c r="Z45" s="23">
        <v>1</v>
      </c>
      <c r="AA45" s="23">
        <v>0</v>
      </c>
      <c r="AB45" s="23">
        <v>0</v>
      </c>
      <c r="AC45" s="23">
        <v>0</v>
      </c>
      <c r="AD45" s="212">
        <f t="shared" si="63"/>
        <v>0.77777777777777779</v>
      </c>
      <c r="AE45" s="215">
        <f t="shared" si="64"/>
        <v>7</v>
      </c>
      <c r="AF45" s="215">
        <v>9</v>
      </c>
      <c r="AG45" s="214">
        <f t="shared" si="65"/>
        <v>0.77777777777777779</v>
      </c>
      <c r="AH45" s="23">
        <v>0</v>
      </c>
      <c r="AI45" s="23">
        <v>1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</v>
      </c>
      <c r="AQ45" s="212">
        <f t="shared" si="66"/>
        <v>0.22222222222222221</v>
      </c>
      <c r="AR45" s="215">
        <f t="shared" si="67"/>
        <v>2</v>
      </c>
      <c r="AS45" s="218">
        <v>9</v>
      </c>
      <c r="AT45" s="219">
        <f t="shared" si="68"/>
        <v>0.22222222222222221</v>
      </c>
      <c r="AU45" s="23">
        <v>0</v>
      </c>
      <c r="AV45" s="23">
        <v>1</v>
      </c>
      <c r="AW45" s="23">
        <v>0</v>
      </c>
      <c r="AX45" s="23">
        <v>0</v>
      </c>
      <c r="AY45" s="23">
        <v>0</v>
      </c>
      <c r="AZ45" s="23">
        <v>2</v>
      </c>
      <c r="BA45" s="23">
        <v>1</v>
      </c>
      <c r="BB45" s="23">
        <v>0</v>
      </c>
      <c r="BC45" s="23">
        <v>0</v>
      </c>
      <c r="BD45" s="212">
        <f t="shared" si="69"/>
        <v>0.44444444444444442</v>
      </c>
      <c r="BE45" s="218">
        <f t="shared" si="70"/>
        <v>4</v>
      </c>
      <c r="BF45" s="218">
        <v>9</v>
      </c>
      <c r="BG45" s="219">
        <f t="shared" si="71"/>
        <v>0.44444444444444442</v>
      </c>
      <c r="BH45" s="23">
        <v>0</v>
      </c>
      <c r="BI45" s="23">
        <v>0</v>
      </c>
      <c r="BJ45" s="23">
        <v>0</v>
      </c>
      <c r="BK45" s="23">
        <v>0</v>
      </c>
      <c r="BL45" s="23">
        <v>0</v>
      </c>
      <c r="BM45" s="23">
        <v>0</v>
      </c>
      <c r="BN45" s="23">
        <v>2</v>
      </c>
      <c r="BO45" s="23">
        <v>0</v>
      </c>
      <c r="BP45" s="23">
        <v>1</v>
      </c>
      <c r="BQ45" s="220">
        <f t="shared" si="72"/>
        <v>0.33333333333333331</v>
      </c>
      <c r="BR45" s="215">
        <f t="shared" si="73"/>
        <v>3</v>
      </c>
      <c r="BS45" s="218">
        <v>9</v>
      </c>
      <c r="BT45" s="219">
        <f t="shared" si="74"/>
        <v>0.33333333333333331</v>
      </c>
      <c r="BU45" s="23">
        <v>0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2</v>
      </c>
      <c r="CD45" s="220">
        <f t="shared" si="75"/>
        <v>0.22222222222222221</v>
      </c>
      <c r="CE45" s="215">
        <f t="shared" si="76"/>
        <v>2</v>
      </c>
      <c r="CF45" s="218">
        <v>9</v>
      </c>
      <c r="CG45" s="219">
        <f t="shared" si="77"/>
        <v>0.22222222222222221</v>
      </c>
      <c r="CH45" s="23">
        <v>0</v>
      </c>
      <c r="CI45" s="23">
        <v>1</v>
      </c>
      <c r="CJ45" s="23">
        <v>0</v>
      </c>
      <c r="CK45" s="23">
        <v>0</v>
      </c>
      <c r="CL45" s="23">
        <v>0</v>
      </c>
      <c r="CM45" s="23">
        <v>0</v>
      </c>
      <c r="CN45" s="23">
        <v>0</v>
      </c>
      <c r="CO45" s="23">
        <v>1</v>
      </c>
      <c r="CP45" s="23">
        <v>0</v>
      </c>
      <c r="CQ45" s="220">
        <f t="shared" si="78"/>
        <v>0.22222222222222221</v>
      </c>
      <c r="CR45" s="215">
        <f t="shared" si="79"/>
        <v>2</v>
      </c>
      <c r="CS45" s="218">
        <v>9</v>
      </c>
      <c r="CT45" s="219">
        <f t="shared" si="80"/>
        <v>0.22222222222222221</v>
      </c>
      <c r="CU45" s="23">
        <v>0</v>
      </c>
      <c r="CV45" s="23">
        <v>0</v>
      </c>
      <c r="CW45" s="23">
        <v>2</v>
      </c>
      <c r="CX45" s="23">
        <v>0</v>
      </c>
      <c r="CY45" s="23">
        <v>0</v>
      </c>
      <c r="CZ45" s="23">
        <v>0</v>
      </c>
      <c r="DA45" s="23">
        <v>0</v>
      </c>
      <c r="DB45" s="23">
        <v>1</v>
      </c>
      <c r="DC45" s="23">
        <v>0</v>
      </c>
      <c r="DD45" s="220">
        <f t="shared" si="81"/>
        <v>0.33333333333333331</v>
      </c>
      <c r="DE45" s="215">
        <f t="shared" si="82"/>
        <v>3</v>
      </c>
      <c r="DF45" s="218">
        <v>9</v>
      </c>
      <c r="DG45" s="219">
        <f t="shared" si="83"/>
        <v>0.33333333333333331</v>
      </c>
      <c r="DH45" s="23">
        <v>0</v>
      </c>
      <c r="DI45" s="23">
        <v>0</v>
      </c>
      <c r="DJ45" s="23">
        <v>0</v>
      </c>
      <c r="DK45" s="23">
        <v>0</v>
      </c>
      <c r="DL45" s="23">
        <v>0</v>
      </c>
      <c r="DM45" s="23">
        <v>0</v>
      </c>
      <c r="DN45" s="23">
        <v>0</v>
      </c>
      <c r="DO45" s="23">
        <v>0</v>
      </c>
      <c r="DP45" s="23">
        <v>0</v>
      </c>
      <c r="DQ45" s="220">
        <f t="shared" si="84"/>
        <v>0</v>
      </c>
      <c r="DR45" s="215">
        <f t="shared" si="85"/>
        <v>0</v>
      </c>
      <c r="DS45" s="218">
        <v>9</v>
      </c>
      <c r="DT45" s="219">
        <f t="shared" si="86"/>
        <v>0</v>
      </c>
      <c r="DU45" s="23">
        <v>0</v>
      </c>
      <c r="DV45" s="23">
        <v>2</v>
      </c>
      <c r="DW45" s="23">
        <v>0</v>
      </c>
      <c r="DX45" s="23">
        <v>0</v>
      </c>
      <c r="DY45" s="23">
        <v>1</v>
      </c>
      <c r="DZ45" s="23">
        <v>1</v>
      </c>
      <c r="EA45" s="23">
        <v>0</v>
      </c>
      <c r="EB45" s="23">
        <v>0</v>
      </c>
      <c r="EC45" s="23">
        <v>0</v>
      </c>
      <c r="ED45" s="220">
        <f t="shared" si="87"/>
        <v>0.44444444444444442</v>
      </c>
      <c r="EE45" s="215">
        <f t="shared" si="88"/>
        <v>4.4444444444444446</v>
      </c>
      <c r="EF45" s="218">
        <v>9</v>
      </c>
      <c r="EG45" s="219">
        <f t="shared" si="89"/>
        <v>0.49382716049382719</v>
      </c>
    </row>
    <row r="46" spans="2:137" x14ac:dyDescent="0.2">
      <c r="B46" s="150" t="s">
        <v>115</v>
      </c>
      <c r="C46" s="146" t="s">
        <v>116</v>
      </c>
      <c r="D46" s="146" t="s">
        <v>159</v>
      </c>
      <c r="E46" s="146" t="s">
        <v>156</v>
      </c>
      <c r="F46" s="155" t="s">
        <v>119</v>
      </c>
      <c r="H46" s="233">
        <v>0</v>
      </c>
      <c r="I46" s="23">
        <v>0</v>
      </c>
      <c r="J46" s="23">
        <v>2</v>
      </c>
      <c r="K46" s="23">
        <v>1</v>
      </c>
      <c r="L46" s="23">
        <v>1</v>
      </c>
      <c r="M46" s="23">
        <v>1</v>
      </c>
      <c r="N46" s="23">
        <v>1</v>
      </c>
      <c r="O46" s="23">
        <v>3</v>
      </c>
      <c r="P46" s="23">
        <v>0</v>
      </c>
      <c r="Q46" s="212">
        <f t="shared" si="60"/>
        <v>1</v>
      </c>
      <c r="R46" s="213">
        <f t="shared" si="61"/>
        <v>9</v>
      </c>
      <c r="S46" s="213">
        <v>9</v>
      </c>
      <c r="T46" s="214">
        <f t="shared" si="62"/>
        <v>1</v>
      </c>
      <c r="U46" s="23">
        <v>0</v>
      </c>
      <c r="V46" s="23">
        <v>0</v>
      </c>
      <c r="W46" s="23">
        <v>0</v>
      </c>
      <c r="X46" s="23">
        <v>1</v>
      </c>
      <c r="Y46" s="23">
        <v>0</v>
      </c>
      <c r="Z46" s="23">
        <v>4</v>
      </c>
      <c r="AA46" s="23">
        <v>1</v>
      </c>
      <c r="AB46" s="23">
        <v>1</v>
      </c>
      <c r="AC46" s="23">
        <v>1</v>
      </c>
      <c r="AD46" s="212">
        <f t="shared" si="63"/>
        <v>0.88888888888888884</v>
      </c>
      <c r="AE46" s="215">
        <f t="shared" si="64"/>
        <v>8</v>
      </c>
      <c r="AF46" s="215">
        <v>9</v>
      </c>
      <c r="AG46" s="214">
        <f t="shared" si="65"/>
        <v>0.88888888888888884</v>
      </c>
      <c r="AH46" s="23">
        <v>0</v>
      </c>
      <c r="AI46" s="23">
        <v>0</v>
      </c>
      <c r="AJ46" s="23">
        <v>0</v>
      </c>
      <c r="AK46" s="23">
        <v>1</v>
      </c>
      <c r="AL46" s="23">
        <v>0</v>
      </c>
      <c r="AM46" s="23">
        <v>0</v>
      </c>
      <c r="AN46" s="23">
        <v>2</v>
      </c>
      <c r="AO46" s="23">
        <v>1</v>
      </c>
      <c r="AP46" s="23">
        <v>1</v>
      </c>
      <c r="AQ46" s="212">
        <f t="shared" si="66"/>
        <v>0.55555555555555558</v>
      </c>
      <c r="AR46" s="215">
        <f t="shared" si="67"/>
        <v>5</v>
      </c>
      <c r="AS46" s="218">
        <v>9</v>
      </c>
      <c r="AT46" s="219">
        <f t="shared" si="68"/>
        <v>0.55555555555555558</v>
      </c>
      <c r="AU46" s="23">
        <v>0</v>
      </c>
      <c r="AV46" s="23">
        <v>2</v>
      </c>
      <c r="AW46" s="23">
        <v>0</v>
      </c>
      <c r="AX46" s="23">
        <v>0</v>
      </c>
      <c r="AY46" s="23">
        <v>0</v>
      </c>
      <c r="AZ46" s="23">
        <v>1</v>
      </c>
      <c r="BA46" s="23">
        <v>0</v>
      </c>
      <c r="BB46" s="23">
        <v>0</v>
      </c>
      <c r="BC46" s="23">
        <v>0</v>
      </c>
      <c r="BD46" s="212">
        <f t="shared" si="69"/>
        <v>0.33333333333333331</v>
      </c>
      <c r="BE46" s="218">
        <f t="shared" si="70"/>
        <v>3</v>
      </c>
      <c r="BF46" s="218">
        <v>9</v>
      </c>
      <c r="BG46" s="219">
        <f t="shared" si="71"/>
        <v>0.33333333333333331</v>
      </c>
      <c r="BH46" s="23">
        <v>0</v>
      </c>
      <c r="BI46" s="23">
        <v>1</v>
      </c>
      <c r="BJ46" s="23">
        <v>1</v>
      </c>
      <c r="BK46" s="23">
        <v>0</v>
      </c>
      <c r="BL46" s="23">
        <v>0</v>
      </c>
      <c r="BM46" s="23">
        <v>0</v>
      </c>
      <c r="BN46" s="23">
        <v>0</v>
      </c>
      <c r="BO46" s="23">
        <v>1</v>
      </c>
      <c r="BP46" s="23">
        <v>1</v>
      </c>
      <c r="BQ46" s="220">
        <f t="shared" si="72"/>
        <v>0.44444444444444442</v>
      </c>
      <c r="BR46" s="215">
        <f t="shared" si="73"/>
        <v>4</v>
      </c>
      <c r="BS46" s="218">
        <v>9</v>
      </c>
      <c r="BT46" s="219">
        <f t="shared" si="74"/>
        <v>0.44444444444444442</v>
      </c>
      <c r="BU46" s="23">
        <v>0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1</v>
      </c>
      <c r="CC46" s="23">
        <v>0</v>
      </c>
      <c r="CD46" s="220">
        <f t="shared" si="75"/>
        <v>0.1111111111111111</v>
      </c>
      <c r="CE46" s="215">
        <f t="shared" si="76"/>
        <v>1</v>
      </c>
      <c r="CF46" s="218">
        <v>9</v>
      </c>
      <c r="CG46" s="219">
        <f t="shared" si="77"/>
        <v>0.1111111111111111</v>
      </c>
      <c r="CH46" s="23">
        <v>0</v>
      </c>
      <c r="CI46" s="23">
        <v>2</v>
      </c>
      <c r="CJ46" s="23">
        <v>0</v>
      </c>
      <c r="CK46" s="23">
        <v>0</v>
      </c>
      <c r="CL46" s="23">
        <v>1</v>
      </c>
      <c r="CM46" s="23">
        <v>0</v>
      </c>
      <c r="CN46" s="23">
        <v>0</v>
      </c>
      <c r="CO46" s="23">
        <v>1</v>
      </c>
      <c r="CP46" s="23">
        <v>0</v>
      </c>
      <c r="CQ46" s="220">
        <f t="shared" si="78"/>
        <v>0.44444444444444442</v>
      </c>
      <c r="CR46" s="215">
        <f t="shared" si="79"/>
        <v>4</v>
      </c>
      <c r="CS46" s="218">
        <v>9</v>
      </c>
      <c r="CT46" s="219">
        <f t="shared" si="80"/>
        <v>0.44444444444444442</v>
      </c>
      <c r="CU46" s="23">
        <v>0</v>
      </c>
      <c r="CV46" s="23">
        <v>1</v>
      </c>
      <c r="CW46" s="23">
        <v>2</v>
      </c>
      <c r="CX46" s="23">
        <v>1</v>
      </c>
      <c r="CY46" s="23">
        <v>0</v>
      </c>
      <c r="CZ46" s="23">
        <v>0</v>
      </c>
      <c r="DA46" s="23">
        <v>0</v>
      </c>
      <c r="DB46" s="23">
        <v>2</v>
      </c>
      <c r="DC46" s="23">
        <v>1</v>
      </c>
      <c r="DD46" s="220">
        <f t="shared" si="81"/>
        <v>0.77777777777777779</v>
      </c>
      <c r="DE46" s="215">
        <f t="shared" si="82"/>
        <v>7</v>
      </c>
      <c r="DF46" s="218">
        <v>9</v>
      </c>
      <c r="DG46" s="219">
        <f t="shared" si="83"/>
        <v>0.77777777777777779</v>
      </c>
      <c r="DH46" s="23">
        <v>0</v>
      </c>
      <c r="DI46" s="23">
        <v>0</v>
      </c>
      <c r="DJ46" s="23">
        <v>1</v>
      </c>
      <c r="DK46" s="23">
        <v>1</v>
      </c>
      <c r="DL46" s="23">
        <v>1</v>
      </c>
      <c r="DM46" s="23">
        <v>0</v>
      </c>
      <c r="DN46" s="23">
        <v>0</v>
      </c>
      <c r="DO46" s="23">
        <v>0</v>
      </c>
      <c r="DP46" s="23">
        <v>0</v>
      </c>
      <c r="DQ46" s="220">
        <f t="shared" si="84"/>
        <v>0.33333333333333331</v>
      </c>
      <c r="DR46" s="215">
        <f t="shared" si="85"/>
        <v>3</v>
      </c>
      <c r="DS46" s="218">
        <v>9</v>
      </c>
      <c r="DT46" s="219">
        <f t="shared" si="86"/>
        <v>0.33333333333333331</v>
      </c>
      <c r="DU46" s="23">
        <v>0</v>
      </c>
      <c r="DV46" s="23">
        <v>0</v>
      </c>
      <c r="DW46" s="23">
        <v>1</v>
      </c>
      <c r="DX46" s="23">
        <v>0</v>
      </c>
      <c r="DY46" s="23">
        <v>0</v>
      </c>
      <c r="DZ46" s="23">
        <v>0</v>
      </c>
      <c r="EA46" s="23">
        <v>1</v>
      </c>
      <c r="EB46" s="23">
        <v>2</v>
      </c>
      <c r="EC46" s="23">
        <v>0</v>
      </c>
      <c r="ED46" s="220">
        <f t="shared" si="87"/>
        <v>0.44444444444444442</v>
      </c>
      <c r="EE46" s="215">
        <f t="shared" si="88"/>
        <v>4.4444444444444446</v>
      </c>
      <c r="EF46" s="218">
        <v>9</v>
      </c>
      <c r="EG46" s="219">
        <f t="shared" si="89"/>
        <v>0.49382716049382719</v>
      </c>
    </row>
    <row r="47" spans="2:137" x14ac:dyDescent="0.2">
      <c r="B47" s="150" t="s">
        <v>115</v>
      </c>
      <c r="C47" s="146" t="s">
        <v>116</v>
      </c>
      <c r="D47" s="146" t="s">
        <v>160</v>
      </c>
      <c r="E47" s="146" t="s">
        <v>156</v>
      </c>
      <c r="F47" s="155" t="s">
        <v>119</v>
      </c>
      <c r="H47" s="233">
        <v>1</v>
      </c>
      <c r="I47" s="23">
        <v>0</v>
      </c>
      <c r="J47" s="23">
        <v>0</v>
      </c>
      <c r="K47" s="23">
        <v>1</v>
      </c>
      <c r="L47" s="23">
        <v>2</v>
      </c>
      <c r="M47" s="23">
        <v>1</v>
      </c>
      <c r="N47" s="23">
        <v>0</v>
      </c>
      <c r="O47" s="23">
        <v>1</v>
      </c>
      <c r="P47" s="23">
        <v>0</v>
      </c>
      <c r="Q47" s="212">
        <f t="shared" si="60"/>
        <v>0.66666666666666663</v>
      </c>
      <c r="R47" s="213">
        <f t="shared" si="61"/>
        <v>6</v>
      </c>
      <c r="S47" s="213">
        <v>9</v>
      </c>
      <c r="T47" s="214">
        <f t="shared" si="62"/>
        <v>0.66666666666666663</v>
      </c>
      <c r="U47" s="23">
        <v>0</v>
      </c>
      <c r="V47" s="23">
        <v>0</v>
      </c>
      <c r="W47" s="23">
        <v>0</v>
      </c>
      <c r="X47" s="23">
        <v>0</v>
      </c>
      <c r="Y47" s="23">
        <v>1</v>
      </c>
      <c r="Z47" s="23">
        <v>2</v>
      </c>
      <c r="AA47" s="23">
        <v>0</v>
      </c>
      <c r="AB47" s="23">
        <v>2</v>
      </c>
      <c r="AC47" s="23">
        <v>1</v>
      </c>
      <c r="AD47" s="212">
        <f t="shared" si="63"/>
        <v>0.66666666666666663</v>
      </c>
      <c r="AE47" s="215">
        <f t="shared" si="64"/>
        <v>6</v>
      </c>
      <c r="AF47" s="215">
        <v>9</v>
      </c>
      <c r="AG47" s="214">
        <f t="shared" si="65"/>
        <v>0.66666666666666663</v>
      </c>
      <c r="AH47" s="23">
        <v>0</v>
      </c>
      <c r="AI47" s="23">
        <v>0</v>
      </c>
      <c r="AJ47" s="23">
        <v>0</v>
      </c>
      <c r="AK47" s="23">
        <v>1</v>
      </c>
      <c r="AL47" s="23">
        <v>1</v>
      </c>
      <c r="AM47" s="23">
        <v>0</v>
      </c>
      <c r="AN47" s="23">
        <v>0</v>
      </c>
      <c r="AO47" s="23">
        <v>0</v>
      </c>
      <c r="AP47" s="23">
        <v>0</v>
      </c>
      <c r="AQ47" s="212">
        <f t="shared" si="66"/>
        <v>0.22222222222222221</v>
      </c>
      <c r="AR47" s="215">
        <f t="shared" si="67"/>
        <v>2</v>
      </c>
      <c r="AS47" s="218">
        <v>9</v>
      </c>
      <c r="AT47" s="219">
        <f t="shared" si="68"/>
        <v>0.22222222222222221</v>
      </c>
      <c r="AU47" s="23">
        <v>0</v>
      </c>
      <c r="AV47" s="23">
        <v>1</v>
      </c>
      <c r="AW47" s="23">
        <v>0</v>
      </c>
      <c r="AX47" s="23">
        <v>0</v>
      </c>
      <c r="AY47" s="23">
        <v>0</v>
      </c>
      <c r="AZ47" s="23">
        <v>0</v>
      </c>
      <c r="BA47" s="23">
        <v>0</v>
      </c>
      <c r="BB47" s="23">
        <v>0</v>
      </c>
      <c r="BC47" s="23">
        <v>0</v>
      </c>
      <c r="BD47" s="212">
        <f t="shared" si="69"/>
        <v>0.1111111111111111</v>
      </c>
      <c r="BE47" s="218">
        <f t="shared" si="70"/>
        <v>1</v>
      </c>
      <c r="BF47" s="218">
        <v>9</v>
      </c>
      <c r="BG47" s="219">
        <f t="shared" si="71"/>
        <v>0.1111111111111111</v>
      </c>
      <c r="BH47" s="23">
        <v>0</v>
      </c>
      <c r="BI47" s="23">
        <v>0</v>
      </c>
      <c r="BJ47" s="23">
        <v>0</v>
      </c>
      <c r="BK47" s="23">
        <v>1</v>
      </c>
      <c r="BL47" s="23">
        <v>0</v>
      </c>
      <c r="BM47" s="23">
        <v>0</v>
      </c>
      <c r="BN47" s="23">
        <v>0</v>
      </c>
      <c r="BO47" s="23">
        <v>1</v>
      </c>
      <c r="BP47" s="23">
        <v>0</v>
      </c>
      <c r="BQ47" s="220">
        <f t="shared" si="72"/>
        <v>0.22222222222222221</v>
      </c>
      <c r="BR47" s="215">
        <f t="shared" si="73"/>
        <v>2</v>
      </c>
      <c r="BS47" s="218">
        <v>9</v>
      </c>
      <c r="BT47" s="219">
        <f t="shared" si="74"/>
        <v>0.22222222222222221</v>
      </c>
      <c r="BU47" s="23">
        <v>1</v>
      </c>
      <c r="BV47" s="23">
        <v>0</v>
      </c>
      <c r="BW47" s="23">
        <v>0</v>
      </c>
      <c r="BX47" s="23">
        <v>0</v>
      </c>
      <c r="BY47" s="23">
        <v>1</v>
      </c>
      <c r="BZ47" s="23">
        <v>0</v>
      </c>
      <c r="CA47" s="23">
        <v>0</v>
      </c>
      <c r="CB47" s="23">
        <v>0</v>
      </c>
      <c r="CC47" s="23">
        <v>0</v>
      </c>
      <c r="CD47" s="220">
        <f t="shared" si="75"/>
        <v>0.22222222222222221</v>
      </c>
      <c r="CE47" s="215">
        <f t="shared" si="76"/>
        <v>2</v>
      </c>
      <c r="CF47" s="218">
        <v>9</v>
      </c>
      <c r="CG47" s="219">
        <f t="shared" si="77"/>
        <v>0.22222222222222221</v>
      </c>
      <c r="CH47" s="23">
        <v>0</v>
      </c>
      <c r="CI47" s="23">
        <v>0</v>
      </c>
      <c r="CJ47" s="23">
        <v>1</v>
      </c>
      <c r="CK47" s="23">
        <v>0</v>
      </c>
      <c r="CL47" s="23">
        <v>0</v>
      </c>
      <c r="CM47" s="23">
        <v>0</v>
      </c>
      <c r="CN47" s="23">
        <v>1</v>
      </c>
      <c r="CO47" s="23">
        <v>1</v>
      </c>
      <c r="CP47" s="23">
        <v>1</v>
      </c>
      <c r="CQ47" s="220">
        <f t="shared" si="78"/>
        <v>0.44444444444444442</v>
      </c>
      <c r="CR47" s="215">
        <f t="shared" si="79"/>
        <v>4</v>
      </c>
      <c r="CS47" s="218">
        <v>9</v>
      </c>
      <c r="CT47" s="219">
        <f t="shared" si="80"/>
        <v>0.44444444444444442</v>
      </c>
      <c r="CU47" s="23">
        <v>0</v>
      </c>
      <c r="CV47" s="23">
        <v>1</v>
      </c>
      <c r="CW47" s="23">
        <v>0</v>
      </c>
      <c r="CX47" s="23">
        <v>1</v>
      </c>
      <c r="CY47" s="23">
        <v>0</v>
      </c>
      <c r="CZ47" s="23">
        <v>0</v>
      </c>
      <c r="DA47" s="23">
        <v>0</v>
      </c>
      <c r="DB47" s="23">
        <v>0</v>
      </c>
      <c r="DC47" s="23">
        <v>0</v>
      </c>
      <c r="DD47" s="220">
        <f t="shared" si="81"/>
        <v>0.22222222222222221</v>
      </c>
      <c r="DE47" s="215">
        <f t="shared" si="82"/>
        <v>2</v>
      </c>
      <c r="DF47" s="218">
        <v>9</v>
      </c>
      <c r="DG47" s="219">
        <f t="shared" si="83"/>
        <v>0.22222222222222221</v>
      </c>
      <c r="DH47" s="23">
        <v>0</v>
      </c>
      <c r="DI47" s="23">
        <v>0</v>
      </c>
      <c r="DJ47" s="23">
        <v>1</v>
      </c>
      <c r="DK47" s="23">
        <v>0</v>
      </c>
      <c r="DL47" s="23">
        <v>0</v>
      </c>
      <c r="DM47" s="23">
        <v>1</v>
      </c>
      <c r="DN47" s="23">
        <v>0</v>
      </c>
      <c r="DO47" s="23">
        <v>1</v>
      </c>
      <c r="DP47" s="23">
        <v>0</v>
      </c>
      <c r="DQ47" s="220">
        <f t="shared" si="84"/>
        <v>0.33333333333333331</v>
      </c>
      <c r="DR47" s="215">
        <f t="shared" si="85"/>
        <v>3</v>
      </c>
      <c r="DS47" s="218">
        <v>9</v>
      </c>
      <c r="DT47" s="219">
        <f t="shared" si="86"/>
        <v>0.33333333333333331</v>
      </c>
      <c r="DU47" s="23">
        <v>1</v>
      </c>
      <c r="DV47" s="23">
        <v>0</v>
      </c>
      <c r="DW47" s="23">
        <v>0</v>
      </c>
      <c r="DX47" s="23">
        <v>2</v>
      </c>
      <c r="DY47" s="23">
        <v>0</v>
      </c>
      <c r="DZ47" s="23">
        <v>0</v>
      </c>
      <c r="EA47" s="23">
        <v>0</v>
      </c>
      <c r="EB47" s="23">
        <v>0</v>
      </c>
      <c r="EC47" s="23">
        <v>0</v>
      </c>
      <c r="ED47" s="220">
        <f t="shared" si="87"/>
        <v>0.33333333333333331</v>
      </c>
      <c r="EE47" s="215">
        <f t="shared" si="88"/>
        <v>3.3333333333333335</v>
      </c>
      <c r="EF47" s="218">
        <v>9</v>
      </c>
      <c r="EG47" s="219">
        <f t="shared" si="89"/>
        <v>0.37037037037037041</v>
      </c>
    </row>
    <row r="48" spans="2:137" ht="17" thickBot="1" x14ac:dyDescent="0.25">
      <c r="B48" s="151" t="s">
        <v>115</v>
      </c>
      <c r="C48" s="152" t="s">
        <v>116</v>
      </c>
      <c r="D48" s="152" t="s">
        <v>161</v>
      </c>
      <c r="E48" s="152" t="s">
        <v>156</v>
      </c>
      <c r="F48" s="162" t="s">
        <v>119</v>
      </c>
      <c r="H48" s="237">
        <v>0</v>
      </c>
      <c r="I48" s="238">
        <v>1</v>
      </c>
      <c r="J48" s="238">
        <v>0</v>
      </c>
      <c r="K48" s="238">
        <v>1</v>
      </c>
      <c r="L48" s="238">
        <v>0</v>
      </c>
      <c r="M48" s="238">
        <v>3</v>
      </c>
      <c r="N48" s="238">
        <v>0</v>
      </c>
      <c r="O48" s="238">
        <v>2</v>
      </c>
      <c r="P48" s="238">
        <v>1</v>
      </c>
      <c r="Q48" s="239">
        <f t="shared" si="60"/>
        <v>0.88888888888888884</v>
      </c>
      <c r="R48" s="240">
        <f t="shared" si="61"/>
        <v>8</v>
      </c>
      <c r="S48" s="240">
        <v>9</v>
      </c>
      <c r="T48" s="241">
        <f t="shared" si="62"/>
        <v>0.88888888888888884</v>
      </c>
      <c r="U48" s="238">
        <v>0</v>
      </c>
      <c r="V48" s="238">
        <v>0</v>
      </c>
      <c r="W48" s="238">
        <v>1</v>
      </c>
      <c r="X48" s="238">
        <v>1</v>
      </c>
      <c r="Y48" s="238">
        <v>3</v>
      </c>
      <c r="Z48" s="238">
        <v>0</v>
      </c>
      <c r="AA48" s="238">
        <v>2</v>
      </c>
      <c r="AB48" s="238">
        <v>0</v>
      </c>
      <c r="AC48" s="238">
        <v>0</v>
      </c>
      <c r="AD48" s="239">
        <f t="shared" si="63"/>
        <v>0.77777777777777779</v>
      </c>
      <c r="AE48" s="242">
        <f t="shared" si="64"/>
        <v>7</v>
      </c>
      <c r="AF48" s="242">
        <v>9</v>
      </c>
      <c r="AG48" s="241">
        <f t="shared" si="65"/>
        <v>0.77777777777777779</v>
      </c>
      <c r="AH48" s="238">
        <v>0</v>
      </c>
      <c r="AI48" s="238">
        <v>1</v>
      </c>
      <c r="AJ48" s="238">
        <v>0</v>
      </c>
      <c r="AK48" s="238">
        <v>1</v>
      </c>
      <c r="AL48" s="238">
        <v>0</v>
      </c>
      <c r="AM48" s="238">
        <v>0</v>
      </c>
      <c r="AN48" s="238">
        <v>0</v>
      </c>
      <c r="AO48" s="238">
        <v>2</v>
      </c>
      <c r="AP48" s="238">
        <v>0</v>
      </c>
      <c r="AQ48" s="239">
        <f t="shared" si="66"/>
        <v>0.44444444444444442</v>
      </c>
      <c r="AR48" s="242">
        <f t="shared" si="67"/>
        <v>4</v>
      </c>
      <c r="AS48" s="243">
        <v>9</v>
      </c>
      <c r="AT48" s="244">
        <f t="shared" si="68"/>
        <v>0.44444444444444442</v>
      </c>
      <c r="AU48" s="238">
        <v>2</v>
      </c>
      <c r="AV48" s="238">
        <v>0</v>
      </c>
      <c r="AW48" s="238">
        <v>0</v>
      </c>
      <c r="AX48" s="238">
        <v>0</v>
      </c>
      <c r="AY48" s="238">
        <v>0</v>
      </c>
      <c r="AZ48" s="238">
        <v>1</v>
      </c>
      <c r="BA48" s="238">
        <v>0</v>
      </c>
      <c r="BB48" s="238">
        <v>0</v>
      </c>
      <c r="BC48" s="238">
        <v>2</v>
      </c>
      <c r="BD48" s="239">
        <f t="shared" si="69"/>
        <v>0.55555555555555558</v>
      </c>
      <c r="BE48" s="243">
        <f t="shared" si="70"/>
        <v>5</v>
      </c>
      <c r="BF48" s="243">
        <v>9</v>
      </c>
      <c r="BG48" s="244">
        <f t="shared" si="71"/>
        <v>0.55555555555555558</v>
      </c>
      <c r="BH48" s="238">
        <v>0</v>
      </c>
      <c r="BI48" s="238">
        <v>1</v>
      </c>
      <c r="BJ48" s="238">
        <v>1</v>
      </c>
      <c r="BK48" s="238">
        <v>0</v>
      </c>
      <c r="BL48" s="238">
        <v>1</v>
      </c>
      <c r="BM48" s="238">
        <v>0</v>
      </c>
      <c r="BN48" s="238">
        <v>0</v>
      </c>
      <c r="BO48" s="238">
        <v>1</v>
      </c>
      <c r="BP48" s="238">
        <v>0</v>
      </c>
      <c r="BQ48" s="245">
        <f t="shared" si="72"/>
        <v>0.44444444444444442</v>
      </c>
      <c r="BR48" s="242">
        <f t="shared" si="73"/>
        <v>4</v>
      </c>
      <c r="BS48" s="243">
        <v>9</v>
      </c>
      <c r="BT48" s="244">
        <f t="shared" si="74"/>
        <v>0.44444444444444442</v>
      </c>
      <c r="BU48" s="238">
        <v>0</v>
      </c>
      <c r="BV48" s="238">
        <v>0</v>
      </c>
      <c r="BW48" s="238">
        <v>0</v>
      </c>
      <c r="BX48" s="238">
        <v>0</v>
      </c>
      <c r="BY48" s="238">
        <v>0</v>
      </c>
      <c r="BZ48" s="238">
        <v>0</v>
      </c>
      <c r="CA48" s="238">
        <v>0</v>
      </c>
      <c r="CB48" s="238">
        <v>0</v>
      </c>
      <c r="CC48" s="238">
        <v>1</v>
      </c>
      <c r="CD48" s="245">
        <f t="shared" si="75"/>
        <v>0.1111111111111111</v>
      </c>
      <c r="CE48" s="242">
        <f t="shared" si="76"/>
        <v>1</v>
      </c>
      <c r="CF48" s="243">
        <v>9</v>
      </c>
      <c r="CG48" s="244">
        <f t="shared" si="77"/>
        <v>0.1111111111111111</v>
      </c>
      <c r="CH48" s="238">
        <v>0</v>
      </c>
      <c r="CI48" s="238">
        <v>0</v>
      </c>
      <c r="CJ48" s="238">
        <v>1</v>
      </c>
      <c r="CK48" s="238">
        <v>0</v>
      </c>
      <c r="CL48" s="238">
        <v>0</v>
      </c>
      <c r="CM48" s="238">
        <v>0</v>
      </c>
      <c r="CN48" s="238">
        <v>2</v>
      </c>
      <c r="CO48" s="238">
        <v>0</v>
      </c>
      <c r="CP48" s="238">
        <v>0</v>
      </c>
      <c r="CQ48" s="245">
        <f t="shared" si="78"/>
        <v>0.33333333333333331</v>
      </c>
      <c r="CR48" s="242">
        <f t="shared" si="79"/>
        <v>3</v>
      </c>
      <c r="CS48" s="243">
        <v>9</v>
      </c>
      <c r="CT48" s="244">
        <f t="shared" si="80"/>
        <v>0.33333333333333331</v>
      </c>
      <c r="CU48" s="238">
        <v>0</v>
      </c>
      <c r="CV48" s="238">
        <v>1</v>
      </c>
      <c r="CW48" s="238">
        <v>0</v>
      </c>
      <c r="CX48" s="238">
        <v>1</v>
      </c>
      <c r="CY48" s="238">
        <v>0</v>
      </c>
      <c r="CZ48" s="238">
        <v>0</v>
      </c>
      <c r="DA48" s="238">
        <v>0</v>
      </c>
      <c r="DB48" s="238">
        <v>1</v>
      </c>
      <c r="DC48" s="238">
        <v>1</v>
      </c>
      <c r="DD48" s="245">
        <f t="shared" si="81"/>
        <v>0.44444444444444442</v>
      </c>
      <c r="DE48" s="242">
        <f t="shared" si="82"/>
        <v>4</v>
      </c>
      <c r="DF48" s="243">
        <v>9</v>
      </c>
      <c r="DG48" s="244">
        <f t="shared" si="83"/>
        <v>0.44444444444444442</v>
      </c>
      <c r="DH48" s="238">
        <v>1</v>
      </c>
      <c r="DI48" s="238">
        <v>1</v>
      </c>
      <c r="DJ48" s="238">
        <v>1</v>
      </c>
      <c r="DK48" s="238">
        <v>0</v>
      </c>
      <c r="DL48" s="238">
        <v>0</v>
      </c>
      <c r="DM48" s="238">
        <v>1</v>
      </c>
      <c r="DN48" s="238">
        <v>0</v>
      </c>
      <c r="DO48" s="238">
        <v>0</v>
      </c>
      <c r="DP48" s="238">
        <v>1</v>
      </c>
      <c r="DQ48" s="245">
        <f t="shared" si="84"/>
        <v>0.55555555555555558</v>
      </c>
      <c r="DR48" s="242">
        <f t="shared" si="85"/>
        <v>5</v>
      </c>
      <c r="DS48" s="243">
        <v>9</v>
      </c>
      <c r="DT48" s="244">
        <f t="shared" si="86"/>
        <v>0.55555555555555558</v>
      </c>
      <c r="DU48" s="238">
        <v>0</v>
      </c>
      <c r="DV48" s="238">
        <v>1</v>
      </c>
      <c r="DW48" s="238">
        <v>0</v>
      </c>
      <c r="DX48" s="238">
        <v>0</v>
      </c>
      <c r="DY48" s="238">
        <v>0</v>
      </c>
      <c r="DZ48" s="238">
        <v>0</v>
      </c>
      <c r="EA48" s="238">
        <v>0</v>
      </c>
      <c r="EB48" s="238">
        <v>1</v>
      </c>
      <c r="EC48" s="238">
        <v>0</v>
      </c>
      <c r="ED48" s="245">
        <f t="shared" si="87"/>
        <v>0.22222222222222221</v>
      </c>
      <c r="EE48" s="242">
        <f t="shared" si="88"/>
        <v>2.2222222222222223</v>
      </c>
      <c r="EF48" s="243">
        <v>9</v>
      </c>
      <c r="EG48" s="244">
        <f t="shared" si="89"/>
        <v>0.24691358024691359</v>
      </c>
    </row>
    <row r="49" spans="2:137" ht="17" thickBot="1" x14ac:dyDescent="0.25">
      <c r="B49" s="150"/>
      <c r="C49" s="146"/>
      <c r="D49" s="145"/>
      <c r="E49" s="145"/>
      <c r="F49" s="146"/>
      <c r="H49" s="193" t="s">
        <v>102</v>
      </c>
      <c r="I49" s="194" t="s">
        <v>103</v>
      </c>
      <c r="J49" s="194" t="s">
        <v>104</v>
      </c>
      <c r="K49" s="194" t="s">
        <v>105</v>
      </c>
      <c r="L49" s="194" t="s">
        <v>106</v>
      </c>
      <c r="M49" s="194" t="s">
        <v>107</v>
      </c>
      <c r="N49" s="194" t="s">
        <v>108</v>
      </c>
      <c r="O49" s="175" t="s">
        <v>109</v>
      </c>
      <c r="P49" s="176" t="s">
        <v>110</v>
      </c>
      <c r="Q49" s="110" t="s">
        <v>111</v>
      </c>
      <c r="R49" s="195" t="s">
        <v>112</v>
      </c>
      <c r="S49" s="195" t="s">
        <v>113</v>
      </c>
      <c r="T49" s="196" t="s">
        <v>114</v>
      </c>
      <c r="U49" s="197" t="s">
        <v>102</v>
      </c>
      <c r="V49" s="194" t="s">
        <v>103</v>
      </c>
      <c r="W49" s="194" t="s">
        <v>104</v>
      </c>
      <c r="X49" s="194" t="s">
        <v>105</v>
      </c>
      <c r="Y49" s="194" t="s">
        <v>106</v>
      </c>
      <c r="Z49" s="194" t="s">
        <v>107</v>
      </c>
      <c r="AA49" s="194" t="s">
        <v>108</v>
      </c>
      <c r="AB49" s="175" t="s">
        <v>109</v>
      </c>
      <c r="AC49" s="176" t="s">
        <v>110</v>
      </c>
      <c r="AD49" s="110" t="s">
        <v>111</v>
      </c>
      <c r="AE49" s="195" t="s">
        <v>112</v>
      </c>
      <c r="AF49" s="195" t="s">
        <v>113</v>
      </c>
      <c r="AG49" s="198" t="s">
        <v>114</v>
      </c>
      <c r="AH49" s="197" t="s">
        <v>102</v>
      </c>
      <c r="AI49" s="194" t="s">
        <v>103</v>
      </c>
      <c r="AJ49" s="194" t="s">
        <v>104</v>
      </c>
      <c r="AK49" s="194" t="s">
        <v>105</v>
      </c>
      <c r="AL49" s="194" t="s">
        <v>106</v>
      </c>
      <c r="AM49" s="194" t="s">
        <v>107</v>
      </c>
      <c r="AN49" s="194" t="s">
        <v>108</v>
      </c>
      <c r="AO49" s="175" t="s">
        <v>109</v>
      </c>
      <c r="AP49" s="176" t="s">
        <v>110</v>
      </c>
      <c r="AQ49" s="110" t="s">
        <v>111</v>
      </c>
      <c r="AR49" s="199" t="s">
        <v>112</v>
      </c>
      <c r="AS49" s="199" t="s">
        <v>113</v>
      </c>
      <c r="AT49" s="258" t="s">
        <v>114</v>
      </c>
      <c r="AU49" s="197" t="s">
        <v>102</v>
      </c>
      <c r="AV49" s="194" t="s">
        <v>103</v>
      </c>
      <c r="AW49" s="194" t="s">
        <v>104</v>
      </c>
      <c r="AX49" s="194" t="s">
        <v>105</v>
      </c>
      <c r="AY49" s="194" t="s">
        <v>106</v>
      </c>
      <c r="AZ49" s="194" t="s">
        <v>107</v>
      </c>
      <c r="BA49" s="194" t="s">
        <v>108</v>
      </c>
      <c r="BB49" s="175" t="s">
        <v>109</v>
      </c>
      <c r="BC49" s="176" t="s">
        <v>110</v>
      </c>
      <c r="BD49" s="110" t="s">
        <v>111</v>
      </c>
      <c r="BE49" s="199" t="s">
        <v>112</v>
      </c>
      <c r="BF49" s="199" t="s">
        <v>113</v>
      </c>
      <c r="BG49" s="258" t="s">
        <v>114</v>
      </c>
      <c r="BH49" s="178" t="s">
        <v>102</v>
      </c>
      <c r="BI49" s="178" t="s">
        <v>103</v>
      </c>
      <c r="BJ49" s="178" t="s">
        <v>104</v>
      </c>
      <c r="BK49" s="178" t="s">
        <v>105</v>
      </c>
      <c r="BL49" s="178" t="s">
        <v>106</v>
      </c>
      <c r="BM49" s="178" t="s">
        <v>107</v>
      </c>
      <c r="BN49" s="178" t="s">
        <v>108</v>
      </c>
      <c r="BO49" s="178" t="s">
        <v>109</v>
      </c>
      <c r="BP49" s="174" t="s">
        <v>110</v>
      </c>
      <c r="BQ49" s="184" t="s">
        <v>111</v>
      </c>
      <c r="BR49" s="185" t="s">
        <v>112</v>
      </c>
      <c r="BS49" s="186" t="s">
        <v>113</v>
      </c>
      <c r="BT49" s="183" t="s">
        <v>114</v>
      </c>
      <c r="BU49" s="178" t="s">
        <v>102</v>
      </c>
      <c r="BV49" s="178" t="s">
        <v>103</v>
      </c>
      <c r="BW49" s="178" t="s">
        <v>104</v>
      </c>
      <c r="BX49" s="178" t="s">
        <v>105</v>
      </c>
      <c r="BY49" s="178" t="s">
        <v>106</v>
      </c>
      <c r="BZ49" s="178" t="s">
        <v>107</v>
      </c>
      <c r="CA49" s="178" t="s">
        <v>108</v>
      </c>
      <c r="CB49" s="178" t="s">
        <v>109</v>
      </c>
      <c r="CC49" s="174" t="s">
        <v>110</v>
      </c>
      <c r="CD49" s="184" t="s">
        <v>111</v>
      </c>
      <c r="CE49" s="186" t="s">
        <v>112</v>
      </c>
      <c r="CF49" s="186" t="s">
        <v>113</v>
      </c>
      <c r="CG49" s="183" t="s">
        <v>114</v>
      </c>
      <c r="CH49" s="178" t="s">
        <v>102</v>
      </c>
      <c r="CI49" s="178" t="s">
        <v>103</v>
      </c>
      <c r="CJ49" s="178" t="s">
        <v>104</v>
      </c>
      <c r="CK49" s="178" t="s">
        <v>105</v>
      </c>
      <c r="CL49" s="178" t="s">
        <v>106</v>
      </c>
      <c r="CM49" s="178" t="s">
        <v>107</v>
      </c>
      <c r="CN49" s="178" t="s">
        <v>108</v>
      </c>
      <c r="CO49" s="178" t="s">
        <v>109</v>
      </c>
      <c r="CP49" s="174" t="s">
        <v>110</v>
      </c>
      <c r="CQ49" s="184" t="s">
        <v>111</v>
      </c>
      <c r="CR49" s="185" t="s">
        <v>112</v>
      </c>
      <c r="CS49" s="186" t="s">
        <v>113</v>
      </c>
      <c r="CT49" s="183" t="s">
        <v>114</v>
      </c>
      <c r="CU49" s="178" t="s">
        <v>102</v>
      </c>
      <c r="CV49" s="178" t="s">
        <v>103</v>
      </c>
      <c r="CW49" s="178" t="s">
        <v>104</v>
      </c>
      <c r="CX49" s="178" t="s">
        <v>105</v>
      </c>
      <c r="CY49" s="178" t="s">
        <v>106</v>
      </c>
      <c r="CZ49" s="178" t="s">
        <v>107</v>
      </c>
      <c r="DA49" s="178" t="s">
        <v>108</v>
      </c>
      <c r="DB49" s="178" t="s">
        <v>109</v>
      </c>
      <c r="DC49" s="174" t="s">
        <v>110</v>
      </c>
      <c r="DD49" s="184" t="s">
        <v>111</v>
      </c>
      <c r="DE49" s="185" t="s">
        <v>112</v>
      </c>
      <c r="DF49" s="186" t="s">
        <v>113</v>
      </c>
      <c r="DG49" s="183" t="s">
        <v>114</v>
      </c>
      <c r="DH49" s="178" t="s">
        <v>102</v>
      </c>
      <c r="DI49" s="178" t="s">
        <v>103</v>
      </c>
      <c r="DJ49" s="178" t="s">
        <v>104</v>
      </c>
      <c r="DK49" s="178" t="s">
        <v>105</v>
      </c>
      <c r="DL49" s="178" t="s">
        <v>106</v>
      </c>
      <c r="DM49" s="178" t="s">
        <v>107</v>
      </c>
      <c r="DN49" s="178" t="s">
        <v>108</v>
      </c>
      <c r="DO49" s="178" t="s">
        <v>109</v>
      </c>
      <c r="DP49" s="174" t="s">
        <v>110</v>
      </c>
      <c r="DQ49" s="184" t="s">
        <v>111</v>
      </c>
      <c r="DR49" s="185" t="s">
        <v>112</v>
      </c>
      <c r="DS49" s="186" t="s">
        <v>113</v>
      </c>
      <c r="DT49" s="183" t="s">
        <v>114</v>
      </c>
      <c r="DU49" s="178" t="s">
        <v>102</v>
      </c>
      <c r="DV49" s="178" t="s">
        <v>103</v>
      </c>
      <c r="DW49" s="178" t="s">
        <v>104</v>
      </c>
      <c r="DX49" s="178" t="s">
        <v>105</v>
      </c>
      <c r="DY49" s="178" t="s">
        <v>106</v>
      </c>
      <c r="DZ49" s="178" t="s">
        <v>107</v>
      </c>
      <c r="EA49" s="178" t="s">
        <v>108</v>
      </c>
      <c r="EB49" s="178" t="s">
        <v>109</v>
      </c>
      <c r="EC49" s="174" t="s">
        <v>110</v>
      </c>
      <c r="ED49" s="184" t="s">
        <v>111</v>
      </c>
      <c r="EE49" s="185" t="s">
        <v>112</v>
      </c>
      <c r="EF49" s="186" t="s">
        <v>113</v>
      </c>
      <c r="EG49" s="183" t="s">
        <v>114</v>
      </c>
    </row>
    <row r="50" spans="2:137" x14ac:dyDescent="0.2">
      <c r="B50" s="148" t="s">
        <v>115</v>
      </c>
      <c r="C50" s="149" t="s">
        <v>116</v>
      </c>
      <c r="D50" s="149" t="s">
        <v>162</v>
      </c>
      <c r="E50" s="149" t="s">
        <v>156</v>
      </c>
      <c r="F50" s="158" t="s">
        <v>137</v>
      </c>
      <c r="H50" s="246">
        <v>1</v>
      </c>
      <c r="I50" s="247">
        <v>1</v>
      </c>
      <c r="J50" s="247">
        <v>1</v>
      </c>
      <c r="K50" s="247">
        <v>0</v>
      </c>
      <c r="L50" s="247">
        <v>1</v>
      </c>
      <c r="M50" s="247">
        <v>1</v>
      </c>
      <c r="N50" s="247">
        <v>1</v>
      </c>
      <c r="O50" s="247">
        <v>2</v>
      </c>
      <c r="P50" s="247">
        <v>0</v>
      </c>
      <c r="Q50" s="248">
        <f t="shared" ref="Q50:Q56" si="90">AVERAGE(H50:P50)</f>
        <v>0.88888888888888884</v>
      </c>
      <c r="R50" s="249">
        <f t="shared" ref="R50:R56" si="91">SUM(H50:P50)</f>
        <v>8</v>
      </c>
      <c r="S50" s="249">
        <v>9</v>
      </c>
      <c r="T50" s="250">
        <f t="shared" ref="T50:T56" si="92">R50/S50</f>
        <v>0.88888888888888884</v>
      </c>
      <c r="U50" s="247">
        <v>0</v>
      </c>
      <c r="V50" s="247">
        <v>0</v>
      </c>
      <c r="W50" s="247">
        <v>0</v>
      </c>
      <c r="X50" s="247">
        <v>0</v>
      </c>
      <c r="Y50" s="247">
        <v>2</v>
      </c>
      <c r="Z50" s="247">
        <v>0</v>
      </c>
      <c r="AA50" s="247">
        <v>0</v>
      </c>
      <c r="AB50" s="247">
        <v>0</v>
      </c>
      <c r="AC50" s="247">
        <v>2</v>
      </c>
      <c r="AD50" s="248">
        <f t="shared" ref="AD50:AD56" si="93">AVERAGE(U50:AC50)</f>
        <v>0.44444444444444442</v>
      </c>
      <c r="AE50" s="251">
        <f t="shared" ref="AE50:AE56" si="94">SUM(U50:AC50)</f>
        <v>4</v>
      </c>
      <c r="AF50" s="251">
        <v>9</v>
      </c>
      <c r="AG50" s="250">
        <f t="shared" ref="AG50:AG56" si="95">AE50/AF50</f>
        <v>0.44444444444444442</v>
      </c>
      <c r="AH50" s="247">
        <v>0</v>
      </c>
      <c r="AI50" s="247">
        <v>0</v>
      </c>
      <c r="AJ50" s="247">
        <v>0</v>
      </c>
      <c r="AK50" s="247">
        <v>0</v>
      </c>
      <c r="AL50" s="247">
        <v>1</v>
      </c>
      <c r="AM50" s="247">
        <v>1</v>
      </c>
      <c r="AN50" s="247">
        <v>0</v>
      </c>
      <c r="AO50" s="247">
        <v>0</v>
      </c>
      <c r="AP50" s="247">
        <v>1</v>
      </c>
      <c r="AQ50" s="248">
        <f t="shared" ref="AQ50:AQ56" si="96">AVERAGE(AH50:AP50)</f>
        <v>0.33333333333333331</v>
      </c>
      <c r="AR50" s="251">
        <f t="shared" ref="AR50:AR56" si="97">SUM(AH50:AP50)</f>
        <v>3</v>
      </c>
      <c r="AS50" s="252">
        <v>9</v>
      </c>
      <c r="AT50" s="253">
        <f t="shared" ref="AT50:AT56" si="98">AR50/AS50</f>
        <v>0.33333333333333331</v>
      </c>
      <c r="AU50" s="247">
        <v>0</v>
      </c>
      <c r="AV50" s="247">
        <v>1</v>
      </c>
      <c r="AW50" s="247">
        <v>0</v>
      </c>
      <c r="AX50" s="247">
        <v>2</v>
      </c>
      <c r="AY50" s="247">
        <v>0</v>
      </c>
      <c r="AZ50" s="247">
        <v>0</v>
      </c>
      <c r="BA50" s="247">
        <v>0</v>
      </c>
      <c r="BB50" s="247">
        <v>0</v>
      </c>
      <c r="BC50" s="247">
        <v>0</v>
      </c>
      <c r="BD50" s="248">
        <f t="shared" ref="BD50:BD56" si="99">AVERAGE(AU50:BC50)</f>
        <v>0.33333333333333331</v>
      </c>
      <c r="BE50" s="252">
        <f t="shared" ref="BE50:BE56" si="100">SUM(AU50:BC50)</f>
        <v>3</v>
      </c>
      <c r="BF50" s="252">
        <v>9</v>
      </c>
      <c r="BG50" s="253">
        <f t="shared" ref="BG50:BG56" si="101">BE50/BF50</f>
        <v>0.33333333333333331</v>
      </c>
      <c r="BH50" s="247">
        <v>0</v>
      </c>
      <c r="BI50" s="247">
        <v>1</v>
      </c>
      <c r="BJ50" s="247">
        <v>0</v>
      </c>
      <c r="BK50" s="247">
        <v>0</v>
      </c>
      <c r="BL50" s="247">
        <v>0</v>
      </c>
      <c r="BM50" s="247">
        <v>0</v>
      </c>
      <c r="BN50" s="247">
        <v>0</v>
      </c>
      <c r="BO50" s="247">
        <v>1</v>
      </c>
      <c r="BP50" s="247">
        <v>0</v>
      </c>
      <c r="BQ50" s="254">
        <f t="shared" ref="BQ50:BQ56" si="102">AVERAGE(BH50:BP50)</f>
        <v>0.22222222222222221</v>
      </c>
      <c r="BR50" s="251">
        <f t="shared" ref="BR50:BR56" si="103">SUM(BH50:BP50)</f>
        <v>2</v>
      </c>
      <c r="BS50" s="252">
        <v>9</v>
      </c>
      <c r="BT50" s="253">
        <f t="shared" ref="BT50:BT56" si="104">BR50/BS50</f>
        <v>0.22222222222222221</v>
      </c>
      <c r="BU50" s="247">
        <v>1</v>
      </c>
      <c r="BV50" s="247">
        <v>0</v>
      </c>
      <c r="BW50" s="247">
        <v>1</v>
      </c>
      <c r="BX50" s="247">
        <v>0</v>
      </c>
      <c r="BY50" s="247">
        <v>0</v>
      </c>
      <c r="BZ50" s="247">
        <v>1</v>
      </c>
      <c r="CA50" s="247">
        <v>0</v>
      </c>
      <c r="CB50" s="247">
        <v>0</v>
      </c>
      <c r="CC50" s="247">
        <v>1</v>
      </c>
      <c r="CD50" s="254">
        <f t="shared" ref="CD50:CD56" si="105">AVERAGE(BU50:CC50)</f>
        <v>0.44444444444444442</v>
      </c>
      <c r="CE50" s="251">
        <f t="shared" ref="CE50:CE56" si="106">SUM(BU50:CC50)</f>
        <v>4</v>
      </c>
      <c r="CF50" s="252">
        <v>9</v>
      </c>
      <c r="CG50" s="253">
        <f t="shared" ref="CG50:CG56" si="107">CE50/CF50</f>
        <v>0.44444444444444442</v>
      </c>
      <c r="CH50" s="247">
        <v>0</v>
      </c>
      <c r="CI50" s="247">
        <v>0</v>
      </c>
      <c r="CJ50" s="247">
        <v>0</v>
      </c>
      <c r="CK50" s="247">
        <v>0</v>
      </c>
      <c r="CL50" s="247">
        <v>0</v>
      </c>
      <c r="CM50" s="247">
        <v>0</v>
      </c>
      <c r="CN50" s="247">
        <v>2</v>
      </c>
      <c r="CO50" s="247">
        <v>0</v>
      </c>
      <c r="CP50" s="247">
        <v>1</v>
      </c>
      <c r="CQ50" s="254">
        <f t="shared" ref="CQ50:CQ56" si="108">AVERAGE(CH50:CP50)</f>
        <v>0.33333333333333331</v>
      </c>
      <c r="CR50" s="251">
        <f t="shared" ref="CR50:CR56" si="109">SUM(CH50:CP50)</f>
        <v>3</v>
      </c>
      <c r="CS50" s="252">
        <v>9</v>
      </c>
      <c r="CT50" s="253">
        <f t="shared" ref="CT50:CT56" si="110">CR50/CS50</f>
        <v>0.33333333333333331</v>
      </c>
      <c r="CU50" s="247">
        <v>0</v>
      </c>
      <c r="CV50" s="247">
        <v>0</v>
      </c>
      <c r="CW50" s="247">
        <v>0</v>
      </c>
      <c r="CX50" s="247">
        <v>0</v>
      </c>
      <c r="CY50" s="247">
        <v>1</v>
      </c>
      <c r="CZ50" s="247">
        <v>2</v>
      </c>
      <c r="DA50" s="247">
        <v>0</v>
      </c>
      <c r="DB50" s="247">
        <v>0</v>
      </c>
      <c r="DC50" s="247">
        <v>0</v>
      </c>
      <c r="DD50" s="254">
        <f t="shared" ref="DD50:DD56" si="111">AVERAGE(CU50:DC50)</f>
        <v>0.33333333333333331</v>
      </c>
      <c r="DE50" s="251">
        <f t="shared" ref="DE50:DE56" si="112">SUM(CU50:DC50)</f>
        <v>3</v>
      </c>
      <c r="DF50" s="252">
        <v>9</v>
      </c>
      <c r="DG50" s="253">
        <f t="shared" ref="DG50:DG56" si="113">DE50/DF50</f>
        <v>0.33333333333333331</v>
      </c>
      <c r="DH50" s="247">
        <v>0</v>
      </c>
      <c r="DI50" s="247">
        <v>0</v>
      </c>
      <c r="DJ50" s="247">
        <v>0</v>
      </c>
      <c r="DK50" s="247">
        <v>0</v>
      </c>
      <c r="DL50" s="247">
        <v>0</v>
      </c>
      <c r="DM50" s="247">
        <v>1</v>
      </c>
      <c r="DN50" s="247">
        <v>0</v>
      </c>
      <c r="DO50" s="247">
        <v>0</v>
      </c>
      <c r="DP50" s="247">
        <v>0</v>
      </c>
      <c r="DQ50" s="254">
        <f t="shared" ref="DQ50:DQ56" si="114">AVERAGE(DH50:DP50)</f>
        <v>0.1111111111111111</v>
      </c>
      <c r="DR50" s="251">
        <f t="shared" ref="DR50:DR56" si="115">SUM(DH50:DP50)</f>
        <v>1</v>
      </c>
      <c r="DS50" s="252">
        <v>9</v>
      </c>
      <c r="DT50" s="253">
        <f t="shared" ref="DT50:DT56" si="116">DR50/DS50</f>
        <v>0.1111111111111111</v>
      </c>
      <c r="DU50" s="247">
        <v>0</v>
      </c>
      <c r="DV50" s="247">
        <v>0</v>
      </c>
      <c r="DW50" s="247">
        <v>0</v>
      </c>
      <c r="DX50" s="247">
        <v>0</v>
      </c>
      <c r="DY50" s="247">
        <v>1</v>
      </c>
      <c r="DZ50" s="247">
        <v>2</v>
      </c>
      <c r="EA50" s="247">
        <v>0</v>
      </c>
      <c r="EB50" s="247">
        <v>0</v>
      </c>
      <c r="EC50" s="247">
        <v>1</v>
      </c>
      <c r="ED50" s="254">
        <f t="shared" ref="ED50:ED56" si="117">AVERAGE(DU50:EC50)</f>
        <v>0.44444444444444442</v>
      </c>
      <c r="EE50" s="251">
        <f t="shared" ref="EE50:EE56" si="118">SUM(DU50:ED50)</f>
        <v>4.4444444444444446</v>
      </c>
      <c r="EF50" s="252">
        <v>9</v>
      </c>
      <c r="EG50" s="253">
        <f t="shared" ref="EG50:EG56" si="119">EE50/EF50</f>
        <v>0.49382716049382719</v>
      </c>
    </row>
    <row r="51" spans="2:137" x14ac:dyDescent="0.2">
      <c r="B51" s="150" t="s">
        <v>115</v>
      </c>
      <c r="C51" s="146" t="s">
        <v>116</v>
      </c>
      <c r="D51" s="146" t="s">
        <v>163</v>
      </c>
      <c r="E51" s="146" t="s">
        <v>156</v>
      </c>
      <c r="F51" s="159" t="s">
        <v>137</v>
      </c>
      <c r="H51" s="273">
        <v>5</v>
      </c>
      <c r="I51" s="274">
        <v>0</v>
      </c>
      <c r="J51" s="274">
        <v>5</v>
      </c>
      <c r="K51" s="274">
        <v>0</v>
      </c>
      <c r="L51" s="274">
        <v>5</v>
      </c>
      <c r="M51" s="274">
        <v>0</v>
      </c>
      <c r="N51" s="274">
        <v>0</v>
      </c>
      <c r="O51" s="274">
        <v>0</v>
      </c>
      <c r="P51" s="274">
        <v>0</v>
      </c>
      <c r="Q51" s="212">
        <f t="shared" si="90"/>
        <v>1.6666666666666667</v>
      </c>
      <c r="R51" s="213">
        <f t="shared" si="91"/>
        <v>15</v>
      </c>
      <c r="S51" s="213">
        <v>6</v>
      </c>
      <c r="T51" s="214">
        <f t="shared" si="92"/>
        <v>2.5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2</v>
      </c>
      <c r="AB51" s="23">
        <v>1</v>
      </c>
      <c r="AC51" s="23">
        <v>1</v>
      </c>
      <c r="AD51" s="212">
        <f t="shared" si="93"/>
        <v>0.44444444444444442</v>
      </c>
      <c r="AE51" s="215">
        <f t="shared" si="94"/>
        <v>4</v>
      </c>
      <c r="AF51" s="215">
        <v>9</v>
      </c>
      <c r="AG51" s="214">
        <f t="shared" si="95"/>
        <v>0.44444444444444442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1</v>
      </c>
      <c r="AN51" s="23">
        <v>0</v>
      </c>
      <c r="AO51" s="23">
        <v>0</v>
      </c>
      <c r="AP51" s="23">
        <v>0</v>
      </c>
      <c r="AQ51" s="212">
        <f t="shared" si="96"/>
        <v>0.1111111111111111</v>
      </c>
      <c r="AR51" s="215">
        <f t="shared" si="97"/>
        <v>1</v>
      </c>
      <c r="AS51" s="218">
        <v>9</v>
      </c>
      <c r="AT51" s="219">
        <f t="shared" si="98"/>
        <v>0.1111111111111111</v>
      </c>
      <c r="AU51" s="23">
        <v>1</v>
      </c>
      <c r="AV51" s="23">
        <v>0</v>
      </c>
      <c r="AW51" s="23">
        <v>1</v>
      </c>
      <c r="AX51" s="23">
        <v>0</v>
      </c>
      <c r="AY51" s="23">
        <v>0</v>
      </c>
      <c r="AZ51" s="23">
        <v>0</v>
      </c>
      <c r="BA51" s="23">
        <v>1</v>
      </c>
      <c r="BB51" s="23">
        <v>0</v>
      </c>
      <c r="BC51" s="23">
        <v>0</v>
      </c>
      <c r="BD51" s="212">
        <f t="shared" si="99"/>
        <v>0.33333333333333331</v>
      </c>
      <c r="BE51" s="218">
        <f t="shared" si="100"/>
        <v>3</v>
      </c>
      <c r="BF51" s="218">
        <v>9</v>
      </c>
      <c r="BG51" s="219">
        <f t="shared" si="101"/>
        <v>0.33333333333333331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20">
        <f t="shared" si="102"/>
        <v>0</v>
      </c>
      <c r="BR51" s="215">
        <f t="shared" si="103"/>
        <v>0</v>
      </c>
      <c r="BS51" s="218">
        <v>9</v>
      </c>
      <c r="BT51" s="219">
        <f t="shared" si="104"/>
        <v>0</v>
      </c>
      <c r="BU51" s="23">
        <v>0</v>
      </c>
      <c r="BV51" s="23">
        <v>0</v>
      </c>
      <c r="BW51" s="23">
        <v>0</v>
      </c>
      <c r="BX51" s="23">
        <v>0</v>
      </c>
      <c r="BY51" s="23">
        <v>1</v>
      </c>
      <c r="BZ51" s="23">
        <v>0</v>
      </c>
      <c r="CA51" s="23">
        <v>0</v>
      </c>
      <c r="CB51" s="23">
        <v>0</v>
      </c>
      <c r="CC51" s="23">
        <v>0</v>
      </c>
      <c r="CD51" s="220">
        <f t="shared" si="105"/>
        <v>0.1111111111111111</v>
      </c>
      <c r="CE51" s="215">
        <f t="shared" si="106"/>
        <v>1</v>
      </c>
      <c r="CF51" s="218">
        <v>9</v>
      </c>
      <c r="CG51" s="219">
        <f t="shared" si="107"/>
        <v>0.1111111111111111</v>
      </c>
      <c r="CH51" s="23">
        <v>0</v>
      </c>
      <c r="CI51" s="23">
        <v>0</v>
      </c>
      <c r="CJ51" s="23">
        <v>1</v>
      </c>
      <c r="CK51" s="23">
        <v>0</v>
      </c>
      <c r="CL51" s="23">
        <v>0</v>
      </c>
      <c r="CM51" s="23">
        <v>0</v>
      </c>
      <c r="CN51" s="23">
        <v>0</v>
      </c>
      <c r="CO51" s="23">
        <v>0</v>
      </c>
      <c r="CP51" s="23">
        <v>0</v>
      </c>
      <c r="CQ51" s="220">
        <f t="shared" si="108"/>
        <v>0.1111111111111111</v>
      </c>
      <c r="CR51" s="215">
        <f t="shared" si="109"/>
        <v>1</v>
      </c>
      <c r="CS51" s="218">
        <v>9</v>
      </c>
      <c r="CT51" s="219">
        <f t="shared" si="110"/>
        <v>0.1111111111111111</v>
      </c>
      <c r="CU51" s="23">
        <v>0</v>
      </c>
      <c r="CV51" s="23">
        <v>0</v>
      </c>
      <c r="CW51" s="23">
        <v>0</v>
      </c>
      <c r="CX51" s="23">
        <v>2</v>
      </c>
      <c r="CY51" s="23">
        <v>0</v>
      </c>
      <c r="CZ51" s="23">
        <v>0</v>
      </c>
      <c r="DA51" s="23">
        <v>0</v>
      </c>
      <c r="DB51" s="23">
        <v>0</v>
      </c>
      <c r="DC51" s="23">
        <v>0</v>
      </c>
      <c r="DD51" s="220">
        <f t="shared" si="111"/>
        <v>0.22222222222222221</v>
      </c>
      <c r="DE51" s="215">
        <f t="shared" si="112"/>
        <v>2</v>
      </c>
      <c r="DF51" s="218">
        <v>9</v>
      </c>
      <c r="DG51" s="219">
        <f t="shared" si="113"/>
        <v>0.22222222222222221</v>
      </c>
      <c r="DH51" s="23">
        <v>1</v>
      </c>
      <c r="DI51" s="23">
        <v>0</v>
      </c>
      <c r="DJ51" s="23">
        <v>0</v>
      </c>
      <c r="DK51" s="23">
        <v>0</v>
      </c>
      <c r="DL51" s="23">
        <v>0</v>
      </c>
      <c r="DM51" s="23">
        <v>0</v>
      </c>
      <c r="DN51" s="23">
        <v>0</v>
      </c>
      <c r="DO51" s="23">
        <v>0</v>
      </c>
      <c r="DP51" s="23">
        <v>0</v>
      </c>
      <c r="DQ51" s="220">
        <f t="shared" si="114"/>
        <v>0.1111111111111111</v>
      </c>
      <c r="DR51" s="215">
        <f t="shared" si="115"/>
        <v>1</v>
      </c>
      <c r="DS51" s="218">
        <v>9</v>
      </c>
      <c r="DT51" s="219">
        <f t="shared" si="116"/>
        <v>0.1111111111111111</v>
      </c>
      <c r="DU51" s="23">
        <v>0</v>
      </c>
      <c r="DV51" s="23">
        <v>0</v>
      </c>
      <c r="DW51" s="23">
        <v>0</v>
      </c>
      <c r="DX51" s="23">
        <v>0</v>
      </c>
      <c r="DY51" s="23">
        <v>1</v>
      </c>
      <c r="DZ51" s="23">
        <v>1</v>
      </c>
      <c r="EA51" s="23">
        <v>0</v>
      </c>
      <c r="EB51" s="23">
        <v>0</v>
      </c>
      <c r="EC51" s="23">
        <v>0</v>
      </c>
      <c r="ED51" s="220">
        <f t="shared" si="117"/>
        <v>0.22222222222222221</v>
      </c>
      <c r="EE51" s="215">
        <f t="shared" si="118"/>
        <v>2.2222222222222223</v>
      </c>
      <c r="EF51" s="218">
        <v>9</v>
      </c>
      <c r="EG51" s="219">
        <f t="shared" si="119"/>
        <v>0.24691358024691359</v>
      </c>
    </row>
    <row r="52" spans="2:137" x14ac:dyDescent="0.2">
      <c r="B52" s="150" t="s">
        <v>115</v>
      </c>
      <c r="C52" s="146" t="s">
        <v>116</v>
      </c>
      <c r="D52" s="146" t="s">
        <v>164</v>
      </c>
      <c r="E52" s="146" t="s">
        <v>156</v>
      </c>
      <c r="F52" s="159" t="s">
        <v>137</v>
      </c>
      <c r="H52" s="233">
        <v>3</v>
      </c>
      <c r="I52" s="23">
        <v>4</v>
      </c>
      <c r="J52" s="23">
        <v>0</v>
      </c>
      <c r="K52" s="23">
        <v>1</v>
      </c>
      <c r="L52" s="23">
        <v>0</v>
      </c>
      <c r="M52" s="23">
        <v>0</v>
      </c>
      <c r="N52" s="23">
        <v>1</v>
      </c>
      <c r="O52" s="23">
        <v>0</v>
      </c>
      <c r="P52" s="23">
        <v>1</v>
      </c>
      <c r="Q52" s="212">
        <f t="shared" si="90"/>
        <v>1.1111111111111112</v>
      </c>
      <c r="R52" s="213">
        <f t="shared" si="91"/>
        <v>10</v>
      </c>
      <c r="S52" s="213">
        <v>9</v>
      </c>
      <c r="T52" s="214">
        <f t="shared" si="92"/>
        <v>1.1111111111111112</v>
      </c>
      <c r="U52" s="23">
        <v>1</v>
      </c>
      <c r="V52" s="23">
        <v>0</v>
      </c>
      <c r="W52" s="23">
        <v>1</v>
      </c>
      <c r="X52" s="23">
        <v>2</v>
      </c>
      <c r="Y52" s="23">
        <v>1</v>
      </c>
      <c r="Z52" s="23">
        <v>0</v>
      </c>
      <c r="AA52" s="23">
        <v>1</v>
      </c>
      <c r="AB52" s="23">
        <v>0</v>
      </c>
      <c r="AC52" s="23">
        <v>1</v>
      </c>
      <c r="AD52" s="212">
        <f t="shared" si="93"/>
        <v>0.77777777777777779</v>
      </c>
      <c r="AE52" s="215">
        <f t="shared" si="94"/>
        <v>7</v>
      </c>
      <c r="AF52" s="215">
        <v>9</v>
      </c>
      <c r="AG52" s="214">
        <f t="shared" si="95"/>
        <v>0.77777777777777779</v>
      </c>
      <c r="AH52" s="23">
        <v>0</v>
      </c>
      <c r="AI52" s="23">
        <v>0</v>
      </c>
      <c r="AJ52" s="23">
        <v>0</v>
      </c>
      <c r="AK52" s="23">
        <v>0</v>
      </c>
      <c r="AL52" s="23">
        <v>2</v>
      </c>
      <c r="AM52" s="23">
        <v>1</v>
      </c>
      <c r="AN52" s="23">
        <v>1</v>
      </c>
      <c r="AO52" s="23">
        <v>0</v>
      </c>
      <c r="AP52" s="23">
        <v>1</v>
      </c>
      <c r="AQ52" s="212">
        <f t="shared" si="96"/>
        <v>0.55555555555555558</v>
      </c>
      <c r="AR52" s="215">
        <f t="shared" si="97"/>
        <v>5</v>
      </c>
      <c r="AS52" s="218">
        <v>9</v>
      </c>
      <c r="AT52" s="219">
        <f t="shared" si="98"/>
        <v>0.55555555555555558</v>
      </c>
      <c r="AU52" s="23">
        <v>0</v>
      </c>
      <c r="AV52" s="23">
        <v>0</v>
      </c>
      <c r="AW52" s="23">
        <v>1</v>
      </c>
      <c r="AX52" s="23">
        <v>0</v>
      </c>
      <c r="AY52" s="23">
        <v>0</v>
      </c>
      <c r="AZ52" s="23">
        <v>0</v>
      </c>
      <c r="BA52" s="23">
        <v>0</v>
      </c>
      <c r="BB52" s="23">
        <v>0</v>
      </c>
      <c r="BC52" s="23">
        <v>0</v>
      </c>
      <c r="BD52" s="212">
        <f t="shared" si="99"/>
        <v>0.1111111111111111</v>
      </c>
      <c r="BE52" s="218">
        <f t="shared" si="100"/>
        <v>1</v>
      </c>
      <c r="BF52" s="218">
        <v>9</v>
      </c>
      <c r="BG52" s="219">
        <f t="shared" si="101"/>
        <v>0.1111111111111111</v>
      </c>
      <c r="BH52" s="23">
        <v>0</v>
      </c>
      <c r="BI52" s="23">
        <v>0</v>
      </c>
      <c r="BJ52" s="23">
        <v>0</v>
      </c>
      <c r="BK52" s="23">
        <v>0</v>
      </c>
      <c r="BL52" s="23">
        <v>0</v>
      </c>
      <c r="BM52" s="23">
        <v>1</v>
      </c>
      <c r="BN52" s="23">
        <v>0</v>
      </c>
      <c r="BO52" s="23">
        <v>0</v>
      </c>
      <c r="BP52" s="23">
        <v>0</v>
      </c>
      <c r="BQ52" s="220">
        <f t="shared" si="102"/>
        <v>0.1111111111111111</v>
      </c>
      <c r="BR52" s="215">
        <f t="shared" si="103"/>
        <v>1</v>
      </c>
      <c r="BS52" s="218">
        <v>9</v>
      </c>
      <c r="BT52" s="219">
        <f t="shared" si="104"/>
        <v>0.1111111111111111</v>
      </c>
      <c r="BU52" s="23">
        <v>1</v>
      </c>
      <c r="BV52" s="23">
        <v>1</v>
      </c>
      <c r="BW52" s="23">
        <v>1</v>
      </c>
      <c r="BX52" s="23">
        <v>0</v>
      </c>
      <c r="BY52" s="23">
        <v>1</v>
      </c>
      <c r="BZ52" s="23">
        <v>2</v>
      </c>
      <c r="CA52" s="23">
        <v>1</v>
      </c>
      <c r="CB52" s="23">
        <v>0</v>
      </c>
      <c r="CC52" s="23">
        <v>0</v>
      </c>
      <c r="CD52" s="220">
        <f t="shared" si="105"/>
        <v>0.77777777777777779</v>
      </c>
      <c r="CE52" s="215">
        <f t="shared" si="106"/>
        <v>7</v>
      </c>
      <c r="CF52" s="218">
        <v>9</v>
      </c>
      <c r="CG52" s="219">
        <f t="shared" si="107"/>
        <v>0.77777777777777779</v>
      </c>
      <c r="CH52" s="23">
        <v>2</v>
      </c>
      <c r="CI52" s="23">
        <v>2</v>
      </c>
      <c r="CJ52" s="23">
        <v>0</v>
      </c>
      <c r="CK52" s="23">
        <v>1</v>
      </c>
      <c r="CL52" s="23">
        <v>0</v>
      </c>
      <c r="CM52" s="23">
        <v>0</v>
      </c>
      <c r="CN52" s="23">
        <v>0</v>
      </c>
      <c r="CO52" s="23">
        <v>1</v>
      </c>
      <c r="CP52" s="23">
        <v>0</v>
      </c>
      <c r="CQ52" s="220">
        <f t="shared" si="108"/>
        <v>0.66666666666666663</v>
      </c>
      <c r="CR52" s="215">
        <f t="shared" si="109"/>
        <v>6</v>
      </c>
      <c r="CS52" s="218">
        <v>9</v>
      </c>
      <c r="CT52" s="219">
        <f t="shared" si="110"/>
        <v>0.66666666666666663</v>
      </c>
      <c r="CU52" s="23">
        <v>0</v>
      </c>
      <c r="CV52" s="23">
        <v>0</v>
      </c>
      <c r="CW52" s="23">
        <v>0</v>
      </c>
      <c r="CX52" s="23">
        <v>0</v>
      </c>
      <c r="CY52" s="23">
        <v>0</v>
      </c>
      <c r="CZ52" s="23">
        <v>0</v>
      </c>
      <c r="DA52" s="23">
        <v>0</v>
      </c>
      <c r="DB52" s="23">
        <v>1</v>
      </c>
      <c r="DC52" s="23">
        <v>0</v>
      </c>
      <c r="DD52" s="220">
        <f t="shared" si="111"/>
        <v>0.1111111111111111</v>
      </c>
      <c r="DE52" s="215">
        <f t="shared" si="112"/>
        <v>1</v>
      </c>
      <c r="DF52" s="218">
        <v>9</v>
      </c>
      <c r="DG52" s="219">
        <f t="shared" si="113"/>
        <v>0.1111111111111111</v>
      </c>
      <c r="DH52" s="23">
        <v>0</v>
      </c>
      <c r="DI52" s="23">
        <v>0</v>
      </c>
      <c r="DJ52" s="23">
        <v>0</v>
      </c>
      <c r="DK52" s="23">
        <v>0</v>
      </c>
      <c r="DL52" s="23">
        <v>0</v>
      </c>
      <c r="DM52" s="23">
        <v>0</v>
      </c>
      <c r="DN52" s="23">
        <v>0</v>
      </c>
      <c r="DO52" s="23">
        <v>0</v>
      </c>
      <c r="DP52" s="23">
        <v>0</v>
      </c>
      <c r="DQ52" s="220">
        <f t="shared" si="114"/>
        <v>0</v>
      </c>
      <c r="DR52" s="215">
        <f t="shared" si="115"/>
        <v>0</v>
      </c>
      <c r="DS52" s="218">
        <v>9</v>
      </c>
      <c r="DT52" s="219">
        <f t="shared" si="116"/>
        <v>0</v>
      </c>
      <c r="DU52" s="23">
        <v>1</v>
      </c>
      <c r="DV52" s="23">
        <v>0</v>
      </c>
      <c r="DW52" s="23">
        <v>1</v>
      </c>
      <c r="DX52" s="23">
        <v>1</v>
      </c>
      <c r="DY52" s="23">
        <v>0</v>
      </c>
      <c r="DZ52" s="23">
        <v>0</v>
      </c>
      <c r="EA52" s="23">
        <v>0</v>
      </c>
      <c r="EB52" s="23">
        <v>0</v>
      </c>
      <c r="EC52" s="23">
        <v>0</v>
      </c>
      <c r="ED52" s="220">
        <f t="shared" si="117"/>
        <v>0.33333333333333331</v>
      </c>
      <c r="EE52" s="215">
        <f t="shared" si="118"/>
        <v>3.3333333333333335</v>
      </c>
      <c r="EF52" s="218">
        <v>9</v>
      </c>
      <c r="EG52" s="219">
        <f t="shared" si="119"/>
        <v>0.37037037037037041</v>
      </c>
    </row>
    <row r="53" spans="2:137" x14ac:dyDescent="0.2">
      <c r="B53" s="150" t="s">
        <v>115</v>
      </c>
      <c r="C53" s="146" t="s">
        <v>116</v>
      </c>
      <c r="D53" s="146" t="s">
        <v>165</v>
      </c>
      <c r="E53" s="146" t="s">
        <v>156</v>
      </c>
      <c r="F53" s="159" t="s">
        <v>137</v>
      </c>
      <c r="H53" s="233">
        <v>0</v>
      </c>
      <c r="I53" s="23">
        <v>1</v>
      </c>
      <c r="J53" s="23">
        <v>0</v>
      </c>
      <c r="K53" s="23">
        <v>0</v>
      </c>
      <c r="L53" s="23">
        <v>0</v>
      </c>
      <c r="M53" s="23">
        <v>0</v>
      </c>
      <c r="N53" s="23">
        <v>2</v>
      </c>
      <c r="O53" s="23">
        <v>1</v>
      </c>
      <c r="P53" s="23">
        <v>1</v>
      </c>
      <c r="Q53" s="212">
        <f t="shared" si="90"/>
        <v>0.55555555555555558</v>
      </c>
      <c r="R53" s="213">
        <f t="shared" si="91"/>
        <v>5</v>
      </c>
      <c r="S53" s="213">
        <v>9</v>
      </c>
      <c r="T53" s="214">
        <f t="shared" si="92"/>
        <v>0.55555555555555558</v>
      </c>
      <c r="U53" s="23">
        <v>0</v>
      </c>
      <c r="V53" s="23">
        <v>1</v>
      </c>
      <c r="W53" s="23">
        <v>2</v>
      </c>
      <c r="X53" s="23">
        <v>1</v>
      </c>
      <c r="Y53" s="23">
        <v>1</v>
      </c>
      <c r="Z53" s="23">
        <v>0</v>
      </c>
      <c r="AA53" s="23">
        <v>0</v>
      </c>
      <c r="AB53" s="23">
        <v>0</v>
      </c>
      <c r="AC53" s="23">
        <v>1</v>
      </c>
      <c r="AD53" s="212">
        <f t="shared" si="93"/>
        <v>0.66666666666666663</v>
      </c>
      <c r="AE53" s="215">
        <f t="shared" si="94"/>
        <v>6</v>
      </c>
      <c r="AF53" s="215">
        <v>9</v>
      </c>
      <c r="AG53" s="214">
        <f t="shared" si="95"/>
        <v>0.66666666666666663</v>
      </c>
      <c r="AH53" s="23">
        <v>0</v>
      </c>
      <c r="AI53" s="23">
        <v>0</v>
      </c>
      <c r="AJ53" s="23">
        <v>1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1</v>
      </c>
      <c r="AQ53" s="212">
        <f t="shared" si="96"/>
        <v>0.22222222222222221</v>
      </c>
      <c r="AR53" s="215">
        <f t="shared" si="97"/>
        <v>2</v>
      </c>
      <c r="AS53" s="218">
        <v>9</v>
      </c>
      <c r="AT53" s="219">
        <f t="shared" si="98"/>
        <v>0.22222222222222221</v>
      </c>
      <c r="AU53" s="23">
        <v>0</v>
      </c>
      <c r="AV53" s="23">
        <v>0</v>
      </c>
      <c r="AW53" s="23">
        <v>1</v>
      </c>
      <c r="AX53" s="23">
        <v>0</v>
      </c>
      <c r="AY53" s="23">
        <v>0</v>
      </c>
      <c r="AZ53" s="23">
        <v>0</v>
      </c>
      <c r="BA53" s="23">
        <v>0</v>
      </c>
      <c r="BB53" s="23">
        <v>0</v>
      </c>
      <c r="BC53" s="23">
        <v>0</v>
      </c>
      <c r="BD53" s="212">
        <f t="shared" si="99"/>
        <v>0.1111111111111111</v>
      </c>
      <c r="BE53" s="218">
        <f t="shared" si="100"/>
        <v>1</v>
      </c>
      <c r="BF53" s="218">
        <v>9</v>
      </c>
      <c r="BG53" s="219">
        <f t="shared" si="101"/>
        <v>0.1111111111111111</v>
      </c>
      <c r="BH53" s="23">
        <v>1</v>
      </c>
      <c r="BI53" s="23">
        <v>0</v>
      </c>
      <c r="BJ53" s="23">
        <v>0</v>
      </c>
      <c r="BK53" s="23">
        <v>0</v>
      </c>
      <c r="BL53" s="23">
        <v>0</v>
      </c>
      <c r="BM53" s="23">
        <v>0</v>
      </c>
      <c r="BN53" s="23">
        <v>0</v>
      </c>
      <c r="BO53" s="23">
        <v>0</v>
      </c>
      <c r="BP53" s="23">
        <v>0</v>
      </c>
      <c r="BQ53" s="220">
        <f t="shared" si="102"/>
        <v>0.1111111111111111</v>
      </c>
      <c r="BR53" s="215">
        <f t="shared" si="103"/>
        <v>1</v>
      </c>
      <c r="BS53" s="218">
        <v>9</v>
      </c>
      <c r="BT53" s="219">
        <f t="shared" si="104"/>
        <v>0.1111111111111111</v>
      </c>
      <c r="BU53" s="23">
        <v>0</v>
      </c>
      <c r="BV53" s="23">
        <v>1</v>
      </c>
      <c r="BW53" s="23">
        <v>1</v>
      </c>
      <c r="BX53" s="23">
        <v>0</v>
      </c>
      <c r="BY53" s="23">
        <v>0</v>
      </c>
      <c r="BZ53" s="23">
        <v>0</v>
      </c>
      <c r="CA53" s="23">
        <v>0</v>
      </c>
      <c r="CB53" s="23">
        <v>0</v>
      </c>
      <c r="CC53" s="23">
        <v>0</v>
      </c>
      <c r="CD53" s="220">
        <f t="shared" si="105"/>
        <v>0.22222222222222221</v>
      </c>
      <c r="CE53" s="215">
        <f t="shared" si="106"/>
        <v>2</v>
      </c>
      <c r="CF53" s="218">
        <v>9</v>
      </c>
      <c r="CG53" s="219">
        <f t="shared" si="107"/>
        <v>0.22222222222222221</v>
      </c>
      <c r="CH53" s="23">
        <v>0</v>
      </c>
      <c r="CI53" s="23">
        <v>0</v>
      </c>
      <c r="CJ53" s="23">
        <v>1</v>
      </c>
      <c r="CK53" s="23">
        <v>0</v>
      </c>
      <c r="CL53" s="23">
        <v>0</v>
      </c>
      <c r="CM53" s="23">
        <v>0</v>
      </c>
      <c r="CN53" s="23">
        <v>0</v>
      </c>
      <c r="CO53" s="23">
        <v>0</v>
      </c>
      <c r="CP53" s="23">
        <v>1</v>
      </c>
      <c r="CQ53" s="220">
        <f t="shared" si="108"/>
        <v>0.22222222222222221</v>
      </c>
      <c r="CR53" s="215">
        <f t="shared" si="109"/>
        <v>2</v>
      </c>
      <c r="CS53" s="218">
        <v>9</v>
      </c>
      <c r="CT53" s="219">
        <f t="shared" si="110"/>
        <v>0.22222222222222221</v>
      </c>
      <c r="CU53" s="23">
        <v>0</v>
      </c>
      <c r="CV53" s="23">
        <v>0</v>
      </c>
      <c r="CW53" s="23">
        <v>0</v>
      </c>
      <c r="CX53" s="23">
        <v>0</v>
      </c>
      <c r="CY53" s="23">
        <v>0</v>
      </c>
      <c r="CZ53" s="23">
        <v>0</v>
      </c>
      <c r="DA53" s="23">
        <v>0</v>
      </c>
      <c r="DB53" s="23">
        <v>1</v>
      </c>
      <c r="DC53" s="23">
        <v>0</v>
      </c>
      <c r="DD53" s="220">
        <f t="shared" si="111"/>
        <v>0.1111111111111111</v>
      </c>
      <c r="DE53" s="215">
        <f t="shared" si="112"/>
        <v>1</v>
      </c>
      <c r="DF53" s="218">
        <v>9</v>
      </c>
      <c r="DG53" s="219">
        <f t="shared" si="113"/>
        <v>0.1111111111111111</v>
      </c>
      <c r="DH53" s="23">
        <v>0</v>
      </c>
      <c r="DI53" s="23">
        <v>0</v>
      </c>
      <c r="DJ53" s="23">
        <v>0</v>
      </c>
      <c r="DK53" s="23">
        <v>0</v>
      </c>
      <c r="DL53" s="23">
        <v>0</v>
      </c>
      <c r="DM53" s="23">
        <v>0</v>
      </c>
      <c r="DN53" s="23">
        <v>0</v>
      </c>
      <c r="DO53" s="23">
        <v>0</v>
      </c>
      <c r="DP53" s="23">
        <v>0</v>
      </c>
      <c r="DQ53" s="220">
        <f t="shared" si="114"/>
        <v>0</v>
      </c>
      <c r="DR53" s="215">
        <f t="shared" si="115"/>
        <v>0</v>
      </c>
      <c r="DS53" s="218">
        <v>9</v>
      </c>
      <c r="DT53" s="219">
        <f t="shared" si="116"/>
        <v>0</v>
      </c>
      <c r="DU53" s="23">
        <v>0</v>
      </c>
      <c r="DV53" s="23">
        <v>0</v>
      </c>
      <c r="DW53" s="23">
        <v>0</v>
      </c>
      <c r="DX53" s="23">
        <v>0</v>
      </c>
      <c r="DY53" s="23">
        <v>0</v>
      </c>
      <c r="DZ53" s="23">
        <v>0</v>
      </c>
      <c r="EA53" s="23">
        <v>1</v>
      </c>
      <c r="EB53" s="23">
        <v>0</v>
      </c>
      <c r="EC53" s="23">
        <v>0</v>
      </c>
      <c r="ED53" s="220">
        <f t="shared" si="117"/>
        <v>0.1111111111111111</v>
      </c>
      <c r="EE53" s="215">
        <f t="shared" si="118"/>
        <v>1.1111111111111112</v>
      </c>
      <c r="EF53" s="218">
        <v>9</v>
      </c>
      <c r="EG53" s="219">
        <f t="shared" si="119"/>
        <v>0.1234567901234568</v>
      </c>
    </row>
    <row r="54" spans="2:137" x14ac:dyDescent="0.2">
      <c r="B54" s="150" t="s">
        <v>115</v>
      </c>
      <c r="C54" s="146" t="s">
        <v>116</v>
      </c>
      <c r="D54" s="146" t="s">
        <v>387</v>
      </c>
      <c r="E54" s="146" t="s">
        <v>156</v>
      </c>
      <c r="F54" s="159" t="s">
        <v>137</v>
      </c>
      <c r="H54" s="233">
        <v>0</v>
      </c>
      <c r="I54" s="23">
        <v>3</v>
      </c>
      <c r="J54" s="23">
        <v>0</v>
      </c>
      <c r="K54" s="23">
        <v>1</v>
      </c>
      <c r="L54" s="23">
        <v>2</v>
      </c>
      <c r="M54" s="23">
        <v>1</v>
      </c>
      <c r="N54" s="23">
        <v>0</v>
      </c>
      <c r="O54" s="23">
        <v>1</v>
      </c>
      <c r="P54" s="23">
        <v>1</v>
      </c>
      <c r="Q54" s="212">
        <f t="shared" si="90"/>
        <v>1</v>
      </c>
      <c r="R54" s="213">
        <f t="shared" si="91"/>
        <v>9</v>
      </c>
      <c r="S54" s="213">
        <v>9</v>
      </c>
      <c r="T54" s="214">
        <f t="shared" si="92"/>
        <v>1</v>
      </c>
      <c r="U54" s="23">
        <v>1</v>
      </c>
      <c r="V54" s="23">
        <v>0</v>
      </c>
      <c r="W54" s="23">
        <v>0</v>
      </c>
      <c r="X54" s="23">
        <v>0</v>
      </c>
      <c r="Y54" s="23">
        <v>2</v>
      </c>
      <c r="Z54" s="23">
        <v>2</v>
      </c>
      <c r="AA54" s="23">
        <v>1</v>
      </c>
      <c r="AB54" s="23">
        <v>0</v>
      </c>
      <c r="AC54" s="23">
        <v>1</v>
      </c>
      <c r="AD54" s="212">
        <f t="shared" si="93"/>
        <v>0.77777777777777779</v>
      </c>
      <c r="AE54" s="215">
        <f t="shared" si="94"/>
        <v>7</v>
      </c>
      <c r="AF54" s="215">
        <v>9</v>
      </c>
      <c r="AG54" s="214">
        <f t="shared" si="95"/>
        <v>0.77777777777777779</v>
      </c>
      <c r="AH54" s="23">
        <v>1</v>
      </c>
      <c r="AI54" s="23">
        <v>0</v>
      </c>
      <c r="AJ54" s="23">
        <v>0</v>
      </c>
      <c r="AK54" s="23">
        <v>0</v>
      </c>
      <c r="AL54" s="23">
        <v>0</v>
      </c>
      <c r="AM54" s="23">
        <v>1</v>
      </c>
      <c r="AN54" s="23">
        <v>1</v>
      </c>
      <c r="AO54" s="23">
        <v>1</v>
      </c>
      <c r="AP54" s="23">
        <v>0</v>
      </c>
      <c r="AQ54" s="212">
        <f t="shared" si="96"/>
        <v>0.44444444444444442</v>
      </c>
      <c r="AR54" s="215">
        <f t="shared" si="97"/>
        <v>4</v>
      </c>
      <c r="AS54" s="218">
        <v>9</v>
      </c>
      <c r="AT54" s="219">
        <f t="shared" si="98"/>
        <v>0.44444444444444442</v>
      </c>
      <c r="AU54" s="23">
        <v>0</v>
      </c>
      <c r="AV54" s="23">
        <v>0</v>
      </c>
      <c r="AW54" s="23">
        <v>1</v>
      </c>
      <c r="AX54" s="23">
        <v>0</v>
      </c>
      <c r="AY54" s="23">
        <v>0</v>
      </c>
      <c r="AZ54" s="23">
        <v>0</v>
      </c>
      <c r="BA54" s="23">
        <v>3</v>
      </c>
      <c r="BB54" s="23">
        <v>2</v>
      </c>
      <c r="BC54" s="23">
        <v>1</v>
      </c>
      <c r="BD54" s="212">
        <f t="shared" si="99"/>
        <v>0.77777777777777779</v>
      </c>
      <c r="BE54" s="218">
        <f t="shared" si="100"/>
        <v>7</v>
      </c>
      <c r="BF54" s="218">
        <v>9</v>
      </c>
      <c r="BG54" s="219">
        <f t="shared" si="101"/>
        <v>0.77777777777777779</v>
      </c>
      <c r="BH54" s="23">
        <v>0</v>
      </c>
      <c r="BI54" s="23">
        <v>0</v>
      </c>
      <c r="BJ54" s="23">
        <v>1</v>
      </c>
      <c r="BK54" s="23">
        <v>0</v>
      </c>
      <c r="BL54" s="23">
        <v>0</v>
      </c>
      <c r="BM54" s="23">
        <v>0</v>
      </c>
      <c r="BN54" s="23">
        <v>0</v>
      </c>
      <c r="BO54" s="23">
        <v>0</v>
      </c>
      <c r="BP54" s="23">
        <v>0</v>
      </c>
      <c r="BQ54" s="220">
        <f t="shared" si="102"/>
        <v>0.1111111111111111</v>
      </c>
      <c r="BR54" s="215">
        <f t="shared" si="103"/>
        <v>1</v>
      </c>
      <c r="BS54" s="218">
        <v>9</v>
      </c>
      <c r="BT54" s="219">
        <f t="shared" si="104"/>
        <v>0.1111111111111111</v>
      </c>
      <c r="BU54" s="23">
        <v>1</v>
      </c>
      <c r="BV54" s="23">
        <v>1</v>
      </c>
      <c r="BW54" s="23">
        <v>1</v>
      </c>
      <c r="BX54" s="23">
        <v>2</v>
      </c>
      <c r="BY54" s="23">
        <v>0</v>
      </c>
      <c r="BZ54" s="23">
        <v>2</v>
      </c>
      <c r="CA54" s="23">
        <v>1</v>
      </c>
      <c r="CB54" s="23">
        <v>1</v>
      </c>
      <c r="CC54" s="23">
        <v>0</v>
      </c>
      <c r="CD54" s="220">
        <f t="shared" si="105"/>
        <v>1</v>
      </c>
      <c r="CE54" s="215">
        <f t="shared" si="106"/>
        <v>9</v>
      </c>
      <c r="CF54" s="218">
        <v>9</v>
      </c>
      <c r="CG54" s="219">
        <f t="shared" si="107"/>
        <v>1</v>
      </c>
      <c r="CH54" s="23">
        <v>0</v>
      </c>
      <c r="CI54" s="23">
        <v>0</v>
      </c>
      <c r="CJ54" s="23">
        <v>1</v>
      </c>
      <c r="CK54" s="23">
        <v>0</v>
      </c>
      <c r="CL54" s="23">
        <v>1</v>
      </c>
      <c r="CM54" s="23">
        <v>0</v>
      </c>
      <c r="CN54" s="23">
        <v>0</v>
      </c>
      <c r="CO54" s="23">
        <v>0</v>
      </c>
      <c r="CP54" s="23">
        <v>4</v>
      </c>
      <c r="CQ54" s="220">
        <f t="shared" si="108"/>
        <v>0.66666666666666663</v>
      </c>
      <c r="CR54" s="215">
        <f t="shared" si="109"/>
        <v>6</v>
      </c>
      <c r="CS54" s="218">
        <v>9</v>
      </c>
      <c r="CT54" s="219">
        <f t="shared" si="110"/>
        <v>0.66666666666666663</v>
      </c>
      <c r="CU54" s="23">
        <v>2</v>
      </c>
      <c r="CV54" s="23">
        <v>0</v>
      </c>
      <c r="CW54" s="23">
        <v>2</v>
      </c>
      <c r="CX54" s="23">
        <v>1</v>
      </c>
      <c r="CY54" s="23">
        <v>0</v>
      </c>
      <c r="CZ54" s="23">
        <v>0</v>
      </c>
      <c r="DA54" s="23">
        <v>0</v>
      </c>
      <c r="DB54" s="23">
        <v>0</v>
      </c>
      <c r="DC54" s="23">
        <v>0</v>
      </c>
      <c r="DD54" s="220">
        <f t="shared" si="111"/>
        <v>0.55555555555555558</v>
      </c>
      <c r="DE54" s="215">
        <f t="shared" si="112"/>
        <v>5</v>
      </c>
      <c r="DF54" s="218">
        <v>9</v>
      </c>
      <c r="DG54" s="219">
        <f t="shared" si="113"/>
        <v>0.55555555555555558</v>
      </c>
      <c r="DH54" s="23">
        <v>0</v>
      </c>
      <c r="DI54" s="23">
        <v>0</v>
      </c>
      <c r="DJ54" s="23">
        <v>0</v>
      </c>
      <c r="DK54" s="23">
        <v>0</v>
      </c>
      <c r="DL54" s="23">
        <v>0</v>
      </c>
      <c r="DM54" s="23">
        <v>1</v>
      </c>
      <c r="DN54" s="23">
        <v>1</v>
      </c>
      <c r="DO54" s="23">
        <v>0</v>
      </c>
      <c r="DP54" s="23">
        <v>0</v>
      </c>
      <c r="DQ54" s="220">
        <f t="shared" si="114"/>
        <v>0.22222222222222221</v>
      </c>
      <c r="DR54" s="215">
        <f t="shared" si="115"/>
        <v>2</v>
      </c>
      <c r="DS54" s="218">
        <v>9</v>
      </c>
      <c r="DT54" s="219">
        <f t="shared" si="116"/>
        <v>0.22222222222222221</v>
      </c>
      <c r="DU54" s="23">
        <v>0</v>
      </c>
      <c r="DV54" s="23">
        <v>0</v>
      </c>
      <c r="DW54" s="23">
        <v>0</v>
      </c>
      <c r="DX54" s="23">
        <v>0</v>
      </c>
      <c r="DY54" s="23">
        <v>0</v>
      </c>
      <c r="DZ54" s="23">
        <v>0</v>
      </c>
      <c r="EA54" s="23">
        <v>0</v>
      </c>
      <c r="EB54" s="23">
        <v>0</v>
      </c>
      <c r="EC54" s="23">
        <v>0</v>
      </c>
      <c r="ED54" s="220">
        <f t="shared" si="117"/>
        <v>0</v>
      </c>
      <c r="EE54" s="215">
        <f t="shared" si="118"/>
        <v>0</v>
      </c>
      <c r="EF54" s="218">
        <v>9</v>
      </c>
      <c r="EG54" s="219">
        <f t="shared" si="119"/>
        <v>0</v>
      </c>
    </row>
    <row r="55" spans="2:137" x14ac:dyDescent="0.2">
      <c r="B55" s="150" t="s">
        <v>115</v>
      </c>
      <c r="C55" s="146" t="s">
        <v>116</v>
      </c>
      <c r="D55" s="146" t="s">
        <v>166</v>
      </c>
      <c r="E55" s="146" t="s">
        <v>156</v>
      </c>
      <c r="F55" s="159" t="s">
        <v>137</v>
      </c>
      <c r="H55" s="233">
        <v>4</v>
      </c>
      <c r="I55" s="23">
        <v>1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1</v>
      </c>
      <c r="P55" s="23">
        <v>0</v>
      </c>
      <c r="Q55" s="212">
        <f t="shared" si="90"/>
        <v>0.66666666666666663</v>
      </c>
      <c r="R55" s="213">
        <f t="shared" si="91"/>
        <v>6</v>
      </c>
      <c r="S55" s="213">
        <v>9</v>
      </c>
      <c r="T55" s="214">
        <f t="shared" si="92"/>
        <v>0.66666666666666663</v>
      </c>
      <c r="U55" s="23">
        <v>0</v>
      </c>
      <c r="V55" s="23">
        <v>2</v>
      </c>
      <c r="W55" s="23">
        <v>0</v>
      </c>
      <c r="X55" s="23">
        <v>0</v>
      </c>
      <c r="Y55" s="23">
        <v>0</v>
      </c>
      <c r="Z55" s="23">
        <v>2</v>
      </c>
      <c r="AA55" s="23">
        <v>0</v>
      </c>
      <c r="AB55" s="23">
        <v>1</v>
      </c>
      <c r="AC55" s="23">
        <v>0</v>
      </c>
      <c r="AD55" s="212">
        <f t="shared" si="93"/>
        <v>0.55555555555555558</v>
      </c>
      <c r="AE55" s="215">
        <f t="shared" si="94"/>
        <v>5</v>
      </c>
      <c r="AF55" s="215">
        <v>9</v>
      </c>
      <c r="AG55" s="214">
        <f t="shared" si="95"/>
        <v>0.55555555555555558</v>
      </c>
      <c r="AH55" s="23">
        <v>0</v>
      </c>
      <c r="AI55" s="23">
        <v>0</v>
      </c>
      <c r="AJ55" s="23">
        <v>0</v>
      </c>
      <c r="AK55" s="23">
        <v>0</v>
      </c>
      <c r="AL55" s="23">
        <v>1</v>
      </c>
      <c r="AM55" s="23">
        <v>0</v>
      </c>
      <c r="AN55" s="23">
        <v>0</v>
      </c>
      <c r="AO55" s="23">
        <v>0</v>
      </c>
      <c r="AP55" s="23">
        <v>1</v>
      </c>
      <c r="AQ55" s="212">
        <f t="shared" si="96"/>
        <v>0.22222222222222221</v>
      </c>
      <c r="AR55" s="215">
        <f t="shared" si="97"/>
        <v>2</v>
      </c>
      <c r="AS55" s="218">
        <v>9</v>
      </c>
      <c r="AT55" s="219">
        <f t="shared" si="98"/>
        <v>0.22222222222222221</v>
      </c>
      <c r="AU55" s="23">
        <v>1</v>
      </c>
      <c r="AV55" s="23">
        <v>0</v>
      </c>
      <c r="AW55" s="23">
        <v>0</v>
      </c>
      <c r="AX55" s="23">
        <v>1</v>
      </c>
      <c r="AY55" s="23">
        <v>0</v>
      </c>
      <c r="AZ55" s="23">
        <v>0</v>
      </c>
      <c r="BA55" s="23">
        <v>0</v>
      </c>
      <c r="BB55" s="23">
        <v>0</v>
      </c>
      <c r="BC55" s="23">
        <v>0</v>
      </c>
      <c r="BD55" s="212">
        <f t="shared" si="99"/>
        <v>0.22222222222222221</v>
      </c>
      <c r="BE55" s="218">
        <f t="shared" si="100"/>
        <v>2</v>
      </c>
      <c r="BF55" s="218">
        <v>9</v>
      </c>
      <c r="BG55" s="219">
        <f t="shared" si="101"/>
        <v>0.22222222222222221</v>
      </c>
      <c r="BH55" s="23">
        <v>0</v>
      </c>
      <c r="BI55" s="23">
        <v>0</v>
      </c>
      <c r="BJ55" s="23">
        <v>0</v>
      </c>
      <c r="BK55" s="23">
        <v>0</v>
      </c>
      <c r="BL55" s="23">
        <v>0</v>
      </c>
      <c r="BM55" s="23">
        <v>0</v>
      </c>
      <c r="BN55" s="23">
        <v>0</v>
      </c>
      <c r="BO55" s="23">
        <v>0</v>
      </c>
      <c r="BP55" s="23">
        <v>2</v>
      </c>
      <c r="BQ55" s="220">
        <f t="shared" si="102"/>
        <v>0.22222222222222221</v>
      </c>
      <c r="BR55" s="215">
        <f t="shared" si="103"/>
        <v>2</v>
      </c>
      <c r="BS55" s="218">
        <v>9</v>
      </c>
      <c r="BT55" s="219">
        <f t="shared" si="104"/>
        <v>0.22222222222222221</v>
      </c>
      <c r="BU55" s="23">
        <v>0</v>
      </c>
      <c r="BV55" s="23">
        <v>0</v>
      </c>
      <c r="BW55" s="23">
        <v>1</v>
      </c>
      <c r="BX55" s="23">
        <v>0</v>
      </c>
      <c r="BY55" s="23">
        <v>1</v>
      </c>
      <c r="BZ55" s="23">
        <v>0</v>
      </c>
      <c r="CA55" s="23">
        <v>0</v>
      </c>
      <c r="CB55" s="23">
        <v>1</v>
      </c>
      <c r="CC55" s="23">
        <v>0</v>
      </c>
      <c r="CD55" s="220">
        <f t="shared" si="105"/>
        <v>0.33333333333333331</v>
      </c>
      <c r="CE55" s="215">
        <f t="shared" si="106"/>
        <v>3</v>
      </c>
      <c r="CF55" s="218">
        <v>9</v>
      </c>
      <c r="CG55" s="219">
        <f t="shared" si="107"/>
        <v>0.33333333333333331</v>
      </c>
      <c r="CH55" s="23">
        <v>0</v>
      </c>
      <c r="CI55" s="23">
        <v>0</v>
      </c>
      <c r="CJ55" s="23">
        <v>0</v>
      </c>
      <c r="CK55" s="23">
        <v>0</v>
      </c>
      <c r="CL55" s="23">
        <v>0</v>
      </c>
      <c r="CM55" s="23">
        <v>2</v>
      </c>
      <c r="CN55" s="23">
        <v>1</v>
      </c>
      <c r="CO55" s="23">
        <v>1</v>
      </c>
      <c r="CP55" s="23">
        <v>1</v>
      </c>
      <c r="CQ55" s="220">
        <f t="shared" si="108"/>
        <v>0.55555555555555558</v>
      </c>
      <c r="CR55" s="215">
        <f t="shared" si="109"/>
        <v>5</v>
      </c>
      <c r="CS55" s="218">
        <v>9</v>
      </c>
      <c r="CT55" s="219">
        <f t="shared" si="110"/>
        <v>0.55555555555555558</v>
      </c>
      <c r="CU55" s="23">
        <v>0</v>
      </c>
      <c r="CV55" s="23">
        <v>0</v>
      </c>
      <c r="CW55" s="23">
        <v>0</v>
      </c>
      <c r="CX55" s="23">
        <v>0</v>
      </c>
      <c r="CY55" s="23">
        <v>0</v>
      </c>
      <c r="CZ55" s="23">
        <v>0</v>
      </c>
      <c r="DA55" s="23">
        <v>0</v>
      </c>
      <c r="DB55" s="23">
        <v>1</v>
      </c>
      <c r="DC55" s="23">
        <v>0</v>
      </c>
      <c r="DD55" s="220">
        <f t="shared" si="111"/>
        <v>0.1111111111111111</v>
      </c>
      <c r="DE55" s="215">
        <f t="shared" si="112"/>
        <v>1</v>
      </c>
      <c r="DF55" s="218">
        <v>9</v>
      </c>
      <c r="DG55" s="219">
        <f t="shared" si="113"/>
        <v>0.1111111111111111</v>
      </c>
      <c r="DH55" s="23">
        <v>0</v>
      </c>
      <c r="DI55" s="23">
        <v>0</v>
      </c>
      <c r="DJ55" s="23">
        <v>1</v>
      </c>
      <c r="DK55" s="23">
        <v>0</v>
      </c>
      <c r="DL55" s="23">
        <v>0</v>
      </c>
      <c r="DM55" s="23">
        <v>1</v>
      </c>
      <c r="DN55" s="23">
        <v>0</v>
      </c>
      <c r="DO55" s="23">
        <v>1</v>
      </c>
      <c r="DP55" s="23">
        <v>0</v>
      </c>
      <c r="DQ55" s="220">
        <f t="shared" si="114"/>
        <v>0.33333333333333331</v>
      </c>
      <c r="DR55" s="215">
        <f t="shared" si="115"/>
        <v>3</v>
      </c>
      <c r="DS55" s="218">
        <v>9</v>
      </c>
      <c r="DT55" s="219">
        <f t="shared" si="116"/>
        <v>0.33333333333333331</v>
      </c>
      <c r="DU55" s="23">
        <v>0</v>
      </c>
      <c r="DV55" s="23">
        <v>1</v>
      </c>
      <c r="DW55" s="23">
        <v>0</v>
      </c>
      <c r="DX55" s="23">
        <v>0</v>
      </c>
      <c r="DY55" s="23">
        <v>0</v>
      </c>
      <c r="DZ55" s="23">
        <v>1</v>
      </c>
      <c r="EA55" s="23">
        <v>0</v>
      </c>
      <c r="EB55" s="23">
        <v>0</v>
      </c>
      <c r="EC55" s="23">
        <v>0</v>
      </c>
      <c r="ED55" s="220">
        <f t="shared" si="117"/>
        <v>0.22222222222222221</v>
      </c>
      <c r="EE55" s="215">
        <f t="shared" si="118"/>
        <v>2.2222222222222223</v>
      </c>
      <c r="EF55" s="218">
        <v>9</v>
      </c>
      <c r="EG55" s="219">
        <f t="shared" si="119"/>
        <v>0.24691358024691359</v>
      </c>
    </row>
    <row r="56" spans="2:137" ht="17" thickBot="1" x14ac:dyDescent="0.25">
      <c r="B56" s="151" t="s">
        <v>115</v>
      </c>
      <c r="C56" s="152" t="s">
        <v>116</v>
      </c>
      <c r="D56" s="152" t="s">
        <v>167</v>
      </c>
      <c r="E56" s="152" t="s">
        <v>156</v>
      </c>
      <c r="F56" s="163" t="s">
        <v>137</v>
      </c>
      <c r="H56" s="234">
        <v>3</v>
      </c>
      <c r="I56" s="135">
        <v>0</v>
      </c>
      <c r="J56" s="135">
        <v>0</v>
      </c>
      <c r="K56" s="135">
        <v>0</v>
      </c>
      <c r="L56" s="135">
        <v>1</v>
      </c>
      <c r="M56" s="135">
        <v>0</v>
      </c>
      <c r="N56" s="135">
        <v>1</v>
      </c>
      <c r="O56" s="135">
        <v>0</v>
      </c>
      <c r="P56" s="135">
        <v>0</v>
      </c>
      <c r="Q56" s="223">
        <f t="shared" si="90"/>
        <v>0.55555555555555558</v>
      </c>
      <c r="R56" s="224">
        <f t="shared" si="91"/>
        <v>5</v>
      </c>
      <c r="S56" s="224">
        <v>9</v>
      </c>
      <c r="T56" s="225">
        <f t="shared" si="92"/>
        <v>0.55555555555555558</v>
      </c>
      <c r="U56" s="135">
        <v>0</v>
      </c>
      <c r="V56" s="135">
        <v>2</v>
      </c>
      <c r="W56" s="135">
        <v>2</v>
      </c>
      <c r="X56" s="135">
        <v>1</v>
      </c>
      <c r="Y56" s="135">
        <v>0</v>
      </c>
      <c r="Z56" s="135">
        <v>1</v>
      </c>
      <c r="AA56" s="135">
        <v>0</v>
      </c>
      <c r="AB56" s="135">
        <v>0</v>
      </c>
      <c r="AC56" s="135">
        <v>0</v>
      </c>
      <c r="AD56" s="223">
        <f t="shared" si="93"/>
        <v>0.66666666666666663</v>
      </c>
      <c r="AE56" s="226">
        <f t="shared" si="94"/>
        <v>6</v>
      </c>
      <c r="AF56" s="226">
        <v>9</v>
      </c>
      <c r="AG56" s="225">
        <f t="shared" si="95"/>
        <v>0.66666666666666663</v>
      </c>
      <c r="AH56" s="135">
        <v>0</v>
      </c>
      <c r="AI56" s="135">
        <v>1</v>
      </c>
      <c r="AJ56" s="135">
        <v>0</v>
      </c>
      <c r="AK56" s="135">
        <v>0</v>
      </c>
      <c r="AL56" s="135">
        <v>1</v>
      </c>
      <c r="AM56" s="135">
        <v>0</v>
      </c>
      <c r="AN56" s="135">
        <v>0</v>
      </c>
      <c r="AO56" s="135">
        <v>0</v>
      </c>
      <c r="AP56" s="135">
        <v>0</v>
      </c>
      <c r="AQ56" s="223">
        <f t="shared" si="96"/>
        <v>0.22222222222222221</v>
      </c>
      <c r="AR56" s="226">
        <f t="shared" si="97"/>
        <v>2</v>
      </c>
      <c r="AS56" s="229">
        <v>9</v>
      </c>
      <c r="AT56" s="230">
        <f t="shared" si="98"/>
        <v>0.22222222222222221</v>
      </c>
      <c r="AU56" s="135">
        <v>0</v>
      </c>
      <c r="AV56" s="135">
        <v>0</v>
      </c>
      <c r="AW56" s="135">
        <v>0</v>
      </c>
      <c r="AX56" s="135">
        <v>0</v>
      </c>
      <c r="AY56" s="135">
        <v>0</v>
      </c>
      <c r="AZ56" s="135">
        <v>0</v>
      </c>
      <c r="BA56" s="135">
        <v>0</v>
      </c>
      <c r="BB56" s="135">
        <v>1</v>
      </c>
      <c r="BC56" s="135">
        <v>0</v>
      </c>
      <c r="BD56" s="223">
        <f t="shared" si="99"/>
        <v>0.1111111111111111</v>
      </c>
      <c r="BE56" s="229">
        <f t="shared" si="100"/>
        <v>1</v>
      </c>
      <c r="BF56" s="229">
        <v>9</v>
      </c>
      <c r="BG56" s="230">
        <f t="shared" si="101"/>
        <v>0.1111111111111111</v>
      </c>
      <c r="BH56" s="135">
        <v>0</v>
      </c>
      <c r="BI56" s="135">
        <v>0</v>
      </c>
      <c r="BJ56" s="135">
        <v>0</v>
      </c>
      <c r="BK56" s="135">
        <v>0</v>
      </c>
      <c r="BL56" s="135">
        <v>0</v>
      </c>
      <c r="BM56" s="135">
        <v>0</v>
      </c>
      <c r="BN56" s="135">
        <v>0</v>
      </c>
      <c r="BO56" s="135">
        <v>0</v>
      </c>
      <c r="BP56" s="135">
        <v>1</v>
      </c>
      <c r="BQ56" s="231">
        <f t="shared" si="102"/>
        <v>0.1111111111111111</v>
      </c>
      <c r="BR56" s="226">
        <f t="shared" si="103"/>
        <v>1</v>
      </c>
      <c r="BS56" s="229">
        <v>9</v>
      </c>
      <c r="BT56" s="230">
        <f t="shared" si="104"/>
        <v>0.1111111111111111</v>
      </c>
      <c r="BU56" s="135">
        <v>0</v>
      </c>
      <c r="BV56" s="135">
        <v>0</v>
      </c>
      <c r="BW56" s="135">
        <v>0</v>
      </c>
      <c r="BX56" s="135">
        <v>1</v>
      </c>
      <c r="BY56" s="135">
        <v>1</v>
      </c>
      <c r="BZ56" s="135">
        <v>1</v>
      </c>
      <c r="CA56" s="135">
        <v>0</v>
      </c>
      <c r="CB56" s="135">
        <v>0</v>
      </c>
      <c r="CC56" s="135">
        <v>0</v>
      </c>
      <c r="CD56" s="231">
        <f t="shared" si="105"/>
        <v>0.33333333333333331</v>
      </c>
      <c r="CE56" s="226">
        <f t="shared" si="106"/>
        <v>3</v>
      </c>
      <c r="CF56" s="229">
        <v>9</v>
      </c>
      <c r="CG56" s="230">
        <f t="shared" si="107"/>
        <v>0.33333333333333331</v>
      </c>
      <c r="CH56" s="135">
        <v>0</v>
      </c>
      <c r="CI56" s="135">
        <v>2</v>
      </c>
      <c r="CJ56" s="135">
        <v>0</v>
      </c>
      <c r="CK56" s="135">
        <v>0</v>
      </c>
      <c r="CL56" s="135">
        <v>1</v>
      </c>
      <c r="CM56" s="135">
        <v>0</v>
      </c>
      <c r="CN56" s="135">
        <v>0</v>
      </c>
      <c r="CO56" s="135">
        <v>0</v>
      </c>
      <c r="CP56" s="135">
        <v>0</v>
      </c>
      <c r="CQ56" s="231">
        <f t="shared" si="108"/>
        <v>0.33333333333333331</v>
      </c>
      <c r="CR56" s="226">
        <f t="shared" si="109"/>
        <v>3</v>
      </c>
      <c r="CS56" s="229">
        <v>9</v>
      </c>
      <c r="CT56" s="230">
        <f t="shared" si="110"/>
        <v>0.33333333333333331</v>
      </c>
      <c r="CU56" s="135">
        <v>1</v>
      </c>
      <c r="CV56" s="135">
        <v>0</v>
      </c>
      <c r="CW56" s="135">
        <v>0</v>
      </c>
      <c r="CX56" s="135">
        <v>1</v>
      </c>
      <c r="CY56" s="135">
        <v>0</v>
      </c>
      <c r="CZ56" s="135">
        <v>0</v>
      </c>
      <c r="DA56" s="135">
        <v>1</v>
      </c>
      <c r="DB56" s="135">
        <v>1</v>
      </c>
      <c r="DC56" s="135">
        <v>0</v>
      </c>
      <c r="DD56" s="231">
        <f t="shared" si="111"/>
        <v>0.44444444444444442</v>
      </c>
      <c r="DE56" s="226">
        <f t="shared" si="112"/>
        <v>4</v>
      </c>
      <c r="DF56" s="229">
        <v>9</v>
      </c>
      <c r="DG56" s="230">
        <f t="shared" si="113"/>
        <v>0.44444444444444442</v>
      </c>
      <c r="DH56" s="135">
        <v>0</v>
      </c>
      <c r="DI56" s="135">
        <v>1</v>
      </c>
      <c r="DJ56" s="135">
        <v>2</v>
      </c>
      <c r="DK56" s="135">
        <v>0</v>
      </c>
      <c r="DL56" s="135">
        <v>1</v>
      </c>
      <c r="DM56" s="135">
        <v>0</v>
      </c>
      <c r="DN56" s="135">
        <v>0</v>
      </c>
      <c r="DO56" s="135">
        <v>1</v>
      </c>
      <c r="DP56" s="135">
        <v>0</v>
      </c>
      <c r="DQ56" s="231">
        <f t="shared" si="114"/>
        <v>0.55555555555555558</v>
      </c>
      <c r="DR56" s="226">
        <f t="shared" si="115"/>
        <v>5</v>
      </c>
      <c r="DS56" s="229">
        <v>9</v>
      </c>
      <c r="DT56" s="230">
        <f t="shared" si="116"/>
        <v>0.55555555555555558</v>
      </c>
      <c r="DU56" s="135">
        <v>0</v>
      </c>
      <c r="DV56" s="135">
        <v>0</v>
      </c>
      <c r="DW56" s="135">
        <v>0</v>
      </c>
      <c r="DX56" s="135">
        <v>1</v>
      </c>
      <c r="DY56" s="135">
        <v>0</v>
      </c>
      <c r="DZ56" s="135">
        <v>0</v>
      </c>
      <c r="EA56" s="135">
        <v>0</v>
      </c>
      <c r="EB56" s="135">
        <v>0</v>
      </c>
      <c r="EC56" s="135">
        <v>0</v>
      </c>
      <c r="ED56" s="231">
        <f t="shared" si="117"/>
        <v>0.1111111111111111</v>
      </c>
      <c r="EE56" s="226">
        <f t="shared" si="118"/>
        <v>1.1111111111111112</v>
      </c>
      <c r="EF56" s="229">
        <v>9</v>
      </c>
      <c r="EG56" s="230">
        <f t="shared" si="119"/>
        <v>0.1234567901234568</v>
      </c>
    </row>
    <row r="57" spans="2:137" s="181" customFormat="1" x14ac:dyDescent="0.2">
      <c r="H57" s="187"/>
      <c r="I57" s="187"/>
      <c r="J57" s="187"/>
      <c r="K57" s="187"/>
      <c r="L57" s="187"/>
      <c r="M57" s="187"/>
      <c r="N57" s="187"/>
      <c r="O57" s="187"/>
      <c r="P57" s="187"/>
      <c r="Q57" s="255"/>
      <c r="R57" s="256"/>
      <c r="S57" s="256"/>
      <c r="T57" s="257"/>
      <c r="U57" s="187"/>
      <c r="V57" s="187"/>
      <c r="W57" s="187"/>
      <c r="X57" s="187"/>
      <c r="Y57" s="187"/>
      <c r="Z57" s="187"/>
      <c r="AA57" s="187"/>
      <c r="AB57" s="187"/>
      <c r="AC57" s="187"/>
      <c r="AD57" s="255"/>
      <c r="AE57" s="256"/>
      <c r="AF57" s="256"/>
      <c r="AG57" s="25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92"/>
      <c r="BE57" s="187"/>
      <c r="BF57" s="187"/>
      <c r="BG57" s="192"/>
      <c r="BH57" s="187"/>
      <c r="BI57" s="187"/>
      <c r="BJ57" s="187"/>
      <c r="BK57" s="187"/>
      <c r="BL57" s="187"/>
      <c r="BM57" s="187"/>
      <c r="BN57" s="187"/>
      <c r="BO57" s="187"/>
      <c r="BP57" s="187"/>
      <c r="BQ57" s="192"/>
      <c r="BR57" s="187"/>
      <c r="BS57" s="187"/>
      <c r="BT57" s="192"/>
      <c r="BU57" s="187"/>
      <c r="BV57" s="187"/>
      <c r="BW57" s="187"/>
      <c r="BX57" s="187"/>
      <c r="BY57" s="187"/>
      <c r="BZ57" s="187"/>
      <c r="CA57" s="187"/>
      <c r="CB57" s="187"/>
      <c r="CC57" s="187"/>
      <c r="CD57" s="192"/>
      <c r="CE57" s="187"/>
      <c r="CF57" s="187"/>
      <c r="CG57" s="192"/>
      <c r="CH57" s="187"/>
      <c r="CI57" s="187"/>
      <c r="CJ57" s="187"/>
      <c r="CK57" s="187"/>
      <c r="CL57" s="187"/>
      <c r="CM57" s="187"/>
      <c r="CN57" s="187"/>
      <c r="CO57" s="187"/>
      <c r="CP57" s="187"/>
      <c r="CQ57" s="192"/>
      <c r="CR57" s="187"/>
      <c r="CS57" s="187"/>
      <c r="CT57" s="192"/>
      <c r="CU57" s="187"/>
      <c r="CV57" s="187"/>
      <c r="CW57" s="187"/>
      <c r="CX57" s="187"/>
      <c r="CY57" s="187"/>
      <c r="CZ57" s="187"/>
      <c r="DA57" s="187"/>
      <c r="DB57" s="187"/>
      <c r="DC57" s="187"/>
      <c r="DD57" s="192"/>
      <c r="DE57" s="187"/>
      <c r="DF57" s="187"/>
      <c r="DG57" s="192"/>
      <c r="DH57" s="187"/>
      <c r="DI57" s="187"/>
      <c r="DJ57" s="187"/>
      <c r="DK57" s="187"/>
      <c r="DL57" s="187"/>
      <c r="DM57" s="187"/>
      <c r="DN57" s="187"/>
      <c r="DO57" s="187"/>
      <c r="DP57" s="187"/>
      <c r="DQ57" s="192"/>
      <c r="DR57" s="187"/>
      <c r="DS57" s="187"/>
      <c r="DT57" s="192"/>
      <c r="DU57" s="187"/>
      <c r="DV57" s="187"/>
      <c r="DW57" s="187"/>
      <c r="DX57" s="187"/>
      <c r="DY57" s="187"/>
      <c r="DZ57" s="187"/>
      <c r="EA57" s="187"/>
      <c r="EB57" s="187"/>
      <c r="EC57" s="187"/>
      <c r="ED57" s="192"/>
      <c r="EE57" s="187"/>
      <c r="EF57" s="187"/>
      <c r="EG57" s="192"/>
    </row>
    <row r="58" spans="2:137" s="181" customFormat="1" ht="17" thickBot="1" x14ac:dyDescent="0.25">
      <c r="H58" s="187"/>
      <c r="I58" s="187"/>
      <c r="J58" s="187"/>
      <c r="K58" s="187"/>
      <c r="L58" s="187"/>
      <c r="M58" s="187"/>
      <c r="N58" s="187"/>
      <c r="O58" s="187"/>
      <c r="P58" s="187"/>
      <c r="Q58" s="255"/>
      <c r="R58" s="256"/>
      <c r="S58" s="256"/>
      <c r="T58" s="257"/>
      <c r="U58" s="187"/>
      <c r="V58" s="187"/>
      <c r="W58" s="187"/>
      <c r="X58" s="187"/>
      <c r="Y58" s="187"/>
      <c r="Z58" s="187"/>
      <c r="AA58" s="187"/>
      <c r="AB58" s="187"/>
      <c r="AC58" s="187"/>
      <c r="AD58" s="255"/>
      <c r="AE58" s="256"/>
      <c r="AF58" s="256"/>
      <c r="AG58" s="25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92"/>
      <c r="BE58" s="187"/>
      <c r="BF58" s="187"/>
      <c r="BG58" s="192"/>
      <c r="BH58" s="187"/>
      <c r="BI58" s="187"/>
      <c r="BJ58" s="187"/>
      <c r="BK58" s="187"/>
      <c r="BL58" s="187"/>
      <c r="BM58" s="187"/>
      <c r="BN58" s="187"/>
      <c r="BO58" s="187"/>
      <c r="BP58" s="187"/>
      <c r="BQ58" s="192"/>
      <c r="BR58" s="187"/>
      <c r="BS58" s="187"/>
      <c r="BT58" s="192"/>
      <c r="BU58" s="187"/>
      <c r="BV58" s="187"/>
      <c r="BW58" s="187"/>
      <c r="BX58" s="187"/>
      <c r="BY58" s="187"/>
      <c r="BZ58" s="187"/>
      <c r="CA58" s="187"/>
      <c r="CB58" s="187"/>
      <c r="CC58" s="187"/>
      <c r="CD58" s="192"/>
      <c r="CE58" s="187"/>
      <c r="CF58" s="187"/>
      <c r="CG58" s="192"/>
      <c r="CH58" s="187"/>
      <c r="CI58" s="187"/>
      <c r="CJ58" s="187"/>
      <c r="CK58" s="187"/>
      <c r="CL58" s="187"/>
      <c r="CM58" s="187"/>
      <c r="CN58" s="187"/>
      <c r="CO58" s="187"/>
      <c r="CP58" s="187"/>
      <c r="CQ58" s="192"/>
      <c r="CR58" s="187"/>
      <c r="CS58" s="187"/>
      <c r="CT58" s="192"/>
      <c r="CU58" s="187"/>
      <c r="CV58" s="187"/>
      <c r="CW58" s="187"/>
      <c r="CX58" s="187"/>
      <c r="CY58" s="187"/>
      <c r="CZ58" s="187"/>
      <c r="DA58" s="187"/>
      <c r="DB58" s="187"/>
      <c r="DC58" s="187"/>
      <c r="DD58" s="192"/>
      <c r="DE58" s="187"/>
      <c r="DF58" s="187"/>
      <c r="DG58" s="192"/>
      <c r="DH58" s="187"/>
      <c r="DI58" s="187"/>
      <c r="DJ58" s="187"/>
      <c r="DK58" s="187"/>
      <c r="DL58" s="187"/>
      <c r="DM58" s="187"/>
      <c r="DN58" s="187"/>
      <c r="DO58" s="187"/>
      <c r="DP58" s="187"/>
      <c r="DQ58" s="192"/>
      <c r="DR58" s="187"/>
      <c r="DS58" s="187"/>
      <c r="DT58" s="192"/>
      <c r="DU58" s="187"/>
      <c r="DV58" s="187"/>
      <c r="DW58" s="187"/>
      <c r="DX58" s="187"/>
      <c r="DY58" s="187"/>
      <c r="DZ58" s="187"/>
      <c r="EA58" s="187"/>
      <c r="EB58" s="187"/>
      <c r="EC58" s="187"/>
      <c r="ED58" s="192"/>
      <c r="EE58" s="187"/>
      <c r="EF58" s="187"/>
      <c r="EG58" s="192"/>
    </row>
    <row r="59" spans="2:137" ht="29" customHeight="1" thickBot="1" x14ac:dyDescent="0.25">
      <c r="B59" s="153" t="s">
        <v>3</v>
      </c>
      <c r="C59" s="153" t="s">
        <v>87</v>
      </c>
      <c r="D59" s="171" t="s">
        <v>88</v>
      </c>
      <c r="E59" s="172" t="s">
        <v>89</v>
      </c>
      <c r="F59" s="173" t="s">
        <v>90</v>
      </c>
      <c r="H59" s="499" t="s">
        <v>92</v>
      </c>
      <c r="I59" s="500"/>
      <c r="J59" s="500"/>
      <c r="K59" s="500"/>
      <c r="L59" s="500"/>
      <c r="M59" s="500"/>
      <c r="N59" s="500"/>
      <c r="O59" s="500"/>
      <c r="P59" s="500"/>
      <c r="Q59" s="499"/>
      <c r="R59" s="500"/>
      <c r="S59" s="500"/>
      <c r="T59" s="501"/>
      <c r="U59" s="499" t="s">
        <v>93</v>
      </c>
      <c r="V59" s="500"/>
      <c r="W59" s="500"/>
      <c r="X59" s="500"/>
      <c r="Y59" s="500"/>
      <c r="Z59" s="500"/>
      <c r="AA59" s="500"/>
      <c r="AB59" s="500"/>
      <c r="AC59" s="500"/>
      <c r="AD59" s="500"/>
      <c r="AE59" s="500"/>
      <c r="AF59" s="500"/>
      <c r="AG59" s="501"/>
      <c r="AH59" s="499" t="s">
        <v>94</v>
      </c>
      <c r="AI59" s="500"/>
      <c r="AJ59" s="500"/>
      <c r="AK59" s="500"/>
      <c r="AL59" s="500"/>
      <c r="AM59" s="500"/>
      <c r="AN59" s="500"/>
      <c r="AO59" s="500"/>
      <c r="AP59" s="500"/>
      <c r="AQ59" s="500"/>
      <c r="AR59" s="500"/>
      <c r="AS59" s="500"/>
      <c r="AT59" s="501"/>
      <c r="AU59" s="499" t="s">
        <v>95</v>
      </c>
      <c r="AV59" s="500"/>
      <c r="AW59" s="500"/>
      <c r="AX59" s="500"/>
      <c r="AY59" s="500"/>
      <c r="AZ59" s="500"/>
      <c r="BA59" s="500"/>
      <c r="BB59" s="500"/>
      <c r="BC59" s="500"/>
      <c r="BD59" s="500"/>
      <c r="BE59" s="500"/>
      <c r="BF59" s="500"/>
      <c r="BG59" s="501"/>
      <c r="BH59" s="502" t="s">
        <v>96</v>
      </c>
      <c r="BI59" s="497"/>
      <c r="BJ59" s="497"/>
      <c r="BK59" s="497"/>
      <c r="BL59" s="497"/>
      <c r="BM59" s="497"/>
      <c r="BN59" s="497"/>
      <c r="BO59" s="497"/>
      <c r="BP59" s="497"/>
      <c r="BQ59" s="497"/>
      <c r="BR59" s="497"/>
      <c r="BS59" s="497"/>
      <c r="BT59" s="498"/>
      <c r="BU59" s="496" t="s">
        <v>97</v>
      </c>
      <c r="BV59" s="497"/>
      <c r="BW59" s="497"/>
      <c r="BX59" s="497"/>
      <c r="BY59" s="497"/>
      <c r="BZ59" s="497"/>
      <c r="CA59" s="497"/>
      <c r="CB59" s="497"/>
      <c r="CC59" s="497"/>
      <c r="CD59" s="497"/>
      <c r="CE59" s="497"/>
      <c r="CF59" s="497"/>
      <c r="CG59" s="498"/>
      <c r="CH59" s="496" t="s">
        <v>98</v>
      </c>
      <c r="CI59" s="497"/>
      <c r="CJ59" s="497"/>
      <c r="CK59" s="497"/>
      <c r="CL59" s="497"/>
      <c r="CM59" s="497"/>
      <c r="CN59" s="497"/>
      <c r="CO59" s="497"/>
      <c r="CP59" s="497"/>
      <c r="CQ59" s="497"/>
      <c r="CR59" s="497"/>
      <c r="CS59" s="497"/>
      <c r="CT59" s="498"/>
      <c r="CU59" s="496" t="s">
        <v>99</v>
      </c>
      <c r="CV59" s="497"/>
      <c r="CW59" s="497"/>
      <c r="CX59" s="497"/>
      <c r="CY59" s="497"/>
      <c r="CZ59" s="497"/>
      <c r="DA59" s="497"/>
      <c r="DB59" s="497"/>
      <c r="DC59" s="497"/>
      <c r="DD59" s="497"/>
      <c r="DE59" s="497"/>
      <c r="DF59" s="497"/>
      <c r="DG59" s="498"/>
      <c r="DH59" s="496" t="s">
        <v>100</v>
      </c>
      <c r="DI59" s="497"/>
      <c r="DJ59" s="497"/>
      <c r="DK59" s="497"/>
      <c r="DL59" s="497"/>
      <c r="DM59" s="497"/>
      <c r="DN59" s="497"/>
      <c r="DO59" s="497"/>
      <c r="DP59" s="497"/>
      <c r="DQ59" s="497"/>
      <c r="DR59" s="497"/>
      <c r="DS59" s="497"/>
      <c r="DT59" s="498"/>
      <c r="DU59" s="496" t="s">
        <v>101</v>
      </c>
      <c r="DV59" s="497"/>
      <c r="DW59" s="497"/>
      <c r="DX59" s="497"/>
      <c r="DY59" s="497"/>
      <c r="DZ59" s="497"/>
      <c r="EA59" s="497"/>
      <c r="EB59" s="497"/>
      <c r="EC59" s="497"/>
      <c r="ED59" s="497"/>
      <c r="EE59" s="497"/>
      <c r="EF59" s="497"/>
      <c r="EG59" s="498"/>
    </row>
    <row r="60" spans="2:137" ht="17" thickBot="1" x14ac:dyDescent="0.25">
      <c r="B60" s="150"/>
      <c r="C60" s="146"/>
      <c r="D60" s="145"/>
      <c r="E60" s="145"/>
      <c r="F60" s="146"/>
      <c r="H60" s="193" t="s">
        <v>102</v>
      </c>
      <c r="I60" s="194" t="s">
        <v>103</v>
      </c>
      <c r="J60" s="194" t="s">
        <v>104</v>
      </c>
      <c r="K60" s="194" t="s">
        <v>105</v>
      </c>
      <c r="L60" s="194" t="s">
        <v>106</v>
      </c>
      <c r="M60" s="194" t="s">
        <v>107</v>
      </c>
      <c r="N60" s="194" t="s">
        <v>108</v>
      </c>
      <c r="O60" s="175" t="s">
        <v>109</v>
      </c>
      <c r="P60" s="176" t="s">
        <v>110</v>
      </c>
      <c r="Q60" s="110" t="s">
        <v>111</v>
      </c>
      <c r="R60" s="195" t="s">
        <v>112</v>
      </c>
      <c r="S60" s="195" t="s">
        <v>113</v>
      </c>
      <c r="T60" s="196" t="s">
        <v>114</v>
      </c>
      <c r="U60" s="197" t="s">
        <v>102</v>
      </c>
      <c r="V60" s="194" t="s">
        <v>103</v>
      </c>
      <c r="W60" s="194" t="s">
        <v>104</v>
      </c>
      <c r="X60" s="194" t="s">
        <v>105</v>
      </c>
      <c r="Y60" s="194" t="s">
        <v>106</v>
      </c>
      <c r="Z60" s="194" t="s">
        <v>107</v>
      </c>
      <c r="AA60" s="194" t="s">
        <v>108</v>
      </c>
      <c r="AB60" s="175" t="s">
        <v>109</v>
      </c>
      <c r="AC60" s="176" t="s">
        <v>110</v>
      </c>
      <c r="AD60" s="110" t="s">
        <v>111</v>
      </c>
      <c r="AE60" s="195" t="s">
        <v>112</v>
      </c>
      <c r="AF60" s="195" t="s">
        <v>113</v>
      </c>
      <c r="AG60" s="198" t="s">
        <v>114</v>
      </c>
      <c r="AH60" s="197" t="s">
        <v>102</v>
      </c>
      <c r="AI60" s="194" t="s">
        <v>103</v>
      </c>
      <c r="AJ60" s="194" t="s">
        <v>104</v>
      </c>
      <c r="AK60" s="194" t="s">
        <v>105</v>
      </c>
      <c r="AL60" s="194" t="s">
        <v>106</v>
      </c>
      <c r="AM60" s="194" t="s">
        <v>107</v>
      </c>
      <c r="AN60" s="194" t="s">
        <v>108</v>
      </c>
      <c r="AO60" s="175" t="s">
        <v>109</v>
      </c>
      <c r="AP60" s="177" t="s">
        <v>110</v>
      </c>
      <c r="AQ60" s="198" t="s">
        <v>111</v>
      </c>
      <c r="AR60" s="199" t="s">
        <v>112</v>
      </c>
      <c r="AS60" s="199" t="s">
        <v>113</v>
      </c>
      <c r="AT60" s="198" t="s">
        <v>114</v>
      </c>
      <c r="AU60" s="197" t="s">
        <v>102</v>
      </c>
      <c r="AV60" s="194" t="s">
        <v>103</v>
      </c>
      <c r="AW60" s="194" t="s">
        <v>104</v>
      </c>
      <c r="AX60" s="194" t="s">
        <v>105</v>
      </c>
      <c r="AY60" s="194" t="s">
        <v>106</v>
      </c>
      <c r="AZ60" s="194" t="s">
        <v>107</v>
      </c>
      <c r="BA60" s="194" t="s">
        <v>108</v>
      </c>
      <c r="BB60" s="175" t="s">
        <v>109</v>
      </c>
      <c r="BC60" s="177" t="s">
        <v>110</v>
      </c>
      <c r="BD60" s="198" t="s">
        <v>111</v>
      </c>
      <c r="BE60" s="199" t="s">
        <v>112</v>
      </c>
      <c r="BF60" s="199" t="s">
        <v>113</v>
      </c>
      <c r="BG60" s="198" t="s">
        <v>114</v>
      </c>
      <c r="BH60" s="178" t="s">
        <v>102</v>
      </c>
      <c r="BI60" s="178" t="s">
        <v>103</v>
      </c>
      <c r="BJ60" s="178" t="s">
        <v>104</v>
      </c>
      <c r="BK60" s="178" t="s">
        <v>105</v>
      </c>
      <c r="BL60" s="178" t="s">
        <v>106</v>
      </c>
      <c r="BM60" s="178" t="s">
        <v>107</v>
      </c>
      <c r="BN60" s="178" t="s">
        <v>108</v>
      </c>
      <c r="BO60" s="178" t="s">
        <v>109</v>
      </c>
      <c r="BP60" s="179" t="s">
        <v>110</v>
      </c>
      <c r="BQ60" s="180" t="s">
        <v>111</v>
      </c>
      <c r="BR60" s="179" t="s">
        <v>112</v>
      </c>
      <c r="BS60" s="179" t="s">
        <v>113</v>
      </c>
      <c r="BT60" s="180" t="s">
        <v>114</v>
      </c>
      <c r="BU60" s="178" t="s">
        <v>102</v>
      </c>
      <c r="BV60" s="178" t="s">
        <v>103</v>
      </c>
      <c r="BW60" s="178" t="s">
        <v>104</v>
      </c>
      <c r="BX60" s="178" t="s">
        <v>105</v>
      </c>
      <c r="BY60" s="178" t="s">
        <v>106</v>
      </c>
      <c r="BZ60" s="178" t="s">
        <v>107</v>
      </c>
      <c r="CA60" s="178" t="s">
        <v>108</v>
      </c>
      <c r="CB60" s="178" t="s">
        <v>109</v>
      </c>
      <c r="CC60" s="179" t="s">
        <v>110</v>
      </c>
      <c r="CD60" s="180" t="s">
        <v>111</v>
      </c>
      <c r="CE60" s="179" t="s">
        <v>112</v>
      </c>
      <c r="CF60" s="179" t="s">
        <v>113</v>
      </c>
      <c r="CG60" s="180" t="s">
        <v>114</v>
      </c>
      <c r="CH60" s="178" t="s">
        <v>102</v>
      </c>
      <c r="CI60" s="178" t="s">
        <v>103</v>
      </c>
      <c r="CJ60" s="178" t="s">
        <v>104</v>
      </c>
      <c r="CK60" s="178" t="s">
        <v>105</v>
      </c>
      <c r="CL60" s="178" t="s">
        <v>106</v>
      </c>
      <c r="CM60" s="178" t="s">
        <v>107</v>
      </c>
      <c r="CN60" s="178" t="s">
        <v>108</v>
      </c>
      <c r="CO60" s="178" t="s">
        <v>109</v>
      </c>
      <c r="CP60" s="179" t="s">
        <v>110</v>
      </c>
      <c r="CQ60" s="180" t="s">
        <v>111</v>
      </c>
      <c r="CR60" s="179" t="s">
        <v>112</v>
      </c>
      <c r="CS60" s="179" t="s">
        <v>113</v>
      </c>
      <c r="CT60" s="180" t="s">
        <v>114</v>
      </c>
      <c r="CU60" s="178" t="s">
        <v>102</v>
      </c>
      <c r="CV60" s="178" t="s">
        <v>103</v>
      </c>
      <c r="CW60" s="178" t="s">
        <v>104</v>
      </c>
      <c r="CX60" s="178" t="s">
        <v>105</v>
      </c>
      <c r="CY60" s="178" t="s">
        <v>106</v>
      </c>
      <c r="CZ60" s="178" t="s">
        <v>107</v>
      </c>
      <c r="DA60" s="178" t="s">
        <v>108</v>
      </c>
      <c r="DB60" s="178" t="s">
        <v>109</v>
      </c>
      <c r="DC60" s="179" t="s">
        <v>110</v>
      </c>
      <c r="DD60" s="180" t="s">
        <v>111</v>
      </c>
      <c r="DE60" s="179" t="s">
        <v>112</v>
      </c>
      <c r="DF60" s="179" t="s">
        <v>113</v>
      </c>
      <c r="DG60" s="180" t="s">
        <v>114</v>
      </c>
      <c r="DH60" s="178" t="s">
        <v>102</v>
      </c>
      <c r="DI60" s="178" t="s">
        <v>103</v>
      </c>
      <c r="DJ60" s="178" t="s">
        <v>104</v>
      </c>
      <c r="DK60" s="178" t="s">
        <v>105</v>
      </c>
      <c r="DL60" s="178" t="s">
        <v>106</v>
      </c>
      <c r="DM60" s="178" t="s">
        <v>107</v>
      </c>
      <c r="DN60" s="178" t="s">
        <v>108</v>
      </c>
      <c r="DO60" s="178" t="s">
        <v>109</v>
      </c>
      <c r="DP60" s="179" t="s">
        <v>110</v>
      </c>
      <c r="DQ60" s="180" t="s">
        <v>111</v>
      </c>
      <c r="DR60" s="179" t="s">
        <v>112</v>
      </c>
      <c r="DS60" s="179" t="s">
        <v>113</v>
      </c>
      <c r="DT60" s="180" t="s">
        <v>114</v>
      </c>
      <c r="DU60" s="178" t="s">
        <v>102</v>
      </c>
      <c r="DV60" s="178" t="s">
        <v>103</v>
      </c>
      <c r="DW60" s="178" t="s">
        <v>104</v>
      </c>
      <c r="DX60" s="178" t="s">
        <v>105</v>
      </c>
      <c r="DY60" s="178" t="s">
        <v>106</v>
      </c>
      <c r="DZ60" s="178" t="s">
        <v>107</v>
      </c>
      <c r="EA60" s="178" t="s">
        <v>108</v>
      </c>
      <c r="EB60" s="178" t="s">
        <v>109</v>
      </c>
      <c r="EC60" s="179" t="s">
        <v>110</v>
      </c>
      <c r="ED60" s="180" t="s">
        <v>111</v>
      </c>
      <c r="EE60" s="179" t="s">
        <v>112</v>
      </c>
      <c r="EF60" s="179" t="s">
        <v>113</v>
      </c>
      <c r="EG60" s="180" t="s">
        <v>114</v>
      </c>
    </row>
    <row r="61" spans="2:137" x14ac:dyDescent="0.2">
      <c r="B61" s="148" t="s">
        <v>115</v>
      </c>
      <c r="C61" s="149" t="s">
        <v>116</v>
      </c>
      <c r="D61" s="165" t="s">
        <v>168</v>
      </c>
      <c r="E61" s="164" t="s">
        <v>169</v>
      </c>
      <c r="F61" s="166" t="s">
        <v>119</v>
      </c>
      <c r="H61" s="232">
        <v>3</v>
      </c>
      <c r="I61" s="113">
        <v>2</v>
      </c>
      <c r="J61" s="113">
        <v>0</v>
      </c>
      <c r="K61" s="113">
        <v>0</v>
      </c>
      <c r="L61" s="113">
        <v>1</v>
      </c>
      <c r="M61" s="113">
        <v>2</v>
      </c>
      <c r="N61" s="113">
        <v>1</v>
      </c>
      <c r="O61" s="113">
        <v>2</v>
      </c>
      <c r="P61" s="113">
        <v>2</v>
      </c>
      <c r="Q61" s="201">
        <f>AVERAGE(H61:P61)</f>
        <v>1.4444444444444444</v>
      </c>
      <c r="R61" s="202">
        <f t="shared" ref="R61:R66" si="120">SUM(H61:P61)</f>
        <v>13</v>
      </c>
      <c r="S61" s="202">
        <v>9</v>
      </c>
      <c r="T61" s="203">
        <f t="shared" ref="T61:T66" si="121">R61/S61</f>
        <v>1.4444444444444444</v>
      </c>
      <c r="U61" s="113">
        <v>0</v>
      </c>
      <c r="V61" s="113">
        <v>0</v>
      </c>
      <c r="W61" s="113">
        <v>0</v>
      </c>
      <c r="X61" s="113">
        <v>0</v>
      </c>
      <c r="Y61" s="113">
        <v>1</v>
      </c>
      <c r="Z61" s="113">
        <v>1</v>
      </c>
      <c r="AA61" s="113">
        <v>1</v>
      </c>
      <c r="AB61" s="113">
        <v>1</v>
      </c>
      <c r="AC61" s="113">
        <v>2</v>
      </c>
      <c r="AD61" s="201">
        <f>AVERAGE(U61:AC61)</f>
        <v>0.66666666666666663</v>
      </c>
      <c r="AE61" s="204">
        <f t="shared" ref="AE61:AE66" si="122">SUM(U61:AC61)</f>
        <v>6</v>
      </c>
      <c r="AF61" s="204">
        <v>9</v>
      </c>
      <c r="AG61" s="203">
        <f t="shared" ref="AG61:AG66" si="123">AE61/AF61</f>
        <v>0.66666666666666663</v>
      </c>
      <c r="AH61" s="113">
        <v>0</v>
      </c>
      <c r="AI61" s="113">
        <v>0</v>
      </c>
      <c r="AJ61" s="113">
        <v>0</v>
      </c>
      <c r="AK61" s="113">
        <v>2</v>
      </c>
      <c r="AL61" s="113">
        <v>1</v>
      </c>
      <c r="AM61" s="113">
        <v>0</v>
      </c>
      <c r="AN61" s="113">
        <v>1</v>
      </c>
      <c r="AO61" s="113">
        <v>0</v>
      </c>
      <c r="AP61" s="113">
        <v>1</v>
      </c>
      <c r="AQ61" s="201">
        <f>AVERAGE(AH61:AP61)</f>
        <v>0.55555555555555558</v>
      </c>
      <c r="AR61" s="207">
        <f t="shared" ref="AR61:AR66" si="124">SUM(AH61:AP61)</f>
        <v>5</v>
      </c>
      <c r="AS61" s="207">
        <v>9</v>
      </c>
      <c r="AT61" s="208">
        <f t="shared" ref="AT61:AT66" si="125">AR61/AS61</f>
        <v>0.55555555555555558</v>
      </c>
      <c r="AU61" s="113">
        <v>0</v>
      </c>
      <c r="AV61" s="113">
        <v>0</v>
      </c>
      <c r="AW61" s="113">
        <v>0</v>
      </c>
      <c r="AX61" s="113">
        <v>1</v>
      </c>
      <c r="AY61" s="113">
        <v>0</v>
      </c>
      <c r="AZ61" s="113">
        <v>1</v>
      </c>
      <c r="BA61" s="113">
        <v>1</v>
      </c>
      <c r="BB61" s="113">
        <v>1</v>
      </c>
      <c r="BC61" s="113">
        <v>0</v>
      </c>
      <c r="BD61" s="201">
        <f>AVERAGE(AU61:BC61)</f>
        <v>0.44444444444444442</v>
      </c>
      <c r="BE61" s="207">
        <f t="shared" ref="BE61:BE66" si="126">SUM(AU61:BC61)</f>
        <v>4</v>
      </c>
      <c r="BF61" s="207">
        <v>9</v>
      </c>
      <c r="BG61" s="208">
        <f t="shared" ref="BG61:BG66" si="127">BE61/BF61</f>
        <v>0.44444444444444442</v>
      </c>
      <c r="BH61" s="113">
        <v>1</v>
      </c>
      <c r="BI61" s="113">
        <v>0</v>
      </c>
      <c r="BJ61" s="113">
        <v>0</v>
      </c>
      <c r="BK61" s="113">
        <v>0</v>
      </c>
      <c r="BL61" s="113">
        <v>0</v>
      </c>
      <c r="BM61" s="113">
        <v>0</v>
      </c>
      <c r="BN61" s="113">
        <v>0</v>
      </c>
      <c r="BO61" s="113">
        <v>0</v>
      </c>
      <c r="BP61" s="113">
        <v>0</v>
      </c>
      <c r="BQ61" s="209">
        <f>AVERAGE(BH61:BP61)</f>
        <v>0.1111111111111111</v>
      </c>
      <c r="BR61" s="204">
        <f t="shared" ref="BR61:BR66" si="128">SUM(BH61:BP61)</f>
        <v>1</v>
      </c>
      <c r="BS61" s="207">
        <v>9</v>
      </c>
      <c r="BT61" s="208">
        <f t="shared" ref="BT61:BT66" si="129">BR61/BS61</f>
        <v>0.1111111111111111</v>
      </c>
      <c r="BU61" s="113">
        <v>0</v>
      </c>
      <c r="BV61" s="113">
        <v>1</v>
      </c>
      <c r="BW61" s="113">
        <v>0</v>
      </c>
      <c r="BX61" s="113">
        <v>0</v>
      </c>
      <c r="BY61" s="113">
        <v>1</v>
      </c>
      <c r="BZ61" s="113">
        <v>1</v>
      </c>
      <c r="CA61" s="113">
        <v>0</v>
      </c>
      <c r="CB61" s="113">
        <v>1</v>
      </c>
      <c r="CC61" s="113">
        <v>0</v>
      </c>
      <c r="CD61" s="209">
        <f>AVERAGE(BU61:CC61)</f>
        <v>0.44444444444444442</v>
      </c>
      <c r="CE61" s="207">
        <f t="shared" ref="CE61:CE66" si="130">SUM(BU61:CC61)</f>
        <v>4</v>
      </c>
      <c r="CF61" s="207">
        <v>9</v>
      </c>
      <c r="CG61" s="208">
        <f t="shared" ref="CG61:CG66" si="131">CE61/CF61</f>
        <v>0.44444444444444442</v>
      </c>
      <c r="CH61" s="113">
        <v>0</v>
      </c>
      <c r="CI61" s="113">
        <v>0</v>
      </c>
      <c r="CJ61" s="113">
        <v>0</v>
      </c>
      <c r="CK61" s="113">
        <v>1</v>
      </c>
      <c r="CL61" s="113">
        <v>1</v>
      </c>
      <c r="CM61" s="113">
        <v>0</v>
      </c>
      <c r="CN61" s="113">
        <v>0</v>
      </c>
      <c r="CO61" s="113">
        <v>0</v>
      </c>
      <c r="CP61" s="113">
        <v>2</v>
      </c>
      <c r="CQ61" s="209">
        <f>AVERAGE(CH61:CP61)</f>
        <v>0.44444444444444442</v>
      </c>
      <c r="CR61" s="204">
        <f t="shared" ref="CR61:CR66" si="132">SUM(CH61:CP61)</f>
        <v>4</v>
      </c>
      <c r="CS61" s="207">
        <v>9</v>
      </c>
      <c r="CT61" s="208">
        <f t="shared" ref="CT61:CT66" si="133">CR61/CS61</f>
        <v>0.44444444444444442</v>
      </c>
      <c r="CU61" s="113">
        <v>0</v>
      </c>
      <c r="CV61" s="113">
        <v>1</v>
      </c>
      <c r="CW61" s="113">
        <v>1</v>
      </c>
      <c r="CX61" s="113">
        <v>0</v>
      </c>
      <c r="CY61" s="113">
        <v>0</v>
      </c>
      <c r="CZ61" s="113">
        <v>0</v>
      </c>
      <c r="DA61" s="113">
        <v>0</v>
      </c>
      <c r="DB61" s="113">
        <v>0</v>
      </c>
      <c r="DC61" s="113">
        <v>1</v>
      </c>
      <c r="DD61" s="209">
        <f>AVERAGE(CU61:DC61)</f>
        <v>0.33333333333333331</v>
      </c>
      <c r="DE61" s="204">
        <f t="shared" ref="DE61:DE66" si="134">SUM(CU61:DC61)</f>
        <v>3</v>
      </c>
      <c r="DF61" s="207">
        <v>9</v>
      </c>
      <c r="DG61" s="208">
        <f t="shared" ref="DG61:DG66" si="135">DE61/DF61</f>
        <v>0.33333333333333331</v>
      </c>
      <c r="DH61" s="113">
        <v>0</v>
      </c>
      <c r="DI61" s="113">
        <v>0</v>
      </c>
      <c r="DJ61" s="113">
        <v>0</v>
      </c>
      <c r="DK61" s="113">
        <v>1</v>
      </c>
      <c r="DL61" s="113">
        <v>0</v>
      </c>
      <c r="DM61" s="113">
        <v>0</v>
      </c>
      <c r="DN61" s="113">
        <v>0</v>
      </c>
      <c r="DO61" s="113">
        <v>0</v>
      </c>
      <c r="DP61" s="113">
        <v>1</v>
      </c>
      <c r="DQ61" s="209">
        <f>AVERAGE(DH61:DP61)</f>
        <v>0.22222222222222221</v>
      </c>
      <c r="DR61" s="204">
        <f t="shared" ref="DR61:DR66" si="136">SUM(DH61:DP61)</f>
        <v>2</v>
      </c>
      <c r="DS61" s="207">
        <v>9</v>
      </c>
      <c r="DT61" s="208">
        <f t="shared" ref="DT61:DT66" si="137">DR61/DS61</f>
        <v>0.22222222222222221</v>
      </c>
      <c r="DU61" s="113">
        <v>0</v>
      </c>
      <c r="DV61" s="113">
        <v>0</v>
      </c>
      <c r="DW61" s="113">
        <v>0</v>
      </c>
      <c r="DX61" s="113">
        <v>0</v>
      </c>
      <c r="DY61" s="113">
        <v>0</v>
      </c>
      <c r="DZ61" s="113">
        <v>0</v>
      </c>
      <c r="EA61" s="113">
        <v>0</v>
      </c>
      <c r="EB61" s="113">
        <v>0</v>
      </c>
      <c r="EC61" s="113">
        <v>0</v>
      </c>
      <c r="ED61" s="209">
        <f>AVERAGE(DU61:EC61)</f>
        <v>0</v>
      </c>
      <c r="EE61" s="204">
        <f t="shared" ref="EE61:EE66" si="138">SUM(DU61:ED61)</f>
        <v>0</v>
      </c>
      <c r="EF61" s="207">
        <v>9</v>
      </c>
      <c r="EG61" s="208">
        <f t="shared" ref="EG61:EG66" si="139">EE61/EF61</f>
        <v>0</v>
      </c>
    </row>
    <row r="62" spans="2:137" x14ac:dyDescent="0.2">
      <c r="B62" s="150" t="s">
        <v>115</v>
      </c>
      <c r="C62" s="146" t="s">
        <v>116</v>
      </c>
      <c r="D62" s="167" t="s">
        <v>170</v>
      </c>
      <c r="E62" s="147" t="s">
        <v>169</v>
      </c>
      <c r="F62" s="168" t="s">
        <v>119</v>
      </c>
      <c r="H62" s="233">
        <v>1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1</v>
      </c>
      <c r="O62" s="23">
        <v>0</v>
      </c>
      <c r="P62" s="23">
        <v>0</v>
      </c>
      <c r="Q62" s="212">
        <f>AVERAGE(H62:P62)</f>
        <v>0.22222222222222221</v>
      </c>
      <c r="R62" s="213">
        <f t="shared" si="120"/>
        <v>2</v>
      </c>
      <c r="S62" s="213">
        <v>9</v>
      </c>
      <c r="T62" s="214">
        <f t="shared" si="121"/>
        <v>0.22222222222222221</v>
      </c>
      <c r="U62" s="23">
        <v>5</v>
      </c>
      <c r="V62" s="23">
        <v>0</v>
      </c>
      <c r="W62" s="23">
        <v>2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1</v>
      </c>
      <c r="AD62" s="212">
        <f>AVERAGE(U62:AC62)</f>
        <v>0.88888888888888884</v>
      </c>
      <c r="AE62" s="215">
        <f t="shared" si="122"/>
        <v>8</v>
      </c>
      <c r="AF62" s="215">
        <v>8</v>
      </c>
      <c r="AG62" s="214">
        <f t="shared" si="123"/>
        <v>1</v>
      </c>
      <c r="AH62" s="23">
        <v>0</v>
      </c>
      <c r="AI62" s="23">
        <v>1</v>
      </c>
      <c r="AJ62" s="23">
        <v>0</v>
      </c>
      <c r="AK62" s="23">
        <v>0</v>
      </c>
      <c r="AL62" s="23">
        <v>0</v>
      </c>
      <c r="AM62" s="23">
        <v>1</v>
      </c>
      <c r="AN62" s="23">
        <v>0</v>
      </c>
      <c r="AO62" s="23">
        <v>0</v>
      </c>
      <c r="AP62" s="23">
        <v>0</v>
      </c>
      <c r="AQ62" s="212">
        <f>AVERAGE(AH62:AP62)</f>
        <v>0.22222222222222221</v>
      </c>
      <c r="AR62" s="218">
        <f t="shared" si="124"/>
        <v>2</v>
      </c>
      <c r="AS62" s="218">
        <v>9</v>
      </c>
      <c r="AT62" s="219">
        <f t="shared" si="125"/>
        <v>0.22222222222222221</v>
      </c>
      <c r="AU62" s="23">
        <v>1</v>
      </c>
      <c r="AV62" s="23">
        <v>1</v>
      </c>
      <c r="AW62" s="23">
        <v>0</v>
      </c>
      <c r="AX62" s="23">
        <v>1</v>
      </c>
      <c r="AY62" s="23">
        <v>0</v>
      </c>
      <c r="AZ62" s="23">
        <v>2</v>
      </c>
      <c r="BA62" s="23">
        <v>1</v>
      </c>
      <c r="BB62" s="23">
        <v>0</v>
      </c>
      <c r="BC62" s="23">
        <v>0</v>
      </c>
      <c r="BD62" s="212">
        <f>AVERAGE(AU62:BC62)</f>
        <v>0.66666666666666663</v>
      </c>
      <c r="BE62" s="218">
        <f t="shared" si="126"/>
        <v>6</v>
      </c>
      <c r="BF62" s="218">
        <v>9</v>
      </c>
      <c r="BG62" s="219">
        <f t="shared" si="127"/>
        <v>0.66666666666666663</v>
      </c>
      <c r="BH62" s="23">
        <v>0</v>
      </c>
      <c r="BI62" s="23">
        <v>1</v>
      </c>
      <c r="BJ62" s="23">
        <v>0</v>
      </c>
      <c r="BK62" s="23">
        <v>1</v>
      </c>
      <c r="BL62" s="23">
        <v>2</v>
      </c>
      <c r="BM62" s="23">
        <v>3</v>
      </c>
      <c r="BN62" s="23">
        <v>0</v>
      </c>
      <c r="BO62" s="23">
        <v>1</v>
      </c>
      <c r="BP62" s="23">
        <v>0</v>
      </c>
      <c r="BQ62" s="220">
        <f>AVERAGE(BH62:BP62)</f>
        <v>0.88888888888888884</v>
      </c>
      <c r="BR62" s="215">
        <f t="shared" si="128"/>
        <v>8</v>
      </c>
      <c r="BS62" s="218">
        <v>9</v>
      </c>
      <c r="BT62" s="219">
        <f t="shared" si="129"/>
        <v>0.88888888888888884</v>
      </c>
      <c r="BU62" s="23">
        <v>1</v>
      </c>
      <c r="BV62" s="23">
        <v>0</v>
      </c>
      <c r="BW62" s="23">
        <v>0</v>
      </c>
      <c r="BX62" s="23">
        <v>2</v>
      </c>
      <c r="BY62" s="23">
        <v>0</v>
      </c>
      <c r="BZ62" s="23">
        <v>0</v>
      </c>
      <c r="CA62" s="23">
        <v>0</v>
      </c>
      <c r="CB62" s="23">
        <v>0</v>
      </c>
      <c r="CC62" s="23">
        <v>2</v>
      </c>
      <c r="CD62" s="220">
        <f>AVERAGE(BU62:CC62)</f>
        <v>0.55555555555555558</v>
      </c>
      <c r="CE62" s="218">
        <f t="shared" si="130"/>
        <v>5</v>
      </c>
      <c r="CF62" s="218">
        <v>9</v>
      </c>
      <c r="CG62" s="219">
        <f t="shared" si="131"/>
        <v>0.55555555555555558</v>
      </c>
      <c r="CH62" s="23">
        <v>0</v>
      </c>
      <c r="CI62" s="23">
        <v>0</v>
      </c>
      <c r="CJ62" s="23">
        <v>0</v>
      </c>
      <c r="CK62" s="23">
        <v>0</v>
      </c>
      <c r="CL62" s="23">
        <v>1</v>
      </c>
      <c r="CM62" s="23">
        <v>0</v>
      </c>
      <c r="CN62" s="23">
        <v>0</v>
      </c>
      <c r="CO62" s="23">
        <v>0</v>
      </c>
      <c r="CP62" s="23">
        <v>0</v>
      </c>
      <c r="CQ62" s="220">
        <f>AVERAGE(CH62:CP62)</f>
        <v>0.1111111111111111</v>
      </c>
      <c r="CR62" s="215">
        <f t="shared" si="132"/>
        <v>1</v>
      </c>
      <c r="CS62" s="218">
        <v>9</v>
      </c>
      <c r="CT62" s="219">
        <f t="shared" si="133"/>
        <v>0.1111111111111111</v>
      </c>
      <c r="CU62" s="23">
        <v>0</v>
      </c>
      <c r="CV62" s="23">
        <v>0</v>
      </c>
      <c r="CW62" s="23">
        <v>1</v>
      </c>
      <c r="CX62" s="23">
        <v>1</v>
      </c>
      <c r="CY62" s="23">
        <v>0</v>
      </c>
      <c r="CZ62" s="23">
        <v>0</v>
      </c>
      <c r="DA62" s="23">
        <v>0</v>
      </c>
      <c r="DB62" s="23">
        <v>1</v>
      </c>
      <c r="DC62" s="23">
        <v>1</v>
      </c>
      <c r="DD62" s="220">
        <f>AVERAGE(CU62:DC62)</f>
        <v>0.44444444444444442</v>
      </c>
      <c r="DE62" s="215">
        <f t="shared" si="134"/>
        <v>4</v>
      </c>
      <c r="DF62" s="218">
        <v>9</v>
      </c>
      <c r="DG62" s="219">
        <f t="shared" si="135"/>
        <v>0.44444444444444442</v>
      </c>
      <c r="DH62" s="23">
        <v>0</v>
      </c>
      <c r="DI62" s="23">
        <v>1</v>
      </c>
      <c r="DJ62" s="23">
        <v>1</v>
      </c>
      <c r="DK62" s="23">
        <v>0</v>
      </c>
      <c r="DL62" s="23">
        <v>0</v>
      </c>
      <c r="DM62" s="23">
        <v>0</v>
      </c>
      <c r="DN62" s="23">
        <v>0</v>
      </c>
      <c r="DO62" s="23">
        <v>0</v>
      </c>
      <c r="DP62" s="23">
        <v>0</v>
      </c>
      <c r="DQ62" s="220">
        <f>AVERAGE(DH62:DP62)</f>
        <v>0.22222222222222221</v>
      </c>
      <c r="DR62" s="215">
        <f t="shared" si="136"/>
        <v>2</v>
      </c>
      <c r="DS62" s="218">
        <v>9</v>
      </c>
      <c r="DT62" s="219">
        <f t="shared" si="137"/>
        <v>0.22222222222222221</v>
      </c>
      <c r="DU62" s="23">
        <v>0</v>
      </c>
      <c r="DV62" s="23">
        <v>0</v>
      </c>
      <c r="DW62" s="23">
        <v>1</v>
      </c>
      <c r="DX62" s="23">
        <v>0</v>
      </c>
      <c r="DY62" s="23">
        <v>0</v>
      </c>
      <c r="DZ62" s="23">
        <v>0</v>
      </c>
      <c r="EA62" s="23">
        <v>1</v>
      </c>
      <c r="EB62" s="23">
        <v>0</v>
      </c>
      <c r="EC62" s="23">
        <v>0</v>
      </c>
      <c r="ED62" s="220">
        <f>AVERAGE(DU62:EC62)</f>
        <v>0.22222222222222221</v>
      </c>
      <c r="EE62" s="215">
        <f t="shared" si="138"/>
        <v>2.2222222222222223</v>
      </c>
      <c r="EF62" s="218">
        <v>9</v>
      </c>
      <c r="EG62" s="219">
        <f t="shared" si="139"/>
        <v>0.24691358024691359</v>
      </c>
    </row>
    <row r="63" spans="2:137" x14ac:dyDescent="0.2">
      <c r="B63" s="150" t="s">
        <v>115</v>
      </c>
      <c r="C63" s="146" t="s">
        <v>116</v>
      </c>
      <c r="D63" s="167" t="s">
        <v>171</v>
      </c>
      <c r="E63" s="147" t="s">
        <v>169</v>
      </c>
      <c r="F63" s="168" t="s">
        <v>119</v>
      </c>
      <c r="H63" s="233">
        <v>3</v>
      </c>
      <c r="I63" s="23">
        <v>0</v>
      </c>
      <c r="J63" s="23">
        <v>1</v>
      </c>
      <c r="K63" s="23">
        <v>0</v>
      </c>
      <c r="L63" s="23">
        <v>0</v>
      </c>
      <c r="M63" s="23">
        <v>0</v>
      </c>
      <c r="N63" s="23">
        <v>2</v>
      </c>
      <c r="O63" s="23">
        <v>0</v>
      </c>
      <c r="P63" s="23">
        <v>0</v>
      </c>
      <c r="Q63" s="212">
        <f t="shared" ref="Q63:Q66" si="140">AVERAGE(H63:P63)</f>
        <v>0.66666666666666663</v>
      </c>
      <c r="R63" s="213">
        <f t="shared" si="120"/>
        <v>6</v>
      </c>
      <c r="S63" s="213">
        <v>9</v>
      </c>
      <c r="T63" s="214">
        <f t="shared" si="121"/>
        <v>0.66666666666666663</v>
      </c>
      <c r="U63" s="23">
        <v>1</v>
      </c>
      <c r="V63" s="23">
        <v>3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1</v>
      </c>
      <c r="AD63" s="212">
        <f t="shared" ref="AD63:AD66" si="141">AVERAGE(U63:AC63)</f>
        <v>0.55555555555555558</v>
      </c>
      <c r="AE63" s="215">
        <f t="shared" si="122"/>
        <v>5</v>
      </c>
      <c r="AF63" s="215">
        <v>9</v>
      </c>
      <c r="AG63" s="214">
        <f t="shared" si="123"/>
        <v>0.55555555555555558</v>
      </c>
      <c r="AH63" s="23">
        <v>0</v>
      </c>
      <c r="AI63" s="23">
        <v>0</v>
      </c>
      <c r="AJ63" s="23">
        <v>0</v>
      </c>
      <c r="AK63" s="23">
        <v>0</v>
      </c>
      <c r="AL63" s="23">
        <v>1</v>
      </c>
      <c r="AM63" s="23">
        <v>1</v>
      </c>
      <c r="AN63" s="23">
        <v>0</v>
      </c>
      <c r="AO63" s="23">
        <v>0</v>
      </c>
      <c r="AP63" s="23">
        <v>0</v>
      </c>
      <c r="AQ63" s="212">
        <f t="shared" ref="AQ63:AQ66" si="142">AVERAGE(AH63:AP63)</f>
        <v>0.22222222222222221</v>
      </c>
      <c r="AR63" s="218">
        <f t="shared" si="124"/>
        <v>2</v>
      </c>
      <c r="AS63" s="218">
        <v>9</v>
      </c>
      <c r="AT63" s="219">
        <f t="shared" si="125"/>
        <v>0.22222222222222221</v>
      </c>
      <c r="AU63" s="23">
        <v>0</v>
      </c>
      <c r="AV63" s="23">
        <v>2</v>
      </c>
      <c r="AW63" s="23">
        <v>1</v>
      </c>
      <c r="AX63" s="23">
        <v>0</v>
      </c>
      <c r="AY63" s="23">
        <v>0</v>
      </c>
      <c r="AZ63" s="23">
        <v>1</v>
      </c>
      <c r="BA63" s="23">
        <v>0</v>
      </c>
      <c r="BB63" s="23">
        <v>1</v>
      </c>
      <c r="BC63" s="23">
        <v>0</v>
      </c>
      <c r="BD63" s="212">
        <f t="shared" ref="BD63:BD66" si="143">AVERAGE(AU63:BC63)</f>
        <v>0.55555555555555558</v>
      </c>
      <c r="BE63" s="218">
        <f t="shared" si="126"/>
        <v>5</v>
      </c>
      <c r="BF63" s="218">
        <v>9</v>
      </c>
      <c r="BG63" s="219">
        <f t="shared" si="127"/>
        <v>0.55555555555555558</v>
      </c>
      <c r="BH63" s="23">
        <v>0</v>
      </c>
      <c r="BI63" s="23">
        <v>1</v>
      </c>
      <c r="BJ63" s="23">
        <v>0</v>
      </c>
      <c r="BK63" s="23">
        <v>1</v>
      </c>
      <c r="BL63" s="23">
        <v>0</v>
      </c>
      <c r="BM63" s="23">
        <v>0</v>
      </c>
      <c r="BN63" s="23">
        <v>0</v>
      </c>
      <c r="BO63" s="23">
        <v>1</v>
      </c>
      <c r="BP63" s="23">
        <v>0</v>
      </c>
      <c r="BQ63" s="220">
        <f t="shared" ref="BQ63:BQ66" si="144">AVERAGE(BH63:BP63)</f>
        <v>0.33333333333333331</v>
      </c>
      <c r="BR63" s="215">
        <f t="shared" si="128"/>
        <v>3</v>
      </c>
      <c r="BS63" s="218">
        <v>9</v>
      </c>
      <c r="BT63" s="219">
        <f t="shared" si="129"/>
        <v>0.33333333333333331</v>
      </c>
      <c r="BU63" s="23">
        <v>1</v>
      </c>
      <c r="BV63" s="23">
        <v>1</v>
      </c>
      <c r="BW63" s="23">
        <v>0</v>
      </c>
      <c r="BX63" s="23">
        <v>0</v>
      </c>
      <c r="BY63" s="23">
        <v>0</v>
      </c>
      <c r="BZ63" s="23">
        <v>1</v>
      </c>
      <c r="CA63" s="23">
        <v>0</v>
      </c>
      <c r="CB63" s="23">
        <v>0</v>
      </c>
      <c r="CC63" s="23">
        <v>0</v>
      </c>
      <c r="CD63" s="220">
        <f t="shared" ref="CD63:CD66" si="145">AVERAGE(BU63:CC63)</f>
        <v>0.33333333333333331</v>
      </c>
      <c r="CE63" s="218">
        <f t="shared" si="130"/>
        <v>3</v>
      </c>
      <c r="CF63" s="218">
        <v>9</v>
      </c>
      <c r="CG63" s="219">
        <f t="shared" si="131"/>
        <v>0.33333333333333331</v>
      </c>
      <c r="CH63" s="23">
        <v>0</v>
      </c>
      <c r="CI63" s="23">
        <v>0</v>
      </c>
      <c r="CJ63" s="23">
        <v>0</v>
      </c>
      <c r="CK63" s="23">
        <v>0</v>
      </c>
      <c r="CL63" s="23">
        <v>1</v>
      </c>
      <c r="CM63" s="23">
        <v>0</v>
      </c>
      <c r="CN63" s="23">
        <v>0</v>
      </c>
      <c r="CO63" s="23">
        <v>0</v>
      </c>
      <c r="CP63" s="23">
        <v>0</v>
      </c>
      <c r="CQ63" s="220">
        <f t="shared" ref="CQ63:CQ66" si="146">AVERAGE(CH63:CP63)</f>
        <v>0.1111111111111111</v>
      </c>
      <c r="CR63" s="215">
        <f t="shared" si="132"/>
        <v>1</v>
      </c>
      <c r="CS63" s="218">
        <v>9</v>
      </c>
      <c r="CT63" s="219">
        <f t="shared" si="133"/>
        <v>0.1111111111111111</v>
      </c>
      <c r="CU63" s="23">
        <v>0</v>
      </c>
      <c r="CV63" s="23">
        <v>0</v>
      </c>
      <c r="CW63" s="23">
        <v>0</v>
      </c>
      <c r="CX63" s="23">
        <v>0</v>
      </c>
      <c r="CY63" s="23">
        <v>0</v>
      </c>
      <c r="CZ63" s="23">
        <v>0</v>
      </c>
      <c r="DA63" s="23">
        <v>2</v>
      </c>
      <c r="DB63" s="23">
        <v>0</v>
      </c>
      <c r="DC63" s="23">
        <v>1</v>
      </c>
      <c r="DD63" s="220">
        <f t="shared" ref="DD63:DD66" si="147">AVERAGE(CU63:DC63)</f>
        <v>0.33333333333333331</v>
      </c>
      <c r="DE63" s="215">
        <f t="shared" si="134"/>
        <v>3</v>
      </c>
      <c r="DF63" s="218">
        <v>9</v>
      </c>
      <c r="DG63" s="219">
        <f t="shared" si="135"/>
        <v>0.33333333333333331</v>
      </c>
      <c r="DH63" s="23">
        <v>0</v>
      </c>
      <c r="DI63" s="23">
        <v>0</v>
      </c>
      <c r="DJ63" s="23">
        <v>0</v>
      </c>
      <c r="DK63" s="23">
        <v>1</v>
      </c>
      <c r="DL63" s="23">
        <v>1</v>
      </c>
      <c r="DM63" s="23">
        <v>0</v>
      </c>
      <c r="DN63" s="23">
        <v>0</v>
      </c>
      <c r="DO63" s="23">
        <v>0</v>
      </c>
      <c r="DP63" s="23">
        <v>0</v>
      </c>
      <c r="DQ63" s="220">
        <f t="shared" ref="DQ63:DQ66" si="148">AVERAGE(DH63:DP63)</f>
        <v>0.22222222222222221</v>
      </c>
      <c r="DR63" s="215">
        <f t="shared" si="136"/>
        <v>2</v>
      </c>
      <c r="DS63" s="218">
        <v>9</v>
      </c>
      <c r="DT63" s="219">
        <f t="shared" si="137"/>
        <v>0.22222222222222221</v>
      </c>
      <c r="DU63" s="23">
        <v>0</v>
      </c>
      <c r="DV63" s="23">
        <v>0</v>
      </c>
      <c r="DW63" s="23">
        <v>0</v>
      </c>
      <c r="DX63" s="23">
        <v>0</v>
      </c>
      <c r="DY63" s="23">
        <v>0</v>
      </c>
      <c r="DZ63" s="23">
        <v>0</v>
      </c>
      <c r="EA63" s="23">
        <v>1</v>
      </c>
      <c r="EB63" s="23">
        <v>1</v>
      </c>
      <c r="EC63" s="23">
        <v>1</v>
      </c>
      <c r="ED63" s="220">
        <f t="shared" ref="ED63:ED66" si="149">AVERAGE(DU63:EC63)</f>
        <v>0.33333333333333331</v>
      </c>
      <c r="EE63" s="215">
        <f t="shared" si="138"/>
        <v>3.3333333333333335</v>
      </c>
      <c r="EF63" s="218">
        <v>9</v>
      </c>
      <c r="EG63" s="219">
        <f t="shared" si="139"/>
        <v>0.37037037037037041</v>
      </c>
    </row>
    <row r="64" spans="2:137" x14ac:dyDescent="0.2">
      <c r="B64" s="150" t="s">
        <v>115</v>
      </c>
      <c r="C64" s="146" t="s">
        <v>116</v>
      </c>
      <c r="D64" s="167" t="s">
        <v>172</v>
      </c>
      <c r="E64" s="147" t="s">
        <v>169</v>
      </c>
      <c r="F64" s="168" t="s">
        <v>119</v>
      </c>
      <c r="H64" s="233">
        <v>1</v>
      </c>
      <c r="I64" s="23">
        <v>0</v>
      </c>
      <c r="J64" s="23">
        <v>0</v>
      </c>
      <c r="K64" s="23">
        <v>0</v>
      </c>
      <c r="L64" s="23">
        <v>1</v>
      </c>
      <c r="M64" s="23">
        <v>1</v>
      </c>
      <c r="N64" s="23">
        <v>0</v>
      </c>
      <c r="O64" s="23">
        <v>0</v>
      </c>
      <c r="P64" s="23">
        <v>0</v>
      </c>
      <c r="Q64" s="212">
        <f t="shared" si="140"/>
        <v>0.33333333333333331</v>
      </c>
      <c r="R64" s="213">
        <f t="shared" si="120"/>
        <v>3</v>
      </c>
      <c r="S64" s="213">
        <v>9</v>
      </c>
      <c r="T64" s="214">
        <f t="shared" si="121"/>
        <v>0.33333333333333331</v>
      </c>
      <c r="U64" s="23">
        <v>0</v>
      </c>
      <c r="V64" s="23">
        <v>1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1</v>
      </c>
      <c r="AD64" s="212">
        <f t="shared" si="141"/>
        <v>0.22222222222222221</v>
      </c>
      <c r="AE64" s="215">
        <f t="shared" si="122"/>
        <v>2</v>
      </c>
      <c r="AF64" s="215">
        <v>9</v>
      </c>
      <c r="AG64" s="214">
        <f t="shared" si="123"/>
        <v>0.22222222222222221</v>
      </c>
      <c r="AH64" s="23">
        <v>0</v>
      </c>
      <c r="AI64" s="23">
        <v>1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1</v>
      </c>
      <c r="AP64" s="23">
        <v>0</v>
      </c>
      <c r="AQ64" s="212">
        <f t="shared" si="142"/>
        <v>0.22222222222222221</v>
      </c>
      <c r="AR64" s="218">
        <f t="shared" si="124"/>
        <v>2</v>
      </c>
      <c r="AS64" s="218">
        <v>9</v>
      </c>
      <c r="AT64" s="219">
        <f t="shared" si="125"/>
        <v>0.22222222222222221</v>
      </c>
      <c r="AU64" s="23">
        <v>0</v>
      </c>
      <c r="AV64" s="23">
        <v>0</v>
      </c>
      <c r="AW64" s="23">
        <v>0</v>
      </c>
      <c r="AX64" s="23">
        <v>1</v>
      </c>
      <c r="AY64" s="23">
        <v>1</v>
      </c>
      <c r="AZ64" s="23">
        <v>0</v>
      </c>
      <c r="BA64" s="23">
        <v>0</v>
      </c>
      <c r="BB64" s="23">
        <v>0</v>
      </c>
      <c r="BC64" s="23">
        <v>0</v>
      </c>
      <c r="BD64" s="212">
        <f t="shared" si="143"/>
        <v>0.22222222222222221</v>
      </c>
      <c r="BE64" s="218">
        <f t="shared" si="126"/>
        <v>2</v>
      </c>
      <c r="BF64" s="218">
        <v>9</v>
      </c>
      <c r="BG64" s="219">
        <f t="shared" si="127"/>
        <v>0.22222222222222221</v>
      </c>
      <c r="BH64" s="23">
        <v>0</v>
      </c>
      <c r="BI64" s="23">
        <v>0</v>
      </c>
      <c r="BJ64" s="23">
        <v>0</v>
      </c>
      <c r="BK64" s="23">
        <v>0</v>
      </c>
      <c r="BL64" s="23">
        <v>0</v>
      </c>
      <c r="BM64" s="23">
        <v>0</v>
      </c>
      <c r="BN64" s="23">
        <v>1</v>
      </c>
      <c r="BO64" s="23">
        <v>1</v>
      </c>
      <c r="BP64" s="23">
        <v>0</v>
      </c>
      <c r="BQ64" s="220">
        <f t="shared" si="144"/>
        <v>0.22222222222222221</v>
      </c>
      <c r="BR64" s="215">
        <f t="shared" si="128"/>
        <v>2</v>
      </c>
      <c r="BS64" s="218">
        <v>9</v>
      </c>
      <c r="BT64" s="219">
        <f t="shared" si="129"/>
        <v>0.22222222222222221</v>
      </c>
      <c r="BU64" s="23">
        <v>2</v>
      </c>
      <c r="BV64" s="23">
        <v>0</v>
      </c>
      <c r="BW64" s="23">
        <v>0</v>
      </c>
      <c r="BX64" s="23">
        <v>0</v>
      </c>
      <c r="BY64" s="23">
        <v>0</v>
      </c>
      <c r="BZ64" s="23">
        <v>0</v>
      </c>
      <c r="CA64" s="23">
        <v>0</v>
      </c>
      <c r="CB64" s="23">
        <v>0</v>
      </c>
      <c r="CC64" s="23">
        <v>0</v>
      </c>
      <c r="CD64" s="220">
        <f t="shared" si="145"/>
        <v>0.22222222222222221</v>
      </c>
      <c r="CE64" s="218">
        <f t="shared" si="130"/>
        <v>2</v>
      </c>
      <c r="CF64" s="218">
        <v>9</v>
      </c>
      <c r="CG64" s="219">
        <f t="shared" si="131"/>
        <v>0.22222222222222221</v>
      </c>
      <c r="CH64" s="23">
        <v>0</v>
      </c>
      <c r="CI64" s="23">
        <v>0</v>
      </c>
      <c r="CJ64" s="23">
        <v>1</v>
      </c>
      <c r="CK64" s="23">
        <v>1</v>
      </c>
      <c r="CL64" s="23">
        <v>1</v>
      </c>
      <c r="CM64" s="23">
        <v>0</v>
      </c>
      <c r="CN64" s="23">
        <v>0</v>
      </c>
      <c r="CO64" s="23">
        <v>0</v>
      </c>
      <c r="CP64" s="23">
        <v>0</v>
      </c>
      <c r="CQ64" s="220">
        <f t="shared" si="146"/>
        <v>0.33333333333333331</v>
      </c>
      <c r="CR64" s="215">
        <f t="shared" si="132"/>
        <v>3</v>
      </c>
      <c r="CS64" s="218">
        <v>9</v>
      </c>
      <c r="CT64" s="219">
        <f t="shared" si="133"/>
        <v>0.33333333333333331</v>
      </c>
      <c r="CU64" s="23">
        <v>1</v>
      </c>
      <c r="CV64" s="23">
        <v>1</v>
      </c>
      <c r="CW64" s="23">
        <v>0</v>
      </c>
      <c r="CX64" s="23">
        <v>1</v>
      </c>
      <c r="CY64" s="23">
        <v>0</v>
      </c>
      <c r="CZ64" s="23">
        <v>0</v>
      </c>
      <c r="DA64" s="23">
        <v>0</v>
      </c>
      <c r="DB64" s="23">
        <v>0</v>
      </c>
      <c r="DC64" s="23">
        <v>1</v>
      </c>
      <c r="DD64" s="220">
        <f t="shared" si="147"/>
        <v>0.44444444444444442</v>
      </c>
      <c r="DE64" s="215">
        <f t="shared" si="134"/>
        <v>4</v>
      </c>
      <c r="DF64" s="218">
        <v>9</v>
      </c>
      <c r="DG64" s="219">
        <f t="shared" si="135"/>
        <v>0.44444444444444442</v>
      </c>
      <c r="DH64" s="23">
        <v>0</v>
      </c>
      <c r="DI64" s="23">
        <v>0</v>
      </c>
      <c r="DJ64" s="23">
        <v>0</v>
      </c>
      <c r="DK64" s="23">
        <v>0</v>
      </c>
      <c r="DL64" s="23">
        <v>0</v>
      </c>
      <c r="DM64" s="23">
        <v>1</v>
      </c>
      <c r="DN64" s="23">
        <v>0</v>
      </c>
      <c r="DO64" s="23">
        <v>0</v>
      </c>
      <c r="DP64" s="23">
        <v>0</v>
      </c>
      <c r="DQ64" s="220">
        <f t="shared" si="148"/>
        <v>0.1111111111111111</v>
      </c>
      <c r="DR64" s="215">
        <f t="shared" si="136"/>
        <v>1</v>
      </c>
      <c r="DS64" s="218">
        <v>9</v>
      </c>
      <c r="DT64" s="219">
        <f t="shared" si="137"/>
        <v>0.1111111111111111</v>
      </c>
      <c r="DU64" s="23">
        <v>0</v>
      </c>
      <c r="DV64" s="23">
        <v>0</v>
      </c>
      <c r="DW64" s="23">
        <v>0</v>
      </c>
      <c r="DX64" s="23">
        <v>0</v>
      </c>
      <c r="DY64" s="23">
        <v>0</v>
      </c>
      <c r="DZ64" s="23">
        <v>0</v>
      </c>
      <c r="EA64" s="23">
        <v>1</v>
      </c>
      <c r="EB64" s="23">
        <v>1</v>
      </c>
      <c r="EC64" s="23">
        <v>0</v>
      </c>
      <c r="ED64" s="220">
        <f t="shared" si="149"/>
        <v>0.22222222222222221</v>
      </c>
      <c r="EE64" s="215">
        <f t="shared" si="138"/>
        <v>2.2222222222222223</v>
      </c>
      <c r="EF64" s="218">
        <v>9</v>
      </c>
      <c r="EG64" s="219">
        <f t="shared" si="139"/>
        <v>0.24691358024691359</v>
      </c>
    </row>
    <row r="65" spans="2:137" x14ac:dyDescent="0.2">
      <c r="B65" s="150" t="s">
        <v>115</v>
      </c>
      <c r="C65" s="146" t="s">
        <v>116</v>
      </c>
      <c r="D65" s="167" t="s">
        <v>173</v>
      </c>
      <c r="E65" s="147" t="s">
        <v>169</v>
      </c>
      <c r="F65" s="168" t="s">
        <v>119</v>
      </c>
      <c r="H65" s="233">
        <v>5</v>
      </c>
      <c r="I65" s="23">
        <v>0</v>
      </c>
      <c r="J65" s="23">
        <v>0</v>
      </c>
      <c r="K65" s="23">
        <v>0</v>
      </c>
      <c r="L65" s="23">
        <v>5</v>
      </c>
      <c r="M65" s="23">
        <v>0</v>
      </c>
      <c r="N65" s="23">
        <v>3</v>
      </c>
      <c r="O65" s="23">
        <v>0</v>
      </c>
      <c r="P65" s="23">
        <v>0</v>
      </c>
      <c r="Q65" s="212">
        <f>AVERAGE(H65:P65)</f>
        <v>1.4444444444444444</v>
      </c>
      <c r="R65" s="213">
        <f t="shared" si="120"/>
        <v>13</v>
      </c>
      <c r="S65" s="213">
        <v>7</v>
      </c>
      <c r="T65" s="214">
        <f t="shared" si="121"/>
        <v>1.8571428571428572</v>
      </c>
      <c r="U65" s="23">
        <v>0</v>
      </c>
      <c r="V65" s="23">
        <v>1</v>
      </c>
      <c r="W65" s="23">
        <v>1</v>
      </c>
      <c r="X65" s="23">
        <v>3</v>
      </c>
      <c r="Y65" s="23">
        <v>0</v>
      </c>
      <c r="Z65" s="23">
        <v>0</v>
      </c>
      <c r="AA65" s="23">
        <v>0</v>
      </c>
      <c r="AB65" s="23">
        <v>5</v>
      </c>
      <c r="AC65" s="23">
        <v>0</v>
      </c>
      <c r="AD65" s="212">
        <f>AVERAGE(U65:AC65)</f>
        <v>1.1111111111111112</v>
      </c>
      <c r="AE65" s="215">
        <f t="shared" si="122"/>
        <v>10</v>
      </c>
      <c r="AF65" s="215">
        <v>8</v>
      </c>
      <c r="AG65" s="214">
        <f t="shared" si="123"/>
        <v>1.25</v>
      </c>
      <c r="AH65" s="23">
        <v>0</v>
      </c>
      <c r="AI65" s="23">
        <v>0</v>
      </c>
      <c r="AJ65" s="23">
        <v>0</v>
      </c>
      <c r="AK65" s="23">
        <v>0</v>
      </c>
      <c r="AL65" s="23">
        <v>2</v>
      </c>
      <c r="AM65" s="23">
        <v>0</v>
      </c>
      <c r="AN65" s="23">
        <v>0</v>
      </c>
      <c r="AO65" s="23">
        <v>0</v>
      </c>
      <c r="AP65" s="23">
        <v>3</v>
      </c>
      <c r="AQ65" s="212">
        <f>AVERAGE(AH65:AP65)</f>
        <v>0.55555555555555558</v>
      </c>
      <c r="AR65" s="218">
        <f t="shared" si="124"/>
        <v>5</v>
      </c>
      <c r="AS65" s="218">
        <v>9</v>
      </c>
      <c r="AT65" s="219">
        <f t="shared" si="125"/>
        <v>0.55555555555555558</v>
      </c>
      <c r="AU65" s="23">
        <v>1</v>
      </c>
      <c r="AV65" s="23">
        <v>0</v>
      </c>
      <c r="AW65" s="23">
        <v>1</v>
      </c>
      <c r="AX65" s="23">
        <v>1</v>
      </c>
      <c r="AY65" s="23">
        <v>0</v>
      </c>
      <c r="AZ65" s="23">
        <v>1</v>
      </c>
      <c r="BA65" s="23">
        <v>0</v>
      </c>
      <c r="BB65" s="23">
        <v>0</v>
      </c>
      <c r="BC65" s="23">
        <v>0</v>
      </c>
      <c r="BD65" s="212">
        <f>AVERAGE(AU65:BC65)</f>
        <v>0.44444444444444442</v>
      </c>
      <c r="BE65" s="218">
        <f t="shared" si="126"/>
        <v>4</v>
      </c>
      <c r="BF65" s="218">
        <v>9</v>
      </c>
      <c r="BG65" s="219">
        <f t="shared" si="127"/>
        <v>0.44444444444444442</v>
      </c>
      <c r="BH65" s="23">
        <v>0</v>
      </c>
      <c r="BI65" s="23">
        <v>0</v>
      </c>
      <c r="BJ65" s="23">
        <v>0</v>
      </c>
      <c r="BK65" s="23">
        <v>0</v>
      </c>
      <c r="BL65" s="23">
        <v>0</v>
      </c>
      <c r="BM65" s="23">
        <v>1</v>
      </c>
      <c r="BN65" s="23">
        <v>0</v>
      </c>
      <c r="BO65" s="23">
        <v>0</v>
      </c>
      <c r="BP65" s="23">
        <v>0</v>
      </c>
      <c r="BQ65" s="220">
        <f>AVERAGE(BH65:BP65)</f>
        <v>0.1111111111111111</v>
      </c>
      <c r="BR65" s="215">
        <f t="shared" si="128"/>
        <v>1</v>
      </c>
      <c r="BS65" s="218">
        <v>9</v>
      </c>
      <c r="BT65" s="219">
        <f t="shared" si="129"/>
        <v>0.1111111111111111</v>
      </c>
      <c r="BU65" s="23">
        <v>0</v>
      </c>
      <c r="BV65" s="23">
        <v>0</v>
      </c>
      <c r="BW65" s="23">
        <v>0</v>
      </c>
      <c r="BX65" s="23">
        <v>1</v>
      </c>
      <c r="BY65" s="23">
        <v>2</v>
      </c>
      <c r="BZ65" s="23">
        <v>0</v>
      </c>
      <c r="CA65" s="23">
        <v>3</v>
      </c>
      <c r="CB65" s="23">
        <v>0</v>
      </c>
      <c r="CC65" s="23">
        <v>0</v>
      </c>
      <c r="CD65" s="220">
        <f>AVERAGE(BU65:CC65)</f>
        <v>0.66666666666666663</v>
      </c>
      <c r="CE65" s="218">
        <f t="shared" si="130"/>
        <v>6</v>
      </c>
      <c r="CF65" s="218">
        <v>9</v>
      </c>
      <c r="CG65" s="219">
        <f t="shared" si="131"/>
        <v>0.66666666666666663</v>
      </c>
      <c r="CH65" s="23">
        <v>0</v>
      </c>
      <c r="CI65" s="23">
        <v>0</v>
      </c>
      <c r="CJ65" s="23">
        <v>0</v>
      </c>
      <c r="CK65" s="23">
        <v>1</v>
      </c>
      <c r="CL65" s="23">
        <v>0</v>
      </c>
      <c r="CM65" s="23">
        <v>1</v>
      </c>
      <c r="CN65" s="23">
        <v>2</v>
      </c>
      <c r="CO65" s="23">
        <v>1</v>
      </c>
      <c r="CP65" s="23">
        <v>1</v>
      </c>
      <c r="CQ65" s="220">
        <f>AVERAGE(CH65:CP65)</f>
        <v>0.66666666666666663</v>
      </c>
      <c r="CR65" s="215">
        <f t="shared" si="132"/>
        <v>6</v>
      </c>
      <c r="CS65" s="218">
        <v>9</v>
      </c>
      <c r="CT65" s="219">
        <f t="shared" si="133"/>
        <v>0.66666666666666663</v>
      </c>
      <c r="CU65" s="23">
        <v>0</v>
      </c>
      <c r="CV65" s="23">
        <v>0</v>
      </c>
      <c r="CW65" s="23">
        <v>1</v>
      </c>
      <c r="CX65" s="23">
        <v>0</v>
      </c>
      <c r="CY65" s="23">
        <v>0</v>
      </c>
      <c r="CZ65" s="23">
        <v>0</v>
      </c>
      <c r="DA65" s="23">
        <v>0</v>
      </c>
      <c r="DB65" s="23">
        <v>0</v>
      </c>
      <c r="DC65" s="23">
        <v>0</v>
      </c>
      <c r="DD65" s="220">
        <f>AVERAGE(CU65:DC65)</f>
        <v>0.1111111111111111</v>
      </c>
      <c r="DE65" s="215">
        <f t="shared" si="134"/>
        <v>1</v>
      </c>
      <c r="DF65" s="218">
        <v>9</v>
      </c>
      <c r="DG65" s="219">
        <f t="shared" si="135"/>
        <v>0.1111111111111111</v>
      </c>
      <c r="DH65" s="23">
        <v>0</v>
      </c>
      <c r="DI65" s="23">
        <v>0</v>
      </c>
      <c r="DJ65" s="23">
        <v>0</v>
      </c>
      <c r="DK65" s="23">
        <v>0</v>
      </c>
      <c r="DL65" s="23">
        <v>1</v>
      </c>
      <c r="DM65" s="23">
        <v>0</v>
      </c>
      <c r="DN65" s="23">
        <v>1</v>
      </c>
      <c r="DO65" s="23">
        <v>0</v>
      </c>
      <c r="DP65" s="23">
        <v>0</v>
      </c>
      <c r="DQ65" s="220">
        <f>AVERAGE(DH65:DP65)</f>
        <v>0.22222222222222221</v>
      </c>
      <c r="DR65" s="215">
        <f t="shared" si="136"/>
        <v>2</v>
      </c>
      <c r="DS65" s="218">
        <v>9</v>
      </c>
      <c r="DT65" s="219">
        <f t="shared" si="137"/>
        <v>0.22222222222222221</v>
      </c>
      <c r="DU65" s="23">
        <v>0</v>
      </c>
      <c r="DV65" s="23">
        <v>0</v>
      </c>
      <c r="DW65" s="23">
        <v>0</v>
      </c>
      <c r="DX65" s="23">
        <v>0</v>
      </c>
      <c r="DY65" s="23">
        <v>0</v>
      </c>
      <c r="DZ65" s="23">
        <v>0</v>
      </c>
      <c r="EA65" s="23">
        <v>0</v>
      </c>
      <c r="EB65" s="23">
        <v>0</v>
      </c>
      <c r="EC65" s="23">
        <v>0</v>
      </c>
      <c r="ED65" s="220">
        <f>AVERAGE(DU65:EC65)</f>
        <v>0</v>
      </c>
      <c r="EE65" s="215">
        <f t="shared" si="138"/>
        <v>0</v>
      </c>
      <c r="EF65" s="218">
        <v>9</v>
      </c>
      <c r="EG65" s="219">
        <f t="shared" si="139"/>
        <v>0</v>
      </c>
    </row>
    <row r="66" spans="2:137" ht="17" thickBot="1" x14ac:dyDescent="0.25">
      <c r="B66" s="151" t="s">
        <v>115</v>
      </c>
      <c r="C66" s="152" t="s">
        <v>116</v>
      </c>
      <c r="D66" s="169" t="s">
        <v>174</v>
      </c>
      <c r="E66" s="170" t="s">
        <v>169</v>
      </c>
      <c r="F66" s="162" t="s">
        <v>119</v>
      </c>
      <c r="H66" s="237">
        <v>0</v>
      </c>
      <c r="I66" s="238">
        <v>5</v>
      </c>
      <c r="J66" s="238">
        <v>0</v>
      </c>
      <c r="K66" s="238">
        <v>0</v>
      </c>
      <c r="L66" s="238">
        <v>2</v>
      </c>
      <c r="M66" s="238">
        <v>0</v>
      </c>
      <c r="N66" s="238">
        <v>0</v>
      </c>
      <c r="O66" s="238">
        <v>0</v>
      </c>
      <c r="P66" s="238">
        <v>1</v>
      </c>
      <c r="Q66" s="239">
        <f t="shared" si="140"/>
        <v>0.88888888888888884</v>
      </c>
      <c r="R66" s="240">
        <f t="shared" si="120"/>
        <v>8</v>
      </c>
      <c r="S66" s="240">
        <v>8</v>
      </c>
      <c r="T66" s="241">
        <f t="shared" si="121"/>
        <v>1</v>
      </c>
      <c r="U66" s="238">
        <v>0</v>
      </c>
      <c r="V66" s="238">
        <v>0</v>
      </c>
      <c r="W66" s="238">
        <v>0</v>
      </c>
      <c r="X66" s="238">
        <v>0</v>
      </c>
      <c r="Y66" s="238">
        <v>0</v>
      </c>
      <c r="Z66" s="238">
        <v>0</v>
      </c>
      <c r="AA66" s="238">
        <v>0</v>
      </c>
      <c r="AB66" s="238">
        <v>0</v>
      </c>
      <c r="AC66" s="238">
        <v>0</v>
      </c>
      <c r="AD66" s="239">
        <f t="shared" si="141"/>
        <v>0</v>
      </c>
      <c r="AE66" s="242">
        <f t="shared" si="122"/>
        <v>0</v>
      </c>
      <c r="AF66" s="242">
        <v>9</v>
      </c>
      <c r="AG66" s="241">
        <f t="shared" si="123"/>
        <v>0</v>
      </c>
      <c r="AH66" s="238">
        <v>0</v>
      </c>
      <c r="AI66" s="238">
        <v>0</v>
      </c>
      <c r="AJ66" s="238">
        <v>1</v>
      </c>
      <c r="AK66" s="238">
        <v>0</v>
      </c>
      <c r="AL66" s="238">
        <v>0</v>
      </c>
      <c r="AM66" s="238">
        <v>0</v>
      </c>
      <c r="AN66" s="238">
        <v>0</v>
      </c>
      <c r="AO66" s="238">
        <v>1</v>
      </c>
      <c r="AP66" s="238">
        <v>0</v>
      </c>
      <c r="AQ66" s="239">
        <f t="shared" si="142"/>
        <v>0.22222222222222221</v>
      </c>
      <c r="AR66" s="243">
        <f t="shared" si="124"/>
        <v>2</v>
      </c>
      <c r="AS66" s="243">
        <v>9</v>
      </c>
      <c r="AT66" s="244">
        <f t="shared" si="125"/>
        <v>0.22222222222222221</v>
      </c>
      <c r="AU66" s="238">
        <v>0</v>
      </c>
      <c r="AV66" s="238">
        <v>0</v>
      </c>
      <c r="AW66" s="238">
        <v>1</v>
      </c>
      <c r="AX66" s="238">
        <v>1</v>
      </c>
      <c r="AY66" s="238">
        <v>0</v>
      </c>
      <c r="AZ66" s="238">
        <v>0</v>
      </c>
      <c r="BA66" s="238">
        <v>1</v>
      </c>
      <c r="BB66" s="238">
        <v>0</v>
      </c>
      <c r="BC66" s="238">
        <v>0</v>
      </c>
      <c r="BD66" s="239">
        <f t="shared" si="143"/>
        <v>0.33333333333333331</v>
      </c>
      <c r="BE66" s="243">
        <f t="shared" si="126"/>
        <v>3</v>
      </c>
      <c r="BF66" s="243">
        <v>9</v>
      </c>
      <c r="BG66" s="244">
        <f t="shared" si="127"/>
        <v>0.33333333333333331</v>
      </c>
      <c r="BH66" s="238">
        <v>0</v>
      </c>
      <c r="BI66" s="238">
        <v>1</v>
      </c>
      <c r="BJ66" s="238">
        <v>1</v>
      </c>
      <c r="BK66" s="238">
        <v>0</v>
      </c>
      <c r="BL66" s="238">
        <v>1</v>
      </c>
      <c r="BM66" s="238">
        <v>1</v>
      </c>
      <c r="BN66" s="238">
        <v>0</v>
      </c>
      <c r="BO66" s="238">
        <v>0</v>
      </c>
      <c r="BP66" s="238">
        <v>0</v>
      </c>
      <c r="BQ66" s="245">
        <f t="shared" si="144"/>
        <v>0.44444444444444442</v>
      </c>
      <c r="BR66" s="242">
        <f t="shared" si="128"/>
        <v>4</v>
      </c>
      <c r="BS66" s="243">
        <v>9</v>
      </c>
      <c r="BT66" s="244">
        <f t="shared" si="129"/>
        <v>0.44444444444444442</v>
      </c>
      <c r="BU66" s="238">
        <v>0</v>
      </c>
      <c r="BV66" s="238">
        <v>0</v>
      </c>
      <c r="BW66" s="238">
        <v>0</v>
      </c>
      <c r="BX66" s="238">
        <v>1</v>
      </c>
      <c r="BY66" s="238">
        <v>0</v>
      </c>
      <c r="BZ66" s="238">
        <v>0</v>
      </c>
      <c r="CA66" s="238">
        <v>0</v>
      </c>
      <c r="CB66" s="238">
        <v>0</v>
      </c>
      <c r="CC66" s="238">
        <v>0</v>
      </c>
      <c r="CD66" s="245">
        <f t="shared" si="145"/>
        <v>0.1111111111111111</v>
      </c>
      <c r="CE66" s="243">
        <f t="shared" si="130"/>
        <v>1</v>
      </c>
      <c r="CF66" s="243">
        <v>9</v>
      </c>
      <c r="CG66" s="244">
        <f t="shared" si="131"/>
        <v>0.1111111111111111</v>
      </c>
      <c r="CH66" s="238">
        <v>0</v>
      </c>
      <c r="CI66" s="238">
        <v>0</v>
      </c>
      <c r="CJ66" s="238">
        <v>0</v>
      </c>
      <c r="CK66" s="238">
        <v>0</v>
      </c>
      <c r="CL66" s="238">
        <v>0</v>
      </c>
      <c r="CM66" s="238">
        <v>0</v>
      </c>
      <c r="CN66" s="238">
        <v>0</v>
      </c>
      <c r="CO66" s="238">
        <v>0</v>
      </c>
      <c r="CP66" s="238">
        <v>1</v>
      </c>
      <c r="CQ66" s="245">
        <f t="shared" si="146"/>
        <v>0.1111111111111111</v>
      </c>
      <c r="CR66" s="242">
        <f t="shared" si="132"/>
        <v>1</v>
      </c>
      <c r="CS66" s="243">
        <v>9</v>
      </c>
      <c r="CT66" s="244">
        <f t="shared" si="133"/>
        <v>0.1111111111111111</v>
      </c>
      <c r="CU66" s="238">
        <v>0</v>
      </c>
      <c r="CV66" s="238">
        <v>0</v>
      </c>
      <c r="CW66" s="238">
        <v>0</v>
      </c>
      <c r="CX66" s="238">
        <v>0</v>
      </c>
      <c r="CY66" s="238">
        <v>0</v>
      </c>
      <c r="CZ66" s="238">
        <v>0</v>
      </c>
      <c r="DA66" s="238">
        <v>0</v>
      </c>
      <c r="DB66" s="238">
        <v>2</v>
      </c>
      <c r="DC66" s="238">
        <v>0</v>
      </c>
      <c r="DD66" s="245">
        <f t="shared" si="147"/>
        <v>0.22222222222222221</v>
      </c>
      <c r="DE66" s="242">
        <f t="shared" si="134"/>
        <v>2</v>
      </c>
      <c r="DF66" s="243">
        <v>9</v>
      </c>
      <c r="DG66" s="244">
        <f t="shared" si="135"/>
        <v>0.22222222222222221</v>
      </c>
      <c r="DH66" s="238">
        <v>0</v>
      </c>
      <c r="DI66" s="238">
        <v>0</v>
      </c>
      <c r="DJ66" s="238">
        <v>1</v>
      </c>
      <c r="DK66" s="238">
        <v>0</v>
      </c>
      <c r="DL66" s="238">
        <v>0</v>
      </c>
      <c r="DM66" s="238">
        <v>0</v>
      </c>
      <c r="DN66" s="238">
        <v>0</v>
      </c>
      <c r="DO66" s="238">
        <v>0</v>
      </c>
      <c r="DP66" s="238">
        <v>0</v>
      </c>
      <c r="DQ66" s="245">
        <f t="shared" si="148"/>
        <v>0.1111111111111111</v>
      </c>
      <c r="DR66" s="242">
        <f t="shared" si="136"/>
        <v>1</v>
      </c>
      <c r="DS66" s="243">
        <v>9</v>
      </c>
      <c r="DT66" s="244">
        <f t="shared" si="137"/>
        <v>0.1111111111111111</v>
      </c>
      <c r="DU66" s="238">
        <v>0</v>
      </c>
      <c r="DV66" s="238">
        <v>0</v>
      </c>
      <c r="DW66" s="238">
        <v>0</v>
      </c>
      <c r="DX66" s="238">
        <v>0</v>
      </c>
      <c r="DY66" s="238">
        <v>0</v>
      </c>
      <c r="DZ66" s="238">
        <v>0</v>
      </c>
      <c r="EA66" s="238">
        <v>0</v>
      </c>
      <c r="EB66" s="238">
        <v>0</v>
      </c>
      <c r="EC66" s="238">
        <v>1</v>
      </c>
      <c r="ED66" s="245">
        <f t="shared" si="149"/>
        <v>0.1111111111111111</v>
      </c>
      <c r="EE66" s="242">
        <f t="shared" si="138"/>
        <v>1.1111111111111112</v>
      </c>
      <c r="EF66" s="243">
        <v>9</v>
      </c>
      <c r="EG66" s="244">
        <f t="shared" si="139"/>
        <v>0.1234567901234568</v>
      </c>
    </row>
    <row r="67" spans="2:137" ht="17" thickBot="1" x14ac:dyDescent="0.25">
      <c r="B67" s="150"/>
      <c r="C67" s="146"/>
      <c r="D67" s="145"/>
      <c r="E67" s="145"/>
      <c r="F67" s="146"/>
      <c r="H67" s="193" t="s">
        <v>102</v>
      </c>
      <c r="I67" s="194" t="s">
        <v>103</v>
      </c>
      <c r="J67" s="194" t="s">
        <v>104</v>
      </c>
      <c r="K67" s="194" t="s">
        <v>105</v>
      </c>
      <c r="L67" s="194" t="s">
        <v>106</v>
      </c>
      <c r="M67" s="194" t="s">
        <v>107</v>
      </c>
      <c r="N67" s="194" t="s">
        <v>108</v>
      </c>
      <c r="O67" s="175" t="s">
        <v>109</v>
      </c>
      <c r="P67" s="176" t="s">
        <v>110</v>
      </c>
      <c r="Q67" s="110" t="s">
        <v>111</v>
      </c>
      <c r="R67" s="195" t="s">
        <v>112</v>
      </c>
      <c r="S67" s="195" t="s">
        <v>113</v>
      </c>
      <c r="T67" s="196" t="s">
        <v>114</v>
      </c>
      <c r="U67" s="197" t="s">
        <v>102</v>
      </c>
      <c r="V67" s="194" t="s">
        <v>103</v>
      </c>
      <c r="W67" s="194" t="s">
        <v>104</v>
      </c>
      <c r="X67" s="194" t="s">
        <v>105</v>
      </c>
      <c r="Y67" s="194" t="s">
        <v>106</v>
      </c>
      <c r="Z67" s="194" t="s">
        <v>107</v>
      </c>
      <c r="AA67" s="194" t="s">
        <v>108</v>
      </c>
      <c r="AB67" s="175" t="s">
        <v>109</v>
      </c>
      <c r="AC67" s="176" t="s">
        <v>110</v>
      </c>
      <c r="AD67" s="110" t="s">
        <v>111</v>
      </c>
      <c r="AE67" s="195" t="s">
        <v>112</v>
      </c>
      <c r="AF67" s="195" t="s">
        <v>113</v>
      </c>
      <c r="AG67" s="198" t="s">
        <v>114</v>
      </c>
      <c r="AH67" s="197" t="s">
        <v>102</v>
      </c>
      <c r="AI67" s="194" t="s">
        <v>103</v>
      </c>
      <c r="AJ67" s="194" t="s">
        <v>104</v>
      </c>
      <c r="AK67" s="194" t="s">
        <v>105</v>
      </c>
      <c r="AL67" s="194" t="s">
        <v>106</v>
      </c>
      <c r="AM67" s="194" t="s">
        <v>107</v>
      </c>
      <c r="AN67" s="194" t="s">
        <v>108</v>
      </c>
      <c r="AO67" s="175" t="s">
        <v>109</v>
      </c>
      <c r="AP67" s="176" t="s">
        <v>110</v>
      </c>
      <c r="AQ67" s="110" t="s">
        <v>111</v>
      </c>
      <c r="AR67" s="199" t="s">
        <v>112</v>
      </c>
      <c r="AS67" s="199" t="s">
        <v>113</v>
      </c>
      <c r="AT67" s="258" t="s">
        <v>114</v>
      </c>
      <c r="AU67" s="197" t="s">
        <v>102</v>
      </c>
      <c r="AV67" s="194" t="s">
        <v>103</v>
      </c>
      <c r="AW67" s="194" t="s">
        <v>104</v>
      </c>
      <c r="AX67" s="194" t="s">
        <v>105</v>
      </c>
      <c r="AY67" s="194" t="s">
        <v>106</v>
      </c>
      <c r="AZ67" s="194" t="s">
        <v>107</v>
      </c>
      <c r="BA67" s="194" t="s">
        <v>108</v>
      </c>
      <c r="BB67" s="175" t="s">
        <v>109</v>
      </c>
      <c r="BC67" s="176" t="s">
        <v>110</v>
      </c>
      <c r="BD67" s="110" t="s">
        <v>111</v>
      </c>
      <c r="BE67" s="199" t="s">
        <v>112</v>
      </c>
      <c r="BF67" s="199" t="s">
        <v>113</v>
      </c>
      <c r="BG67" s="258" t="s">
        <v>114</v>
      </c>
      <c r="BH67" s="178" t="s">
        <v>102</v>
      </c>
      <c r="BI67" s="178" t="s">
        <v>103</v>
      </c>
      <c r="BJ67" s="178" t="s">
        <v>104</v>
      </c>
      <c r="BK67" s="178" t="s">
        <v>105</v>
      </c>
      <c r="BL67" s="178" t="s">
        <v>106</v>
      </c>
      <c r="BM67" s="178" t="s">
        <v>107</v>
      </c>
      <c r="BN67" s="178" t="s">
        <v>108</v>
      </c>
      <c r="BO67" s="178" t="s">
        <v>109</v>
      </c>
      <c r="BP67" s="174" t="s">
        <v>110</v>
      </c>
      <c r="BQ67" s="184" t="s">
        <v>111</v>
      </c>
      <c r="BR67" s="185" t="s">
        <v>112</v>
      </c>
      <c r="BS67" s="186" t="s">
        <v>113</v>
      </c>
      <c r="BT67" s="183" t="s">
        <v>114</v>
      </c>
      <c r="BU67" s="178" t="s">
        <v>102</v>
      </c>
      <c r="BV67" s="178" t="s">
        <v>103</v>
      </c>
      <c r="BW67" s="178" t="s">
        <v>104</v>
      </c>
      <c r="BX67" s="178" t="s">
        <v>105</v>
      </c>
      <c r="BY67" s="178" t="s">
        <v>106</v>
      </c>
      <c r="BZ67" s="178" t="s">
        <v>107</v>
      </c>
      <c r="CA67" s="178" t="s">
        <v>108</v>
      </c>
      <c r="CB67" s="178" t="s">
        <v>109</v>
      </c>
      <c r="CC67" s="174" t="s">
        <v>110</v>
      </c>
      <c r="CD67" s="184" t="s">
        <v>111</v>
      </c>
      <c r="CE67" s="186" t="s">
        <v>112</v>
      </c>
      <c r="CF67" s="186" t="s">
        <v>113</v>
      </c>
      <c r="CG67" s="183" t="s">
        <v>114</v>
      </c>
      <c r="CH67" s="178" t="s">
        <v>102</v>
      </c>
      <c r="CI67" s="178" t="s">
        <v>103</v>
      </c>
      <c r="CJ67" s="178" t="s">
        <v>104</v>
      </c>
      <c r="CK67" s="178" t="s">
        <v>105</v>
      </c>
      <c r="CL67" s="178" t="s">
        <v>106</v>
      </c>
      <c r="CM67" s="178" t="s">
        <v>107</v>
      </c>
      <c r="CN67" s="178" t="s">
        <v>108</v>
      </c>
      <c r="CO67" s="178" t="s">
        <v>109</v>
      </c>
      <c r="CP67" s="174" t="s">
        <v>110</v>
      </c>
      <c r="CQ67" s="184" t="s">
        <v>111</v>
      </c>
      <c r="CR67" s="185" t="s">
        <v>112</v>
      </c>
      <c r="CS67" s="186" t="s">
        <v>113</v>
      </c>
      <c r="CT67" s="183" t="s">
        <v>114</v>
      </c>
      <c r="CU67" s="178" t="s">
        <v>102</v>
      </c>
      <c r="CV67" s="178" t="s">
        <v>103</v>
      </c>
      <c r="CW67" s="178" t="s">
        <v>104</v>
      </c>
      <c r="CX67" s="178" t="s">
        <v>105</v>
      </c>
      <c r="CY67" s="178" t="s">
        <v>106</v>
      </c>
      <c r="CZ67" s="178" t="s">
        <v>107</v>
      </c>
      <c r="DA67" s="178" t="s">
        <v>108</v>
      </c>
      <c r="DB67" s="178" t="s">
        <v>109</v>
      </c>
      <c r="DC67" s="174" t="s">
        <v>110</v>
      </c>
      <c r="DD67" s="184" t="s">
        <v>111</v>
      </c>
      <c r="DE67" s="185" t="s">
        <v>112</v>
      </c>
      <c r="DF67" s="186" t="s">
        <v>113</v>
      </c>
      <c r="DG67" s="183" t="s">
        <v>114</v>
      </c>
      <c r="DH67" s="178" t="s">
        <v>102</v>
      </c>
      <c r="DI67" s="178" t="s">
        <v>103</v>
      </c>
      <c r="DJ67" s="178" t="s">
        <v>104</v>
      </c>
      <c r="DK67" s="178" t="s">
        <v>105</v>
      </c>
      <c r="DL67" s="178" t="s">
        <v>106</v>
      </c>
      <c r="DM67" s="178" t="s">
        <v>107</v>
      </c>
      <c r="DN67" s="178" t="s">
        <v>108</v>
      </c>
      <c r="DO67" s="178" t="s">
        <v>109</v>
      </c>
      <c r="DP67" s="174" t="s">
        <v>110</v>
      </c>
      <c r="DQ67" s="184" t="s">
        <v>111</v>
      </c>
      <c r="DR67" s="185" t="s">
        <v>112</v>
      </c>
      <c r="DS67" s="186" t="s">
        <v>113</v>
      </c>
      <c r="DT67" s="183" t="s">
        <v>114</v>
      </c>
      <c r="DU67" s="178" t="s">
        <v>102</v>
      </c>
      <c r="DV67" s="178" t="s">
        <v>103</v>
      </c>
      <c r="DW67" s="178" t="s">
        <v>104</v>
      </c>
      <c r="DX67" s="178" t="s">
        <v>105</v>
      </c>
      <c r="DY67" s="178" t="s">
        <v>106</v>
      </c>
      <c r="DZ67" s="178" t="s">
        <v>107</v>
      </c>
      <c r="EA67" s="178" t="s">
        <v>108</v>
      </c>
      <c r="EB67" s="178" t="s">
        <v>109</v>
      </c>
      <c r="EC67" s="174" t="s">
        <v>110</v>
      </c>
      <c r="ED67" s="184" t="s">
        <v>111</v>
      </c>
      <c r="EE67" s="185" t="s">
        <v>112</v>
      </c>
      <c r="EF67" s="186" t="s">
        <v>113</v>
      </c>
      <c r="EG67" s="183" t="s">
        <v>114</v>
      </c>
    </row>
    <row r="68" spans="2:137" x14ac:dyDescent="0.2">
      <c r="B68" s="148" t="s">
        <v>115</v>
      </c>
      <c r="C68" s="149" t="s">
        <v>116</v>
      </c>
      <c r="D68" s="113" t="s">
        <v>175</v>
      </c>
      <c r="E68" s="164" t="s">
        <v>169</v>
      </c>
      <c r="F68" s="158" t="s">
        <v>137</v>
      </c>
      <c r="H68" s="232">
        <v>3</v>
      </c>
      <c r="I68" s="113">
        <v>0</v>
      </c>
      <c r="J68" s="113">
        <v>0</v>
      </c>
      <c r="K68" s="113">
        <v>1</v>
      </c>
      <c r="L68" s="113">
        <v>5</v>
      </c>
      <c r="M68" s="113">
        <v>0</v>
      </c>
      <c r="N68" s="113">
        <v>0</v>
      </c>
      <c r="O68" s="113">
        <v>0</v>
      </c>
      <c r="P68" s="113">
        <v>4</v>
      </c>
      <c r="Q68" s="201">
        <f t="shared" ref="Q68:Q76" si="150">AVERAGE(H68:P68)</f>
        <v>1.4444444444444444</v>
      </c>
      <c r="R68" s="202">
        <f t="shared" ref="R68:R76" si="151">SUM(H68:P68)</f>
        <v>13</v>
      </c>
      <c r="S68" s="202">
        <v>8</v>
      </c>
      <c r="T68" s="203">
        <f t="shared" ref="T68:T76" si="152">R68/S68</f>
        <v>1.625</v>
      </c>
      <c r="U68" s="113">
        <v>0</v>
      </c>
      <c r="V68" s="113">
        <v>2</v>
      </c>
      <c r="W68" s="113">
        <v>0</v>
      </c>
      <c r="X68" s="113">
        <v>1</v>
      </c>
      <c r="Y68" s="113">
        <v>0</v>
      </c>
      <c r="Z68" s="113">
        <v>1</v>
      </c>
      <c r="AA68" s="113">
        <v>0</v>
      </c>
      <c r="AB68" s="113">
        <v>1</v>
      </c>
      <c r="AC68" s="113">
        <v>0</v>
      </c>
      <c r="AD68" s="201">
        <f t="shared" ref="AD68:AD76" si="153">AVERAGE(U68:AC68)</f>
        <v>0.55555555555555558</v>
      </c>
      <c r="AE68" s="204">
        <f t="shared" ref="AE68:AE76" si="154">SUM(U68:AC68)</f>
        <v>5</v>
      </c>
      <c r="AF68" s="204">
        <v>9</v>
      </c>
      <c r="AG68" s="203">
        <f t="shared" ref="AG68:AG76" si="155">AE68/AF68</f>
        <v>0.55555555555555558</v>
      </c>
      <c r="AH68" s="113">
        <v>2</v>
      </c>
      <c r="AI68" s="113">
        <v>0</v>
      </c>
      <c r="AJ68" s="113">
        <v>1</v>
      </c>
      <c r="AK68" s="113">
        <v>0</v>
      </c>
      <c r="AL68" s="113">
        <v>2</v>
      </c>
      <c r="AM68" s="113">
        <v>0</v>
      </c>
      <c r="AN68" s="113">
        <v>1</v>
      </c>
      <c r="AO68" s="113">
        <v>0</v>
      </c>
      <c r="AP68" s="113">
        <v>1</v>
      </c>
      <c r="AQ68" s="201">
        <f t="shared" ref="AQ68:AQ76" si="156">AVERAGE(AH68:AP68)</f>
        <v>0.77777777777777779</v>
      </c>
      <c r="AR68" s="207">
        <f t="shared" ref="AR68:AR76" si="157">SUM(AH68:AP68)</f>
        <v>7</v>
      </c>
      <c r="AS68" s="207">
        <v>9</v>
      </c>
      <c r="AT68" s="208">
        <f t="shared" ref="AT68:AT76" si="158">AR68/AS68</f>
        <v>0.77777777777777779</v>
      </c>
      <c r="AU68" s="113">
        <v>0</v>
      </c>
      <c r="AV68" s="113">
        <v>1</v>
      </c>
      <c r="AW68" s="113">
        <v>0</v>
      </c>
      <c r="AX68" s="113">
        <v>0</v>
      </c>
      <c r="AY68" s="113">
        <v>0</v>
      </c>
      <c r="AZ68" s="113">
        <v>1</v>
      </c>
      <c r="BA68" s="113">
        <v>0</v>
      </c>
      <c r="BB68" s="113">
        <v>1</v>
      </c>
      <c r="BC68" s="113">
        <v>0</v>
      </c>
      <c r="BD68" s="201">
        <f t="shared" ref="BD68:BD76" si="159">AVERAGE(AU68:BC68)</f>
        <v>0.33333333333333331</v>
      </c>
      <c r="BE68" s="207">
        <f t="shared" ref="BE68:BE76" si="160">SUM(AU68:BC68)</f>
        <v>3</v>
      </c>
      <c r="BF68" s="207">
        <v>9</v>
      </c>
      <c r="BG68" s="208">
        <f t="shared" ref="BG68:BG76" si="161">BE68/BF68</f>
        <v>0.33333333333333331</v>
      </c>
      <c r="BH68" s="113">
        <v>0</v>
      </c>
      <c r="BI68" s="113">
        <v>4</v>
      </c>
      <c r="BJ68" s="113">
        <v>1</v>
      </c>
      <c r="BK68" s="113">
        <v>0</v>
      </c>
      <c r="BL68" s="113">
        <v>2</v>
      </c>
      <c r="BM68" s="113">
        <v>0</v>
      </c>
      <c r="BN68" s="113">
        <v>1</v>
      </c>
      <c r="BO68" s="113">
        <v>1</v>
      </c>
      <c r="BP68" s="113">
        <v>3</v>
      </c>
      <c r="BQ68" s="209">
        <f t="shared" ref="BQ68:BQ76" si="162">AVERAGE(BH68:BP68)</f>
        <v>1.3333333333333333</v>
      </c>
      <c r="BR68" s="204">
        <f t="shared" ref="BR68:BR76" si="163">SUM(BH68:BP68)</f>
        <v>12</v>
      </c>
      <c r="BS68" s="207">
        <v>9</v>
      </c>
      <c r="BT68" s="208">
        <f t="shared" ref="BT68:BT76" si="164">BR68/BS68</f>
        <v>1.3333333333333333</v>
      </c>
      <c r="BU68" s="113">
        <v>0</v>
      </c>
      <c r="BV68" s="113">
        <v>4</v>
      </c>
      <c r="BW68" s="113">
        <v>0</v>
      </c>
      <c r="BX68" s="113">
        <v>0</v>
      </c>
      <c r="BY68" s="113">
        <v>1</v>
      </c>
      <c r="BZ68" s="113">
        <v>0</v>
      </c>
      <c r="CA68" s="113">
        <v>0</v>
      </c>
      <c r="CB68" s="113">
        <v>1</v>
      </c>
      <c r="CC68" s="113">
        <v>0</v>
      </c>
      <c r="CD68" s="209">
        <f t="shared" ref="CD68:CD76" si="165">AVERAGE(BU68:CC68)</f>
        <v>0.66666666666666663</v>
      </c>
      <c r="CE68" s="207">
        <f t="shared" ref="CE68:CE76" si="166">SUM(BU68:CC68)</f>
        <v>6</v>
      </c>
      <c r="CF68" s="207">
        <v>9</v>
      </c>
      <c r="CG68" s="208">
        <f t="shared" ref="CG68:CG76" si="167">CE68/CF68</f>
        <v>0.66666666666666663</v>
      </c>
      <c r="CH68" s="113">
        <v>0</v>
      </c>
      <c r="CI68" s="113">
        <v>2</v>
      </c>
      <c r="CJ68" s="113">
        <v>0</v>
      </c>
      <c r="CK68" s="113">
        <v>1</v>
      </c>
      <c r="CL68" s="113">
        <v>0</v>
      </c>
      <c r="CM68" s="113">
        <v>0</v>
      </c>
      <c r="CN68" s="113">
        <v>0</v>
      </c>
      <c r="CO68" s="113">
        <v>0</v>
      </c>
      <c r="CP68" s="113">
        <v>1</v>
      </c>
      <c r="CQ68" s="209">
        <f t="shared" ref="CQ68:CQ76" si="168">AVERAGE(CH68:CP68)</f>
        <v>0.44444444444444442</v>
      </c>
      <c r="CR68" s="204">
        <f t="shared" ref="CR68:CR76" si="169">SUM(CH68:CP68)</f>
        <v>4</v>
      </c>
      <c r="CS68" s="207">
        <v>9</v>
      </c>
      <c r="CT68" s="208">
        <f t="shared" ref="CT68:CT76" si="170">CR68/CS68</f>
        <v>0.44444444444444442</v>
      </c>
      <c r="CU68" s="113">
        <v>0</v>
      </c>
      <c r="CV68" s="113">
        <v>2</v>
      </c>
      <c r="CW68" s="113">
        <v>0</v>
      </c>
      <c r="CX68" s="113">
        <v>1</v>
      </c>
      <c r="CY68" s="113">
        <v>0</v>
      </c>
      <c r="CZ68" s="113">
        <v>1</v>
      </c>
      <c r="DA68" s="113">
        <v>0</v>
      </c>
      <c r="DB68" s="113">
        <v>0</v>
      </c>
      <c r="DC68" s="113">
        <v>0</v>
      </c>
      <c r="DD68" s="209">
        <f t="shared" ref="DD68:DD76" si="171">AVERAGE(CU68:DC68)</f>
        <v>0.44444444444444442</v>
      </c>
      <c r="DE68" s="204">
        <f t="shared" ref="DE68:DE76" si="172">SUM(CU68:DC68)</f>
        <v>4</v>
      </c>
      <c r="DF68" s="207">
        <v>9</v>
      </c>
      <c r="DG68" s="208">
        <f t="shared" ref="DG68:DG76" si="173">DE68/DF68</f>
        <v>0.44444444444444442</v>
      </c>
      <c r="DH68" s="113">
        <v>0</v>
      </c>
      <c r="DI68" s="113">
        <v>0</v>
      </c>
      <c r="DJ68" s="113">
        <v>0</v>
      </c>
      <c r="DK68" s="113">
        <v>0</v>
      </c>
      <c r="DL68" s="113">
        <v>1</v>
      </c>
      <c r="DM68" s="113">
        <v>0</v>
      </c>
      <c r="DN68" s="113">
        <v>0</v>
      </c>
      <c r="DO68" s="113">
        <v>0</v>
      </c>
      <c r="DP68" s="113">
        <v>0</v>
      </c>
      <c r="DQ68" s="209">
        <f t="shared" ref="DQ68:DQ76" si="174">AVERAGE(DH68:DP68)</f>
        <v>0.1111111111111111</v>
      </c>
      <c r="DR68" s="204">
        <f t="shared" ref="DR68:DR76" si="175">SUM(DH68:DP68)</f>
        <v>1</v>
      </c>
      <c r="DS68" s="207">
        <v>9</v>
      </c>
      <c r="DT68" s="208">
        <f t="shared" ref="DT68:DT76" si="176">DR68/DS68</f>
        <v>0.1111111111111111</v>
      </c>
      <c r="DU68" s="113">
        <v>1</v>
      </c>
      <c r="DV68" s="113">
        <v>1</v>
      </c>
      <c r="DW68" s="113">
        <v>0</v>
      </c>
      <c r="DX68" s="113">
        <v>0</v>
      </c>
      <c r="DY68" s="113">
        <v>0</v>
      </c>
      <c r="DZ68" s="113">
        <v>0</v>
      </c>
      <c r="EA68" s="113">
        <v>0</v>
      </c>
      <c r="EB68" s="113">
        <v>1</v>
      </c>
      <c r="EC68" s="113">
        <v>0</v>
      </c>
      <c r="ED68" s="209">
        <f t="shared" ref="ED68:ED76" si="177">AVERAGE(DU68:EC68)</f>
        <v>0.33333333333333331</v>
      </c>
      <c r="EE68" s="204">
        <f t="shared" ref="EE68:EE76" si="178">SUM(DU68:ED68)</f>
        <v>3.3333333333333335</v>
      </c>
      <c r="EF68" s="207">
        <v>9</v>
      </c>
      <c r="EG68" s="208">
        <f t="shared" ref="EG68:EG76" si="179">EE68/EF68</f>
        <v>0.37037037037037041</v>
      </c>
    </row>
    <row r="69" spans="2:137" x14ac:dyDescent="0.2">
      <c r="B69" s="150" t="s">
        <v>115</v>
      </c>
      <c r="C69" s="146" t="s">
        <v>116</v>
      </c>
      <c r="D69" s="23" t="s">
        <v>176</v>
      </c>
      <c r="E69" s="147" t="s">
        <v>169</v>
      </c>
      <c r="F69" s="159" t="s">
        <v>137</v>
      </c>
      <c r="H69" s="233">
        <v>0</v>
      </c>
      <c r="I69" s="23">
        <v>1</v>
      </c>
      <c r="J69" s="23">
        <v>1</v>
      </c>
      <c r="K69" s="23">
        <v>4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12">
        <f t="shared" si="150"/>
        <v>0.66666666666666663</v>
      </c>
      <c r="R69" s="213">
        <f t="shared" si="151"/>
        <v>6</v>
      </c>
      <c r="S69" s="213">
        <v>9</v>
      </c>
      <c r="T69" s="214">
        <f t="shared" si="152"/>
        <v>0.66666666666666663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1</v>
      </c>
      <c r="AB69" s="23">
        <v>0</v>
      </c>
      <c r="AC69" s="23">
        <v>0</v>
      </c>
      <c r="AD69" s="212">
        <f t="shared" si="153"/>
        <v>0.1111111111111111</v>
      </c>
      <c r="AE69" s="215">
        <f t="shared" si="154"/>
        <v>1</v>
      </c>
      <c r="AF69" s="215">
        <v>9</v>
      </c>
      <c r="AG69" s="214">
        <f t="shared" si="155"/>
        <v>0.1111111111111111</v>
      </c>
      <c r="AH69" s="23">
        <v>1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3</v>
      </c>
      <c r="AO69" s="23">
        <v>0</v>
      </c>
      <c r="AP69" s="23">
        <v>1</v>
      </c>
      <c r="AQ69" s="212">
        <f t="shared" si="156"/>
        <v>0.55555555555555558</v>
      </c>
      <c r="AR69" s="218">
        <f t="shared" si="157"/>
        <v>5</v>
      </c>
      <c r="AS69" s="218">
        <v>9</v>
      </c>
      <c r="AT69" s="219">
        <f t="shared" si="158"/>
        <v>0.55555555555555558</v>
      </c>
      <c r="AU69" s="23">
        <v>0</v>
      </c>
      <c r="AV69" s="23">
        <v>0</v>
      </c>
      <c r="AW69" s="23">
        <v>0</v>
      </c>
      <c r="AX69" s="23">
        <v>0</v>
      </c>
      <c r="AY69" s="23">
        <v>1</v>
      </c>
      <c r="AZ69" s="23">
        <v>1</v>
      </c>
      <c r="BA69" s="23">
        <v>1</v>
      </c>
      <c r="BB69" s="23">
        <v>0</v>
      </c>
      <c r="BC69" s="23">
        <v>1</v>
      </c>
      <c r="BD69" s="212">
        <f t="shared" si="159"/>
        <v>0.44444444444444442</v>
      </c>
      <c r="BE69" s="218">
        <f t="shared" si="160"/>
        <v>4</v>
      </c>
      <c r="BF69" s="218">
        <v>9</v>
      </c>
      <c r="BG69" s="219">
        <f t="shared" si="161"/>
        <v>0.44444444444444442</v>
      </c>
      <c r="BH69" s="23">
        <v>0</v>
      </c>
      <c r="BI69" s="23">
        <v>0</v>
      </c>
      <c r="BJ69" s="23">
        <v>0</v>
      </c>
      <c r="BK69" s="23">
        <v>0</v>
      </c>
      <c r="BL69" s="23">
        <v>1</v>
      </c>
      <c r="BM69" s="23">
        <v>1</v>
      </c>
      <c r="BN69" s="23">
        <v>1</v>
      </c>
      <c r="BO69" s="23">
        <v>0</v>
      </c>
      <c r="BP69" s="23">
        <v>0</v>
      </c>
      <c r="BQ69" s="220">
        <f t="shared" si="162"/>
        <v>0.33333333333333331</v>
      </c>
      <c r="BR69" s="215">
        <f t="shared" si="163"/>
        <v>3</v>
      </c>
      <c r="BS69" s="218">
        <v>9</v>
      </c>
      <c r="BT69" s="219">
        <f t="shared" si="164"/>
        <v>0.33333333333333331</v>
      </c>
      <c r="BU69" s="23">
        <v>0</v>
      </c>
      <c r="BV69" s="23">
        <v>0</v>
      </c>
      <c r="BW69" s="23">
        <v>2</v>
      </c>
      <c r="BX69" s="23">
        <v>0</v>
      </c>
      <c r="BY69" s="23">
        <v>2</v>
      </c>
      <c r="BZ69" s="23">
        <v>0</v>
      </c>
      <c r="CA69" s="23">
        <v>0</v>
      </c>
      <c r="CB69" s="23">
        <v>0</v>
      </c>
      <c r="CC69" s="23">
        <v>0</v>
      </c>
      <c r="CD69" s="220">
        <f t="shared" si="165"/>
        <v>0.44444444444444442</v>
      </c>
      <c r="CE69" s="218">
        <f t="shared" si="166"/>
        <v>4</v>
      </c>
      <c r="CF69" s="218">
        <v>9</v>
      </c>
      <c r="CG69" s="219">
        <f t="shared" si="167"/>
        <v>0.44444444444444442</v>
      </c>
      <c r="CH69" s="23">
        <v>5</v>
      </c>
      <c r="CI69" s="23">
        <v>0</v>
      </c>
      <c r="CJ69" s="23">
        <v>2</v>
      </c>
      <c r="CK69" s="23">
        <v>0</v>
      </c>
      <c r="CL69" s="23">
        <v>1</v>
      </c>
      <c r="CM69" s="23">
        <v>1</v>
      </c>
      <c r="CN69" s="23">
        <v>0</v>
      </c>
      <c r="CO69" s="23">
        <v>0</v>
      </c>
      <c r="CP69" s="23">
        <v>1</v>
      </c>
      <c r="CQ69" s="220">
        <f t="shared" si="168"/>
        <v>1.1111111111111112</v>
      </c>
      <c r="CR69" s="215">
        <f t="shared" si="169"/>
        <v>10</v>
      </c>
      <c r="CS69" s="218">
        <v>8</v>
      </c>
      <c r="CT69" s="219">
        <f t="shared" si="170"/>
        <v>1.25</v>
      </c>
      <c r="CU69" s="23">
        <v>0</v>
      </c>
      <c r="CV69" s="23">
        <v>2</v>
      </c>
      <c r="CW69" s="23">
        <v>0</v>
      </c>
      <c r="CX69" s="23">
        <v>0</v>
      </c>
      <c r="CY69" s="23">
        <v>1</v>
      </c>
      <c r="CZ69" s="23">
        <v>1</v>
      </c>
      <c r="DA69" s="23">
        <v>0</v>
      </c>
      <c r="DB69" s="23">
        <v>1</v>
      </c>
      <c r="DC69" s="23">
        <v>1</v>
      </c>
      <c r="DD69" s="220">
        <f t="shared" si="171"/>
        <v>0.66666666666666663</v>
      </c>
      <c r="DE69" s="215">
        <f t="shared" si="172"/>
        <v>6</v>
      </c>
      <c r="DF69" s="218">
        <v>9</v>
      </c>
      <c r="DG69" s="219">
        <f t="shared" si="173"/>
        <v>0.66666666666666663</v>
      </c>
      <c r="DH69" s="23">
        <v>0</v>
      </c>
      <c r="DI69" s="23">
        <v>0</v>
      </c>
      <c r="DJ69" s="23">
        <v>1</v>
      </c>
      <c r="DK69" s="23">
        <v>0</v>
      </c>
      <c r="DL69" s="23">
        <v>1</v>
      </c>
      <c r="DM69" s="23">
        <v>0</v>
      </c>
      <c r="DN69" s="23">
        <v>2</v>
      </c>
      <c r="DO69" s="23">
        <v>0</v>
      </c>
      <c r="DP69" s="23">
        <v>0</v>
      </c>
      <c r="DQ69" s="220">
        <f t="shared" si="174"/>
        <v>0.44444444444444442</v>
      </c>
      <c r="DR69" s="215">
        <f t="shared" si="175"/>
        <v>4</v>
      </c>
      <c r="DS69" s="218">
        <v>9</v>
      </c>
      <c r="DT69" s="219">
        <f t="shared" si="176"/>
        <v>0.44444444444444442</v>
      </c>
      <c r="DU69" s="23">
        <v>1</v>
      </c>
      <c r="DV69" s="23">
        <v>1</v>
      </c>
      <c r="DW69" s="23">
        <v>0</v>
      </c>
      <c r="DX69" s="23">
        <v>0</v>
      </c>
      <c r="DY69" s="23">
        <v>0</v>
      </c>
      <c r="DZ69" s="23">
        <v>0</v>
      </c>
      <c r="EA69" s="23">
        <v>1</v>
      </c>
      <c r="EB69" s="23">
        <v>1</v>
      </c>
      <c r="EC69" s="23">
        <v>0</v>
      </c>
      <c r="ED69" s="220">
        <f t="shared" si="177"/>
        <v>0.44444444444444442</v>
      </c>
      <c r="EE69" s="215">
        <f t="shared" si="178"/>
        <v>4.4444444444444446</v>
      </c>
      <c r="EF69" s="218">
        <v>9</v>
      </c>
      <c r="EG69" s="219">
        <f t="shared" si="179"/>
        <v>0.49382716049382719</v>
      </c>
    </row>
    <row r="70" spans="2:137" x14ac:dyDescent="0.2">
      <c r="B70" s="150" t="s">
        <v>115</v>
      </c>
      <c r="C70" s="146" t="s">
        <v>116</v>
      </c>
      <c r="D70" s="23" t="s">
        <v>177</v>
      </c>
      <c r="E70" s="147" t="s">
        <v>169</v>
      </c>
      <c r="F70" s="159" t="s">
        <v>137</v>
      </c>
      <c r="H70" s="23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1</v>
      </c>
      <c r="Q70" s="212">
        <f t="shared" si="150"/>
        <v>0.1111111111111111</v>
      </c>
      <c r="R70" s="213">
        <f t="shared" si="151"/>
        <v>1</v>
      </c>
      <c r="S70" s="213">
        <v>9</v>
      </c>
      <c r="T70" s="214">
        <f t="shared" si="152"/>
        <v>0.1111111111111111</v>
      </c>
      <c r="U70" s="23">
        <v>1</v>
      </c>
      <c r="V70" s="23">
        <v>1</v>
      </c>
      <c r="W70" s="23">
        <v>2</v>
      </c>
      <c r="X70" s="23">
        <v>0</v>
      </c>
      <c r="Y70" s="23">
        <v>1</v>
      </c>
      <c r="Z70" s="23">
        <v>0</v>
      </c>
      <c r="AA70" s="23">
        <v>0</v>
      </c>
      <c r="AB70" s="23">
        <v>0</v>
      </c>
      <c r="AC70" s="23">
        <v>0</v>
      </c>
      <c r="AD70" s="212">
        <f t="shared" si="153"/>
        <v>0.55555555555555558</v>
      </c>
      <c r="AE70" s="215">
        <f t="shared" si="154"/>
        <v>5</v>
      </c>
      <c r="AF70" s="215">
        <v>9</v>
      </c>
      <c r="AG70" s="214">
        <f t="shared" si="155"/>
        <v>0.55555555555555558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1</v>
      </c>
      <c r="AQ70" s="212">
        <f t="shared" si="156"/>
        <v>0.1111111111111111</v>
      </c>
      <c r="AR70" s="218">
        <f t="shared" si="157"/>
        <v>1</v>
      </c>
      <c r="AS70" s="218">
        <v>9</v>
      </c>
      <c r="AT70" s="219">
        <f t="shared" si="158"/>
        <v>0.1111111111111111</v>
      </c>
      <c r="AU70" s="23">
        <v>0</v>
      </c>
      <c r="AV70" s="23">
        <v>0</v>
      </c>
      <c r="AW70" s="23">
        <v>0</v>
      </c>
      <c r="AX70" s="23">
        <v>0</v>
      </c>
      <c r="AY70" s="23">
        <v>0</v>
      </c>
      <c r="AZ70" s="23">
        <v>1</v>
      </c>
      <c r="BA70" s="23">
        <v>0</v>
      </c>
      <c r="BB70" s="23">
        <v>0</v>
      </c>
      <c r="BC70" s="23">
        <v>0</v>
      </c>
      <c r="BD70" s="212">
        <f t="shared" si="159"/>
        <v>0.1111111111111111</v>
      </c>
      <c r="BE70" s="218">
        <f t="shared" si="160"/>
        <v>1</v>
      </c>
      <c r="BF70" s="218">
        <v>9</v>
      </c>
      <c r="BG70" s="219">
        <f t="shared" si="161"/>
        <v>0.1111111111111111</v>
      </c>
      <c r="BH70" s="23">
        <v>0</v>
      </c>
      <c r="BI70" s="23">
        <v>0</v>
      </c>
      <c r="BJ70" s="23">
        <v>0</v>
      </c>
      <c r="BK70" s="23">
        <v>1</v>
      </c>
      <c r="BL70" s="23">
        <v>1</v>
      </c>
      <c r="BM70" s="23">
        <v>1</v>
      </c>
      <c r="BN70" s="23">
        <v>1</v>
      </c>
      <c r="BO70" s="23">
        <v>0</v>
      </c>
      <c r="BP70" s="23">
        <v>1</v>
      </c>
      <c r="BQ70" s="220">
        <f t="shared" si="162"/>
        <v>0.55555555555555558</v>
      </c>
      <c r="BR70" s="215">
        <f t="shared" si="163"/>
        <v>5</v>
      </c>
      <c r="BS70" s="218">
        <v>9</v>
      </c>
      <c r="BT70" s="219">
        <f t="shared" si="164"/>
        <v>0.55555555555555558</v>
      </c>
      <c r="BU70" s="23">
        <v>2</v>
      </c>
      <c r="BV70" s="23">
        <v>0</v>
      </c>
      <c r="BW70" s="23">
        <v>0</v>
      </c>
      <c r="BX70" s="23">
        <v>1</v>
      </c>
      <c r="BY70" s="23">
        <v>0</v>
      </c>
      <c r="BZ70" s="23">
        <v>1</v>
      </c>
      <c r="CA70" s="23">
        <v>1</v>
      </c>
      <c r="CB70" s="23">
        <v>0</v>
      </c>
      <c r="CC70" s="23">
        <v>0</v>
      </c>
      <c r="CD70" s="220">
        <f t="shared" si="165"/>
        <v>0.55555555555555558</v>
      </c>
      <c r="CE70" s="218">
        <f t="shared" si="166"/>
        <v>5</v>
      </c>
      <c r="CF70" s="218">
        <v>9</v>
      </c>
      <c r="CG70" s="219">
        <f t="shared" si="167"/>
        <v>0.55555555555555558</v>
      </c>
      <c r="CH70" s="23">
        <v>1</v>
      </c>
      <c r="CI70" s="23">
        <v>0</v>
      </c>
      <c r="CJ70" s="23">
        <v>1</v>
      </c>
      <c r="CK70" s="23">
        <v>1</v>
      </c>
      <c r="CL70" s="23">
        <v>0</v>
      </c>
      <c r="CM70" s="23">
        <v>3</v>
      </c>
      <c r="CN70" s="23">
        <v>0</v>
      </c>
      <c r="CO70" s="23">
        <v>0</v>
      </c>
      <c r="CP70" s="23">
        <v>0</v>
      </c>
      <c r="CQ70" s="220">
        <f t="shared" si="168"/>
        <v>0.66666666666666663</v>
      </c>
      <c r="CR70" s="215">
        <f t="shared" si="169"/>
        <v>6</v>
      </c>
      <c r="CS70" s="218">
        <v>9</v>
      </c>
      <c r="CT70" s="219">
        <f t="shared" si="170"/>
        <v>0.66666666666666663</v>
      </c>
      <c r="CU70" s="23">
        <v>0</v>
      </c>
      <c r="CV70" s="23">
        <v>0</v>
      </c>
      <c r="CW70" s="23">
        <v>1</v>
      </c>
      <c r="CX70" s="23">
        <v>0</v>
      </c>
      <c r="CY70" s="23">
        <v>2</v>
      </c>
      <c r="CZ70" s="23">
        <v>0</v>
      </c>
      <c r="DA70" s="23">
        <v>0</v>
      </c>
      <c r="DB70" s="23">
        <v>0</v>
      </c>
      <c r="DC70" s="23">
        <v>1</v>
      </c>
      <c r="DD70" s="220">
        <f t="shared" si="171"/>
        <v>0.44444444444444442</v>
      </c>
      <c r="DE70" s="215">
        <f t="shared" si="172"/>
        <v>4</v>
      </c>
      <c r="DF70" s="218">
        <v>9</v>
      </c>
      <c r="DG70" s="219">
        <f t="shared" si="173"/>
        <v>0.44444444444444442</v>
      </c>
      <c r="DH70" s="23">
        <v>2</v>
      </c>
      <c r="DI70" s="23">
        <v>2</v>
      </c>
      <c r="DJ70" s="23">
        <v>0</v>
      </c>
      <c r="DK70" s="23">
        <v>0</v>
      </c>
      <c r="DL70" s="23">
        <v>1</v>
      </c>
      <c r="DM70" s="23">
        <v>1</v>
      </c>
      <c r="DN70" s="23">
        <v>0</v>
      </c>
      <c r="DO70" s="23">
        <v>0</v>
      </c>
      <c r="DP70" s="23">
        <v>0</v>
      </c>
      <c r="DQ70" s="220">
        <f t="shared" si="174"/>
        <v>0.66666666666666663</v>
      </c>
      <c r="DR70" s="215">
        <f t="shared" si="175"/>
        <v>6</v>
      </c>
      <c r="DS70" s="218">
        <v>9</v>
      </c>
      <c r="DT70" s="219">
        <f t="shared" si="176"/>
        <v>0.66666666666666663</v>
      </c>
      <c r="DU70" s="23">
        <v>0</v>
      </c>
      <c r="DV70" s="23">
        <v>0</v>
      </c>
      <c r="DW70" s="23">
        <v>1</v>
      </c>
      <c r="DX70" s="23">
        <v>2</v>
      </c>
      <c r="DY70" s="23">
        <v>0</v>
      </c>
      <c r="DZ70" s="23">
        <v>1</v>
      </c>
      <c r="EA70" s="23">
        <v>0</v>
      </c>
      <c r="EB70" s="23">
        <v>2</v>
      </c>
      <c r="EC70" s="23">
        <v>0</v>
      </c>
      <c r="ED70" s="220">
        <f t="shared" si="177"/>
        <v>0.66666666666666663</v>
      </c>
      <c r="EE70" s="215">
        <f t="shared" si="178"/>
        <v>6.666666666666667</v>
      </c>
      <c r="EF70" s="218">
        <v>9</v>
      </c>
      <c r="EG70" s="219">
        <f t="shared" si="179"/>
        <v>0.74074074074074081</v>
      </c>
    </row>
    <row r="71" spans="2:137" x14ac:dyDescent="0.2">
      <c r="B71" s="150" t="s">
        <v>115</v>
      </c>
      <c r="C71" s="146" t="s">
        <v>116</v>
      </c>
      <c r="D71" s="23" t="s">
        <v>178</v>
      </c>
      <c r="E71" s="147" t="s">
        <v>169</v>
      </c>
      <c r="F71" s="159" t="s">
        <v>137</v>
      </c>
      <c r="H71" s="233">
        <v>0</v>
      </c>
      <c r="I71" s="23">
        <v>0</v>
      </c>
      <c r="J71" s="23">
        <v>0</v>
      </c>
      <c r="K71" s="23">
        <v>0</v>
      </c>
      <c r="L71" s="23">
        <v>1</v>
      </c>
      <c r="M71" s="23">
        <v>0</v>
      </c>
      <c r="N71" s="23">
        <v>0</v>
      </c>
      <c r="O71" s="23">
        <v>0</v>
      </c>
      <c r="P71" s="23">
        <v>0</v>
      </c>
      <c r="Q71" s="212">
        <f t="shared" si="150"/>
        <v>0.1111111111111111</v>
      </c>
      <c r="R71" s="213">
        <f t="shared" si="151"/>
        <v>1</v>
      </c>
      <c r="S71" s="213">
        <v>9</v>
      </c>
      <c r="T71" s="214">
        <f t="shared" si="152"/>
        <v>0.1111111111111111</v>
      </c>
      <c r="U71" s="23">
        <v>3</v>
      </c>
      <c r="V71" s="23">
        <v>0</v>
      </c>
      <c r="W71" s="23">
        <v>0</v>
      </c>
      <c r="X71" s="23">
        <v>0</v>
      </c>
      <c r="Y71" s="23">
        <v>0</v>
      </c>
      <c r="Z71" s="23">
        <v>1</v>
      </c>
      <c r="AA71" s="23">
        <v>0</v>
      </c>
      <c r="AB71" s="23">
        <v>1</v>
      </c>
      <c r="AC71" s="23">
        <v>0</v>
      </c>
      <c r="AD71" s="212">
        <f t="shared" si="153"/>
        <v>0.55555555555555558</v>
      </c>
      <c r="AE71" s="215">
        <f t="shared" si="154"/>
        <v>5</v>
      </c>
      <c r="AF71" s="215">
        <v>9</v>
      </c>
      <c r="AG71" s="214">
        <f t="shared" si="155"/>
        <v>0.55555555555555558</v>
      </c>
      <c r="AH71" s="23">
        <v>1</v>
      </c>
      <c r="AI71" s="23">
        <v>3</v>
      </c>
      <c r="AJ71" s="23">
        <v>1</v>
      </c>
      <c r="AK71" s="23">
        <v>1</v>
      </c>
      <c r="AL71" s="23">
        <v>2</v>
      </c>
      <c r="AM71" s="23">
        <v>1</v>
      </c>
      <c r="AN71" s="23">
        <v>2</v>
      </c>
      <c r="AO71" s="23">
        <v>0</v>
      </c>
      <c r="AP71" s="23">
        <v>0</v>
      </c>
      <c r="AQ71" s="212">
        <f t="shared" si="156"/>
        <v>1.2222222222222223</v>
      </c>
      <c r="AR71" s="218">
        <f t="shared" si="157"/>
        <v>11</v>
      </c>
      <c r="AS71" s="218">
        <v>9</v>
      </c>
      <c r="AT71" s="219">
        <f t="shared" si="158"/>
        <v>1.2222222222222223</v>
      </c>
      <c r="AU71" s="23">
        <v>1</v>
      </c>
      <c r="AV71" s="23">
        <v>1</v>
      </c>
      <c r="AW71" s="23">
        <v>0</v>
      </c>
      <c r="AX71" s="23">
        <v>0</v>
      </c>
      <c r="AY71" s="23">
        <v>0</v>
      </c>
      <c r="AZ71" s="23">
        <v>0</v>
      </c>
      <c r="BA71" s="23">
        <v>0</v>
      </c>
      <c r="BB71" s="23">
        <v>0</v>
      </c>
      <c r="BC71" s="23">
        <v>2</v>
      </c>
      <c r="BD71" s="212">
        <f t="shared" si="159"/>
        <v>0.44444444444444442</v>
      </c>
      <c r="BE71" s="218">
        <f t="shared" si="160"/>
        <v>4</v>
      </c>
      <c r="BF71" s="218">
        <v>9</v>
      </c>
      <c r="BG71" s="219">
        <f t="shared" si="161"/>
        <v>0.44444444444444442</v>
      </c>
      <c r="BH71" s="23">
        <v>0</v>
      </c>
      <c r="BI71" s="23">
        <v>0</v>
      </c>
      <c r="BJ71" s="23">
        <v>0</v>
      </c>
      <c r="BK71" s="23">
        <v>1</v>
      </c>
      <c r="BL71" s="23">
        <v>2</v>
      </c>
      <c r="BM71" s="23">
        <v>0</v>
      </c>
      <c r="BN71" s="23">
        <v>0</v>
      </c>
      <c r="BO71" s="23">
        <v>0</v>
      </c>
      <c r="BP71" s="23">
        <v>0</v>
      </c>
      <c r="BQ71" s="220">
        <f t="shared" si="162"/>
        <v>0.33333333333333331</v>
      </c>
      <c r="BR71" s="215">
        <f t="shared" si="163"/>
        <v>3</v>
      </c>
      <c r="BS71" s="218">
        <v>9</v>
      </c>
      <c r="BT71" s="219">
        <f t="shared" si="164"/>
        <v>0.33333333333333331</v>
      </c>
      <c r="BU71" s="23">
        <v>3</v>
      </c>
      <c r="BV71" s="23">
        <v>0</v>
      </c>
      <c r="BW71" s="23">
        <v>5</v>
      </c>
      <c r="BX71" s="23">
        <v>0</v>
      </c>
      <c r="BY71" s="23">
        <v>1</v>
      </c>
      <c r="BZ71" s="23">
        <v>0</v>
      </c>
      <c r="CA71" s="23">
        <v>0</v>
      </c>
      <c r="CB71" s="23">
        <v>0</v>
      </c>
      <c r="CC71" s="23">
        <v>1</v>
      </c>
      <c r="CD71" s="220">
        <f t="shared" si="165"/>
        <v>1.1111111111111112</v>
      </c>
      <c r="CE71" s="218">
        <f t="shared" si="166"/>
        <v>10</v>
      </c>
      <c r="CF71" s="218">
        <v>8</v>
      </c>
      <c r="CG71" s="219">
        <f t="shared" si="167"/>
        <v>1.25</v>
      </c>
      <c r="CH71" s="23">
        <v>1</v>
      </c>
      <c r="CI71" s="23">
        <v>0</v>
      </c>
      <c r="CJ71" s="23">
        <v>1</v>
      </c>
      <c r="CK71" s="23">
        <v>0</v>
      </c>
      <c r="CL71" s="23">
        <v>1</v>
      </c>
      <c r="CM71" s="23">
        <v>2</v>
      </c>
      <c r="CN71" s="23">
        <v>0</v>
      </c>
      <c r="CO71" s="23">
        <v>0</v>
      </c>
      <c r="CP71" s="23">
        <v>0</v>
      </c>
      <c r="CQ71" s="220">
        <f t="shared" si="168"/>
        <v>0.55555555555555558</v>
      </c>
      <c r="CR71" s="215">
        <f t="shared" si="169"/>
        <v>5</v>
      </c>
      <c r="CS71" s="218">
        <v>9</v>
      </c>
      <c r="CT71" s="219">
        <f t="shared" si="170"/>
        <v>0.55555555555555558</v>
      </c>
      <c r="CU71" s="23">
        <v>0</v>
      </c>
      <c r="CV71" s="23">
        <v>0</v>
      </c>
      <c r="CW71" s="23">
        <v>0</v>
      </c>
      <c r="CX71" s="23">
        <v>1</v>
      </c>
      <c r="CY71" s="23">
        <v>0</v>
      </c>
      <c r="CZ71" s="23">
        <v>1</v>
      </c>
      <c r="DA71" s="23">
        <v>4</v>
      </c>
      <c r="DB71" s="23">
        <v>2</v>
      </c>
      <c r="DC71" s="23">
        <v>0</v>
      </c>
      <c r="DD71" s="220">
        <f t="shared" si="171"/>
        <v>0.88888888888888884</v>
      </c>
      <c r="DE71" s="215">
        <f t="shared" si="172"/>
        <v>8</v>
      </c>
      <c r="DF71" s="218">
        <v>9</v>
      </c>
      <c r="DG71" s="219">
        <f t="shared" si="173"/>
        <v>0.88888888888888884</v>
      </c>
      <c r="DH71" s="23">
        <v>0</v>
      </c>
      <c r="DI71" s="23">
        <v>0</v>
      </c>
      <c r="DJ71" s="23">
        <v>1</v>
      </c>
      <c r="DK71" s="23">
        <v>0</v>
      </c>
      <c r="DL71" s="23">
        <v>0</v>
      </c>
      <c r="DM71" s="23">
        <v>1</v>
      </c>
      <c r="DN71" s="23">
        <v>1</v>
      </c>
      <c r="DO71" s="23">
        <v>0</v>
      </c>
      <c r="DP71" s="23">
        <v>1</v>
      </c>
      <c r="DQ71" s="220">
        <f t="shared" si="174"/>
        <v>0.44444444444444442</v>
      </c>
      <c r="DR71" s="215">
        <f t="shared" si="175"/>
        <v>4</v>
      </c>
      <c r="DS71" s="218">
        <v>9</v>
      </c>
      <c r="DT71" s="219">
        <f t="shared" si="176"/>
        <v>0.44444444444444442</v>
      </c>
      <c r="DU71" s="23">
        <v>0</v>
      </c>
      <c r="DV71" s="23">
        <v>0</v>
      </c>
      <c r="DW71" s="23">
        <v>0</v>
      </c>
      <c r="DX71" s="23">
        <v>2</v>
      </c>
      <c r="DY71" s="23">
        <v>0</v>
      </c>
      <c r="DZ71" s="23">
        <v>0</v>
      </c>
      <c r="EA71" s="23">
        <v>0</v>
      </c>
      <c r="EB71" s="23">
        <v>1</v>
      </c>
      <c r="EC71" s="23">
        <v>0</v>
      </c>
      <c r="ED71" s="220">
        <f t="shared" si="177"/>
        <v>0.33333333333333331</v>
      </c>
      <c r="EE71" s="215">
        <f t="shared" si="178"/>
        <v>3.3333333333333335</v>
      </c>
      <c r="EF71" s="218">
        <v>9</v>
      </c>
      <c r="EG71" s="219">
        <f t="shared" si="179"/>
        <v>0.37037037037037041</v>
      </c>
    </row>
    <row r="72" spans="2:137" x14ac:dyDescent="0.2">
      <c r="B72" s="150" t="s">
        <v>115</v>
      </c>
      <c r="C72" s="146" t="s">
        <v>116</v>
      </c>
      <c r="D72" s="23" t="s">
        <v>179</v>
      </c>
      <c r="E72" s="147" t="s">
        <v>169</v>
      </c>
      <c r="F72" s="159" t="s">
        <v>137</v>
      </c>
      <c r="H72" s="233">
        <v>2</v>
      </c>
      <c r="I72" s="23">
        <v>0</v>
      </c>
      <c r="J72" s="23">
        <v>1</v>
      </c>
      <c r="K72" s="23">
        <v>1</v>
      </c>
      <c r="L72" s="23">
        <v>0</v>
      </c>
      <c r="M72" s="23">
        <v>0</v>
      </c>
      <c r="N72" s="23">
        <v>0</v>
      </c>
      <c r="O72" s="23">
        <v>0</v>
      </c>
      <c r="P72" s="23">
        <v>1</v>
      </c>
      <c r="Q72" s="212">
        <f t="shared" si="150"/>
        <v>0.55555555555555558</v>
      </c>
      <c r="R72" s="213">
        <f t="shared" si="151"/>
        <v>5</v>
      </c>
      <c r="S72" s="213">
        <v>9</v>
      </c>
      <c r="T72" s="214">
        <f t="shared" si="152"/>
        <v>0.55555555555555558</v>
      </c>
      <c r="U72" s="23">
        <v>0</v>
      </c>
      <c r="V72" s="23">
        <v>2</v>
      </c>
      <c r="W72" s="23">
        <v>0</v>
      </c>
      <c r="X72" s="23">
        <v>0</v>
      </c>
      <c r="Y72" s="23">
        <v>1</v>
      </c>
      <c r="Z72" s="23">
        <v>0</v>
      </c>
      <c r="AA72" s="23">
        <v>1</v>
      </c>
      <c r="AB72" s="23">
        <v>0</v>
      </c>
      <c r="AC72" s="23">
        <v>0</v>
      </c>
      <c r="AD72" s="212">
        <f t="shared" si="153"/>
        <v>0.44444444444444442</v>
      </c>
      <c r="AE72" s="215">
        <f t="shared" si="154"/>
        <v>4</v>
      </c>
      <c r="AF72" s="215">
        <v>9</v>
      </c>
      <c r="AG72" s="214">
        <f t="shared" si="155"/>
        <v>0.44444444444444442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1</v>
      </c>
      <c r="AO72" s="23">
        <v>0</v>
      </c>
      <c r="AP72" s="23">
        <v>0</v>
      </c>
      <c r="AQ72" s="212">
        <f t="shared" si="156"/>
        <v>0.1111111111111111</v>
      </c>
      <c r="AR72" s="218">
        <f t="shared" si="157"/>
        <v>1</v>
      </c>
      <c r="AS72" s="218">
        <v>9</v>
      </c>
      <c r="AT72" s="219">
        <f t="shared" si="158"/>
        <v>0.1111111111111111</v>
      </c>
      <c r="AU72" s="23">
        <v>0</v>
      </c>
      <c r="AV72" s="23">
        <v>0</v>
      </c>
      <c r="AW72" s="23">
        <v>0</v>
      </c>
      <c r="AX72" s="23">
        <v>0</v>
      </c>
      <c r="AY72" s="23">
        <v>0</v>
      </c>
      <c r="AZ72" s="23">
        <v>0</v>
      </c>
      <c r="BA72" s="23">
        <v>0</v>
      </c>
      <c r="BB72" s="23">
        <v>0</v>
      </c>
      <c r="BC72" s="23">
        <v>0</v>
      </c>
      <c r="BD72" s="212">
        <f t="shared" si="159"/>
        <v>0</v>
      </c>
      <c r="BE72" s="218">
        <f t="shared" si="160"/>
        <v>0</v>
      </c>
      <c r="BF72" s="218">
        <v>9</v>
      </c>
      <c r="BG72" s="219">
        <f t="shared" si="161"/>
        <v>0</v>
      </c>
      <c r="BH72" s="23">
        <v>1</v>
      </c>
      <c r="BI72" s="23">
        <v>0</v>
      </c>
      <c r="BJ72" s="23">
        <v>0</v>
      </c>
      <c r="BK72" s="23">
        <v>0</v>
      </c>
      <c r="BL72" s="23">
        <v>3</v>
      </c>
      <c r="BM72" s="23">
        <v>4</v>
      </c>
      <c r="BN72" s="23">
        <v>0</v>
      </c>
      <c r="BO72" s="23">
        <v>0</v>
      </c>
      <c r="BP72" s="23">
        <v>1</v>
      </c>
      <c r="BQ72" s="220">
        <f t="shared" si="162"/>
        <v>1</v>
      </c>
      <c r="BR72" s="215">
        <f t="shared" si="163"/>
        <v>9</v>
      </c>
      <c r="BS72" s="218">
        <v>9</v>
      </c>
      <c r="BT72" s="219">
        <f t="shared" si="164"/>
        <v>1</v>
      </c>
      <c r="BU72" s="23">
        <v>0</v>
      </c>
      <c r="BV72" s="23">
        <v>0</v>
      </c>
      <c r="BW72" s="23">
        <v>3</v>
      </c>
      <c r="BX72" s="23">
        <v>0</v>
      </c>
      <c r="BY72" s="23">
        <v>1</v>
      </c>
      <c r="BZ72" s="23">
        <v>1</v>
      </c>
      <c r="CA72" s="23">
        <v>0</v>
      </c>
      <c r="CB72" s="23">
        <v>1</v>
      </c>
      <c r="CC72" s="23">
        <v>1</v>
      </c>
      <c r="CD72" s="220">
        <f t="shared" si="165"/>
        <v>0.77777777777777779</v>
      </c>
      <c r="CE72" s="218">
        <f t="shared" si="166"/>
        <v>7</v>
      </c>
      <c r="CF72" s="218">
        <v>9</v>
      </c>
      <c r="CG72" s="219">
        <f t="shared" si="167"/>
        <v>0.77777777777777779</v>
      </c>
      <c r="CH72" s="23">
        <v>0</v>
      </c>
      <c r="CI72" s="23">
        <v>4</v>
      </c>
      <c r="CJ72" s="23">
        <v>0</v>
      </c>
      <c r="CK72" s="23">
        <v>0</v>
      </c>
      <c r="CL72" s="23">
        <v>0</v>
      </c>
      <c r="CM72" s="23">
        <v>0</v>
      </c>
      <c r="CN72" s="23">
        <v>0</v>
      </c>
      <c r="CO72" s="23">
        <v>0</v>
      </c>
      <c r="CP72" s="23">
        <v>0</v>
      </c>
      <c r="CQ72" s="220">
        <f t="shared" si="168"/>
        <v>0.44444444444444442</v>
      </c>
      <c r="CR72" s="215">
        <f t="shared" si="169"/>
        <v>4</v>
      </c>
      <c r="CS72" s="218">
        <v>9</v>
      </c>
      <c r="CT72" s="219">
        <f t="shared" si="170"/>
        <v>0.44444444444444442</v>
      </c>
      <c r="CU72" s="23">
        <v>1</v>
      </c>
      <c r="CV72" s="23">
        <v>1</v>
      </c>
      <c r="CW72" s="23">
        <v>1</v>
      </c>
      <c r="CX72" s="23">
        <v>0</v>
      </c>
      <c r="CY72" s="23">
        <v>2</v>
      </c>
      <c r="CZ72" s="23">
        <v>1</v>
      </c>
      <c r="DA72" s="23">
        <v>1</v>
      </c>
      <c r="DB72" s="23">
        <v>0</v>
      </c>
      <c r="DC72" s="23">
        <v>0</v>
      </c>
      <c r="DD72" s="220">
        <f t="shared" si="171"/>
        <v>0.77777777777777779</v>
      </c>
      <c r="DE72" s="215">
        <f t="shared" si="172"/>
        <v>7</v>
      </c>
      <c r="DF72" s="218">
        <v>9</v>
      </c>
      <c r="DG72" s="219">
        <f t="shared" si="173"/>
        <v>0.77777777777777779</v>
      </c>
      <c r="DH72" s="23">
        <v>0</v>
      </c>
      <c r="DI72" s="23">
        <v>1</v>
      </c>
      <c r="DJ72" s="23">
        <v>0</v>
      </c>
      <c r="DK72" s="23">
        <v>0</v>
      </c>
      <c r="DL72" s="23">
        <v>1</v>
      </c>
      <c r="DM72" s="23">
        <v>1</v>
      </c>
      <c r="DN72" s="23">
        <v>0</v>
      </c>
      <c r="DO72" s="23">
        <v>0</v>
      </c>
      <c r="DP72" s="23">
        <v>0</v>
      </c>
      <c r="DQ72" s="220">
        <f t="shared" si="174"/>
        <v>0.33333333333333331</v>
      </c>
      <c r="DR72" s="215">
        <f t="shared" si="175"/>
        <v>3</v>
      </c>
      <c r="DS72" s="218">
        <v>9</v>
      </c>
      <c r="DT72" s="219">
        <f t="shared" si="176"/>
        <v>0.33333333333333331</v>
      </c>
      <c r="DU72" s="23">
        <v>0</v>
      </c>
      <c r="DV72" s="23">
        <v>0</v>
      </c>
      <c r="DW72" s="23">
        <v>0</v>
      </c>
      <c r="DX72" s="23">
        <v>0</v>
      </c>
      <c r="DY72" s="23">
        <v>0</v>
      </c>
      <c r="DZ72" s="23">
        <v>0</v>
      </c>
      <c r="EA72" s="23">
        <v>0</v>
      </c>
      <c r="EB72" s="23">
        <v>0</v>
      </c>
      <c r="EC72" s="23">
        <v>1</v>
      </c>
      <c r="ED72" s="220">
        <f t="shared" si="177"/>
        <v>0.1111111111111111</v>
      </c>
      <c r="EE72" s="215">
        <f t="shared" si="178"/>
        <v>1.1111111111111112</v>
      </c>
      <c r="EF72" s="218">
        <v>9</v>
      </c>
      <c r="EG72" s="219">
        <f t="shared" si="179"/>
        <v>0.1234567901234568</v>
      </c>
    </row>
    <row r="73" spans="2:137" x14ac:dyDescent="0.2">
      <c r="B73" s="150" t="s">
        <v>115</v>
      </c>
      <c r="C73" s="146" t="s">
        <v>116</v>
      </c>
      <c r="D73" s="23" t="s">
        <v>180</v>
      </c>
      <c r="E73" s="147" t="s">
        <v>169</v>
      </c>
      <c r="F73" s="159" t="s">
        <v>137</v>
      </c>
      <c r="H73" s="23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12">
        <f t="shared" si="150"/>
        <v>0</v>
      </c>
      <c r="R73" s="213">
        <f t="shared" si="151"/>
        <v>0</v>
      </c>
      <c r="S73" s="213">
        <v>9</v>
      </c>
      <c r="T73" s="214">
        <f t="shared" si="152"/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4</v>
      </c>
      <c r="AA73" s="23">
        <v>0</v>
      </c>
      <c r="AB73" s="23">
        <v>0</v>
      </c>
      <c r="AC73" s="23">
        <v>0</v>
      </c>
      <c r="AD73" s="212">
        <f t="shared" si="153"/>
        <v>0.44444444444444442</v>
      </c>
      <c r="AE73" s="215">
        <f t="shared" si="154"/>
        <v>4</v>
      </c>
      <c r="AF73" s="215">
        <v>9</v>
      </c>
      <c r="AG73" s="214">
        <f t="shared" si="155"/>
        <v>0.44444444444444442</v>
      </c>
      <c r="AH73" s="23">
        <v>2</v>
      </c>
      <c r="AI73" s="23">
        <v>0</v>
      </c>
      <c r="AJ73" s="23">
        <v>1</v>
      </c>
      <c r="AK73" s="23">
        <v>0</v>
      </c>
      <c r="AL73" s="23">
        <v>1</v>
      </c>
      <c r="AM73" s="23">
        <v>0</v>
      </c>
      <c r="AN73" s="23">
        <v>0</v>
      </c>
      <c r="AO73" s="23">
        <v>0</v>
      </c>
      <c r="AP73" s="23">
        <v>1</v>
      </c>
      <c r="AQ73" s="212">
        <f t="shared" si="156"/>
        <v>0.55555555555555558</v>
      </c>
      <c r="AR73" s="218">
        <f t="shared" si="157"/>
        <v>5</v>
      </c>
      <c r="AS73" s="218">
        <v>9</v>
      </c>
      <c r="AT73" s="219">
        <f t="shared" si="158"/>
        <v>0.55555555555555558</v>
      </c>
      <c r="AU73" s="23">
        <v>2</v>
      </c>
      <c r="AV73" s="23">
        <v>3</v>
      </c>
      <c r="AW73" s="23">
        <v>0</v>
      </c>
      <c r="AX73" s="23">
        <v>1</v>
      </c>
      <c r="AY73" s="23">
        <v>0</v>
      </c>
      <c r="AZ73" s="23">
        <v>3</v>
      </c>
      <c r="BA73" s="23">
        <v>2</v>
      </c>
      <c r="BB73" s="23">
        <v>0</v>
      </c>
      <c r="BC73" s="23">
        <v>0</v>
      </c>
      <c r="BD73" s="212">
        <f t="shared" si="159"/>
        <v>1.2222222222222223</v>
      </c>
      <c r="BE73" s="218">
        <f t="shared" si="160"/>
        <v>11</v>
      </c>
      <c r="BF73" s="218">
        <v>9</v>
      </c>
      <c r="BG73" s="219">
        <f t="shared" si="161"/>
        <v>1.2222222222222223</v>
      </c>
      <c r="BH73" s="23">
        <v>0</v>
      </c>
      <c r="BI73" s="23">
        <v>1</v>
      </c>
      <c r="BJ73" s="23">
        <v>1</v>
      </c>
      <c r="BK73" s="23">
        <v>0</v>
      </c>
      <c r="BL73" s="23">
        <v>2</v>
      </c>
      <c r="BM73" s="23">
        <v>4</v>
      </c>
      <c r="BN73" s="23">
        <v>1</v>
      </c>
      <c r="BO73" s="23">
        <v>0</v>
      </c>
      <c r="BP73" s="23">
        <v>1</v>
      </c>
      <c r="BQ73" s="220">
        <f t="shared" si="162"/>
        <v>1.1111111111111112</v>
      </c>
      <c r="BR73" s="215">
        <f t="shared" si="163"/>
        <v>10</v>
      </c>
      <c r="BS73" s="218">
        <v>9</v>
      </c>
      <c r="BT73" s="219">
        <f t="shared" si="164"/>
        <v>1.1111111111111112</v>
      </c>
      <c r="BU73" s="23">
        <v>1</v>
      </c>
      <c r="BV73" s="23">
        <v>1</v>
      </c>
      <c r="BW73" s="23">
        <v>1</v>
      </c>
      <c r="BX73" s="23">
        <v>2</v>
      </c>
      <c r="BY73" s="23">
        <v>0</v>
      </c>
      <c r="BZ73" s="23">
        <v>3</v>
      </c>
      <c r="CA73" s="23">
        <v>1</v>
      </c>
      <c r="CB73" s="23">
        <v>1</v>
      </c>
      <c r="CC73" s="23">
        <v>0</v>
      </c>
      <c r="CD73" s="220">
        <f t="shared" si="165"/>
        <v>1.1111111111111112</v>
      </c>
      <c r="CE73" s="218">
        <f t="shared" si="166"/>
        <v>10</v>
      </c>
      <c r="CF73" s="218">
        <v>9</v>
      </c>
      <c r="CG73" s="219">
        <f t="shared" si="167"/>
        <v>1.1111111111111112</v>
      </c>
      <c r="CH73" s="23">
        <v>0</v>
      </c>
      <c r="CI73" s="23">
        <v>1</v>
      </c>
      <c r="CJ73" s="23">
        <v>0</v>
      </c>
      <c r="CK73" s="23">
        <v>5</v>
      </c>
      <c r="CL73" s="23">
        <v>0</v>
      </c>
      <c r="CM73" s="23">
        <v>5</v>
      </c>
      <c r="CN73" s="23">
        <v>0</v>
      </c>
      <c r="CO73" s="23">
        <v>1</v>
      </c>
      <c r="CP73" s="23">
        <v>0</v>
      </c>
      <c r="CQ73" s="220">
        <f t="shared" si="168"/>
        <v>1.3333333333333333</v>
      </c>
      <c r="CR73" s="215">
        <f t="shared" si="169"/>
        <v>12</v>
      </c>
      <c r="CS73" s="218">
        <v>7</v>
      </c>
      <c r="CT73" s="219">
        <f t="shared" si="170"/>
        <v>1.7142857142857142</v>
      </c>
      <c r="CU73" s="23">
        <v>2</v>
      </c>
      <c r="CV73" s="23">
        <v>1</v>
      </c>
      <c r="CW73" s="23">
        <v>0</v>
      </c>
      <c r="CX73" s="23">
        <v>0</v>
      </c>
      <c r="CY73" s="23">
        <v>1</v>
      </c>
      <c r="CZ73" s="23">
        <v>0</v>
      </c>
      <c r="DA73" s="23">
        <v>0</v>
      </c>
      <c r="DB73" s="23">
        <v>1</v>
      </c>
      <c r="DC73" s="23">
        <v>0</v>
      </c>
      <c r="DD73" s="220">
        <f t="shared" si="171"/>
        <v>0.55555555555555558</v>
      </c>
      <c r="DE73" s="215">
        <f t="shared" si="172"/>
        <v>5</v>
      </c>
      <c r="DF73" s="218">
        <v>9</v>
      </c>
      <c r="DG73" s="219">
        <f t="shared" si="173"/>
        <v>0.55555555555555558</v>
      </c>
      <c r="DH73" s="23">
        <v>1</v>
      </c>
      <c r="DI73" s="23">
        <v>0</v>
      </c>
      <c r="DJ73" s="23">
        <v>0</v>
      </c>
      <c r="DK73" s="23">
        <v>1</v>
      </c>
      <c r="DL73" s="23">
        <v>0</v>
      </c>
      <c r="DM73" s="23">
        <v>0</v>
      </c>
      <c r="DN73" s="23">
        <v>0</v>
      </c>
      <c r="DO73" s="23">
        <v>0</v>
      </c>
      <c r="DP73" s="23">
        <v>0</v>
      </c>
      <c r="DQ73" s="220">
        <f t="shared" si="174"/>
        <v>0.22222222222222221</v>
      </c>
      <c r="DR73" s="215">
        <f t="shared" si="175"/>
        <v>2</v>
      </c>
      <c r="DS73" s="218">
        <v>9</v>
      </c>
      <c r="DT73" s="219">
        <f t="shared" si="176"/>
        <v>0.22222222222222221</v>
      </c>
      <c r="DU73" s="23">
        <v>1</v>
      </c>
      <c r="DV73" s="23">
        <v>0</v>
      </c>
      <c r="DW73" s="23">
        <v>0</v>
      </c>
      <c r="DX73" s="23">
        <v>0</v>
      </c>
      <c r="DY73" s="23">
        <v>0</v>
      </c>
      <c r="DZ73" s="23">
        <v>1</v>
      </c>
      <c r="EA73" s="23">
        <v>1</v>
      </c>
      <c r="EB73" s="23">
        <v>0</v>
      </c>
      <c r="EC73" s="23">
        <v>0</v>
      </c>
      <c r="ED73" s="220">
        <f t="shared" si="177"/>
        <v>0.33333333333333331</v>
      </c>
      <c r="EE73" s="215">
        <f t="shared" si="178"/>
        <v>3.3333333333333335</v>
      </c>
      <c r="EF73" s="218">
        <v>9</v>
      </c>
      <c r="EG73" s="219">
        <f t="shared" si="179"/>
        <v>0.37037037037037041</v>
      </c>
    </row>
    <row r="74" spans="2:137" x14ac:dyDescent="0.2">
      <c r="B74" s="150" t="s">
        <v>115</v>
      </c>
      <c r="C74" s="146" t="s">
        <v>116</v>
      </c>
      <c r="D74" s="23" t="s">
        <v>181</v>
      </c>
      <c r="E74" s="147" t="s">
        <v>169</v>
      </c>
      <c r="F74" s="159" t="s">
        <v>137</v>
      </c>
      <c r="H74" s="233">
        <v>2</v>
      </c>
      <c r="I74" s="23">
        <v>0</v>
      </c>
      <c r="J74" s="23">
        <v>0</v>
      </c>
      <c r="K74" s="23">
        <v>5</v>
      </c>
      <c r="L74" s="23">
        <v>0</v>
      </c>
      <c r="M74" s="23">
        <v>1</v>
      </c>
      <c r="N74" s="23">
        <v>0</v>
      </c>
      <c r="O74" s="23">
        <v>4</v>
      </c>
      <c r="P74" s="23">
        <v>1</v>
      </c>
      <c r="Q74" s="212">
        <f t="shared" si="150"/>
        <v>1.4444444444444444</v>
      </c>
      <c r="R74" s="213">
        <f t="shared" si="151"/>
        <v>13</v>
      </c>
      <c r="S74" s="213">
        <v>8</v>
      </c>
      <c r="T74" s="214">
        <f t="shared" si="152"/>
        <v>1.625</v>
      </c>
      <c r="U74" s="23">
        <v>0</v>
      </c>
      <c r="V74" s="23">
        <v>0</v>
      </c>
      <c r="W74" s="23">
        <v>2</v>
      </c>
      <c r="X74" s="23">
        <v>1</v>
      </c>
      <c r="Y74" s="23">
        <v>0</v>
      </c>
      <c r="Z74" s="23">
        <v>1</v>
      </c>
      <c r="AA74" s="23">
        <v>1</v>
      </c>
      <c r="AB74" s="23">
        <v>0</v>
      </c>
      <c r="AC74" s="23">
        <v>1</v>
      </c>
      <c r="AD74" s="212">
        <f t="shared" si="153"/>
        <v>0.66666666666666663</v>
      </c>
      <c r="AE74" s="215">
        <f t="shared" si="154"/>
        <v>6</v>
      </c>
      <c r="AF74" s="215">
        <v>9</v>
      </c>
      <c r="AG74" s="214">
        <f t="shared" si="155"/>
        <v>0.66666666666666663</v>
      </c>
      <c r="AH74" s="23">
        <v>0</v>
      </c>
      <c r="AI74" s="23">
        <v>1</v>
      </c>
      <c r="AJ74" s="23">
        <v>0</v>
      </c>
      <c r="AK74" s="23">
        <v>2</v>
      </c>
      <c r="AL74" s="23">
        <v>1</v>
      </c>
      <c r="AM74" s="23">
        <v>3</v>
      </c>
      <c r="AN74" s="23">
        <v>1</v>
      </c>
      <c r="AO74" s="23">
        <v>0</v>
      </c>
      <c r="AP74" s="23">
        <v>0</v>
      </c>
      <c r="AQ74" s="212">
        <f t="shared" si="156"/>
        <v>0.88888888888888884</v>
      </c>
      <c r="AR74" s="218">
        <f t="shared" si="157"/>
        <v>8</v>
      </c>
      <c r="AS74" s="218">
        <v>9</v>
      </c>
      <c r="AT74" s="219">
        <f t="shared" si="158"/>
        <v>0.88888888888888884</v>
      </c>
      <c r="AU74" s="23">
        <v>0</v>
      </c>
      <c r="AV74" s="23">
        <v>0</v>
      </c>
      <c r="AW74" s="23">
        <v>1</v>
      </c>
      <c r="AX74" s="23">
        <v>0</v>
      </c>
      <c r="AY74" s="23">
        <v>0</v>
      </c>
      <c r="AZ74" s="23">
        <v>0</v>
      </c>
      <c r="BA74" s="23">
        <v>0</v>
      </c>
      <c r="BB74" s="23">
        <v>0</v>
      </c>
      <c r="BC74" s="23">
        <v>0</v>
      </c>
      <c r="BD74" s="212">
        <f t="shared" si="159"/>
        <v>0.1111111111111111</v>
      </c>
      <c r="BE74" s="218">
        <f t="shared" si="160"/>
        <v>1</v>
      </c>
      <c r="BF74" s="218">
        <v>9</v>
      </c>
      <c r="BG74" s="219">
        <f t="shared" si="161"/>
        <v>0.1111111111111111</v>
      </c>
      <c r="BH74" s="23">
        <v>0</v>
      </c>
      <c r="BI74" s="23">
        <v>1</v>
      </c>
      <c r="BJ74" s="23">
        <v>1</v>
      </c>
      <c r="BK74" s="23">
        <v>2</v>
      </c>
      <c r="BL74" s="23">
        <v>1</v>
      </c>
      <c r="BM74" s="23">
        <v>2</v>
      </c>
      <c r="BN74" s="23">
        <v>2</v>
      </c>
      <c r="BO74" s="23">
        <v>1</v>
      </c>
      <c r="BP74" s="23">
        <v>1</v>
      </c>
      <c r="BQ74" s="220">
        <f t="shared" si="162"/>
        <v>1.2222222222222223</v>
      </c>
      <c r="BR74" s="215">
        <f t="shared" si="163"/>
        <v>11</v>
      </c>
      <c r="BS74" s="218">
        <v>9</v>
      </c>
      <c r="BT74" s="219">
        <f t="shared" si="164"/>
        <v>1.2222222222222223</v>
      </c>
      <c r="BU74" s="23">
        <v>1</v>
      </c>
      <c r="BV74" s="23">
        <v>0</v>
      </c>
      <c r="BW74" s="23">
        <v>1</v>
      </c>
      <c r="BX74" s="23">
        <v>0</v>
      </c>
      <c r="BY74" s="23">
        <v>0</v>
      </c>
      <c r="BZ74" s="23">
        <v>0</v>
      </c>
      <c r="CA74" s="23">
        <v>0</v>
      </c>
      <c r="CB74" s="23">
        <v>0</v>
      </c>
      <c r="CC74" s="23">
        <v>0</v>
      </c>
      <c r="CD74" s="220">
        <f t="shared" si="165"/>
        <v>0.22222222222222221</v>
      </c>
      <c r="CE74" s="218">
        <f t="shared" si="166"/>
        <v>2</v>
      </c>
      <c r="CF74" s="218">
        <v>9</v>
      </c>
      <c r="CG74" s="219">
        <f t="shared" si="167"/>
        <v>0.22222222222222221</v>
      </c>
      <c r="CH74" s="23">
        <v>0</v>
      </c>
      <c r="CI74" s="23">
        <v>0</v>
      </c>
      <c r="CJ74" s="23">
        <v>0</v>
      </c>
      <c r="CK74" s="23">
        <v>0</v>
      </c>
      <c r="CL74" s="23">
        <v>1</v>
      </c>
      <c r="CM74" s="23">
        <v>0</v>
      </c>
      <c r="CN74" s="23">
        <v>0</v>
      </c>
      <c r="CO74" s="23">
        <v>0</v>
      </c>
      <c r="CP74" s="23">
        <v>0</v>
      </c>
      <c r="CQ74" s="220">
        <f t="shared" si="168"/>
        <v>0.1111111111111111</v>
      </c>
      <c r="CR74" s="215">
        <f t="shared" si="169"/>
        <v>1</v>
      </c>
      <c r="CS74" s="218">
        <v>9</v>
      </c>
      <c r="CT74" s="219">
        <f t="shared" si="170"/>
        <v>0.1111111111111111</v>
      </c>
      <c r="CU74" s="23">
        <v>0</v>
      </c>
      <c r="CV74" s="23">
        <v>0</v>
      </c>
      <c r="CW74" s="23">
        <v>0</v>
      </c>
      <c r="CX74" s="23">
        <v>0</v>
      </c>
      <c r="CY74" s="23">
        <v>0</v>
      </c>
      <c r="CZ74" s="23">
        <v>0</v>
      </c>
      <c r="DA74" s="23">
        <v>0</v>
      </c>
      <c r="DB74" s="23">
        <v>1</v>
      </c>
      <c r="DC74" s="23">
        <v>1</v>
      </c>
      <c r="DD74" s="220">
        <f t="shared" si="171"/>
        <v>0.22222222222222221</v>
      </c>
      <c r="DE74" s="215">
        <f t="shared" si="172"/>
        <v>2</v>
      </c>
      <c r="DF74" s="218">
        <v>9</v>
      </c>
      <c r="DG74" s="219">
        <f t="shared" si="173"/>
        <v>0.22222222222222221</v>
      </c>
      <c r="DH74" s="23">
        <v>0</v>
      </c>
      <c r="DI74" s="23">
        <v>0</v>
      </c>
      <c r="DJ74" s="23">
        <v>0</v>
      </c>
      <c r="DK74" s="23">
        <v>0</v>
      </c>
      <c r="DL74" s="23">
        <v>0</v>
      </c>
      <c r="DM74" s="23">
        <v>1</v>
      </c>
      <c r="DN74" s="23">
        <v>1</v>
      </c>
      <c r="DO74" s="23">
        <v>0</v>
      </c>
      <c r="DP74" s="23">
        <v>0</v>
      </c>
      <c r="DQ74" s="220">
        <f t="shared" si="174"/>
        <v>0.22222222222222221</v>
      </c>
      <c r="DR74" s="215">
        <f t="shared" si="175"/>
        <v>2</v>
      </c>
      <c r="DS74" s="218">
        <v>9</v>
      </c>
      <c r="DT74" s="219">
        <f t="shared" si="176"/>
        <v>0.22222222222222221</v>
      </c>
      <c r="DU74" s="23">
        <v>0</v>
      </c>
      <c r="DV74" s="23">
        <v>0</v>
      </c>
      <c r="DW74" s="23">
        <v>0</v>
      </c>
      <c r="DX74" s="23">
        <v>0</v>
      </c>
      <c r="DY74" s="23">
        <v>0</v>
      </c>
      <c r="DZ74" s="23">
        <v>0</v>
      </c>
      <c r="EA74" s="23">
        <v>0</v>
      </c>
      <c r="EB74" s="23">
        <v>0</v>
      </c>
      <c r="EC74" s="23">
        <v>0</v>
      </c>
      <c r="ED74" s="220">
        <f t="shared" si="177"/>
        <v>0</v>
      </c>
      <c r="EE74" s="215">
        <f t="shared" si="178"/>
        <v>0</v>
      </c>
      <c r="EF74" s="218">
        <v>9</v>
      </c>
      <c r="EG74" s="219">
        <f t="shared" si="179"/>
        <v>0</v>
      </c>
    </row>
    <row r="75" spans="2:137" x14ac:dyDescent="0.2">
      <c r="B75" s="150" t="s">
        <v>115</v>
      </c>
      <c r="C75" s="146" t="s">
        <v>116</v>
      </c>
      <c r="D75" s="23" t="s">
        <v>182</v>
      </c>
      <c r="E75" s="147" t="s">
        <v>169</v>
      </c>
      <c r="F75" s="159" t="s">
        <v>137</v>
      </c>
      <c r="H75" s="233">
        <v>1</v>
      </c>
      <c r="I75" s="23">
        <v>3</v>
      </c>
      <c r="J75" s="23">
        <v>1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12">
        <f t="shared" si="150"/>
        <v>0.55555555555555558</v>
      </c>
      <c r="R75" s="213">
        <f t="shared" si="151"/>
        <v>5</v>
      </c>
      <c r="S75" s="213">
        <v>9</v>
      </c>
      <c r="T75" s="214">
        <f t="shared" si="152"/>
        <v>0.55555555555555558</v>
      </c>
      <c r="U75" s="23">
        <v>1</v>
      </c>
      <c r="V75" s="23">
        <v>1</v>
      </c>
      <c r="W75" s="23">
        <v>2</v>
      </c>
      <c r="X75" s="23">
        <v>0</v>
      </c>
      <c r="Y75" s="23">
        <v>0</v>
      </c>
      <c r="Z75" s="23">
        <v>1</v>
      </c>
      <c r="AA75" s="23">
        <v>0</v>
      </c>
      <c r="AB75" s="23">
        <v>4</v>
      </c>
      <c r="AC75" s="23">
        <v>1</v>
      </c>
      <c r="AD75" s="212">
        <f t="shared" si="153"/>
        <v>1.1111111111111112</v>
      </c>
      <c r="AE75" s="215">
        <f t="shared" si="154"/>
        <v>10</v>
      </c>
      <c r="AF75" s="215">
        <v>9</v>
      </c>
      <c r="AG75" s="214">
        <f t="shared" si="155"/>
        <v>1.1111111111111112</v>
      </c>
      <c r="AH75" s="23">
        <v>1</v>
      </c>
      <c r="AI75" s="23">
        <v>1</v>
      </c>
      <c r="AJ75" s="23">
        <v>0</v>
      </c>
      <c r="AK75" s="23">
        <v>0</v>
      </c>
      <c r="AL75" s="23">
        <v>2</v>
      </c>
      <c r="AM75" s="23">
        <v>3</v>
      </c>
      <c r="AN75" s="23">
        <v>1</v>
      </c>
      <c r="AO75" s="23">
        <v>1</v>
      </c>
      <c r="AP75" s="23">
        <v>0</v>
      </c>
      <c r="AQ75" s="212">
        <f t="shared" si="156"/>
        <v>1</v>
      </c>
      <c r="AR75" s="218">
        <f t="shared" si="157"/>
        <v>9</v>
      </c>
      <c r="AS75" s="218">
        <v>9</v>
      </c>
      <c r="AT75" s="219">
        <f t="shared" si="158"/>
        <v>1</v>
      </c>
      <c r="AU75" s="23">
        <v>0</v>
      </c>
      <c r="AV75" s="23">
        <v>0</v>
      </c>
      <c r="AW75" s="23">
        <v>0</v>
      </c>
      <c r="AX75" s="23">
        <v>0</v>
      </c>
      <c r="AY75" s="23">
        <v>1</v>
      </c>
      <c r="AZ75" s="23">
        <v>0</v>
      </c>
      <c r="BA75" s="23">
        <v>3</v>
      </c>
      <c r="BB75" s="23">
        <v>0</v>
      </c>
      <c r="BC75" s="23">
        <v>0</v>
      </c>
      <c r="BD75" s="212">
        <f t="shared" si="159"/>
        <v>0.44444444444444442</v>
      </c>
      <c r="BE75" s="218">
        <f t="shared" si="160"/>
        <v>4</v>
      </c>
      <c r="BF75" s="218">
        <v>9</v>
      </c>
      <c r="BG75" s="219">
        <f t="shared" si="161"/>
        <v>0.44444444444444442</v>
      </c>
      <c r="BH75" s="23">
        <v>0</v>
      </c>
      <c r="BI75" s="23">
        <v>2</v>
      </c>
      <c r="BJ75" s="23">
        <v>2</v>
      </c>
      <c r="BK75" s="23">
        <v>0</v>
      </c>
      <c r="BL75" s="23">
        <v>4</v>
      </c>
      <c r="BM75" s="23">
        <v>0</v>
      </c>
      <c r="BN75" s="23">
        <v>0</v>
      </c>
      <c r="BO75" s="23">
        <v>1</v>
      </c>
      <c r="BP75" s="23">
        <v>1</v>
      </c>
      <c r="BQ75" s="220">
        <f t="shared" si="162"/>
        <v>1.1111111111111112</v>
      </c>
      <c r="BR75" s="215">
        <f t="shared" si="163"/>
        <v>10</v>
      </c>
      <c r="BS75" s="218">
        <v>9</v>
      </c>
      <c r="BT75" s="219">
        <f t="shared" si="164"/>
        <v>1.1111111111111112</v>
      </c>
      <c r="BU75" s="23">
        <v>0</v>
      </c>
      <c r="BV75" s="23">
        <v>0</v>
      </c>
      <c r="BW75" s="23">
        <v>0</v>
      </c>
      <c r="BX75" s="23">
        <v>2</v>
      </c>
      <c r="BY75" s="23">
        <v>1</v>
      </c>
      <c r="BZ75" s="23">
        <v>4</v>
      </c>
      <c r="CA75" s="23">
        <v>0</v>
      </c>
      <c r="CB75" s="23">
        <v>1</v>
      </c>
      <c r="CC75" s="23">
        <v>1</v>
      </c>
      <c r="CD75" s="220">
        <f t="shared" si="165"/>
        <v>1</v>
      </c>
      <c r="CE75" s="218">
        <f t="shared" si="166"/>
        <v>9</v>
      </c>
      <c r="CF75" s="218">
        <v>9</v>
      </c>
      <c r="CG75" s="219">
        <f t="shared" si="167"/>
        <v>1</v>
      </c>
      <c r="CH75" s="23">
        <v>0</v>
      </c>
      <c r="CI75" s="23">
        <v>0</v>
      </c>
      <c r="CJ75" s="23">
        <v>1</v>
      </c>
      <c r="CK75" s="23">
        <v>0</v>
      </c>
      <c r="CL75" s="23">
        <v>0</v>
      </c>
      <c r="CM75" s="23">
        <v>0</v>
      </c>
      <c r="CN75" s="23">
        <v>0</v>
      </c>
      <c r="CO75" s="23">
        <v>1</v>
      </c>
      <c r="CP75" s="23">
        <v>0</v>
      </c>
      <c r="CQ75" s="220">
        <f t="shared" si="168"/>
        <v>0.22222222222222221</v>
      </c>
      <c r="CR75" s="215">
        <f t="shared" si="169"/>
        <v>2</v>
      </c>
      <c r="CS75" s="218">
        <v>9</v>
      </c>
      <c r="CT75" s="219">
        <f t="shared" si="170"/>
        <v>0.22222222222222221</v>
      </c>
      <c r="CU75" s="23">
        <v>0</v>
      </c>
      <c r="CV75" s="23">
        <v>0</v>
      </c>
      <c r="CW75" s="23">
        <v>2</v>
      </c>
      <c r="CX75" s="23">
        <v>0</v>
      </c>
      <c r="CY75" s="23">
        <v>0</v>
      </c>
      <c r="CZ75" s="23">
        <v>0</v>
      </c>
      <c r="DA75" s="23">
        <v>2</v>
      </c>
      <c r="DB75" s="23">
        <v>0</v>
      </c>
      <c r="DC75" s="23">
        <v>0</v>
      </c>
      <c r="DD75" s="220">
        <f t="shared" si="171"/>
        <v>0.44444444444444442</v>
      </c>
      <c r="DE75" s="215">
        <f t="shared" si="172"/>
        <v>4</v>
      </c>
      <c r="DF75" s="218">
        <v>9</v>
      </c>
      <c r="DG75" s="219">
        <f t="shared" si="173"/>
        <v>0.44444444444444442</v>
      </c>
      <c r="DH75" s="23">
        <v>0</v>
      </c>
      <c r="DI75" s="23">
        <v>0</v>
      </c>
      <c r="DJ75" s="23">
        <v>0</v>
      </c>
      <c r="DK75" s="23">
        <v>0</v>
      </c>
      <c r="DL75" s="23">
        <v>0</v>
      </c>
      <c r="DM75" s="23">
        <v>0</v>
      </c>
      <c r="DN75" s="23">
        <v>0</v>
      </c>
      <c r="DO75" s="23">
        <v>0</v>
      </c>
      <c r="DP75" s="23">
        <v>0</v>
      </c>
      <c r="DQ75" s="220">
        <f t="shared" si="174"/>
        <v>0</v>
      </c>
      <c r="DR75" s="215">
        <f t="shared" si="175"/>
        <v>0</v>
      </c>
      <c r="DS75" s="218">
        <v>9</v>
      </c>
      <c r="DT75" s="219">
        <f t="shared" si="176"/>
        <v>0</v>
      </c>
      <c r="DU75" s="23">
        <v>0</v>
      </c>
      <c r="DV75" s="23">
        <v>1</v>
      </c>
      <c r="DW75" s="23">
        <v>0</v>
      </c>
      <c r="DX75" s="23">
        <v>0</v>
      </c>
      <c r="DY75" s="23">
        <v>1</v>
      </c>
      <c r="DZ75" s="23">
        <v>0</v>
      </c>
      <c r="EA75" s="23">
        <v>0</v>
      </c>
      <c r="EB75" s="23">
        <v>0</v>
      </c>
      <c r="EC75" s="23">
        <v>0</v>
      </c>
      <c r="ED75" s="220">
        <f t="shared" si="177"/>
        <v>0.22222222222222221</v>
      </c>
      <c r="EE75" s="215">
        <f t="shared" si="178"/>
        <v>2.2222222222222223</v>
      </c>
      <c r="EF75" s="218">
        <v>9</v>
      </c>
      <c r="EG75" s="219">
        <f t="shared" si="179"/>
        <v>0.24691358024691359</v>
      </c>
    </row>
    <row r="76" spans="2:137" ht="17" thickBot="1" x14ac:dyDescent="0.25">
      <c r="B76" s="151" t="s">
        <v>115</v>
      </c>
      <c r="C76" s="152" t="s">
        <v>116</v>
      </c>
      <c r="D76" s="135" t="s">
        <v>183</v>
      </c>
      <c r="E76" s="170" t="s">
        <v>169</v>
      </c>
      <c r="F76" s="163" t="s">
        <v>137</v>
      </c>
      <c r="H76" s="234">
        <v>0</v>
      </c>
      <c r="I76" s="135">
        <v>3</v>
      </c>
      <c r="J76" s="135">
        <v>2</v>
      </c>
      <c r="K76" s="135">
        <v>0</v>
      </c>
      <c r="L76" s="135">
        <v>5</v>
      </c>
      <c r="M76" s="135">
        <v>1</v>
      </c>
      <c r="N76" s="135">
        <v>1</v>
      </c>
      <c r="O76" s="135">
        <v>0</v>
      </c>
      <c r="P76" s="135">
        <v>1</v>
      </c>
      <c r="Q76" s="223">
        <f t="shared" si="150"/>
        <v>1.4444444444444444</v>
      </c>
      <c r="R76" s="224">
        <f t="shared" si="151"/>
        <v>13</v>
      </c>
      <c r="S76" s="224">
        <v>8</v>
      </c>
      <c r="T76" s="225">
        <f t="shared" si="152"/>
        <v>1.625</v>
      </c>
      <c r="U76" s="135">
        <v>0</v>
      </c>
      <c r="V76" s="135">
        <v>3</v>
      </c>
      <c r="W76" s="135">
        <v>0</v>
      </c>
      <c r="X76" s="135">
        <v>0</v>
      </c>
      <c r="Y76" s="135">
        <v>0</v>
      </c>
      <c r="Z76" s="135">
        <v>4</v>
      </c>
      <c r="AA76" s="135">
        <v>0</v>
      </c>
      <c r="AB76" s="135">
        <v>2</v>
      </c>
      <c r="AC76" s="135">
        <v>0</v>
      </c>
      <c r="AD76" s="223">
        <f t="shared" si="153"/>
        <v>1</v>
      </c>
      <c r="AE76" s="226">
        <f t="shared" si="154"/>
        <v>9</v>
      </c>
      <c r="AF76" s="226">
        <v>9</v>
      </c>
      <c r="AG76" s="225">
        <f t="shared" si="155"/>
        <v>1</v>
      </c>
      <c r="AH76" s="135">
        <v>0</v>
      </c>
      <c r="AI76" s="135">
        <v>0</v>
      </c>
      <c r="AJ76" s="135">
        <v>3</v>
      </c>
      <c r="AK76" s="135">
        <v>0</v>
      </c>
      <c r="AL76" s="135">
        <v>0</v>
      </c>
      <c r="AM76" s="135">
        <v>2</v>
      </c>
      <c r="AN76" s="135">
        <v>1</v>
      </c>
      <c r="AO76" s="135">
        <v>0</v>
      </c>
      <c r="AP76" s="135">
        <v>0</v>
      </c>
      <c r="AQ76" s="223">
        <f t="shared" si="156"/>
        <v>0.66666666666666663</v>
      </c>
      <c r="AR76" s="229">
        <f t="shared" si="157"/>
        <v>6</v>
      </c>
      <c r="AS76" s="229">
        <v>9</v>
      </c>
      <c r="AT76" s="230">
        <f t="shared" si="158"/>
        <v>0.66666666666666663</v>
      </c>
      <c r="AU76" s="135">
        <v>0</v>
      </c>
      <c r="AV76" s="135">
        <v>0</v>
      </c>
      <c r="AW76" s="135">
        <v>2</v>
      </c>
      <c r="AX76" s="135">
        <v>0</v>
      </c>
      <c r="AY76" s="135">
        <v>0</v>
      </c>
      <c r="AZ76" s="135">
        <v>0</v>
      </c>
      <c r="BA76" s="135">
        <v>0</v>
      </c>
      <c r="BB76" s="135">
        <v>0</v>
      </c>
      <c r="BC76" s="135">
        <v>0</v>
      </c>
      <c r="BD76" s="223">
        <f t="shared" si="159"/>
        <v>0.22222222222222221</v>
      </c>
      <c r="BE76" s="229">
        <f t="shared" si="160"/>
        <v>2</v>
      </c>
      <c r="BF76" s="229">
        <v>9</v>
      </c>
      <c r="BG76" s="230">
        <f t="shared" si="161"/>
        <v>0.22222222222222221</v>
      </c>
      <c r="BH76" s="135">
        <v>0</v>
      </c>
      <c r="BI76" s="135">
        <v>2</v>
      </c>
      <c r="BJ76" s="135">
        <v>1</v>
      </c>
      <c r="BK76" s="135">
        <v>1</v>
      </c>
      <c r="BL76" s="135">
        <v>0</v>
      </c>
      <c r="BM76" s="135">
        <v>1</v>
      </c>
      <c r="BN76" s="135">
        <v>0</v>
      </c>
      <c r="BO76" s="135">
        <v>0</v>
      </c>
      <c r="BP76" s="135">
        <v>4</v>
      </c>
      <c r="BQ76" s="231">
        <f t="shared" si="162"/>
        <v>1</v>
      </c>
      <c r="BR76" s="226">
        <f t="shared" si="163"/>
        <v>9</v>
      </c>
      <c r="BS76" s="229">
        <v>9</v>
      </c>
      <c r="BT76" s="230">
        <f t="shared" si="164"/>
        <v>1</v>
      </c>
      <c r="BU76" s="135">
        <v>4</v>
      </c>
      <c r="BV76" s="135">
        <v>1</v>
      </c>
      <c r="BW76" s="135">
        <v>1</v>
      </c>
      <c r="BX76" s="135">
        <v>1</v>
      </c>
      <c r="BY76" s="135">
        <v>1</v>
      </c>
      <c r="BZ76" s="135">
        <v>0</v>
      </c>
      <c r="CA76" s="135">
        <v>0</v>
      </c>
      <c r="CB76" s="135">
        <v>5</v>
      </c>
      <c r="CC76" s="135">
        <v>0</v>
      </c>
      <c r="CD76" s="231">
        <f t="shared" si="165"/>
        <v>1.4444444444444444</v>
      </c>
      <c r="CE76" s="229">
        <f t="shared" si="166"/>
        <v>13</v>
      </c>
      <c r="CF76" s="229">
        <v>8</v>
      </c>
      <c r="CG76" s="230">
        <f t="shared" si="167"/>
        <v>1.625</v>
      </c>
      <c r="CH76" s="135">
        <v>0</v>
      </c>
      <c r="CI76" s="135">
        <v>0</v>
      </c>
      <c r="CJ76" s="135">
        <v>2</v>
      </c>
      <c r="CK76" s="135">
        <v>0</v>
      </c>
      <c r="CL76" s="135">
        <v>0</v>
      </c>
      <c r="CM76" s="135">
        <v>2</v>
      </c>
      <c r="CN76" s="135">
        <v>1</v>
      </c>
      <c r="CO76" s="135">
        <v>1</v>
      </c>
      <c r="CP76" s="135">
        <v>0</v>
      </c>
      <c r="CQ76" s="231">
        <f t="shared" si="168"/>
        <v>0.66666666666666663</v>
      </c>
      <c r="CR76" s="226">
        <f t="shared" si="169"/>
        <v>6</v>
      </c>
      <c r="CS76" s="229">
        <v>9</v>
      </c>
      <c r="CT76" s="230">
        <f t="shared" si="170"/>
        <v>0.66666666666666663</v>
      </c>
      <c r="CU76" s="135">
        <v>1</v>
      </c>
      <c r="CV76" s="135">
        <v>2</v>
      </c>
      <c r="CW76" s="135">
        <v>1</v>
      </c>
      <c r="CX76" s="135">
        <v>0</v>
      </c>
      <c r="CY76" s="135">
        <v>0</v>
      </c>
      <c r="CZ76" s="135">
        <v>1</v>
      </c>
      <c r="DA76" s="135">
        <v>0</v>
      </c>
      <c r="DB76" s="135">
        <v>0</v>
      </c>
      <c r="DC76" s="135">
        <v>0</v>
      </c>
      <c r="DD76" s="231">
        <f t="shared" si="171"/>
        <v>0.55555555555555558</v>
      </c>
      <c r="DE76" s="226">
        <f t="shared" si="172"/>
        <v>5</v>
      </c>
      <c r="DF76" s="229">
        <v>9</v>
      </c>
      <c r="DG76" s="230">
        <f t="shared" si="173"/>
        <v>0.55555555555555558</v>
      </c>
      <c r="DH76" s="135">
        <v>1</v>
      </c>
      <c r="DI76" s="135">
        <v>0</v>
      </c>
      <c r="DJ76" s="135">
        <v>0</v>
      </c>
      <c r="DK76" s="135">
        <v>1</v>
      </c>
      <c r="DL76" s="135">
        <v>0</v>
      </c>
      <c r="DM76" s="135">
        <v>1</v>
      </c>
      <c r="DN76" s="135">
        <v>0</v>
      </c>
      <c r="DO76" s="135">
        <v>1</v>
      </c>
      <c r="DP76" s="135">
        <v>0</v>
      </c>
      <c r="DQ76" s="231">
        <f t="shared" si="174"/>
        <v>0.44444444444444442</v>
      </c>
      <c r="DR76" s="226">
        <f t="shared" si="175"/>
        <v>4</v>
      </c>
      <c r="DS76" s="229">
        <v>9</v>
      </c>
      <c r="DT76" s="230">
        <f t="shared" si="176"/>
        <v>0.44444444444444442</v>
      </c>
      <c r="DU76" s="135">
        <v>0</v>
      </c>
      <c r="DV76" s="135">
        <v>1</v>
      </c>
      <c r="DW76" s="135">
        <v>1</v>
      </c>
      <c r="DX76" s="135">
        <v>0</v>
      </c>
      <c r="DY76" s="135">
        <v>0</v>
      </c>
      <c r="DZ76" s="135">
        <v>0</v>
      </c>
      <c r="EA76" s="135">
        <v>1</v>
      </c>
      <c r="EB76" s="135">
        <v>0</v>
      </c>
      <c r="EC76" s="135">
        <v>1</v>
      </c>
      <c r="ED76" s="231">
        <f t="shared" si="177"/>
        <v>0.44444444444444442</v>
      </c>
      <c r="EE76" s="226">
        <f t="shared" si="178"/>
        <v>4.4444444444444446</v>
      </c>
      <c r="EF76" s="229">
        <v>9</v>
      </c>
      <c r="EG76" s="230">
        <f t="shared" si="179"/>
        <v>0.49382716049382719</v>
      </c>
    </row>
    <row r="77" spans="2:137" x14ac:dyDescent="0.2">
      <c r="D77" s="146"/>
      <c r="E77" s="147"/>
      <c r="F77" s="145"/>
      <c r="T77" s="211"/>
    </row>
    <row r="78" spans="2:137" ht="17" thickBot="1" x14ac:dyDescent="0.25">
      <c r="D78" s="146"/>
      <c r="E78" s="146"/>
      <c r="F78" s="145"/>
      <c r="T78" s="211"/>
    </row>
    <row r="79" spans="2:137" x14ac:dyDescent="0.2">
      <c r="G79" s="485" t="s">
        <v>399</v>
      </c>
      <c r="H79" s="346"/>
      <c r="I79" s="346"/>
      <c r="J79" s="346"/>
      <c r="K79" s="346"/>
      <c r="L79" s="346"/>
      <c r="M79" s="346"/>
      <c r="N79" s="346"/>
      <c r="O79" s="346"/>
      <c r="P79" s="346"/>
      <c r="Q79" s="313"/>
      <c r="R79" s="346"/>
      <c r="S79" s="346"/>
      <c r="T79" s="346"/>
      <c r="U79" s="346"/>
      <c r="V79" s="347"/>
    </row>
    <row r="80" spans="2:137" ht="25" customHeight="1" thickBot="1" x14ac:dyDescent="0.25">
      <c r="G80" s="486"/>
      <c r="I80" s="349" t="s">
        <v>398</v>
      </c>
      <c r="T80" s="211"/>
      <c r="V80" s="350"/>
    </row>
    <row r="81" spans="7:46" ht="25" customHeight="1" thickBot="1" x14ac:dyDescent="0.25">
      <c r="G81" s="348"/>
      <c r="J81" s="41"/>
      <c r="K81" s="41"/>
      <c r="L81" s="312" t="s">
        <v>388</v>
      </c>
      <c r="M81" s="313" t="s">
        <v>389</v>
      </c>
      <c r="N81" s="313" t="s">
        <v>390</v>
      </c>
      <c r="O81" s="313" t="s">
        <v>391</v>
      </c>
      <c r="P81" s="313" t="s">
        <v>392</v>
      </c>
      <c r="Q81" s="313" t="s">
        <v>393</v>
      </c>
      <c r="R81" s="313" t="s">
        <v>394</v>
      </c>
      <c r="S81" s="313" t="s">
        <v>395</v>
      </c>
      <c r="T81" s="314" t="s">
        <v>396</v>
      </c>
      <c r="U81" s="315" t="s">
        <v>397</v>
      </c>
      <c r="V81" s="350"/>
      <c r="Y81" s="41"/>
      <c r="Z81" s="41"/>
      <c r="AA81" s="41"/>
      <c r="AB81" s="41"/>
      <c r="AC81" s="41"/>
      <c r="AE81" s="41"/>
      <c r="AF81" s="41"/>
      <c r="AH81" s="41"/>
      <c r="AI81" s="41"/>
      <c r="AT81" s="41"/>
    </row>
    <row r="82" spans="7:46" ht="25" customHeight="1" x14ac:dyDescent="0.2">
      <c r="G82" s="348"/>
      <c r="I82" s="492" t="s">
        <v>156</v>
      </c>
      <c r="J82" s="493"/>
      <c r="K82" s="308" t="s">
        <v>119</v>
      </c>
      <c r="L82" s="324">
        <v>0.87037037037037057</v>
      </c>
      <c r="M82" s="325">
        <v>0.68518518518518512</v>
      </c>
      <c r="N82" s="325">
        <v>0.29629629629629634</v>
      </c>
      <c r="O82" s="325">
        <v>0.38888888888888884</v>
      </c>
      <c r="P82" s="325">
        <v>0.38888888888888884</v>
      </c>
      <c r="Q82" s="325">
        <v>0.22222222222222224</v>
      </c>
      <c r="R82" s="325">
        <v>0.27777777777777773</v>
      </c>
      <c r="S82" s="325">
        <v>0.53703703703703709</v>
      </c>
      <c r="T82" s="326">
        <v>0.37037037037037041</v>
      </c>
      <c r="U82" s="327">
        <v>0.29629629629629628</v>
      </c>
      <c r="V82" s="350"/>
      <c r="Y82" s="41"/>
      <c r="Z82" s="41"/>
      <c r="AA82" s="41"/>
      <c r="AB82" s="41"/>
      <c r="AC82" s="41"/>
      <c r="AE82" s="41"/>
      <c r="AF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</row>
    <row r="83" spans="7:46" ht="25" customHeight="1" x14ac:dyDescent="0.2">
      <c r="G83" s="348"/>
      <c r="I83" s="494" t="s">
        <v>156</v>
      </c>
      <c r="J83" s="495"/>
      <c r="K83" s="309" t="s">
        <v>137</v>
      </c>
      <c r="L83" s="328">
        <v>0.92063492063492069</v>
      </c>
      <c r="M83" s="322">
        <v>0.61904761904761896</v>
      </c>
      <c r="N83" s="322">
        <v>0.30158730158730157</v>
      </c>
      <c r="O83" s="322">
        <v>0.2857142857142857</v>
      </c>
      <c r="P83" s="322">
        <v>0.12698412698412698</v>
      </c>
      <c r="Q83" s="322">
        <v>0.4603174603174604</v>
      </c>
      <c r="R83" s="322">
        <v>0.41269841269841268</v>
      </c>
      <c r="S83" s="322">
        <v>0.26984126984126988</v>
      </c>
      <c r="T83" s="323">
        <v>0.19047619047619047</v>
      </c>
      <c r="U83" s="329">
        <v>0.20634920634920637</v>
      </c>
      <c r="V83" s="350"/>
      <c r="Y83" s="41"/>
      <c r="Z83" s="41"/>
      <c r="AA83" s="41"/>
      <c r="AB83" s="41"/>
      <c r="AC83" s="41"/>
      <c r="AE83" s="41"/>
      <c r="AF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</row>
    <row r="84" spans="7:46" ht="25" customHeight="1" x14ac:dyDescent="0.2">
      <c r="G84" s="348"/>
      <c r="I84" s="494" t="s">
        <v>118</v>
      </c>
      <c r="J84" s="495"/>
      <c r="K84" s="310" t="s">
        <v>119</v>
      </c>
      <c r="L84" s="328">
        <v>1.0833333333333333</v>
      </c>
      <c r="M84" s="322">
        <v>0.70833333333333337</v>
      </c>
      <c r="N84" s="322">
        <v>0.65277777777777768</v>
      </c>
      <c r="O84" s="322">
        <v>0.38194444444444442</v>
      </c>
      <c r="P84" s="322">
        <v>0.36111111111111105</v>
      </c>
      <c r="Q84" s="322">
        <v>0.36296296296296293</v>
      </c>
      <c r="R84" s="322">
        <v>0.4861111111111111</v>
      </c>
      <c r="S84" s="322">
        <v>0.34027777777777779</v>
      </c>
      <c r="T84" s="323">
        <v>0.37499999999999994</v>
      </c>
      <c r="U84" s="329">
        <v>0.31851851851851853</v>
      </c>
      <c r="V84" s="350"/>
      <c r="Y84" s="41"/>
      <c r="Z84" s="41"/>
      <c r="AA84" s="41"/>
      <c r="AB84" s="41"/>
      <c r="AC84" s="41"/>
      <c r="AE84" s="41"/>
      <c r="AF84" s="41"/>
      <c r="AH84" s="41"/>
      <c r="AI84" s="41"/>
      <c r="AT84" s="41"/>
    </row>
    <row r="85" spans="7:46" ht="25" customHeight="1" x14ac:dyDescent="0.2">
      <c r="G85" s="348"/>
      <c r="I85" s="494" t="s">
        <v>118</v>
      </c>
      <c r="J85" s="495"/>
      <c r="K85" s="309" t="s">
        <v>137</v>
      </c>
      <c r="L85" s="328">
        <v>1.0326797385620914</v>
      </c>
      <c r="M85" s="322">
        <v>0.73856209150326801</v>
      </c>
      <c r="N85" s="322">
        <v>0.79084967320261434</v>
      </c>
      <c r="O85" s="322">
        <v>0.52287581699346408</v>
      </c>
      <c r="P85" s="322">
        <v>0.94117647058823528</v>
      </c>
      <c r="Q85" s="322">
        <v>0.90849673202614378</v>
      </c>
      <c r="R85" s="322">
        <v>0.75816993464052285</v>
      </c>
      <c r="S85" s="322">
        <v>0.59477124183006536</v>
      </c>
      <c r="T85" s="323">
        <v>0.62745098039215685</v>
      </c>
      <c r="U85" s="329">
        <v>0.49019607843137247</v>
      </c>
      <c r="V85" s="350"/>
      <c r="Y85" s="41"/>
      <c r="Z85" s="41"/>
      <c r="AA85" s="41"/>
      <c r="AB85" s="41"/>
      <c r="AC85" s="41"/>
      <c r="AE85" s="41"/>
      <c r="AF85" s="41"/>
      <c r="AH85" s="41"/>
    </row>
    <row r="86" spans="7:46" ht="25" customHeight="1" x14ac:dyDescent="0.2">
      <c r="G86" s="348"/>
      <c r="I86" s="494" t="s">
        <v>169</v>
      </c>
      <c r="J86" s="495"/>
      <c r="K86" s="310" t="s">
        <v>119</v>
      </c>
      <c r="L86" s="328">
        <v>0.83333333333333337</v>
      </c>
      <c r="M86" s="322">
        <v>0.57407407407407407</v>
      </c>
      <c r="N86" s="322">
        <v>0.33333333333333331</v>
      </c>
      <c r="O86" s="322">
        <v>0.44444444444444442</v>
      </c>
      <c r="P86" s="322">
        <v>0.3518518518518518</v>
      </c>
      <c r="Q86" s="322">
        <v>0.38888888888888884</v>
      </c>
      <c r="R86" s="322">
        <v>0.29629629629629628</v>
      </c>
      <c r="S86" s="322">
        <v>0.31481481481481483</v>
      </c>
      <c r="T86" s="323">
        <v>0.18518518518518515</v>
      </c>
      <c r="U86" s="329">
        <v>0.14814814814814814</v>
      </c>
      <c r="V86" s="350"/>
      <c r="Y86" s="41"/>
      <c r="Z86" s="41"/>
      <c r="AA86" s="41"/>
      <c r="AB86" s="41"/>
      <c r="AC86" s="41"/>
      <c r="AE86" s="41"/>
      <c r="AF86" s="41"/>
      <c r="AH86" s="41"/>
    </row>
    <row r="87" spans="7:46" ht="25" customHeight="1" thickBot="1" x14ac:dyDescent="0.25">
      <c r="G87" s="348"/>
      <c r="I87" s="489" t="s">
        <v>169</v>
      </c>
      <c r="J87" s="490"/>
      <c r="K87" s="311" t="s">
        <v>137</v>
      </c>
      <c r="L87" s="330">
        <v>0.70370370370370372</v>
      </c>
      <c r="M87" s="331">
        <v>0.60493827160493829</v>
      </c>
      <c r="N87" s="331">
        <v>0.65432098765432112</v>
      </c>
      <c r="O87" s="331">
        <v>0.37037037037037035</v>
      </c>
      <c r="P87" s="331">
        <v>0.88888888888888884</v>
      </c>
      <c r="Q87" s="331">
        <v>0.81481481481481477</v>
      </c>
      <c r="R87" s="331">
        <v>0.61728395061728392</v>
      </c>
      <c r="S87" s="331">
        <v>0.55555555555555558</v>
      </c>
      <c r="T87" s="332">
        <v>0.32098765432098769</v>
      </c>
      <c r="U87" s="333">
        <v>0.32098765432098758</v>
      </c>
      <c r="V87" s="350"/>
    </row>
    <row r="88" spans="7:46" ht="25" customHeight="1" x14ac:dyDescent="0.2">
      <c r="G88" s="348"/>
      <c r="J88" s="41"/>
      <c r="K88" s="41"/>
      <c r="L88" s="41"/>
      <c r="M88" s="41"/>
      <c r="N88" s="41"/>
      <c r="O88" s="41"/>
      <c r="P88" s="41"/>
      <c r="R88" s="41"/>
      <c r="S88" s="41"/>
      <c r="T88" s="41"/>
      <c r="U88" s="41"/>
      <c r="V88" s="350"/>
    </row>
    <row r="89" spans="7:46" ht="25" customHeight="1" x14ac:dyDescent="0.2">
      <c r="G89" s="348"/>
      <c r="J89" s="41"/>
      <c r="K89" s="41"/>
      <c r="L89" s="41"/>
      <c r="M89" s="41"/>
      <c r="N89" s="41"/>
      <c r="O89" s="41"/>
      <c r="P89" s="41"/>
      <c r="R89" s="41"/>
      <c r="S89" s="41"/>
      <c r="T89" s="41"/>
      <c r="U89" s="41"/>
      <c r="V89" s="350"/>
    </row>
    <row r="90" spans="7:46" ht="25" customHeight="1" thickBot="1" x14ac:dyDescent="0.25">
      <c r="G90" s="348"/>
      <c r="I90" s="349" t="s">
        <v>257</v>
      </c>
      <c r="J90" s="41"/>
      <c r="L90" s="41"/>
      <c r="M90" s="41"/>
      <c r="N90" s="41"/>
      <c r="O90" s="41"/>
      <c r="P90" s="41"/>
      <c r="R90" s="41"/>
      <c r="S90" s="41"/>
      <c r="T90" s="41"/>
      <c r="U90" s="41"/>
      <c r="V90" s="350"/>
    </row>
    <row r="91" spans="7:46" ht="25" customHeight="1" thickBot="1" x14ac:dyDescent="0.25">
      <c r="G91" s="348"/>
      <c r="J91" s="41"/>
      <c r="K91" s="41"/>
      <c r="L91" s="342" t="s">
        <v>388</v>
      </c>
      <c r="M91" s="343" t="s">
        <v>389</v>
      </c>
      <c r="N91" s="343" t="s">
        <v>390</v>
      </c>
      <c r="O91" s="343" t="s">
        <v>391</v>
      </c>
      <c r="P91" s="343" t="s">
        <v>392</v>
      </c>
      <c r="Q91" s="343" t="s">
        <v>393</v>
      </c>
      <c r="R91" s="343" t="s">
        <v>394</v>
      </c>
      <c r="S91" s="343" t="s">
        <v>395</v>
      </c>
      <c r="T91" s="344" t="s">
        <v>396</v>
      </c>
      <c r="U91" s="345" t="s">
        <v>397</v>
      </c>
      <c r="V91" s="350"/>
    </row>
    <row r="92" spans="7:46" ht="25" customHeight="1" x14ac:dyDescent="0.2">
      <c r="G92" s="348"/>
      <c r="I92" s="492" t="s">
        <v>156</v>
      </c>
      <c r="J92" s="493"/>
      <c r="K92" s="334" t="s">
        <v>119</v>
      </c>
      <c r="L92" s="338">
        <v>0.14000000000000001</v>
      </c>
      <c r="M92" s="339">
        <v>9.693520243186983E-2</v>
      </c>
      <c r="N92" s="339">
        <v>6.8292921905873258E-2</v>
      </c>
      <c r="O92" s="339">
        <v>8.4862512869552681E-2</v>
      </c>
      <c r="P92" s="339">
        <v>3.7951669503554206E-2</v>
      </c>
      <c r="Q92" s="339">
        <v>4.9690399499995312E-2</v>
      </c>
      <c r="R92" s="339">
        <v>6.8793243040765631E-2</v>
      </c>
      <c r="S92" s="339">
        <v>0.16080217293401788</v>
      </c>
      <c r="T92" s="340">
        <v>0.10986960721623207</v>
      </c>
      <c r="U92" s="341">
        <v>5.4934803608116034E-2</v>
      </c>
      <c r="V92" s="350"/>
      <c r="Y92" s="41"/>
      <c r="Z92" s="41"/>
      <c r="AA92" s="41"/>
      <c r="AB92" s="41"/>
      <c r="AC92" s="41"/>
      <c r="AE92" s="41"/>
      <c r="AF92" s="41"/>
      <c r="AH92" s="41"/>
    </row>
    <row r="93" spans="7:46" ht="25" customHeight="1" x14ac:dyDescent="0.2">
      <c r="G93" s="348"/>
      <c r="I93" s="494" t="s">
        <v>156</v>
      </c>
      <c r="J93" s="495"/>
      <c r="K93" s="335" t="s">
        <v>137</v>
      </c>
      <c r="L93" s="328">
        <v>0.14890208761344234</v>
      </c>
      <c r="M93" s="322">
        <v>5.3436534065407867E-2</v>
      </c>
      <c r="N93" s="322">
        <v>5.7960058995255664E-2</v>
      </c>
      <c r="O93" s="322">
        <v>9.0257788937735353E-2</v>
      </c>
      <c r="P93" s="322">
        <v>2.8980029497627832E-2</v>
      </c>
      <c r="Q93" s="322">
        <v>0.11983864182969438</v>
      </c>
      <c r="R93" s="322">
        <v>8.2986175351101171E-2</v>
      </c>
      <c r="S93" s="322">
        <v>6.7964193537910708E-2</v>
      </c>
      <c r="T93" s="323">
        <v>7.5570671201511647E-2</v>
      </c>
      <c r="U93" s="329">
        <v>5.6492477523975175E-2</v>
      </c>
      <c r="V93" s="350"/>
      <c r="Y93" s="41"/>
      <c r="Z93" s="41"/>
      <c r="AA93" s="41"/>
      <c r="AB93" s="41"/>
      <c r="AC93" s="41"/>
      <c r="AE93" s="41"/>
      <c r="AF93" s="41"/>
      <c r="AH93" s="41"/>
    </row>
    <row r="94" spans="7:46" ht="25" customHeight="1" x14ac:dyDescent="0.2">
      <c r="G94" s="348"/>
      <c r="I94" s="494" t="s">
        <v>118</v>
      </c>
      <c r="J94" s="495"/>
      <c r="K94" s="336" t="s">
        <v>119</v>
      </c>
      <c r="L94" s="328">
        <v>0.1343709624716426</v>
      </c>
      <c r="M94" s="322">
        <v>8.0427740234181339E-2</v>
      </c>
      <c r="N94" s="322">
        <v>7.3054323324349607E-2</v>
      </c>
      <c r="O94" s="322">
        <v>5.8239563080597828E-2</v>
      </c>
      <c r="P94" s="322">
        <v>5.7824055540725956E-2</v>
      </c>
      <c r="Q94" s="322">
        <v>6.6787808805618507E-2</v>
      </c>
      <c r="R94" s="322">
        <v>6.7185481235821298E-2</v>
      </c>
      <c r="S94" s="322">
        <v>4.6997011988023966E-2</v>
      </c>
      <c r="T94" s="323">
        <v>7.9138234010524472E-2</v>
      </c>
      <c r="U94" s="329">
        <v>4.5603278655196172E-2</v>
      </c>
      <c r="V94" s="350"/>
      <c r="Y94" s="41"/>
      <c r="Z94" s="41"/>
      <c r="AA94" s="41"/>
      <c r="AB94" s="41"/>
      <c r="AC94" s="41"/>
      <c r="AE94" s="41"/>
      <c r="AF94" s="41"/>
      <c r="AH94" s="41"/>
    </row>
    <row r="95" spans="7:46" ht="25" customHeight="1" x14ac:dyDescent="0.2">
      <c r="G95" s="348"/>
      <c r="I95" s="494" t="s">
        <v>118</v>
      </c>
      <c r="J95" s="495"/>
      <c r="K95" s="335" t="s">
        <v>137</v>
      </c>
      <c r="L95" s="328">
        <v>0.1532641414295722</v>
      </c>
      <c r="M95" s="322">
        <v>9.0859076957240839E-2</v>
      </c>
      <c r="N95" s="322">
        <v>9.2807005367077922E-2</v>
      </c>
      <c r="O95" s="322">
        <v>7.4270053446820333E-2</v>
      </c>
      <c r="P95" s="322">
        <v>7.747235026882146E-2</v>
      </c>
      <c r="Q95" s="322">
        <v>0.14950757168232512</v>
      </c>
      <c r="R95" s="322">
        <v>9.7739192344693956E-2</v>
      </c>
      <c r="S95" s="322">
        <v>0.14572745190525027</v>
      </c>
      <c r="T95" s="323">
        <v>9.572430402533863E-2</v>
      </c>
      <c r="U95" s="329">
        <v>7.5659064724119166E-2</v>
      </c>
      <c r="V95" s="350"/>
      <c r="Y95" s="41"/>
      <c r="Z95" s="41"/>
      <c r="AA95" s="41"/>
      <c r="AB95" s="41"/>
      <c r="AC95" s="41"/>
      <c r="AE95" s="41"/>
      <c r="AF95" s="41"/>
      <c r="AH95" s="41"/>
    </row>
    <row r="96" spans="7:46" ht="25" customHeight="1" x14ac:dyDescent="0.2">
      <c r="G96" s="348"/>
      <c r="I96" s="494" t="s">
        <v>169</v>
      </c>
      <c r="J96" s="495"/>
      <c r="K96" s="336" t="s">
        <v>119</v>
      </c>
      <c r="L96" s="328">
        <v>0.21611991793918753</v>
      </c>
      <c r="M96" s="322">
        <v>0.16830470766669284</v>
      </c>
      <c r="N96" s="322">
        <v>7.0272836892630683E-2</v>
      </c>
      <c r="O96" s="322">
        <v>6.4150029909958453E-2</v>
      </c>
      <c r="P96" s="322">
        <v>0.1197276287055157</v>
      </c>
      <c r="Q96" s="322">
        <v>8.4862512869552681E-2</v>
      </c>
      <c r="R96" s="322">
        <v>9.3697115856840887E-2</v>
      </c>
      <c r="S96" s="322">
        <v>5.3028966901023503E-2</v>
      </c>
      <c r="T96" s="323">
        <v>2.3424278964210246E-2</v>
      </c>
      <c r="U96" s="329">
        <v>5.4934803608116034E-2</v>
      </c>
      <c r="V96" s="350"/>
      <c r="Y96" s="41"/>
      <c r="Z96" s="41"/>
      <c r="AA96" s="41"/>
      <c r="AB96" s="41"/>
      <c r="AC96" s="41"/>
      <c r="AE96" s="41"/>
      <c r="AF96" s="41"/>
      <c r="AH96" s="41"/>
    </row>
    <row r="97" spans="7:49" ht="25" customHeight="1" thickBot="1" x14ac:dyDescent="0.25">
      <c r="G97" s="348"/>
      <c r="I97" s="489" t="s">
        <v>169</v>
      </c>
      <c r="J97" s="490"/>
      <c r="K97" s="337" t="s">
        <v>137</v>
      </c>
      <c r="L97" s="330">
        <v>0.20030840419244381</v>
      </c>
      <c r="M97" s="331">
        <v>9.9916136149621235E-2</v>
      </c>
      <c r="N97" s="331">
        <v>0.12483795318615228</v>
      </c>
      <c r="O97" s="331">
        <v>0.12001371663718263</v>
      </c>
      <c r="P97" s="331">
        <v>0.1269565666740935</v>
      </c>
      <c r="Q97" s="331">
        <v>0.12830005981991688</v>
      </c>
      <c r="R97" s="331">
        <v>0.13109111470120557</v>
      </c>
      <c r="S97" s="331">
        <v>6.6769468064147963E-2</v>
      </c>
      <c r="T97" s="332">
        <v>6.7901234567901217E-2</v>
      </c>
      <c r="U97" s="333">
        <v>6.5327192865792402E-2</v>
      </c>
      <c r="V97" s="350"/>
      <c r="Y97" s="41"/>
      <c r="Z97" s="41"/>
      <c r="AA97" s="41"/>
      <c r="AB97" s="41"/>
      <c r="AC97" s="41"/>
      <c r="AE97" s="41"/>
      <c r="AF97" s="41"/>
      <c r="AH97" s="41"/>
    </row>
    <row r="98" spans="7:49" x14ac:dyDescent="0.2">
      <c r="G98" s="348"/>
      <c r="V98" s="350"/>
    </row>
    <row r="99" spans="7:49" ht="17" thickBot="1" x14ac:dyDescent="0.25">
      <c r="G99" s="351"/>
      <c r="H99" s="352"/>
      <c r="I99" s="352"/>
      <c r="J99" s="352"/>
      <c r="K99" s="352"/>
      <c r="L99" s="352"/>
      <c r="M99" s="352"/>
      <c r="N99" s="352"/>
      <c r="O99" s="352"/>
      <c r="P99" s="352"/>
      <c r="Q99" s="319"/>
      <c r="R99" s="352"/>
      <c r="S99" s="352"/>
      <c r="T99" s="320"/>
      <c r="U99" s="352"/>
      <c r="V99" s="353"/>
    </row>
    <row r="103" spans="7:49" ht="17" thickBot="1" x14ac:dyDescent="0.25">
      <c r="T103" s="211"/>
    </row>
    <row r="104" spans="7:49" ht="17" thickBot="1" x14ac:dyDescent="0.25">
      <c r="G104" s="485" t="s">
        <v>400</v>
      </c>
      <c r="H104" s="346"/>
      <c r="I104" s="346"/>
      <c r="J104" s="491"/>
      <c r="K104" s="491"/>
      <c r="L104" s="365"/>
      <c r="M104" s="346"/>
      <c r="N104" s="346"/>
      <c r="O104" s="346"/>
      <c r="P104" s="347"/>
      <c r="T104" s="211"/>
    </row>
    <row r="105" spans="7:49" ht="17" thickBot="1" x14ac:dyDescent="0.25">
      <c r="G105" s="486"/>
      <c r="I105" s="487" t="s">
        <v>118</v>
      </c>
      <c r="J105" s="488"/>
      <c r="K105" s="359" t="s">
        <v>119</v>
      </c>
      <c r="M105" s="487" t="s">
        <v>118</v>
      </c>
      <c r="N105" s="488"/>
      <c r="O105" s="361" t="s">
        <v>137</v>
      </c>
      <c r="P105" s="350"/>
      <c r="T105" s="211"/>
    </row>
    <row r="106" spans="7:49" ht="17" thickBot="1" x14ac:dyDescent="0.25">
      <c r="G106" s="348"/>
      <c r="I106" s="357" t="s">
        <v>206</v>
      </c>
      <c r="J106" s="352" t="s">
        <v>213</v>
      </c>
      <c r="K106" s="353" t="s">
        <v>214</v>
      </c>
      <c r="M106" s="354" t="s">
        <v>206</v>
      </c>
      <c r="N106" s="355" t="s">
        <v>213</v>
      </c>
      <c r="O106" s="356" t="s">
        <v>214</v>
      </c>
      <c r="P106" s="350"/>
      <c r="T106" s="211"/>
    </row>
    <row r="107" spans="7:49" x14ac:dyDescent="0.2">
      <c r="G107" s="348"/>
      <c r="I107" s="312">
        <v>0.44</v>
      </c>
      <c r="J107" s="313">
        <v>0.56000000000000005</v>
      </c>
      <c r="K107" s="315">
        <v>0.44</v>
      </c>
      <c r="M107" s="312">
        <v>0.67</v>
      </c>
      <c r="N107" s="313">
        <v>0.22</v>
      </c>
      <c r="O107" s="315">
        <v>0.89</v>
      </c>
      <c r="P107" s="350"/>
      <c r="T107" s="211"/>
      <c r="X107" s="41"/>
    </row>
    <row r="108" spans="7:49" x14ac:dyDescent="0.2">
      <c r="G108" s="348"/>
      <c r="I108" s="316">
        <v>1.44</v>
      </c>
      <c r="J108" s="41">
        <v>0.56000000000000005</v>
      </c>
      <c r="K108" s="317">
        <v>0.44</v>
      </c>
      <c r="M108" s="316">
        <v>0.22</v>
      </c>
      <c r="N108" s="41">
        <v>0.89</v>
      </c>
      <c r="O108" s="317">
        <v>1.1100000000000001</v>
      </c>
      <c r="P108" s="350"/>
      <c r="T108" s="211"/>
      <c r="X108" s="41"/>
    </row>
    <row r="109" spans="7:49" x14ac:dyDescent="0.2">
      <c r="G109" s="348"/>
      <c r="I109" s="316">
        <v>1.44</v>
      </c>
      <c r="J109" s="41">
        <v>0.67</v>
      </c>
      <c r="K109" s="317">
        <v>0.11</v>
      </c>
      <c r="M109" s="316">
        <v>1.56</v>
      </c>
      <c r="N109" s="41">
        <v>0.56000000000000005</v>
      </c>
      <c r="O109" s="317">
        <v>1.33</v>
      </c>
      <c r="P109" s="350"/>
      <c r="T109" s="211"/>
      <c r="X109" s="41"/>
    </row>
    <row r="110" spans="7:49" x14ac:dyDescent="0.2">
      <c r="G110" s="348"/>
      <c r="I110" s="316">
        <v>0.78</v>
      </c>
      <c r="J110" s="41">
        <v>0.56000000000000005</v>
      </c>
      <c r="K110" s="317">
        <v>0.11</v>
      </c>
      <c r="M110" s="316">
        <v>1.44</v>
      </c>
      <c r="N110" s="41">
        <v>0.89</v>
      </c>
      <c r="O110" s="317">
        <v>1</v>
      </c>
      <c r="P110" s="350"/>
      <c r="T110" s="211"/>
      <c r="X110" s="41"/>
    </row>
    <row r="111" spans="7:49" x14ac:dyDescent="0.2">
      <c r="G111" s="348"/>
      <c r="I111" s="316">
        <v>0.56000000000000005</v>
      </c>
      <c r="J111" s="41">
        <v>0.11</v>
      </c>
      <c r="K111" s="317">
        <v>0.56000000000000005</v>
      </c>
      <c r="M111" s="316">
        <v>0.44</v>
      </c>
      <c r="N111" s="41">
        <v>0.11</v>
      </c>
      <c r="O111" s="317">
        <v>0.33</v>
      </c>
      <c r="P111" s="350"/>
      <c r="T111" s="211"/>
      <c r="X111" s="41"/>
      <c r="AM111" s="41"/>
    </row>
    <row r="112" spans="7:49" x14ac:dyDescent="0.2">
      <c r="G112" s="348"/>
      <c r="I112" s="316">
        <v>1.1100000000000001</v>
      </c>
      <c r="J112" s="41">
        <v>0.67</v>
      </c>
      <c r="K112" s="317">
        <v>0.89</v>
      </c>
      <c r="M112" s="316">
        <v>0.44</v>
      </c>
      <c r="N112" s="41">
        <v>0.22</v>
      </c>
      <c r="O112" s="317">
        <v>0.78</v>
      </c>
      <c r="P112" s="350"/>
      <c r="T112" s="211"/>
      <c r="X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7:49" x14ac:dyDescent="0.2">
      <c r="G113" s="348"/>
      <c r="I113" s="316">
        <v>0.33</v>
      </c>
      <c r="J113" s="41">
        <v>0.22</v>
      </c>
      <c r="K113" s="317">
        <v>0.11</v>
      </c>
      <c r="M113" s="316">
        <v>0.56000000000000005</v>
      </c>
      <c r="N113" s="41">
        <v>0.89</v>
      </c>
      <c r="O113" s="317">
        <v>0.33</v>
      </c>
      <c r="P113" s="350"/>
      <c r="S113" s="41"/>
      <c r="T113" s="41"/>
      <c r="X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7:49" x14ac:dyDescent="0.2">
      <c r="G114" s="348"/>
      <c r="I114" s="316">
        <v>0.56000000000000005</v>
      </c>
      <c r="J114" s="41">
        <v>0.33</v>
      </c>
      <c r="K114" s="317">
        <v>0.78</v>
      </c>
      <c r="M114" s="316">
        <v>1.67</v>
      </c>
      <c r="N114" s="41">
        <v>0.44</v>
      </c>
      <c r="O114" s="317">
        <v>1.1100000000000001</v>
      </c>
      <c r="P114" s="350"/>
      <c r="R114" s="41"/>
      <c r="S114" s="41"/>
      <c r="T114" s="41"/>
      <c r="U114" s="41"/>
      <c r="V114" s="41"/>
      <c r="W114" s="41"/>
      <c r="X114" s="41"/>
      <c r="AF114" s="41"/>
      <c r="AM114" s="41"/>
    </row>
    <row r="115" spans="7:49" x14ac:dyDescent="0.2">
      <c r="G115" s="316"/>
      <c r="H115" s="41"/>
      <c r="I115" s="316">
        <v>0.89</v>
      </c>
      <c r="J115" s="41">
        <v>0.44</v>
      </c>
      <c r="K115" s="317">
        <v>0.44</v>
      </c>
      <c r="M115" s="316">
        <v>1</v>
      </c>
      <c r="N115" s="41">
        <v>1.22</v>
      </c>
      <c r="O115" s="317">
        <v>1.22</v>
      </c>
      <c r="P115" s="350"/>
      <c r="R115" s="41"/>
      <c r="S115" s="41"/>
      <c r="T115" s="41"/>
      <c r="U115" s="41"/>
      <c r="V115" s="41"/>
      <c r="W115" s="41"/>
      <c r="X115" s="41"/>
      <c r="AF115" s="41"/>
    </row>
    <row r="116" spans="7:49" x14ac:dyDescent="0.2">
      <c r="G116" s="316"/>
      <c r="H116" s="41"/>
      <c r="I116" s="316">
        <v>1.33</v>
      </c>
      <c r="J116" s="41">
        <v>0.78</v>
      </c>
      <c r="K116" s="317">
        <v>0.11</v>
      </c>
      <c r="M116" s="316">
        <v>2</v>
      </c>
      <c r="N116" s="41">
        <v>0.56000000000000005</v>
      </c>
      <c r="O116" s="317">
        <v>1.33</v>
      </c>
      <c r="P116" s="350"/>
      <c r="R116" s="41"/>
      <c r="S116" s="41"/>
      <c r="T116" s="41"/>
      <c r="U116" s="41"/>
      <c r="V116" s="41"/>
      <c r="W116" s="41"/>
      <c r="X116" s="41"/>
      <c r="AF116" s="41"/>
    </row>
    <row r="117" spans="7:49" x14ac:dyDescent="0.2">
      <c r="G117" s="348"/>
      <c r="I117" s="316">
        <v>2.2200000000000002</v>
      </c>
      <c r="J117" s="41">
        <v>0.22</v>
      </c>
      <c r="K117" s="317">
        <v>0.33</v>
      </c>
      <c r="M117" s="316">
        <v>1.1100000000000001</v>
      </c>
      <c r="N117" s="41">
        <v>0.67</v>
      </c>
      <c r="O117" s="317">
        <v>0.78</v>
      </c>
      <c r="P117" s="350"/>
      <c r="R117" s="41"/>
      <c r="S117" s="41"/>
      <c r="T117" s="41"/>
      <c r="U117" s="41"/>
      <c r="V117" s="41"/>
      <c r="W117" s="41"/>
      <c r="X117" s="41"/>
      <c r="AF117" s="41"/>
    </row>
    <row r="118" spans="7:49" x14ac:dyDescent="0.2">
      <c r="G118" s="348"/>
      <c r="I118" s="316">
        <v>1.33</v>
      </c>
      <c r="J118" s="41">
        <v>0.22</v>
      </c>
      <c r="K118" s="317">
        <v>0.33</v>
      </c>
      <c r="M118" s="316">
        <v>1.56</v>
      </c>
      <c r="N118" s="41">
        <v>0.44</v>
      </c>
      <c r="O118" s="317">
        <v>0.67</v>
      </c>
      <c r="P118" s="350"/>
      <c r="R118" s="41"/>
      <c r="S118" s="41"/>
      <c r="T118" s="41"/>
      <c r="U118" s="41"/>
      <c r="V118" s="41"/>
      <c r="W118" s="41"/>
      <c r="X118" s="41"/>
      <c r="AF118" s="41"/>
    </row>
    <row r="119" spans="7:49" x14ac:dyDescent="0.2">
      <c r="G119" s="348"/>
      <c r="I119" s="316">
        <v>1.33</v>
      </c>
      <c r="J119" s="41">
        <v>0.22</v>
      </c>
      <c r="K119" s="317">
        <v>0.33</v>
      </c>
      <c r="M119" s="316">
        <v>0.89</v>
      </c>
      <c r="N119" s="41">
        <v>0.22</v>
      </c>
      <c r="O119" s="317">
        <v>1</v>
      </c>
      <c r="P119" s="350"/>
      <c r="R119" s="41"/>
      <c r="S119" s="41"/>
      <c r="T119" s="41"/>
      <c r="U119" s="41"/>
      <c r="V119" s="41"/>
      <c r="W119" s="41"/>
      <c r="X119" s="41"/>
      <c r="AF119" s="41"/>
    </row>
    <row r="120" spans="7:49" x14ac:dyDescent="0.2">
      <c r="G120" s="348"/>
      <c r="I120" s="316">
        <v>1.1100000000000001</v>
      </c>
      <c r="J120" s="41">
        <v>0</v>
      </c>
      <c r="K120" s="317">
        <v>0.22</v>
      </c>
      <c r="M120" s="316">
        <v>0.89</v>
      </c>
      <c r="N120" s="41">
        <v>0.56000000000000005</v>
      </c>
      <c r="O120" s="317">
        <v>0.67</v>
      </c>
      <c r="P120" s="350"/>
      <c r="R120" s="41"/>
      <c r="S120" s="41"/>
      <c r="T120" s="41"/>
      <c r="U120" s="41"/>
      <c r="V120" s="41"/>
      <c r="W120" s="41"/>
      <c r="X120" s="41"/>
      <c r="AF120" s="41"/>
    </row>
    <row r="121" spans="7:49" x14ac:dyDescent="0.2">
      <c r="G121" s="348"/>
      <c r="I121" s="316">
        <v>0.56000000000000005</v>
      </c>
      <c r="J121" s="41">
        <v>0.11</v>
      </c>
      <c r="K121" s="317">
        <v>0.22</v>
      </c>
      <c r="M121" s="316">
        <v>0.56000000000000005</v>
      </c>
      <c r="N121" s="41">
        <v>0.22</v>
      </c>
      <c r="O121" s="317">
        <v>1.33</v>
      </c>
      <c r="P121" s="350"/>
      <c r="R121" s="41"/>
      <c r="S121" s="41"/>
      <c r="T121" s="41"/>
      <c r="U121" s="41"/>
      <c r="V121" s="41"/>
      <c r="W121" s="41"/>
      <c r="X121" s="41"/>
      <c r="AF121" s="41"/>
    </row>
    <row r="122" spans="7:49" ht="17" thickBot="1" x14ac:dyDescent="0.25">
      <c r="G122" s="348"/>
      <c r="I122" s="318">
        <v>1.89</v>
      </c>
      <c r="J122" s="319">
        <v>0.44</v>
      </c>
      <c r="K122" s="321">
        <v>0.33</v>
      </c>
      <c r="M122" s="316">
        <v>0.22</v>
      </c>
      <c r="N122" s="41">
        <v>0.33</v>
      </c>
      <c r="O122" s="317">
        <v>1.22</v>
      </c>
      <c r="P122" s="350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E122" s="41"/>
    </row>
    <row r="123" spans="7:49" ht="17" thickBot="1" x14ac:dyDescent="0.25">
      <c r="G123" s="348"/>
      <c r="I123" s="41"/>
      <c r="J123" s="41"/>
      <c r="K123" s="41"/>
      <c r="M123" s="318">
        <v>2.33</v>
      </c>
      <c r="N123" s="319">
        <v>0.44</v>
      </c>
      <c r="O123" s="321">
        <v>0.89</v>
      </c>
      <c r="P123" s="35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E123" s="41"/>
    </row>
    <row r="124" spans="7:49" x14ac:dyDescent="0.2">
      <c r="G124" s="348"/>
      <c r="J124" s="41"/>
      <c r="K124" s="41"/>
      <c r="L124" s="41"/>
      <c r="M124" s="41"/>
      <c r="N124" s="41"/>
      <c r="O124" s="41"/>
      <c r="P124" s="317"/>
      <c r="R124" s="41"/>
      <c r="T124" s="211"/>
      <c r="U124" s="41"/>
      <c r="V124" s="41"/>
      <c r="W124" s="41"/>
      <c r="X124" s="41"/>
      <c r="Y124" s="41"/>
      <c r="Z124" s="41"/>
      <c r="AA124" s="41"/>
      <c r="AB124" s="41"/>
      <c r="AC124" s="41"/>
      <c r="AE124" s="41"/>
    </row>
    <row r="125" spans="7:49" ht="17" thickBot="1" x14ac:dyDescent="0.25">
      <c r="G125" s="351"/>
      <c r="H125" s="352"/>
      <c r="I125" s="352"/>
      <c r="J125" s="352"/>
      <c r="K125" s="352"/>
      <c r="L125" s="352"/>
      <c r="M125" s="352"/>
      <c r="N125" s="352"/>
      <c r="O125" s="352"/>
      <c r="P125" s="353"/>
      <c r="T125" s="211"/>
    </row>
    <row r="126" spans="7:49" x14ac:dyDescent="0.2">
      <c r="T126" s="211"/>
    </row>
    <row r="127" spans="7:49" ht="17" thickBot="1" x14ac:dyDescent="0.25">
      <c r="T127" s="211"/>
    </row>
    <row r="128" spans="7:49" ht="17" thickBot="1" x14ac:dyDescent="0.25">
      <c r="G128" s="485" t="s">
        <v>402</v>
      </c>
      <c r="H128" s="346"/>
      <c r="I128" s="346"/>
      <c r="J128" s="346"/>
      <c r="K128" s="346"/>
      <c r="L128" s="346"/>
      <c r="M128" s="346"/>
      <c r="N128" s="346"/>
      <c r="O128" s="346"/>
      <c r="P128" s="347"/>
      <c r="T128" s="211"/>
    </row>
    <row r="129" spans="7:20" ht="17" thickBot="1" x14ac:dyDescent="0.25">
      <c r="G129" s="486"/>
      <c r="I129" s="487" t="s">
        <v>169</v>
      </c>
      <c r="J129" s="488"/>
      <c r="K129" s="359" t="s">
        <v>119</v>
      </c>
      <c r="M129" s="487" t="s">
        <v>169</v>
      </c>
      <c r="N129" s="488"/>
      <c r="O129" s="361" t="s">
        <v>137</v>
      </c>
      <c r="P129" s="350"/>
      <c r="T129" s="211"/>
    </row>
    <row r="130" spans="7:20" ht="17" thickBot="1" x14ac:dyDescent="0.25">
      <c r="G130" s="348"/>
      <c r="I130" s="354" t="s">
        <v>206</v>
      </c>
      <c r="J130" s="355" t="s">
        <v>213</v>
      </c>
      <c r="K130" s="356" t="s">
        <v>214</v>
      </c>
      <c r="M130" s="354" t="s">
        <v>206</v>
      </c>
      <c r="N130" s="355" t="s">
        <v>213</v>
      </c>
      <c r="O130" s="356" t="s">
        <v>214</v>
      </c>
      <c r="P130" s="350"/>
      <c r="T130" s="211"/>
    </row>
    <row r="131" spans="7:20" x14ac:dyDescent="0.2">
      <c r="G131" s="348"/>
      <c r="I131" s="312">
        <v>1.44</v>
      </c>
      <c r="J131" s="313">
        <v>0.44</v>
      </c>
      <c r="K131" s="315">
        <v>0.11</v>
      </c>
      <c r="L131" s="41"/>
      <c r="M131" s="312">
        <v>1.44</v>
      </c>
      <c r="N131" s="313">
        <v>0.33</v>
      </c>
      <c r="O131" s="315">
        <v>1.33</v>
      </c>
      <c r="P131" s="350"/>
      <c r="T131" s="211"/>
    </row>
    <row r="132" spans="7:20" x14ac:dyDescent="0.2">
      <c r="G132" s="348"/>
      <c r="I132" s="316">
        <v>0.22</v>
      </c>
      <c r="J132" s="41">
        <v>0.67</v>
      </c>
      <c r="K132" s="317">
        <v>0.89</v>
      </c>
      <c r="L132" s="41"/>
      <c r="M132" s="316">
        <v>0.67</v>
      </c>
      <c r="N132" s="41">
        <v>0.44</v>
      </c>
      <c r="O132" s="317">
        <v>0.33</v>
      </c>
      <c r="P132" s="350"/>
      <c r="T132" s="211"/>
    </row>
    <row r="133" spans="7:20" x14ac:dyDescent="0.2">
      <c r="G133" s="348"/>
      <c r="I133" s="316">
        <v>0.67</v>
      </c>
      <c r="J133" s="41">
        <v>0.56000000000000005</v>
      </c>
      <c r="K133" s="317">
        <v>0.33</v>
      </c>
      <c r="L133" s="41"/>
      <c r="M133" s="316">
        <v>0.11</v>
      </c>
      <c r="N133" s="41">
        <v>0.11</v>
      </c>
      <c r="O133" s="317">
        <v>0.56000000000000005</v>
      </c>
      <c r="P133" s="350"/>
      <c r="T133" s="211"/>
    </row>
    <row r="134" spans="7:20" x14ac:dyDescent="0.2">
      <c r="G134" s="348"/>
      <c r="I134" s="316">
        <v>0.33</v>
      </c>
      <c r="J134" s="41">
        <v>0.22</v>
      </c>
      <c r="K134" s="317">
        <v>0.22</v>
      </c>
      <c r="L134" s="41"/>
      <c r="M134" s="316">
        <v>0.11</v>
      </c>
      <c r="N134" s="41">
        <v>0.44</v>
      </c>
      <c r="O134" s="317">
        <v>0.33</v>
      </c>
      <c r="P134" s="350"/>
      <c r="T134" s="211"/>
    </row>
    <row r="135" spans="7:20" x14ac:dyDescent="0.2">
      <c r="G135" s="348"/>
      <c r="I135" s="316">
        <v>1.44</v>
      </c>
      <c r="J135" s="41">
        <v>0.44</v>
      </c>
      <c r="K135" s="317">
        <v>0.11</v>
      </c>
      <c r="L135" s="41"/>
      <c r="M135" s="316">
        <v>0.56000000000000005</v>
      </c>
      <c r="N135" s="41">
        <v>0</v>
      </c>
      <c r="O135" s="317">
        <v>1</v>
      </c>
      <c r="P135" s="350"/>
      <c r="T135" s="211"/>
    </row>
    <row r="136" spans="7:20" ht="17" thickBot="1" x14ac:dyDescent="0.25">
      <c r="G136" s="348"/>
      <c r="I136" s="318">
        <v>0.89</v>
      </c>
      <c r="J136" s="319">
        <v>0.33</v>
      </c>
      <c r="K136" s="321">
        <v>0.44</v>
      </c>
      <c r="L136" s="41"/>
      <c r="M136" s="316">
        <v>0</v>
      </c>
      <c r="N136" s="41">
        <v>1.22</v>
      </c>
      <c r="O136" s="317">
        <v>1.1100000000000001</v>
      </c>
      <c r="P136" s="350"/>
      <c r="T136" s="211"/>
    </row>
    <row r="137" spans="7:20" x14ac:dyDescent="0.2">
      <c r="G137" s="348"/>
      <c r="I137" s="41"/>
      <c r="J137" s="41"/>
      <c r="K137" s="41"/>
      <c r="L137" s="41"/>
      <c r="M137" s="316">
        <v>1.44</v>
      </c>
      <c r="N137" s="41">
        <v>0.11</v>
      </c>
      <c r="O137" s="317">
        <v>1.22</v>
      </c>
      <c r="P137" s="350"/>
      <c r="T137" s="211"/>
    </row>
    <row r="138" spans="7:20" x14ac:dyDescent="0.2">
      <c r="G138" s="348"/>
      <c r="I138" s="41"/>
      <c r="J138" s="41"/>
      <c r="K138" s="41"/>
      <c r="L138" s="41"/>
      <c r="M138" s="316">
        <v>0.56000000000000005</v>
      </c>
      <c r="N138" s="41">
        <v>0.44</v>
      </c>
      <c r="O138" s="317">
        <v>1.1100000000000001</v>
      </c>
      <c r="P138" s="350"/>
      <c r="T138" s="211"/>
    </row>
    <row r="139" spans="7:20" ht="17" thickBot="1" x14ac:dyDescent="0.25">
      <c r="G139" s="348"/>
      <c r="I139" s="41"/>
      <c r="J139" s="41"/>
      <c r="K139" s="41"/>
      <c r="L139" s="41"/>
      <c r="M139" s="318">
        <v>1.44</v>
      </c>
      <c r="N139" s="319">
        <v>0.22</v>
      </c>
      <c r="O139" s="321">
        <v>1</v>
      </c>
      <c r="P139" s="350"/>
      <c r="T139" s="211"/>
    </row>
    <row r="140" spans="7:20" x14ac:dyDescent="0.2">
      <c r="G140" s="348"/>
      <c r="I140" s="41"/>
      <c r="J140" s="41"/>
      <c r="K140" s="41"/>
      <c r="L140" s="41"/>
      <c r="M140" s="41"/>
      <c r="N140" s="41"/>
      <c r="O140" s="41"/>
      <c r="P140" s="350"/>
      <c r="T140" s="211"/>
    </row>
    <row r="141" spans="7:20" ht="17" thickBot="1" x14ac:dyDescent="0.25">
      <c r="G141" s="351"/>
      <c r="H141" s="352"/>
      <c r="I141" s="319"/>
      <c r="J141" s="319"/>
      <c r="K141" s="319"/>
      <c r="L141" s="319"/>
      <c r="M141" s="319"/>
      <c r="N141" s="319"/>
      <c r="O141" s="319"/>
      <c r="P141" s="353"/>
      <c r="T141" s="211"/>
    </row>
    <row r="142" spans="7:20" x14ac:dyDescent="0.2">
      <c r="T142" s="211"/>
    </row>
    <row r="143" spans="7:20" ht="17" thickBot="1" x14ac:dyDescent="0.25">
      <c r="T143" s="211"/>
    </row>
    <row r="144" spans="7:20" ht="17" thickBot="1" x14ac:dyDescent="0.25">
      <c r="G144" s="485" t="s">
        <v>403</v>
      </c>
      <c r="H144" s="346"/>
      <c r="I144" s="313"/>
      <c r="J144" s="313"/>
      <c r="K144" s="313"/>
      <c r="L144" s="313"/>
      <c r="M144" s="313"/>
      <c r="N144" s="313"/>
      <c r="O144" s="313"/>
      <c r="P144" s="347"/>
      <c r="T144" s="211"/>
    </row>
    <row r="145" spans="7:20" ht="17" thickBot="1" x14ac:dyDescent="0.25">
      <c r="G145" s="486"/>
      <c r="I145" s="358" t="s">
        <v>401</v>
      </c>
      <c r="J145" s="360"/>
      <c r="K145" s="359" t="s">
        <v>119</v>
      </c>
      <c r="M145" s="358" t="s">
        <v>401</v>
      </c>
      <c r="N145" s="360"/>
      <c r="O145" s="361" t="s">
        <v>137</v>
      </c>
      <c r="P145" s="350"/>
      <c r="T145" s="211"/>
    </row>
    <row r="146" spans="7:20" ht="17" thickBot="1" x14ac:dyDescent="0.25">
      <c r="G146" s="348"/>
      <c r="I146" s="354" t="s">
        <v>206</v>
      </c>
      <c r="J146" s="355" t="s">
        <v>213</v>
      </c>
      <c r="K146" s="356" t="s">
        <v>214</v>
      </c>
      <c r="M146" s="354" t="s">
        <v>206</v>
      </c>
      <c r="N146" s="355" t="s">
        <v>213</v>
      </c>
      <c r="O146" s="356" t="s">
        <v>214</v>
      </c>
      <c r="P146" s="350"/>
      <c r="T146" s="211"/>
    </row>
    <row r="147" spans="7:20" x14ac:dyDescent="0.2">
      <c r="G147" s="348"/>
      <c r="I147" s="312">
        <v>1.22</v>
      </c>
      <c r="J147" s="313">
        <v>0.22</v>
      </c>
      <c r="K147" s="362">
        <v>0.44</v>
      </c>
      <c r="L147" s="41"/>
      <c r="M147" s="312">
        <v>0.89</v>
      </c>
      <c r="N147" s="313">
        <v>0.33</v>
      </c>
      <c r="O147" s="315">
        <v>0.22</v>
      </c>
      <c r="P147" s="350"/>
      <c r="T147" s="211"/>
    </row>
    <row r="148" spans="7:20" x14ac:dyDescent="0.2">
      <c r="G148" s="348"/>
      <c r="I148" s="316">
        <v>1.22</v>
      </c>
      <c r="J148" s="41">
        <v>0.67</v>
      </c>
      <c r="K148" s="363">
        <v>0.44</v>
      </c>
      <c r="L148" s="41"/>
      <c r="M148" s="316">
        <v>1.67</v>
      </c>
      <c r="N148" s="41">
        <v>0.33</v>
      </c>
      <c r="O148" s="317">
        <v>0</v>
      </c>
      <c r="P148" s="350"/>
      <c r="T148" s="211"/>
    </row>
    <row r="149" spans="7:20" x14ac:dyDescent="0.2">
      <c r="G149" s="348"/>
      <c r="I149" s="316">
        <v>0.22</v>
      </c>
      <c r="J149" s="41">
        <v>0.44</v>
      </c>
      <c r="K149" s="363">
        <v>0.33</v>
      </c>
      <c r="L149" s="41"/>
      <c r="M149" s="316">
        <v>1.1100000000000001</v>
      </c>
      <c r="N149" s="41">
        <v>0.11</v>
      </c>
      <c r="O149" s="317">
        <v>0.11</v>
      </c>
      <c r="P149" s="350"/>
      <c r="T149" s="211"/>
    </row>
    <row r="150" spans="7:20" x14ac:dyDescent="0.2">
      <c r="G150" s="348"/>
      <c r="I150" s="316">
        <v>1</v>
      </c>
      <c r="J150" s="41">
        <v>0.33</v>
      </c>
      <c r="K150" s="363">
        <v>0.44</v>
      </c>
      <c r="L150" s="41"/>
      <c r="M150" s="316">
        <v>0.56000000000000005</v>
      </c>
      <c r="N150" s="41">
        <v>0.11</v>
      </c>
      <c r="O150" s="317">
        <v>0.11</v>
      </c>
      <c r="P150" s="350"/>
      <c r="T150" s="211"/>
    </row>
    <row r="151" spans="7:20" x14ac:dyDescent="0.2">
      <c r="G151" s="348"/>
      <c r="I151" s="316">
        <v>0.67</v>
      </c>
      <c r="J151" s="41">
        <v>0.11</v>
      </c>
      <c r="K151" s="363">
        <v>0.22</v>
      </c>
      <c r="L151" s="41"/>
      <c r="M151" s="316">
        <v>1</v>
      </c>
      <c r="N151" s="41">
        <v>0.78</v>
      </c>
      <c r="O151" s="317">
        <v>0.11</v>
      </c>
      <c r="P151" s="350"/>
      <c r="T151" s="211"/>
    </row>
    <row r="152" spans="7:20" ht="17" thickBot="1" x14ac:dyDescent="0.25">
      <c r="G152" s="348"/>
      <c r="I152" s="318">
        <v>0.89</v>
      </c>
      <c r="J152" s="319">
        <v>0.56000000000000005</v>
      </c>
      <c r="K152" s="364">
        <v>0.44</v>
      </c>
      <c r="L152" s="41"/>
      <c r="M152" s="316">
        <v>0.67</v>
      </c>
      <c r="N152" s="41">
        <v>0.22</v>
      </c>
      <c r="O152" s="317">
        <v>0.22</v>
      </c>
      <c r="P152" s="350"/>
      <c r="T152" s="211"/>
    </row>
    <row r="153" spans="7:20" ht="17" thickBot="1" x14ac:dyDescent="0.25">
      <c r="G153" s="348"/>
      <c r="I153" s="41"/>
      <c r="J153" s="41"/>
      <c r="K153" s="192"/>
      <c r="L153" s="41"/>
      <c r="M153" s="318">
        <v>0.56000000000000005</v>
      </c>
      <c r="N153" s="319">
        <v>0.11</v>
      </c>
      <c r="O153" s="321">
        <v>0.11</v>
      </c>
      <c r="P153" s="350"/>
      <c r="T153" s="211"/>
    </row>
    <row r="154" spans="7:20" x14ac:dyDescent="0.2">
      <c r="G154" s="348"/>
      <c r="P154" s="350"/>
      <c r="T154" s="211"/>
    </row>
    <row r="155" spans="7:20" ht="17" thickBot="1" x14ac:dyDescent="0.25">
      <c r="G155" s="351"/>
      <c r="H155" s="352"/>
      <c r="I155" s="352"/>
      <c r="J155" s="352"/>
      <c r="K155" s="352"/>
      <c r="L155" s="352"/>
      <c r="M155" s="352"/>
      <c r="N155" s="352"/>
      <c r="O155" s="352"/>
      <c r="P155" s="353"/>
      <c r="T155" s="211"/>
    </row>
    <row r="156" spans="7:20" x14ac:dyDescent="0.2">
      <c r="T156" s="211"/>
    </row>
  </sheetData>
  <mergeCells count="51">
    <mergeCell ref="H2:T2"/>
    <mergeCell ref="U2:AG2"/>
    <mergeCell ref="H41:T41"/>
    <mergeCell ref="U41:AG41"/>
    <mergeCell ref="DH2:DT2"/>
    <mergeCell ref="DU2:EG2"/>
    <mergeCell ref="H59:T59"/>
    <mergeCell ref="U59:AG59"/>
    <mergeCell ref="AH59:AT59"/>
    <mergeCell ref="AU59:BG59"/>
    <mergeCell ref="BH59:BT59"/>
    <mergeCell ref="BU59:CG59"/>
    <mergeCell ref="CH59:CT59"/>
    <mergeCell ref="CU59:DG59"/>
    <mergeCell ref="AH2:AT2"/>
    <mergeCell ref="AU2:BG2"/>
    <mergeCell ref="BH2:BT2"/>
    <mergeCell ref="BU2:CG2"/>
    <mergeCell ref="CH2:CT2"/>
    <mergeCell ref="CU2:DG2"/>
    <mergeCell ref="DH59:DT59"/>
    <mergeCell ref="DU59:EG59"/>
    <mergeCell ref="AH41:AT41"/>
    <mergeCell ref="AU41:BG41"/>
    <mergeCell ref="BH41:BT41"/>
    <mergeCell ref="BU41:CG41"/>
    <mergeCell ref="CH41:CT41"/>
    <mergeCell ref="CU41:DG41"/>
    <mergeCell ref="DH41:DT41"/>
    <mergeCell ref="DU41:EG41"/>
    <mergeCell ref="I97:J97"/>
    <mergeCell ref="G79:G80"/>
    <mergeCell ref="J104:K104"/>
    <mergeCell ref="G104:G105"/>
    <mergeCell ref="I105:J105"/>
    <mergeCell ref="I92:J92"/>
    <mergeCell ref="I93:J93"/>
    <mergeCell ref="I94:J94"/>
    <mergeCell ref="I95:J95"/>
    <mergeCell ref="I96:J96"/>
    <mergeCell ref="I82:J82"/>
    <mergeCell ref="I83:J83"/>
    <mergeCell ref="I84:J84"/>
    <mergeCell ref="I85:J85"/>
    <mergeCell ref="I86:J86"/>
    <mergeCell ref="I87:J87"/>
    <mergeCell ref="G128:G129"/>
    <mergeCell ref="G144:G145"/>
    <mergeCell ref="M105:N105"/>
    <mergeCell ref="I129:J129"/>
    <mergeCell ref="M129:N1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C7CF-FBC3-4341-8BC3-9B9FC40BE3C8}">
  <dimension ref="B1:DA529"/>
  <sheetViews>
    <sheetView workbookViewId="0">
      <selection activeCell="CE19" sqref="CE19"/>
    </sheetView>
  </sheetViews>
  <sheetFormatPr baseColWidth="10" defaultRowHeight="16" x14ac:dyDescent="0.2"/>
  <cols>
    <col min="2" max="2" width="18.5" customWidth="1"/>
    <col min="4" max="10" width="10.83203125" style="41"/>
    <col min="11" max="11" width="10.83203125" style="23"/>
    <col min="12" max="15" width="10.83203125" style="41"/>
    <col min="17" max="17" width="10.83203125" style="704"/>
    <col min="18" max="24" width="10.83203125" style="41"/>
    <col min="25" max="25" width="10.83203125" style="23"/>
    <col min="26" max="28" width="10.83203125" style="41"/>
    <col min="30" max="30" width="10.83203125" style="703"/>
    <col min="31" max="31" width="17.5" style="703" customWidth="1"/>
    <col min="32" max="32" width="14.1640625" customWidth="1"/>
    <col min="33" max="33" width="13.5" customWidth="1"/>
    <col min="35" max="41" width="10.83203125" style="41"/>
    <col min="42" max="42" width="10.83203125" style="23"/>
    <col min="43" max="44" width="10.83203125" style="41"/>
    <col min="45" max="45" width="10.83203125" style="703"/>
    <col min="49" max="55" width="10.83203125" style="41"/>
    <col min="56" max="56" width="10.83203125" style="23"/>
    <col min="57" max="57" width="10.83203125" style="41"/>
    <col min="58" max="58" width="17.5" style="703" customWidth="1"/>
    <col min="59" max="59" width="14.1640625" customWidth="1"/>
    <col min="60" max="60" width="13.5" customWidth="1"/>
    <col min="62" max="68" width="10.83203125" style="41"/>
    <col min="69" max="69" width="10.83203125" style="703"/>
    <col min="70" max="70" width="14.1640625" customWidth="1"/>
    <col min="71" max="71" width="13.5" customWidth="1"/>
    <col min="73" max="80" width="10.83203125" style="41"/>
    <col min="82" max="82" width="14.1640625" customWidth="1"/>
    <col min="83" max="83" width="13.5" customWidth="1"/>
    <col min="85" max="89" width="10.83203125" style="41"/>
  </cols>
  <sheetData>
    <row r="1" spans="2:105" ht="17" thickBot="1" x14ac:dyDescent="0.25"/>
    <row r="2" spans="2:105" ht="16" customHeight="1" x14ac:dyDescent="0.2">
      <c r="B2" s="698" t="s">
        <v>186</v>
      </c>
      <c r="D2" s="678" t="s">
        <v>458</v>
      </c>
      <c r="E2" s="679"/>
      <c r="F2" s="679"/>
      <c r="G2" s="679"/>
      <c r="H2" s="679"/>
      <c r="I2" s="679"/>
      <c r="J2" s="679"/>
      <c r="K2" s="679"/>
      <c r="L2" s="679"/>
      <c r="M2" s="679"/>
      <c r="N2" s="679"/>
      <c r="O2" s="679"/>
      <c r="P2" s="680"/>
      <c r="Q2" s="705"/>
      <c r="R2" s="687" t="s">
        <v>457</v>
      </c>
      <c r="S2" s="688"/>
      <c r="T2" s="688"/>
      <c r="U2" s="688"/>
      <c r="V2" s="688"/>
      <c r="W2" s="688"/>
      <c r="X2" s="688"/>
      <c r="Y2" s="688"/>
      <c r="Z2" s="688"/>
      <c r="AA2" s="688"/>
      <c r="AB2" s="688"/>
      <c r="AC2" s="689"/>
      <c r="AD2" s="705"/>
      <c r="AE2" s="698" t="s">
        <v>188</v>
      </c>
      <c r="AG2" s="678" t="s">
        <v>455</v>
      </c>
      <c r="AH2" s="679"/>
      <c r="AI2" s="679"/>
      <c r="AJ2" s="679"/>
      <c r="AK2" s="679"/>
      <c r="AL2" s="679"/>
      <c r="AM2" s="679"/>
      <c r="AN2" s="679"/>
      <c r="AO2" s="679"/>
      <c r="AP2" s="679"/>
      <c r="AQ2" s="679"/>
      <c r="AR2" s="680"/>
      <c r="AS2" s="705"/>
      <c r="AU2" s="687" t="s">
        <v>447</v>
      </c>
      <c r="AV2" s="688"/>
      <c r="AW2" s="688"/>
      <c r="AX2" s="688"/>
      <c r="AY2" s="688"/>
      <c r="AZ2" s="688"/>
      <c r="BA2" s="688"/>
      <c r="BB2" s="688"/>
      <c r="BC2" s="688"/>
      <c r="BD2" s="689"/>
      <c r="BE2"/>
      <c r="BF2" s="698" t="s">
        <v>189</v>
      </c>
      <c r="BH2" s="678" t="s">
        <v>462</v>
      </c>
      <c r="BI2" s="679"/>
      <c r="BJ2" s="679"/>
      <c r="BK2" s="679"/>
      <c r="BL2" s="679"/>
      <c r="BM2" s="679"/>
      <c r="BN2" s="679"/>
      <c r="BO2" s="679"/>
      <c r="BP2" s="680"/>
      <c r="BQ2" s="705"/>
      <c r="BS2" s="687" t="s">
        <v>467</v>
      </c>
      <c r="BT2" s="688"/>
      <c r="BU2" s="688"/>
      <c r="BV2" s="688"/>
      <c r="BW2" s="688"/>
      <c r="BX2" s="688"/>
      <c r="BY2" s="688"/>
      <c r="BZ2" s="688"/>
      <c r="CA2" s="688"/>
      <c r="CB2" s="689"/>
      <c r="CE2" s="716" t="s">
        <v>468</v>
      </c>
      <c r="CF2" s="717"/>
      <c r="CG2" s="717"/>
      <c r="CH2" s="717"/>
      <c r="CI2" s="717"/>
      <c r="CJ2" s="717"/>
      <c r="CK2" s="718"/>
    </row>
    <row r="3" spans="2:105" ht="16" customHeight="1" x14ac:dyDescent="0.2">
      <c r="B3" s="699"/>
      <c r="D3" s="681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3"/>
      <c r="Q3" s="705"/>
      <c r="R3" s="690"/>
      <c r="S3" s="691"/>
      <c r="T3" s="691"/>
      <c r="U3" s="691"/>
      <c r="V3" s="691"/>
      <c r="W3" s="691"/>
      <c r="X3" s="691"/>
      <c r="Y3" s="691"/>
      <c r="Z3" s="691"/>
      <c r="AA3" s="691"/>
      <c r="AB3" s="691"/>
      <c r="AC3" s="692"/>
      <c r="AD3" s="705"/>
      <c r="AE3" s="699"/>
      <c r="AG3" s="681"/>
      <c r="AH3" s="682"/>
      <c r="AI3" s="682"/>
      <c r="AJ3" s="682"/>
      <c r="AK3" s="682"/>
      <c r="AL3" s="682"/>
      <c r="AM3" s="682"/>
      <c r="AN3" s="682"/>
      <c r="AO3" s="682"/>
      <c r="AP3" s="682"/>
      <c r="AQ3" s="682"/>
      <c r="AR3" s="683"/>
      <c r="AS3" s="705"/>
      <c r="AU3" s="690"/>
      <c r="AV3" s="691"/>
      <c r="AW3" s="691"/>
      <c r="AX3" s="691"/>
      <c r="AY3" s="691"/>
      <c r="AZ3" s="691"/>
      <c r="BA3" s="691"/>
      <c r="BB3" s="691"/>
      <c r="BC3" s="691"/>
      <c r="BD3" s="692"/>
      <c r="BE3"/>
      <c r="BF3" s="699"/>
      <c r="BH3" s="681"/>
      <c r="BI3" s="682"/>
      <c r="BJ3" s="682"/>
      <c r="BK3" s="682"/>
      <c r="BL3" s="682"/>
      <c r="BM3" s="682"/>
      <c r="BN3" s="682"/>
      <c r="BO3" s="682"/>
      <c r="BP3" s="683"/>
      <c r="BQ3" s="705"/>
      <c r="BS3" s="690"/>
      <c r="BT3" s="691"/>
      <c r="BU3" s="691"/>
      <c r="BV3" s="691"/>
      <c r="BW3" s="691"/>
      <c r="BX3" s="691"/>
      <c r="BY3" s="691"/>
      <c r="BZ3" s="691"/>
      <c r="CA3" s="691"/>
      <c r="CB3" s="692"/>
      <c r="CE3" s="719"/>
      <c r="CF3" s="720"/>
      <c r="CG3" s="720"/>
      <c r="CH3" s="720"/>
      <c r="CI3" s="720"/>
      <c r="CJ3" s="720"/>
      <c r="CK3" s="721"/>
    </row>
    <row r="4" spans="2:105" ht="17" customHeight="1" thickBot="1" x14ac:dyDescent="0.25">
      <c r="B4" s="700"/>
      <c r="D4" s="684"/>
      <c r="E4" s="685"/>
      <c r="F4" s="685"/>
      <c r="G4" s="685"/>
      <c r="H4" s="685"/>
      <c r="I4" s="685"/>
      <c r="J4" s="685"/>
      <c r="K4" s="685"/>
      <c r="L4" s="685"/>
      <c r="M4" s="685"/>
      <c r="N4" s="685"/>
      <c r="O4" s="685"/>
      <c r="P4" s="686"/>
      <c r="Q4" s="705"/>
      <c r="R4" s="693"/>
      <c r="S4" s="694"/>
      <c r="T4" s="694"/>
      <c r="U4" s="694"/>
      <c r="V4" s="694"/>
      <c r="W4" s="694"/>
      <c r="X4" s="694"/>
      <c r="Y4" s="694"/>
      <c r="Z4" s="694"/>
      <c r="AA4" s="694"/>
      <c r="AB4" s="694"/>
      <c r="AC4" s="695"/>
      <c r="AD4" s="705"/>
      <c r="AE4" s="700"/>
      <c r="AG4" s="684"/>
      <c r="AH4" s="685"/>
      <c r="AI4" s="685"/>
      <c r="AJ4" s="685"/>
      <c r="AK4" s="685"/>
      <c r="AL4" s="685"/>
      <c r="AM4" s="685"/>
      <c r="AN4" s="685"/>
      <c r="AO4" s="685"/>
      <c r="AP4" s="685"/>
      <c r="AQ4" s="685"/>
      <c r="AR4" s="686"/>
      <c r="AS4" s="705"/>
      <c r="AU4" s="693"/>
      <c r="AV4" s="694"/>
      <c r="AW4" s="694"/>
      <c r="AX4" s="694"/>
      <c r="AY4" s="694"/>
      <c r="AZ4" s="694"/>
      <c r="BA4" s="694"/>
      <c r="BB4" s="694"/>
      <c r="BC4" s="694"/>
      <c r="BD4" s="695"/>
      <c r="BE4"/>
      <c r="BF4" s="700"/>
      <c r="BH4" s="684"/>
      <c r="BI4" s="685"/>
      <c r="BJ4" s="685"/>
      <c r="BK4" s="685"/>
      <c r="BL4" s="685"/>
      <c r="BM4" s="685"/>
      <c r="BN4" s="685"/>
      <c r="BO4" s="685"/>
      <c r="BP4" s="686"/>
      <c r="BQ4" s="705"/>
      <c r="BS4" s="693"/>
      <c r="BT4" s="694"/>
      <c r="BU4" s="694"/>
      <c r="BV4" s="694"/>
      <c r="BW4" s="694"/>
      <c r="BX4" s="694"/>
      <c r="BY4" s="694"/>
      <c r="BZ4" s="694"/>
      <c r="CA4" s="694"/>
      <c r="CB4" s="695"/>
      <c r="CE4" s="722"/>
      <c r="CF4" s="723"/>
      <c r="CG4" s="723"/>
      <c r="CH4" s="723"/>
      <c r="CI4" s="723"/>
      <c r="CJ4" s="723"/>
      <c r="CK4" s="724"/>
    </row>
    <row r="5" spans="2:105" ht="17" thickBot="1" x14ac:dyDescent="0.25"/>
    <row r="6" spans="2:105" ht="17" customHeight="1" thickBot="1" x14ac:dyDescent="0.25">
      <c r="E6" s="5" t="s">
        <v>452</v>
      </c>
      <c r="F6" s="6" t="s">
        <v>452</v>
      </c>
      <c r="G6" s="6" t="s">
        <v>440</v>
      </c>
      <c r="H6" s="6" t="s">
        <v>440</v>
      </c>
      <c r="I6" s="6" t="s">
        <v>440</v>
      </c>
      <c r="J6" s="6" t="s">
        <v>440</v>
      </c>
      <c r="K6" s="6" t="s">
        <v>453</v>
      </c>
      <c r="L6" s="6" t="s">
        <v>453</v>
      </c>
      <c r="M6" s="7" t="s">
        <v>454</v>
      </c>
      <c r="N6"/>
      <c r="O6" s="1"/>
      <c r="P6" s="1"/>
      <c r="Q6" s="703"/>
      <c r="S6" s="393" t="s">
        <v>440</v>
      </c>
      <c r="T6" s="420" t="s">
        <v>440</v>
      </c>
      <c r="U6" s="420" t="s">
        <v>459</v>
      </c>
      <c r="V6" s="420" t="s">
        <v>459</v>
      </c>
      <c r="W6" s="420" t="s">
        <v>452</v>
      </c>
      <c r="X6" s="420" t="s">
        <v>452</v>
      </c>
      <c r="Y6" s="420" t="s">
        <v>441</v>
      </c>
      <c r="Z6" s="394" t="s">
        <v>452</v>
      </c>
      <c r="AA6" s="40"/>
      <c r="AB6" s="1"/>
      <c r="AC6" s="1"/>
      <c r="AD6" s="704"/>
      <c r="AE6" s="704"/>
      <c r="AF6" s="41"/>
      <c r="AG6" s="312" t="s">
        <v>436</v>
      </c>
      <c r="AH6" s="313" t="s">
        <v>437</v>
      </c>
      <c r="AI6" s="313" t="s">
        <v>438</v>
      </c>
      <c r="AJ6" s="313" t="s">
        <v>439</v>
      </c>
      <c r="AK6" s="313" t="s">
        <v>440</v>
      </c>
      <c r="AL6" s="313" t="s">
        <v>441</v>
      </c>
      <c r="AM6" s="313" t="s">
        <v>442</v>
      </c>
      <c r="AN6" s="313" t="s">
        <v>440</v>
      </c>
      <c r="AO6" s="315" t="s">
        <v>439</v>
      </c>
      <c r="AP6"/>
      <c r="AQ6"/>
      <c r="AR6"/>
      <c r="AT6" s="41"/>
      <c r="AU6" s="696" t="s">
        <v>442</v>
      </c>
      <c r="AV6" s="672" t="s">
        <v>448</v>
      </c>
      <c r="AW6" s="672" t="s">
        <v>438</v>
      </c>
      <c r="AX6" s="672" t="s">
        <v>439</v>
      </c>
      <c r="AY6" s="672" t="s">
        <v>438</v>
      </c>
      <c r="AZ6" s="672" t="s">
        <v>449</v>
      </c>
      <c r="BA6" s="673" t="s">
        <v>438</v>
      </c>
      <c r="BB6"/>
      <c r="BC6"/>
      <c r="BD6"/>
      <c r="BE6"/>
      <c r="BF6" s="704"/>
      <c r="BG6" s="41"/>
      <c r="BH6" s="393" t="s">
        <v>453</v>
      </c>
      <c r="BI6" s="420" t="s">
        <v>453</v>
      </c>
      <c r="BJ6" s="420" t="s">
        <v>459</v>
      </c>
      <c r="BK6" s="420" t="s">
        <v>460</v>
      </c>
      <c r="BL6" s="420" t="s">
        <v>440</v>
      </c>
      <c r="BM6" s="394" t="s">
        <v>461</v>
      </c>
      <c r="BN6" s="628"/>
      <c r="BO6" s="40"/>
      <c r="BP6" s="40"/>
      <c r="BR6" s="41"/>
      <c r="BS6" s="312" t="s">
        <v>463</v>
      </c>
      <c r="BT6" s="313" t="s">
        <v>464</v>
      </c>
      <c r="BU6" s="313" t="s">
        <v>461</v>
      </c>
      <c r="BV6" s="313" t="s">
        <v>440</v>
      </c>
      <c r="BW6" s="313" t="s">
        <v>440</v>
      </c>
      <c r="BX6" s="313" t="s">
        <v>449</v>
      </c>
      <c r="BY6" s="315" t="s">
        <v>465</v>
      </c>
      <c r="BZ6" s="628"/>
      <c r="CA6" s="40"/>
      <c r="CB6" s="40"/>
      <c r="CD6" s="41"/>
      <c r="CE6" s="5" t="s">
        <v>466</v>
      </c>
      <c r="CF6" s="6" t="s">
        <v>439</v>
      </c>
      <c r="CG6" s="6" t="s">
        <v>463</v>
      </c>
      <c r="CH6" s="7" t="s">
        <v>442</v>
      </c>
      <c r="CI6" s="630"/>
      <c r="CJ6" s="40"/>
      <c r="CK6" s="40"/>
    </row>
    <row r="7" spans="2:105" ht="17" thickBot="1" x14ac:dyDescent="0.25">
      <c r="E7" s="708">
        <v>42832</v>
      </c>
      <c r="F7" s="709">
        <v>42832</v>
      </c>
      <c r="G7" s="709">
        <v>42835</v>
      </c>
      <c r="H7" s="709">
        <v>42835</v>
      </c>
      <c r="I7" s="709">
        <v>42836</v>
      </c>
      <c r="J7" s="709">
        <v>42836</v>
      </c>
      <c r="K7" s="709">
        <v>42836</v>
      </c>
      <c r="L7" s="709">
        <v>42836</v>
      </c>
      <c r="M7" s="710">
        <v>42836</v>
      </c>
      <c r="N7"/>
      <c r="O7" s="677" t="s">
        <v>256</v>
      </c>
      <c r="P7" s="411" t="s">
        <v>257</v>
      </c>
      <c r="Q7" s="703"/>
      <c r="S7" s="396">
        <v>42837</v>
      </c>
      <c r="T7" s="293">
        <v>42837</v>
      </c>
      <c r="U7" s="293">
        <v>42837</v>
      </c>
      <c r="V7" s="293">
        <v>42837</v>
      </c>
      <c r="W7" s="293">
        <v>42837</v>
      </c>
      <c r="X7" s="293">
        <v>42837</v>
      </c>
      <c r="Y7" s="293">
        <v>42839</v>
      </c>
      <c r="Z7" s="298">
        <v>44662</v>
      </c>
      <c r="AA7" s="40"/>
      <c r="AB7" s="677" t="s">
        <v>256</v>
      </c>
      <c r="AC7" s="411" t="s">
        <v>257</v>
      </c>
      <c r="AD7" s="706"/>
      <c r="AE7" s="706"/>
      <c r="AF7" s="41"/>
      <c r="AG7" s="318" t="s">
        <v>443</v>
      </c>
      <c r="AH7" s="319" t="s">
        <v>444</v>
      </c>
      <c r="AI7" s="319" t="s">
        <v>445</v>
      </c>
      <c r="AJ7" s="319" t="s">
        <v>445</v>
      </c>
      <c r="AK7" s="319">
        <v>43123</v>
      </c>
      <c r="AL7" s="319">
        <v>43123</v>
      </c>
      <c r="AM7" s="319">
        <v>43124</v>
      </c>
      <c r="AN7" s="319">
        <v>43130</v>
      </c>
      <c r="AO7" s="321" t="s">
        <v>446</v>
      </c>
      <c r="AP7"/>
      <c r="AQ7" s="677" t="s">
        <v>256</v>
      </c>
      <c r="AR7" s="411" t="s">
        <v>257</v>
      </c>
      <c r="AT7" s="41"/>
      <c r="AU7" s="697">
        <v>43123</v>
      </c>
      <c r="AV7" s="674">
        <v>43124</v>
      </c>
      <c r="AW7" s="674" t="s">
        <v>446</v>
      </c>
      <c r="AX7" s="674" t="s">
        <v>446</v>
      </c>
      <c r="AY7" s="674" t="s">
        <v>450</v>
      </c>
      <c r="AZ7" s="674" t="s">
        <v>450</v>
      </c>
      <c r="BA7" s="675" t="s">
        <v>451</v>
      </c>
      <c r="BB7"/>
      <c r="BC7" s="677" t="s">
        <v>256</v>
      </c>
      <c r="BD7" s="411" t="s">
        <v>257</v>
      </c>
      <c r="BE7"/>
      <c r="BF7" s="706"/>
      <c r="BG7" s="41"/>
      <c r="BH7" s="396">
        <v>43250</v>
      </c>
      <c r="BI7" s="293">
        <v>43250</v>
      </c>
      <c r="BJ7" s="293">
        <v>43251</v>
      </c>
      <c r="BK7" s="293">
        <v>43251</v>
      </c>
      <c r="BL7" s="293">
        <v>43224</v>
      </c>
      <c r="BM7" s="298">
        <v>43255</v>
      </c>
      <c r="BN7" s="715"/>
      <c r="BO7" s="677" t="s">
        <v>256</v>
      </c>
      <c r="BP7" s="411" t="s">
        <v>257</v>
      </c>
      <c r="BR7" s="41"/>
      <c r="BS7" s="318">
        <v>43255</v>
      </c>
      <c r="BT7" s="319">
        <v>43255</v>
      </c>
      <c r="BU7" s="319">
        <v>43255</v>
      </c>
      <c r="BV7" s="319">
        <v>43256</v>
      </c>
      <c r="BW7" s="319">
        <v>44717</v>
      </c>
      <c r="BX7" s="319">
        <v>44717</v>
      </c>
      <c r="BY7" s="321">
        <v>43256</v>
      </c>
      <c r="BZ7" s="715"/>
      <c r="CA7" s="677" t="s">
        <v>256</v>
      </c>
      <c r="CB7" s="411" t="s">
        <v>257</v>
      </c>
      <c r="CD7" s="41"/>
      <c r="CE7" s="708">
        <v>43636</v>
      </c>
      <c r="CF7" s="709">
        <v>43637</v>
      </c>
      <c r="CG7" s="709">
        <v>43637</v>
      </c>
      <c r="CH7" s="713">
        <v>44767</v>
      </c>
      <c r="CI7" s="725"/>
      <c r="CJ7" s="677" t="s">
        <v>256</v>
      </c>
      <c r="CK7" s="411" t="s">
        <v>257</v>
      </c>
      <c r="CL7" s="71"/>
      <c r="CQ7" s="71"/>
      <c r="CV7" s="71"/>
      <c r="DA7" s="712"/>
    </row>
    <row r="8" spans="2:105" ht="17" thickBot="1" x14ac:dyDescent="0.25">
      <c r="D8" s="676" t="s">
        <v>339</v>
      </c>
      <c r="E8" s="702" t="s">
        <v>456</v>
      </c>
      <c r="F8" s="702" t="s">
        <v>456</v>
      </c>
      <c r="G8" s="702" t="s">
        <v>456</v>
      </c>
      <c r="H8" s="702" t="s">
        <v>456</v>
      </c>
      <c r="I8" s="702" t="s">
        <v>456</v>
      </c>
      <c r="J8" s="702" t="s">
        <v>456</v>
      </c>
      <c r="K8" s="701" t="s">
        <v>130</v>
      </c>
      <c r="L8" s="701" t="s">
        <v>130</v>
      </c>
      <c r="M8" s="701" t="s">
        <v>130</v>
      </c>
      <c r="N8"/>
      <c r="O8" s="40"/>
      <c r="P8" s="40"/>
      <c r="Q8" s="703"/>
      <c r="R8" s="676" t="s">
        <v>339</v>
      </c>
      <c r="U8" s="40"/>
      <c r="X8" s="707"/>
      <c r="Y8" s="40"/>
      <c r="Z8" s="40"/>
      <c r="AA8" s="40"/>
      <c r="AB8" s="40"/>
      <c r="AC8" s="40"/>
      <c r="AD8" s="707"/>
      <c r="AE8" s="707"/>
      <c r="AF8" s="676" t="s">
        <v>339</v>
      </c>
      <c r="AG8" s="41"/>
      <c r="AH8" s="41"/>
      <c r="AP8"/>
      <c r="AQ8" s="40"/>
      <c r="AR8" s="40"/>
      <c r="AT8" s="676" t="s">
        <v>339</v>
      </c>
      <c r="AU8" s="41"/>
      <c r="AV8" s="41"/>
      <c r="BB8"/>
      <c r="BC8" s="40"/>
      <c r="BD8" s="40"/>
      <c r="BE8"/>
      <c r="BF8" s="707"/>
      <c r="BG8" s="676" t="s">
        <v>339</v>
      </c>
      <c r="BH8" s="41"/>
      <c r="BI8" s="41"/>
      <c r="BO8" s="40"/>
      <c r="BP8" s="40"/>
      <c r="BR8" s="676" t="s">
        <v>339</v>
      </c>
      <c r="BS8" s="41"/>
      <c r="BT8" s="41"/>
      <c r="CA8" s="40"/>
      <c r="CB8" s="40"/>
      <c r="CD8" s="676" t="s">
        <v>339</v>
      </c>
      <c r="CE8" s="41"/>
      <c r="CF8" s="41"/>
      <c r="CJ8" s="40"/>
      <c r="CK8" s="40"/>
      <c r="CM8" s="71"/>
    </row>
    <row r="9" spans="2:105" x14ac:dyDescent="0.2">
      <c r="D9" s="40">
        <v>-12</v>
      </c>
      <c r="E9" s="40">
        <v>1.23385904832645</v>
      </c>
      <c r="F9" s="40">
        <v>1.06740859059384</v>
      </c>
      <c r="G9" s="40">
        <v>0.79211323025031199</v>
      </c>
      <c r="H9" s="40">
        <v>1.06844350684248</v>
      </c>
      <c r="I9" s="40">
        <v>1.08997350266986</v>
      </c>
      <c r="J9" s="40">
        <v>1.08628142734146</v>
      </c>
      <c r="K9" s="40">
        <v>1.0535830361104499</v>
      </c>
      <c r="L9" s="40">
        <v>1.0378980371386</v>
      </c>
      <c r="M9" s="40">
        <v>1.22769008989067</v>
      </c>
      <c r="N9"/>
      <c r="O9" s="393">
        <v>1.0732999999999999</v>
      </c>
      <c r="P9" s="394">
        <v>4.2799999999999998E-2</v>
      </c>
      <c r="Q9" s="703"/>
      <c r="R9" s="40">
        <v>-12</v>
      </c>
      <c r="S9" s="40">
        <v>1.34422719885145</v>
      </c>
      <c r="T9" s="40">
        <v>1.2408701176585699</v>
      </c>
      <c r="U9" s="40">
        <v>2.1841174440055302</v>
      </c>
      <c r="V9" s="40">
        <v>1.68174944134594</v>
      </c>
      <c r="W9" s="40">
        <v>1.31525426846745</v>
      </c>
      <c r="X9" s="40">
        <v>1.0192243790920801</v>
      </c>
      <c r="Y9" s="40">
        <v>1.3507416426582599</v>
      </c>
      <c r="Z9" s="40">
        <v>1.38056273732525</v>
      </c>
      <c r="AA9" s="40"/>
      <c r="AB9" s="393">
        <v>1.43959340367557</v>
      </c>
      <c r="AC9" s="394">
        <v>0.12429018773883201</v>
      </c>
      <c r="AD9" s="706"/>
      <c r="AE9" s="706"/>
      <c r="AF9" s="41">
        <v>-5.9999998600000097</v>
      </c>
      <c r="AG9" s="41">
        <v>1.03603656955834</v>
      </c>
      <c r="AH9" s="41">
        <v>0.78053576411340797</v>
      </c>
      <c r="AI9" s="41">
        <v>0.78053576411340797</v>
      </c>
      <c r="AJ9" s="41">
        <v>0.99744882412843805</v>
      </c>
      <c r="AK9" s="41">
        <v>0.97856277230509603</v>
      </c>
      <c r="AL9" s="41">
        <v>1.0535036462670599</v>
      </c>
      <c r="AM9" s="41">
        <v>1.04332733718335</v>
      </c>
      <c r="AN9" s="41">
        <v>1.12224220931026</v>
      </c>
      <c r="AO9" s="41">
        <v>0.92373530796879899</v>
      </c>
      <c r="AP9"/>
      <c r="AQ9" s="393">
        <v>0.96843646610535405</v>
      </c>
      <c r="AR9" s="394">
        <v>3.9900370454516401E-2</v>
      </c>
      <c r="AT9" s="39">
        <v>-5.9999998600000097</v>
      </c>
      <c r="AU9" s="39">
        <v>1.10821931554584</v>
      </c>
      <c r="AV9" s="39" t="s">
        <v>224</v>
      </c>
      <c r="AW9" s="39">
        <v>1.0054992455405301</v>
      </c>
      <c r="AX9" s="39">
        <v>1.2893937952180199</v>
      </c>
      <c r="AY9" s="39">
        <v>1.0147436097481599</v>
      </c>
      <c r="AZ9" s="39">
        <v>1.17122452514641</v>
      </c>
      <c r="BA9" s="39">
        <v>0.95152712527885497</v>
      </c>
      <c r="BB9" s="39"/>
      <c r="BC9" s="393">
        <v>1.0901012694129699</v>
      </c>
      <c r="BD9" s="394">
        <v>5.1207365939610901E-2</v>
      </c>
      <c r="BE9"/>
      <c r="BF9" s="706"/>
      <c r="BG9" s="40">
        <v>-6.25</v>
      </c>
      <c r="BH9" s="40">
        <v>189.59313473618701</v>
      </c>
      <c r="BI9" s="40">
        <v>104.80557378187</v>
      </c>
      <c r="BJ9" s="40">
        <v>156.44857373506801</v>
      </c>
      <c r="BK9" s="40">
        <v>95.788210407344906</v>
      </c>
      <c r="BL9" s="40">
        <v>103.54779743064201</v>
      </c>
      <c r="BM9" s="40">
        <v>104.137335197667</v>
      </c>
      <c r="BN9" s="40"/>
      <c r="BO9" s="393">
        <v>125.720104214796</v>
      </c>
      <c r="BP9" s="394">
        <v>15.6149136231494</v>
      </c>
      <c r="BQ9"/>
      <c r="BR9" s="40">
        <v>-6.25</v>
      </c>
      <c r="BS9" s="40">
        <v>89.107214619122104</v>
      </c>
      <c r="BT9" s="40">
        <v>80.005046298987594</v>
      </c>
      <c r="BU9" s="40">
        <v>56.486169471307001</v>
      </c>
      <c r="BV9" s="40">
        <v>102.62913695154499</v>
      </c>
      <c r="BW9" s="40">
        <v>98.641154857799606</v>
      </c>
      <c r="BX9" s="40">
        <v>99.319955065755593</v>
      </c>
      <c r="BY9" s="40">
        <v>56.7015684649013</v>
      </c>
      <c r="BZ9" s="40"/>
      <c r="CA9" s="393">
        <v>83.270035104202705</v>
      </c>
      <c r="CB9" s="394">
        <v>7.4588358787537103</v>
      </c>
      <c r="CD9" s="40">
        <v>-6.25</v>
      </c>
      <c r="CE9" s="40">
        <v>119.40940855030099</v>
      </c>
      <c r="CF9" s="40">
        <v>82.620337958810794</v>
      </c>
      <c r="CG9" s="40">
        <v>102.718255013449</v>
      </c>
      <c r="CH9" s="40">
        <v>107.753642656667</v>
      </c>
      <c r="CI9" s="40"/>
      <c r="CJ9" s="393">
        <v>103.125411044807</v>
      </c>
      <c r="CK9" s="394">
        <v>7.6768749116414901</v>
      </c>
    </row>
    <row r="10" spans="2:105" x14ac:dyDescent="0.2">
      <c r="D10" s="40">
        <v>-11.75</v>
      </c>
      <c r="E10" s="40">
        <v>1.4005073034940301</v>
      </c>
      <c r="F10" s="40">
        <v>1.31362417877977</v>
      </c>
      <c r="G10" s="40">
        <v>0.77130596712874899</v>
      </c>
      <c r="H10" s="40">
        <v>0.87693005562511395</v>
      </c>
      <c r="I10" s="40">
        <v>0.96562040001086702</v>
      </c>
      <c r="J10" s="40">
        <v>1.2298576824330101</v>
      </c>
      <c r="K10" s="40">
        <v>1.20409493293575</v>
      </c>
      <c r="L10" s="40">
        <v>0.77882909473198803</v>
      </c>
      <c r="M10" s="40">
        <v>1.42061285694649</v>
      </c>
      <c r="N10"/>
      <c r="O10" s="395">
        <v>1.1067</v>
      </c>
      <c r="P10" s="297">
        <v>8.6599999999999996E-2</v>
      </c>
      <c r="Q10" s="703"/>
      <c r="R10" s="40">
        <v>-11.75</v>
      </c>
      <c r="S10" s="40">
        <v>0.84308986501974903</v>
      </c>
      <c r="T10" s="40">
        <v>0.76266100680224802</v>
      </c>
      <c r="U10" s="40">
        <v>2.2665370831431302</v>
      </c>
      <c r="V10" s="40">
        <v>1.5580913365254301</v>
      </c>
      <c r="W10" s="40">
        <v>1.2646675658341</v>
      </c>
      <c r="X10" s="40">
        <v>1.09380177268417</v>
      </c>
      <c r="Y10" s="40">
        <v>1.29377304365817</v>
      </c>
      <c r="Z10" s="40">
        <v>1.5835866280225199</v>
      </c>
      <c r="AA10" s="40"/>
      <c r="AB10" s="395">
        <v>1.3332760377111901</v>
      </c>
      <c r="AC10" s="297">
        <v>0.16975155264824601</v>
      </c>
      <c r="AD10" s="706"/>
      <c r="AE10" s="706"/>
      <c r="AF10" s="41">
        <v>-5.83333319000001</v>
      </c>
      <c r="AG10" s="41">
        <v>1.24145600810066</v>
      </c>
      <c r="AH10" s="41">
        <v>1.04923665795759</v>
      </c>
      <c r="AI10" s="41">
        <v>1.04923665795759</v>
      </c>
      <c r="AJ10" s="41">
        <v>1.03964144696302</v>
      </c>
      <c r="AK10" s="41">
        <v>1.0105075321673</v>
      </c>
      <c r="AL10" s="41">
        <v>0.95949872760991195</v>
      </c>
      <c r="AM10" s="41">
        <v>1.1503325491643199</v>
      </c>
      <c r="AN10" s="41">
        <v>1.32028485689432</v>
      </c>
      <c r="AO10" s="41">
        <v>0.93766096533117205</v>
      </c>
      <c r="AP10"/>
      <c r="AQ10" s="395">
        <v>1.0842061557939899</v>
      </c>
      <c r="AR10" s="297">
        <v>4.2772660743790998E-2</v>
      </c>
      <c r="AT10" s="39">
        <v>-5.83333319000001</v>
      </c>
      <c r="AU10" s="39">
        <v>1.3889485458428299</v>
      </c>
      <c r="AV10" s="39">
        <v>0.95058248662553102</v>
      </c>
      <c r="AW10" s="39">
        <v>0.96825856237582897</v>
      </c>
      <c r="AX10" s="39">
        <v>1.5208233717506601</v>
      </c>
      <c r="AY10" s="39">
        <v>1.05325781484843</v>
      </c>
      <c r="AZ10" s="39">
        <v>1.2084061997390301</v>
      </c>
      <c r="BA10" s="39">
        <v>0.96664509848788105</v>
      </c>
      <c r="BB10" s="39"/>
      <c r="BC10" s="395">
        <v>1.1509888685243099</v>
      </c>
      <c r="BD10" s="297">
        <v>8.6435523013889903E-2</v>
      </c>
      <c r="BE10"/>
      <c r="BF10" s="706"/>
      <c r="BG10" s="40">
        <v>-6</v>
      </c>
      <c r="BH10" s="40">
        <v>153.80184153053699</v>
      </c>
      <c r="BI10" s="40">
        <v>96.782737389597699</v>
      </c>
      <c r="BJ10" s="40">
        <v>108.95416906351301</v>
      </c>
      <c r="BK10" s="40">
        <v>109.506625136067</v>
      </c>
      <c r="BL10" s="40">
        <v>103.221221859751</v>
      </c>
      <c r="BM10" s="40">
        <v>107.596396899315</v>
      </c>
      <c r="BN10" s="40"/>
      <c r="BO10" s="395">
        <v>113.310498646463</v>
      </c>
      <c r="BP10" s="297">
        <v>8.3278794153406803</v>
      </c>
      <c r="BQ10"/>
      <c r="BR10" s="40">
        <v>-6</v>
      </c>
      <c r="BS10" s="40">
        <v>94.373876074489701</v>
      </c>
      <c r="BT10" s="40">
        <v>71.649442287104904</v>
      </c>
      <c r="BU10" s="40">
        <v>77.640908319513301</v>
      </c>
      <c r="BV10" s="40">
        <v>111.403871005938</v>
      </c>
      <c r="BW10" s="40">
        <v>129.816222126165</v>
      </c>
      <c r="BX10" s="40">
        <v>99.671739209890802</v>
      </c>
      <c r="BY10" s="40">
        <v>112.011688213715</v>
      </c>
      <c r="BZ10" s="40"/>
      <c r="CA10" s="395">
        <v>99.509678176688297</v>
      </c>
      <c r="CB10" s="297">
        <v>7.7106871568400299</v>
      </c>
      <c r="CD10" s="40">
        <v>-6</v>
      </c>
      <c r="CE10" s="40">
        <v>110.067387268313</v>
      </c>
      <c r="CF10" s="40">
        <v>89.438346765263404</v>
      </c>
      <c r="CG10" s="40">
        <v>94.768337702800096</v>
      </c>
      <c r="CH10" s="40">
        <v>104.496966300664</v>
      </c>
      <c r="CI10" s="40"/>
      <c r="CJ10" s="395">
        <v>99.692759509260299</v>
      </c>
      <c r="CK10" s="297">
        <v>4.6557868551376904</v>
      </c>
    </row>
    <row r="11" spans="2:105" x14ac:dyDescent="0.2">
      <c r="D11" s="40">
        <v>-11.5</v>
      </c>
      <c r="E11" s="40">
        <v>1.30157786808902</v>
      </c>
      <c r="F11" s="40">
        <v>1.1409411881420499</v>
      </c>
      <c r="G11" s="40">
        <v>0.76164733693273101</v>
      </c>
      <c r="H11" s="40">
        <v>0.806372445121189</v>
      </c>
      <c r="I11" s="40">
        <v>1.0409859507650301</v>
      </c>
      <c r="J11" s="40">
        <v>1.3723949814797201</v>
      </c>
      <c r="K11" s="40">
        <v>2.49953499871491</v>
      </c>
      <c r="L11" s="40">
        <v>1.7341117097910399</v>
      </c>
      <c r="M11" s="40">
        <v>0.97493039442032803</v>
      </c>
      <c r="N11"/>
      <c r="O11" s="395">
        <v>1.2910999999999999</v>
      </c>
      <c r="P11" s="297">
        <v>0.1812</v>
      </c>
      <c r="Q11" s="703"/>
      <c r="R11" s="40">
        <v>-11.5</v>
      </c>
      <c r="S11" s="40">
        <v>1.14173924025657</v>
      </c>
      <c r="T11" s="40">
        <v>1.4808425176787301</v>
      </c>
      <c r="U11" s="40">
        <v>2.53043792799301</v>
      </c>
      <c r="V11" s="40">
        <v>2.1830400477649299</v>
      </c>
      <c r="W11" s="40">
        <v>1.28766152234369</v>
      </c>
      <c r="X11" s="40">
        <v>1.05651304568064</v>
      </c>
      <c r="Y11" s="40">
        <v>1.4614844534861899</v>
      </c>
      <c r="Z11" s="40">
        <v>1.40763251807479</v>
      </c>
      <c r="AA11" s="40"/>
      <c r="AB11" s="395">
        <v>1.56866890915982</v>
      </c>
      <c r="AC11" s="297">
        <v>0.182792034715381</v>
      </c>
      <c r="AD11" s="706"/>
      <c r="AE11" s="706"/>
      <c r="AF11" s="41">
        <v>-5.6666665200000104</v>
      </c>
      <c r="AG11" s="41">
        <v>1.1311043725152901</v>
      </c>
      <c r="AH11" s="41">
        <v>0.87114807849839404</v>
      </c>
      <c r="AI11" s="41">
        <v>0.87114807849839404</v>
      </c>
      <c r="AJ11" s="41">
        <v>1.01893580797938</v>
      </c>
      <c r="AK11" s="41">
        <v>0.92712230219797997</v>
      </c>
      <c r="AL11" s="41">
        <v>1.0289440508607599</v>
      </c>
      <c r="AM11" s="41">
        <v>1.10080247263126</v>
      </c>
      <c r="AN11" s="41">
        <v>0.92953393642768001</v>
      </c>
      <c r="AO11" s="41">
        <v>1.0457453119054201</v>
      </c>
      <c r="AP11"/>
      <c r="AQ11" s="395">
        <v>0.99160937905717705</v>
      </c>
      <c r="AR11" s="297">
        <v>3.1947676204388299E-2</v>
      </c>
      <c r="AT11" s="39">
        <v>-5.6666665200000104</v>
      </c>
      <c r="AU11" s="39">
        <v>1.1002066788035001</v>
      </c>
      <c r="AV11" s="39">
        <v>1.0849181256789699</v>
      </c>
      <c r="AW11" s="39">
        <v>0.86388325972756197</v>
      </c>
      <c r="AX11" s="39">
        <v>1.27070696494036</v>
      </c>
      <c r="AY11" s="39">
        <v>1.0831651514240599</v>
      </c>
      <c r="AZ11" s="39">
        <v>0.97602037172754996</v>
      </c>
      <c r="BA11" s="39">
        <v>0.96058365848798</v>
      </c>
      <c r="BB11" s="39"/>
      <c r="BC11" s="395">
        <v>1.0484977443985699</v>
      </c>
      <c r="BD11" s="297">
        <v>4.91943156014268E-2</v>
      </c>
      <c r="BE11"/>
      <c r="BF11" s="706"/>
      <c r="BG11" s="40">
        <v>-5.75</v>
      </c>
      <c r="BH11" s="40">
        <v>167.30420846950699</v>
      </c>
      <c r="BI11" s="40">
        <v>151.761202588652</v>
      </c>
      <c r="BJ11" s="40">
        <v>105.490527821955</v>
      </c>
      <c r="BK11" s="40">
        <v>81.829122962720305</v>
      </c>
      <c r="BL11" s="40">
        <v>93.634178794851096</v>
      </c>
      <c r="BM11" s="40">
        <v>120.29178642473499</v>
      </c>
      <c r="BN11" s="40"/>
      <c r="BO11" s="395">
        <v>120.051837843737</v>
      </c>
      <c r="BP11" s="297">
        <v>13.673853772378701</v>
      </c>
      <c r="BQ11"/>
      <c r="BR11" s="40">
        <v>-5.75</v>
      </c>
      <c r="BS11" s="40">
        <v>86.748601582137198</v>
      </c>
      <c r="BT11" s="40">
        <v>77.684648016055604</v>
      </c>
      <c r="BU11" s="40">
        <v>81.948053412525695</v>
      </c>
      <c r="BV11" s="40">
        <v>88.326219940437696</v>
      </c>
      <c r="BW11" s="40">
        <v>100.83832023459701</v>
      </c>
      <c r="BX11" s="40">
        <v>105.798636396624</v>
      </c>
      <c r="BY11" s="40">
        <v>85.852437213737502</v>
      </c>
      <c r="BZ11" s="40"/>
      <c r="CA11" s="395">
        <v>89.599559542302202</v>
      </c>
      <c r="CB11" s="297">
        <v>3.8204362015374</v>
      </c>
      <c r="CD11" s="40">
        <v>-5.75</v>
      </c>
      <c r="CE11" s="40">
        <v>95.426696875231698</v>
      </c>
      <c r="CF11" s="40">
        <v>79.812743616876801</v>
      </c>
      <c r="CG11" s="40">
        <v>89.066368524065794</v>
      </c>
      <c r="CH11" s="40">
        <v>102.75737663883</v>
      </c>
      <c r="CI11" s="40"/>
      <c r="CJ11" s="395">
        <v>91.765796413751104</v>
      </c>
      <c r="CK11" s="297">
        <v>4.8680883493907698</v>
      </c>
    </row>
    <row r="12" spans="2:105" x14ac:dyDescent="0.2">
      <c r="D12" s="40">
        <v>-11.25</v>
      </c>
      <c r="E12" s="40">
        <v>1.3892045955260499</v>
      </c>
      <c r="F12" s="40">
        <v>0.96209094363526604</v>
      </c>
      <c r="G12" s="40">
        <v>0.65703841512556305</v>
      </c>
      <c r="H12" s="40">
        <v>0.52918244100549905</v>
      </c>
      <c r="I12" s="40">
        <v>0.951321166756111</v>
      </c>
      <c r="J12" s="40">
        <v>1.0458089661726799</v>
      </c>
      <c r="K12" s="40">
        <v>2.3832775569142202</v>
      </c>
      <c r="L12" s="40" t="s">
        <v>224</v>
      </c>
      <c r="M12" s="40">
        <v>1.22769008989067</v>
      </c>
      <c r="N12"/>
      <c r="O12" s="395">
        <v>1.1437999999999999</v>
      </c>
      <c r="P12" s="297">
        <v>0.2021</v>
      </c>
      <c r="Q12" s="703"/>
      <c r="R12" s="40">
        <v>-11.25</v>
      </c>
      <c r="S12" s="40">
        <v>1.1387187882682299</v>
      </c>
      <c r="T12" s="40">
        <v>1.9581836900345799</v>
      </c>
      <c r="U12" s="40">
        <v>2.2025907337503501</v>
      </c>
      <c r="V12" s="40">
        <v>3.5474400273207798</v>
      </c>
      <c r="W12" s="40">
        <v>1.47161316839278</v>
      </c>
      <c r="X12" s="40">
        <v>1.07999111336242</v>
      </c>
      <c r="Y12" s="40">
        <v>1.2362720206470399</v>
      </c>
      <c r="Z12" s="40">
        <v>0.84457951349708105</v>
      </c>
      <c r="AA12" s="40"/>
      <c r="AB12" s="395">
        <v>1.6849236319091601</v>
      </c>
      <c r="AC12" s="297">
        <v>0.31135844506567401</v>
      </c>
      <c r="AD12" s="706"/>
      <c r="AE12" s="706"/>
      <c r="AF12" s="41">
        <v>-5.4999998500000098</v>
      </c>
      <c r="AG12" s="41">
        <v>1.0198851210106199</v>
      </c>
      <c r="AH12" s="41">
        <v>0.92304357062059705</v>
      </c>
      <c r="AI12" s="41">
        <v>0.92304357062059705</v>
      </c>
      <c r="AJ12" s="41">
        <v>0.98979198211776298</v>
      </c>
      <c r="AK12" s="41">
        <v>0.91537220490468296</v>
      </c>
      <c r="AL12" s="41">
        <v>0.99018393106480995</v>
      </c>
      <c r="AM12" s="41">
        <v>1.0520948346688199</v>
      </c>
      <c r="AN12" s="41">
        <v>1.16596685016645</v>
      </c>
      <c r="AO12" s="41">
        <v>1.06277310264719</v>
      </c>
      <c r="AP12"/>
      <c r="AQ12" s="395">
        <v>1.0046839075357199</v>
      </c>
      <c r="AR12" s="297">
        <v>2.7285604488410001E-2</v>
      </c>
      <c r="AT12" s="39">
        <v>-5.4999998500000098</v>
      </c>
      <c r="AU12" s="39">
        <v>1.4563955168368901</v>
      </c>
      <c r="AV12" s="39">
        <v>1.07019492519922</v>
      </c>
      <c r="AW12" s="39">
        <v>0.85752956487181997</v>
      </c>
      <c r="AX12" s="39">
        <v>2.5787876016257401</v>
      </c>
      <c r="AY12" s="39">
        <v>0.89526914216099496</v>
      </c>
      <c r="AZ12" s="39">
        <v>1.1567649673809699</v>
      </c>
      <c r="BA12" s="39">
        <v>1.02375338623211</v>
      </c>
      <c r="BB12" s="39"/>
      <c r="BC12" s="395">
        <v>1.29124215775825</v>
      </c>
      <c r="BD12" s="297">
        <v>0.22722164451910901</v>
      </c>
      <c r="BE12"/>
      <c r="BF12" s="706"/>
      <c r="BG12" s="40">
        <v>-5.5</v>
      </c>
      <c r="BH12" s="40">
        <v>154.076729526457</v>
      </c>
      <c r="BI12" s="40">
        <v>117.902054036311</v>
      </c>
      <c r="BJ12" s="40">
        <v>90.137043249592296</v>
      </c>
      <c r="BK12" s="40">
        <v>107.82190613585</v>
      </c>
      <c r="BL12" s="40">
        <v>100.44869865530499</v>
      </c>
      <c r="BM12" s="40">
        <v>79.199953932782094</v>
      </c>
      <c r="BN12" s="40"/>
      <c r="BO12" s="395">
        <v>108.26439758938299</v>
      </c>
      <c r="BP12" s="297">
        <v>10.6868735500524</v>
      </c>
      <c r="BQ12"/>
      <c r="BR12" s="40">
        <v>-5.5</v>
      </c>
      <c r="BS12" s="40">
        <v>102.009501162985</v>
      </c>
      <c r="BT12" s="40">
        <v>132.419497310396</v>
      </c>
      <c r="BU12" s="40">
        <v>99.100442495645495</v>
      </c>
      <c r="BV12" s="40">
        <v>105.285393810664</v>
      </c>
      <c r="BW12" s="40">
        <v>67.135462561067996</v>
      </c>
      <c r="BX12" s="40">
        <v>105.12511966102301</v>
      </c>
      <c r="BY12" s="40">
        <v>78.756044019812805</v>
      </c>
      <c r="BZ12" s="40"/>
      <c r="CA12" s="395">
        <v>98.547351574513797</v>
      </c>
      <c r="CB12" s="297">
        <v>7.9082318750881599</v>
      </c>
      <c r="CD12" s="40">
        <v>-5.5</v>
      </c>
      <c r="CE12" s="40">
        <v>105.293462565993</v>
      </c>
      <c r="CF12" s="40">
        <v>94.652476733764701</v>
      </c>
      <c r="CG12" s="40">
        <v>89.450253380354695</v>
      </c>
      <c r="CH12" s="40">
        <v>100.59299112174099</v>
      </c>
      <c r="CI12" s="40"/>
      <c r="CJ12" s="395">
        <v>97.497295950463396</v>
      </c>
      <c r="CK12" s="297">
        <v>3.45460360716217</v>
      </c>
    </row>
    <row r="13" spans="2:105" x14ac:dyDescent="0.2">
      <c r="D13" s="40">
        <v>-11</v>
      </c>
      <c r="E13" s="40">
        <v>1.6199291938152001</v>
      </c>
      <c r="F13" s="40">
        <v>1.21803180896246</v>
      </c>
      <c r="G13" s="40">
        <v>0.95638673113557504</v>
      </c>
      <c r="H13" s="40">
        <v>0.71997463900594405</v>
      </c>
      <c r="I13" s="40">
        <v>0.88024547262827402</v>
      </c>
      <c r="J13" s="40">
        <v>1.3903348001140099</v>
      </c>
      <c r="K13" s="40">
        <v>1.1625744385197501</v>
      </c>
      <c r="L13" s="40">
        <v>4.74761249950304</v>
      </c>
      <c r="M13" s="40">
        <v>1.18384400737013</v>
      </c>
      <c r="N13"/>
      <c r="O13" s="395">
        <v>1.5422</v>
      </c>
      <c r="P13" s="297">
        <v>0.41089999999999999</v>
      </c>
      <c r="Q13" s="703"/>
      <c r="R13" s="40">
        <v>-11</v>
      </c>
      <c r="S13" s="40">
        <v>0.94601251017920096</v>
      </c>
      <c r="T13" s="40">
        <v>1.0048574214727</v>
      </c>
      <c r="U13" s="40">
        <v>2.2569212867594302</v>
      </c>
      <c r="V13" s="40">
        <v>1.7343040133568099</v>
      </c>
      <c r="W13" s="40">
        <v>0.88526729705081897</v>
      </c>
      <c r="X13" s="40">
        <v>0.56787574596504597</v>
      </c>
      <c r="Y13" s="40">
        <v>0.88882303743673496</v>
      </c>
      <c r="Z13" s="40">
        <v>1.49560963964206</v>
      </c>
      <c r="AA13" s="40"/>
      <c r="AB13" s="395">
        <v>1.2224588689828499</v>
      </c>
      <c r="AC13" s="297">
        <v>0.19748292682038701</v>
      </c>
      <c r="AD13" s="706"/>
      <c r="AE13" s="706"/>
      <c r="AF13" s="41">
        <v>-5.3333331800000101</v>
      </c>
      <c r="AG13" s="41">
        <v>1.0302415685011099</v>
      </c>
      <c r="AH13" s="41">
        <v>0.86362810864856598</v>
      </c>
      <c r="AI13" s="41">
        <v>0.86362810864856598</v>
      </c>
      <c r="AJ13" s="41">
        <v>1.0302753078011999</v>
      </c>
      <c r="AK13" s="41">
        <v>0.95855017684875798</v>
      </c>
      <c r="AL13" s="41">
        <v>1.03945695491073</v>
      </c>
      <c r="AM13" s="41">
        <v>1.0158157537496</v>
      </c>
      <c r="AN13" s="41">
        <v>1.0953939659326299</v>
      </c>
      <c r="AO13" s="41">
        <v>0.91957234958123901</v>
      </c>
      <c r="AP13"/>
      <c r="AQ13" s="395">
        <v>0.97961803273582504</v>
      </c>
      <c r="AR13" s="297">
        <v>2.7482470121976001E-2</v>
      </c>
      <c r="AT13" s="39">
        <v>-5.3333331800000101</v>
      </c>
      <c r="AU13" s="39">
        <v>1.22348909710063</v>
      </c>
      <c r="AV13" s="39">
        <v>1.05270584429355</v>
      </c>
      <c r="AW13" s="39">
        <v>0.87181464350689197</v>
      </c>
      <c r="AX13" s="39">
        <v>0.98983760131235299</v>
      </c>
      <c r="AY13" s="39">
        <v>1.0789063206108001</v>
      </c>
      <c r="AZ13" s="39">
        <v>1.31463977833545</v>
      </c>
      <c r="BA13" s="39">
        <v>0.958156085767501</v>
      </c>
      <c r="BB13" s="39"/>
      <c r="BC13" s="395">
        <v>1.0699356244181699</v>
      </c>
      <c r="BD13" s="297">
        <v>5.8145632492537902E-2</v>
      </c>
      <c r="BE13"/>
      <c r="BF13" s="706"/>
      <c r="BG13" s="40">
        <v>-5.25</v>
      </c>
      <c r="BH13" s="40">
        <v>143.60616179878201</v>
      </c>
      <c r="BI13" s="40">
        <v>100.93835880134201</v>
      </c>
      <c r="BJ13" s="40">
        <v>116.419763231804</v>
      </c>
      <c r="BK13" s="40">
        <v>94.103491407128303</v>
      </c>
      <c r="BL13" s="40">
        <v>101.73858105855901</v>
      </c>
      <c r="BM13" s="40">
        <v>128.33611221626299</v>
      </c>
      <c r="BN13" s="40"/>
      <c r="BO13" s="395">
        <v>114.19041141898001</v>
      </c>
      <c r="BP13" s="297">
        <v>7.75565721355773</v>
      </c>
      <c r="BQ13"/>
      <c r="BR13" s="40">
        <v>-5.25</v>
      </c>
      <c r="BS13" s="40">
        <v>95.578957376279305</v>
      </c>
      <c r="BT13" s="40">
        <v>95.723707754424694</v>
      </c>
      <c r="BU13" s="40">
        <v>70.959622146352402</v>
      </c>
      <c r="BV13" s="40">
        <v>128.15871697910299</v>
      </c>
      <c r="BW13" s="40">
        <v>85.871201867272802</v>
      </c>
      <c r="BX13" s="40">
        <v>100.874030709054</v>
      </c>
      <c r="BY13" s="40">
        <v>109.85494170069001</v>
      </c>
      <c r="BZ13" s="40"/>
      <c r="CA13" s="395">
        <v>98.145882647596906</v>
      </c>
      <c r="CB13" s="297">
        <v>6.8095375432560399</v>
      </c>
      <c r="CD13" s="40">
        <v>-5.25</v>
      </c>
      <c r="CE13" s="40">
        <v>111.662116526585</v>
      </c>
      <c r="CF13" s="40">
        <v>81.016072344482893</v>
      </c>
      <c r="CG13" s="40">
        <v>125.41670216852501</v>
      </c>
      <c r="CH13" s="40">
        <v>94.140315578007204</v>
      </c>
      <c r="CI13" s="40"/>
      <c r="CJ13" s="395">
        <v>103.0588016544</v>
      </c>
      <c r="CK13" s="297">
        <v>9.7438615356652694</v>
      </c>
    </row>
    <row r="14" spans="2:105" x14ac:dyDescent="0.2">
      <c r="D14" s="40">
        <v>-10.75</v>
      </c>
      <c r="E14" s="40">
        <v>0.95552344584657301</v>
      </c>
      <c r="F14" s="40">
        <v>0.71484029789399794</v>
      </c>
      <c r="G14" s="40">
        <v>0.93274205140833599</v>
      </c>
      <c r="H14" s="40">
        <v>0.98276644274347902</v>
      </c>
      <c r="I14" s="40">
        <v>1.02449970882229</v>
      </c>
      <c r="J14" s="40">
        <v>1.1352532026825599</v>
      </c>
      <c r="K14" s="40" t="s">
        <v>224</v>
      </c>
      <c r="L14" s="40">
        <v>2.1139648107003199</v>
      </c>
      <c r="M14" s="40">
        <v>1.25783422914575</v>
      </c>
      <c r="N14"/>
      <c r="O14" s="395">
        <v>1.1388</v>
      </c>
      <c r="P14" s="297">
        <v>0.14979999999999999</v>
      </c>
      <c r="Q14" s="703"/>
      <c r="R14" s="40">
        <v>-10.75</v>
      </c>
      <c r="S14" s="40">
        <v>1.1076371914451499</v>
      </c>
      <c r="T14" s="40">
        <v>0.96191477972309702</v>
      </c>
      <c r="U14" s="40">
        <v>2.37879804364341</v>
      </c>
      <c r="V14" s="40">
        <v>1.98206180261737</v>
      </c>
      <c r="W14" s="40">
        <v>1.3658409711008199</v>
      </c>
      <c r="X14" s="40">
        <v>0.95086176500025299</v>
      </c>
      <c r="Y14" s="40">
        <v>1.2200052671527699</v>
      </c>
      <c r="Z14" s="40">
        <v>0.55185596763355504</v>
      </c>
      <c r="AA14" s="40"/>
      <c r="AB14" s="395">
        <v>1.31487197353955</v>
      </c>
      <c r="AC14" s="297">
        <v>0.21005528073966401</v>
      </c>
      <c r="AD14" s="706"/>
      <c r="AE14" s="706"/>
      <c r="AF14" s="41">
        <v>-5.1666665100000104</v>
      </c>
      <c r="AG14" s="41">
        <v>1.0401477379984001</v>
      </c>
      <c r="AH14" s="41">
        <v>0.893759318888522</v>
      </c>
      <c r="AI14" s="41">
        <v>0.893759318888522</v>
      </c>
      <c r="AJ14" s="41">
        <v>1.01541013869291</v>
      </c>
      <c r="AK14" s="41">
        <v>0.93547473053344099</v>
      </c>
      <c r="AL14" s="41">
        <v>0.92970061747377097</v>
      </c>
      <c r="AM14" s="41">
        <v>1.0837844650144799</v>
      </c>
      <c r="AN14" s="41">
        <v>0.69197541421105302</v>
      </c>
      <c r="AO14" s="41">
        <v>1.03556588815151</v>
      </c>
      <c r="AP14"/>
      <c r="AQ14" s="395">
        <v>0.94661973665028998</v>
      </c>
      <c r="AR14" s="297">
        <v>3.9272522423612698E-2</v>
      </c>
      <c r="AT14" s="39">
        <v>-5.1666665100000104</v>
      </c>
      <c r="AU14" s="39">
        <v>1.0700048683997401</v>
      </c>
      <c r="AV14" s="39">
        <v>0.92048681227339402</v>
      </c>
      <c r="AW14" s="39">
        <v>0.93076454937306496</v>
      </c>
      <c r="AX14" s="39">
        <v>0.99824031391717305</v>
      </c>
      <c r="AY14" s="39">
        <v>0.983790388798501</v>
      </c>
      <c r="AZ14" s="39">
        <v>1.1049287950945701</v>
      </c>
      <c r="BA14" s="39">
        <v>0.89866447405382899</v>
      </c>
      <c r="BB14" s="39"/>
      <c r="BC14" s="395">
        <v>0.98669717170146798</v>
      </c>
      <c r="BD14" s="297">
        <v>2.9407890263557699E-2</v>
      </c>
      <c r="BE14"/>
      <c r="BF14" s="706"/>
      <c r="BG14" s="40">
        <v>-5</v>
      </c>
      <c r="BH14" s="40">
        <v>63.797743764596198</v>
      </c>
      <c r="BI14" s="40">
        <v>81.376021723244804</v>
      </c>
      <c r="BJ14" s="40">
        <v>92.0037318302888</v>
      </c>
      <c r="BK14" s="40">
        <v>99.638993839578603</v>
      </c>
      <c r="BL14" s="40">
        <v>94.899027079864894</v>
      </c>
      <c r="BM14" s="40">
        <v>95.464098743062394</v>
      </c>
      <c r="BN14" s="40"/>
      <c r="BO14" s="395">
        <v>87.863269496772602</v>
      </c>
      <c r="BP14" s="297">
        <v>5.4293017186789303</v>
      </c>
      <c r="BQ14"/>
      <c r="BR14" s="40">
        <v>-5</v>
      </c>
      <c r="BS14" s="40">
        <v>91.524274621962803</v>
      </c>
      <c r="BT14" s="40">
        <v>69.190394429077699</v>
      </c>
      <c r="BU14" s="40">
        <v>99.758142736052307</v>
      </c>
      <c r="BV14" s="40">
        <v>117.630179435553</v>
      </c>
      <c r="BW14" s="40">
        <v>117.69607125298</v>
      </c>
      <c r="BX14" s="40">
        <v>118.43427338324901</v>
      </c>
      <c r="BY14" s="40">
        <v>120.082095873661</v>
      </c>
      <c r="BZ14" s="40"/>
      <c r="CA14" s="395">
        <v>104.90220453321901</v>
      </c>
      <c r="CB14" s="297">
        <v>7.27028217279224</v>
      </c>
      <c r="CD14" s="40">
        <v>-5</v>
      </c>
      <c r="CE14" s="40">
        <v>72.822667064074906</v>
      </c>
      <c r="CF14" s="40">
        <v>98.262084419822699</v>
      </c>
      <c r="CG14" s="40">
        <v>96.522853833121403</v>
      </c>
      <c r="CH14" s="40">
        <v>89.204727126137897</v>
      </c>
      <c r="CI14" s="40"/>
      <c r="CJ14" s="395">
        <v>89.203083110789194</v>
      </c>
      <c r="CK14" s="297">
        <v>5.8020296787045798</v>
      </c>
    </row>
    <row r="15" spans="2:105" x14ac:dyDescent="0.2">
      <c r="D15" s="40">
        <v>-10.5</v>
      </c>
      <c r="E15" s="40">
        <v>1.2217191934323799</v>
      </c>
      <c r="F15" s="40">
        <v>0.86726947712493396</v>
      </c>
      <c r="G15" s="40">
        <v>0.91679777482486302</v>
      </c>
      <c r="H15" s="40">
        <v>0.80133262838132402</v>
      </c>
      <c r="I15" s="40">
        <v>0.90831124230370297</v>
      </c>
      <c r="J15" s="40">
        <v>1.1920158628167601</v>
      </c>
      <c r="K15" s="40">
        <v>0.89130704017568896</v>
      </c>
      <c r="L15" s="40">
        <v>3.9306532025782701</v>
      </c>
      <c r="M15" s="40">
        <v>0.75634478729958099</v>
      </c>
      <c r="N15"/>
      <c r="O15" s="395">
        <v>1.2766999999999999</v>
      </c>
      <c r="P15" s="297">
        <v>0.33589999999999998</v>
      </c>
      <c r="Q15" s="703"/>
      <c r="R15" s="40">
        <v>-10.5</v>
      </c>
      <c r="S15" s="40">
        <v>0.929024673230612</v>
      </c>
      <c r="T15" s="40">
        <v>0.85260629591864501</v>
      </c>
      <c r="U15" s="40">
        <v>2.2156685434925398</v>
      </c>
      <c r="V15" s="40">
        <v>1.2613120343301101</v>
      </c>
      <c r="W15" s="40">
        <v>0.84311171239787197</v>
      </c>
      <c r="X15" s="40">
        <v>0.96595478537592405</v>
      </c>
      <c r="Y15" s="40">
        <v>1.20193114202067</v>
      </c>
      <c r="Z15" s="40">
        <v>0.79179329087654005</v>
      </c>
      <c r="AA15" s="40"/>
      <c r="AB15" s="395">
        <v>1.1326753097053599</v>
      </c>
      <c r="AC15" s="297">
        <v>0.16593747298949801</v>
      </c>
      <c r="AD15" s="706"/>
      <c r="AE15" s="706"/>
      <c r="AF15" s="41">
        <v>-4.9999998400000099</v>
      </c>
      <c r="AG15" s="41">
        <v>0.93883465305950498</v>
      </c>
      <c r="AH15" s="41">
        <v>0.95287828502414895</v>
      </c>
      <c r="AI15" s="41">
        <v>0.95287828502414895</v>
      </c>
      <c r="AJ15" s="41">
        <v>1.05925736235595</v>
      </c>
      <c r="AK15" s="41">
        <v>0.96888454991227901</v>
      </c>
      <c r="AL15" s="41">
        <v>0.92994273467745703</v>
      </c>
      <c r="AM15" s="41">
        <v>1.0768500072492699</v>
      </c>
      <c r="AN15" s="41">
        <v>1.30588186711015</v>
      </c>
      <c r="AO15" s="41">
        <v>0.97402071098612197</v>
      </c>
      <c r="AP15"/>
      <c r="AQ15" s="395">
        <v>1.01771427282211</v>
      </c>
      <c r="AR15" s="297">
        <v>3.9946169143790101E-2</v>
      </c>
      <c r="AT15" s="39">
        <v>-4.9999998400000099</v>
      </c>
      <c r="AU15" s="39">
        <v>1.0335274536725401</v>
      </c>
      <c r="AV15" s="39">
        <v>0.96802961734088699</v>
      </c>
      <c r="AW15" s="39">
        <v>1.2073831474338299</v>
      </c>
      <c r="AX15" s="39">
        <v>0.88282815229451295</v>
      </c>
      <c r="AY15" s="39">
        <v>1.1162138371891701</v>
      </c>
      <c r="AZ15" s="39">
        <v>0.89040456932563605</v>
      </c>
      <c r="BA15" s="39">
        <v>0.89372140228109598</v>
      </c>
      <c r="BB15" s="39"/>
      <c r="BC15" s="395">
        <v>0.99887259707681098</v>
      </c>
      <c r="BD15" s="297">
        <v>4.7730958482585503E-2</v>
      </c>
      <c r="BE15"/>
      <c r="BF15" s="706"/>
      <c r="BG15" s="40">
        <v>-4.75</v>
      </c>
      <c r="BH15" s="40">
        <v>111.599780600682</v>
      </c>
      <c r="BI15" s="40">
        <v>112.275209534148</v>
      </c>
      <c r="BJ15" s="40">
        <v>105.109417070706</v>
      </c>
      <c r="BK15" s="40">
        <v>95.3068649755416</v>
      </c>
      <c r="BL15" s="40">
        <v>113.322973726933</v>
      </c>
      <c r="BM15" s="40">
        <v>114.638825548993</v>
      </c>
      <c r="BN15" s="40"/>
      <c r="BO15" s="395">
        <v>108.708845242834</v>
      </c>
      <c r="BP15" s="297">
        <v>3.0005569919157602</v>
      </c>
      <c r="BQ15"/>
      <c r="BR15" s="40">
        <v>-4.75</v>
      </c>
      <c r="BS15" s="40">
        <v>92.224656427744605</v>
      </c>
      <c r="BT15" s="40">
        <v>61.088796815598798</v>
      </c>
      <c r="BU15" s="40">
        <v>82.084412393145897</v>
      </c>
      <c r="BV15" s="40">
        <v>117.261254603143</v>
      </c>
      <c r="BW15" s="40">
        <v>115.407359594173</v>
      </c>
      <c r="BX15" s="40">
        <v>108.965430285407</v>
      </c>
      <c r="BY15" s="40">
        <v>138.72751942964899</v>
      </c>
      <c r="BZ15" s="40"/>
      <c r="CA15" s="395">
        <v>102.251347078409</v>
      </c>
      <c r="CB15" s="297">
        <v>9.7291454331157006</v>
      </c>
      <c r="CD15" s="40">
        <v>-4.75</v>
      </c>
      <c r="CE15" s="40">
        <v>117.80436968119299</v>
      </c>
      <c r="CF15" s="40">
        <v>69.786080570321403</v>
      </c>
      <c r="CG15" s="40">
        <v>133.914824559365</v>
      </c>
      <c r="CH15" s="40">
        <v>93.998722925018598</v>
      </c>
      <c r="CI15" s="40"/>
      <c r="CJ15" s="395">
        <v>103.875999433974</v>
      </c>
      <c r="CK15" s="297">
        <v>14.0119403605824</v>
      </c>
    </row>
    <row r="16" spans="2:105" x14ac:dyDescent="0.2">
      <c r="D16" s="40">
        <v>-10.25</v>
      </c>
      <c r="E16" s="40">
        <v>1.5172162448144799</v>
      </c>
      <c r="F16" s="40">
        <v>0.90041844724839404</v>
      </c>
      <c r="G16" s="40">
        <v>0.87892999557998197</v>
      </c>
      <c r="H16" s="40">
        <v>0.78346416658196005</v>
      </c>
      <c r="I16" s="40">
        <v>0.86913441788696899</v>
      </c>
      <c r="J16" s="40">
        <v>1.1925892167449901</v>
      </c>
      <c r="K16" s="40">
        <v>1.16257437356249</v>
      </c>
      <c r="L16" s="40">
        <v>2.3121490032114198</v>
      </c>
      <c r="M16" s="40">
        <v>1.2158398274703801</v>
      </c>
      <c r="N16"/>
      <c r="O16" s="395">
        <v>1.2033</v>
      </c>
      <c r="P16" s="297">
        <v>0.15870000000000001</v>
      </c>
      <c r="Q16" s="703"/>
      <c r="R16" s="40">
        <v>-10.25</v>
      </c>
      <c r="S16" s="40">
        <v>0.996378940317731</v>
      </c>
      <c r="T16" s="40">
        <v>1.1542977651902699</v>
      </c>
      <c r="U16" s="40">
        <v>2.03239061928535</v>
      </c>
      <c r="V16" s="40">
        <v>2.1830400477649299</v>
      </c>
      <c r="W16" s="40">
        <v>0.90333397728723897</v>
      </c>
      <c r="X16" s="40">
        <v>0.90033287662857697</v>
      </c>
      <c r="Y16" s="40">
        <v>0.93116642273896</v>
      </c>
      <c r="Z16" s="40">
        <v>1.05572441406915</v>
      </c>
      <c r="AA16" s="40"/>
      <c r="AB16" s="395">
        <v>1.26958313291027</v>
      </c>
      <c r="AC16" s="297">
        <v>0.18588377996039299</v>
      </c>
      <c r="AD16" s="706"/>
      <c r="AE16" s="706"/>
      <c r="AF16" s="41">
        <v>-4.8333331700000102</v>
      </c>
      <c r="AG16" s="41">
        <v>1.2562823119458899</v>
      </c>
      <c r="AH16" s="41">
        <v>1.01450202763847</v>
      </c>
      <c r="AI16" s="41">
        <v>1.01450202763847</v>
      </c>
      <c r="AJ16" s="41">
        <v>1.0502306243573101</v>
      </c>
      <c r="AK16" s="41">
        <v>0.93142899489237396</v>
      </c>
      <c r="AL16" s="41">
        <v>1.0421816618303801</v>
      </c>
      <c r="AM16" s="41">
        <v>0.92058302683558102</v>
      </c>
      <c r="AN16" s="41">
        <v>1.27527519001843</v>
      </c>
      <c r="AO16" s="41">
        <v>0.94082347553584</v>
      </c>
      <c r="AP16"/>
      <c r="AQ16" s="395">
        <v>1.04953437118808</v>
      </c>
      <c r="AR16" s="297">
        <v>4.3876102952281601E-2</v>
      </c>
      <c r="AT16" s="39">
        <v>-4.8333331700000102</v>
      </c>
      <c r="AU16" s="39">
        <v>1.06514115876103</v>
      </c>
      <c r="AV16" s="39">
        <v>0.94904864445185</v>
      </c>
      <c r="AW16" s="39">
        <v>0.84114363392338998</v>
      </c>
      <c r="AX16" s="39">
        <v>1.7908245991938201</v>
      </c>
      <c r="AY16" s="39">
        <v>1.10969161479419</v>
      </c>
      <c r="AZ16" s="39">
        <v>1.0573554253903601</v>
      </c>
      <c r="BA16" s="39">
        <v>0.99915984858826901</v>
      </c>
      <c r="BB16" s="39"/>
      <c r="BC16" s="395">
        <v>1.1160521321575601</v>
      </c>
      <c r="BD16" s="297">
        <v>0.117364331232168</v>
      </c>
      <c r="BE16"/>
      <c r="BF16" s="706"/>
      <c r="BG16" s="40">
        <v>-4.5</v>
      </c>
      <c r="BH16" s="40">
        <v>103.560858212735</v>
      </c>
      <c r="BI16" s="40">
        <v>104.505361239434</v>
      </c>
      <c r="BJ16" s="40">
        <v>119.140325520014</v>
      </c>
      <c r="BK16" s="40">
        <v>114.320099431907</v>
      </c>
      <c r="BL16" s="40">
        <v>96.225199251420193</v>
      </c>
      <c r="BM16" s="40">
        <v>107.303876747437</v>
      </c>
      <c r="BN16" s="40"/>
      <c r="BO16" s="395">
        <v>107.509286733824</v>
      </c>
      <c r="BP16" s="297">
        <v>3.3349398424823402</v>
      </c>
      <c r="BQ16"/>
      <c r="BR16" s="40">
        <v>-4.5</v>
      </c>
      <c r="BS16" s="40">
        <v>104.886588429843</v>
      </c>
      <c r="BT16" s="40">
        <v>104.324753865864</v>
      </c>
      <c r="BU16" s="40">
        <v>126.471270269556</v>
      </c>
      <c r="BV16" s="40">
        <v>107.135694929656</v>
      </c>
      <c r="BW16" s="40">
        <v>111.129012452008</v>
      </c>
      <c r="BX16" s="40">
        <v>134.55733830276199</v>
      </c>
      <c r="BY16" s="40">
        <v>138.24051174068799</v>
      </c>
      <c r="BZ16" s="40"/>
      <c r="CA16" s="395">
        <v>118.106452855768</v>
      </c>
      <c r="CB16" s="297">
        <v>5.5199300722086102</v>
      </c>
      <c r="CD16" s="40">
        <v>-4.5</v>
      </c>
      <c r="CE16" s="40">
        <v>81.403315646948599</v>
      </c>
      <c r="CF16" s="40">
        <v>96.657802246261596</v>
      </c>
      <c r="CG16" s="40">
        <v>133.174617270195</v>
      </c>
      <c r="CH16" s="40">
        <v>101.644842313434</v>
      </c>
      <c r="CI16" s="40"/>
      <c r="CJ16" s="395">
        <v>103.22014436921</v>
      </c>
      <c r="CK16" s="297">
        <v>10.873478334070199</v>
      </c>
    </row>
    <row r="17" spans="4:89" x14ac:dyDescent="0.2">
      <c r="D17" s="40">
        <v>-10</v>
      </c>
      <c r="E17" s="40">
        <v>1.1897926510617101</v>
      </c>
      <c r="F17" s="40">
        <v>1.09468681564981</v>
      </c>
      <c r="G17" s="40">
        <v>1.0422542521987599</v>
      </c>
      <c r="H17" s="40">
        <v>1.1447609051899099</v>
      </c>
      <c r="I17" s="40">
        <v>1.12671420957921</v>
      </c>
      <c r="J17" s="40">
        <v>1.2109366988118799</v>
      </c>
      <c r="K17" s="40">
        <v>0.91345132843402199</v>
      </c>
      <c r="L17" s="40">
        <v>2.37380624975152</v>
      </c>
      <c r="M17" s="40">
        <v>1.1838440147759099</v>
      </c>
      <c r="N17"/>
      <c r="O17" s="395">
        <v>1.2511000000000001</v>
      </c>
      <c r="P17" s="297">
        <v>0.14319999999999999</v>
      </c>
      <c r="Q17" s="703"/>
      <c r="R17" s="40">
        <v>-10</v>
      </c>
      <c r="S17" s="40">
        <v>0.766445357470109</v>
      </c>
      <c r="T17" s="40">
        <v>1.13910963575794</v>
      </c>
      <c r="U17" s="40">
        <v>1.5533270619722299</v>
      </c>
      <c r="V17" s="40">
        <v>0.97465026444982406</v>
      </c>
      <c r="W17" s="40">
        <v>1.37963734536823</v>
      </c>
      <c r="X17" s="40">
        <v>0.86146445227744295</v>
      </c>
      <c r="Y17" s="40">
        <v>0.91200394954878605</v>
      </c>
      <c r="Z17" s="40">
        <v>1.2316785127738401</v>
      </c>
      <c r="AA17" s="40"/>
      <c r="AB17" s="395">
        <v>1.1022895724523001</v>
      </c>
      <c r="AC17" s="297">
        <v>9.6523711512157898E-2</v>
      </c>
      <c r="AD17" s="706"/>
      <c r="AE17" s="706"/>
      <c r="AF17" s="41">
        <v>-4.6666665000000096</v>
      </c>
      <c r="AG17" s="41">
        <v>0.98670141430575597</v>
      </c>
      <c r="AH17" s="41">
        <v>1.0317133795818301</v>
      </c>
      <c r="AI17" s="41">
        <v>1.0317133795818301</v>
      </c>
      <c r="AJ17" s="41">
        <v>0.96430266723404401</v>
      </c>
      <c r="AK17" s="41">
        <v>1.04581501180898</v>
      </c>
      <c r="AL17" s="41">
        <v>0.97618569516161002</v>
      </c>
      <c r="AM17" s="41">
        <v>0.94865856668751003</v>
      </c>
      <c r="AN17" s="41">
        <v>1.00452451316165</v>
      </c>
      <c r="AO17" s="41">
        <v>1.0353274898985401</v>
      </c>
      <c r="AP17"/>
      <c r="AQ17" s="395">
        <v>1.0027713463801899</v>
      </c>
      <c r="AR17" s="297">
        <v>1.17639323715765E-2</v>
      </c>
      <c r="AT17" s="39">
        <v>-4.6666665000000096</v>
      </c>
      <c r="AU17" s="39">
        <v>1.10489634330738</v>
      </c>
      <c r="AV17" s="39">
        <v>0.93259848085593799</v>
      </c>
      <c r="AW17" s="39">
        <v>1.0499122685345299</v>
      </c>
      <c r="AX17" s="39">
        <v>1.3224550616516599</v>
      </c>
      <c r="AY17" s="39">
        <v>1.0840152111044199</v>
      </c>
      <c r="AZ17" s="39">
        <v>1.0608917787473999</v>
      </c>
      <c r="BA17" s="39">
        <v>0.95524271486627699</v>
      </c>
      <c r="BB17" s="39"/>
      <c r="BC17" s="395">
        <v>1.0728588370096599</v>
      </c>
      <c r="BD17" s="297">
        <v>4.8212184054031798E-2</v>
      </c>
      <c r="BE17"/>
      <c r="BF17" s="706"/>
      <c r="BG17" s="40">
        <v>-4.25</v>
      </c>
      <c r="BH17" s="40">
        <v>100.686033554223</v>
      </c>
      <c r="BI17" s="40">
        <v>91.440796406531305</v>
      </c>
      <c r="BJ17" s="40">
        <v>158.147039914148</v>
      </c>
      <c r="BK17" s="40">
        <v>92.659445122814105</v>
      </c>
      <c r="BL17" s="40">
        <v>89.882705129460604</v>
      </c>
      <c r="BM17" s="40">
        <v>102.857561006944</v>
      </c>
      <c r="BN17" s="40"/>
      <c r="BO17" s="395">
        <v>105.94559685568601</v>
      </c>
      <c r="BP17" s="297">
        <v>10.6569495063991</v>
      </c>
      <c r="BQ17"/>
      <c r="BR17" s="40">
        <v>-4.25</v>
      </c>
      <c r="BS17" s="40">
        <v>102.88840930380999</v>
      </c>
      <c r="BT17" s="40">
        <v>95.261219558671399</v>
      </c>
      <c r="BU17" s="40">
        <v>93.393673360272501</v>
      </c>
      <c r="BV17" s="40">
        <v>122.653223475014</v>
      </c>
      <c r="BW17" s="40">
        <v>113.472955702178</v>
      </c>
      <c r="BX17" s="40">
        <v>98.762958124822802</v>
      </c>
      <c r="BY17" s="40">
        <v>93.853271434788397</v>
      </c>
      <c r="BZ17" s="40"/>
      <c r="CA17" s="395">
        <v>102.897958708508</v>
      </c>
      <c r="CB17" s="297">
        <v>4.2248047605828498</v>
      </c>
      <c r="CD17" s="40">
        <v>-4.25</v>
      </c>
      <c r="CE17" s="40">
        <v>66.114502233633502</v>
      </c>
      <c r="CF17" s="40">
        <v>93.8502859692844</v>
      </c>
      <c r="CG17" s="40">
        <v>104.637207965003</v>
      </c>
      <c r="CH17" s="40">
        <v>107.005221052824</v>
      </c>
      <c r="CI17" s="40"/>
      <c r="CJ17" s="395">
        <v>92.901804305186303</v>
      </c>
      <c r="CK17" s="297">
        <v>9.3767675345155705</v>
      </c>
    </row>
    <row r="18" spans="4:89" x14ac:dyDescent="0.2">
      <c r="D18" s="40">
        <v>-9.75</v>
      </c>
      <c r="E18" s="40">
        <v>0.81662705903924804</v>
      </c>
      <c r="F18" s="40">
        <v>1.0704583348205401</v>
      </c>
      <c r="G18" s="40">
        <v>0.95638673113557504</v>
      </c>
      <c r="H18" s="40">
        <v>0.75597420968611295</v>
      </c>
      <c r="I18" s="40">
        <v>1.0169295707228101</v>
      </c>
      <c r="J18" s="40">
        <v>1.4800337611960599</v>
      </c>
      <c r="K18" s="40">
        <v>2.5576637196152601</v>
      </c>
      <c r="L18" s="40">
        <v>1.04377017657118</v>
      </c>
      <c r="M18" s="40">
        <v>1.10746701988338</v>
      </c>
      <c r="N18"/>
      <c r="O18" s="395">
        <v>1.2021999999999999</v>
      </c>
      <c r="P18" s="297">
        <v>0.18279999999999999</v>
      </c>
      <c r="Q18" s="703"/>
      <c r="R18" s="40">
        <v>-9.75</v>
      </c>
      <c r="S18" s="40">
        <v>0.95580245817787401</v>
      </c>
      <c r="T18" s="40">
        <v>1.3851572379122099</v>
      </c>
      <c r="U18" s="40">
        <v>1.4226734199007101</v>
      </c>
      <c r="V18" s="40">
        <v>1.0510933414283701</v>
      </c>
      <c r="W18" s="40">
        <v>1.1201341318361699</v>
      </c>
      <c r="X18" s="40">
        <v>0.81270231346928201</v>
      </c>
      <c r="Y18" s="40">
        <v>1.22646031524222</v>
      </c>
      <c r="Z18" s="40">
        <v>1.31965550523145</v>
      </c>
      <c r="AA18" s="40"/>
      <c r="AB18" s="395">
        <v>1.1617098403997801</v>
      </c>
      <c r="AC18" s="297">
        <v>7.6220877296481498E-2</v>
      </c>
      <c r="AD18" s="706"/>
      <c r="AE18" s="706"/>
      <c r="AF18" s="41">
        <v>-4.4999998300000099</v>
      </c>
      <c r="AG18" s="41">
        <v>1.01399315401644</v>
      </c>
      <c r="AH18" s="41">
        <v>1.08933028741992</v>
      </c>
      <c r="AI18" s="41">
        <v>1.08933028741992</v>
      </c>
      <c r="AJ18" s="41">
        <v>0.97385015275905895</v>
      </c>
      <c r="AK18" s="41">
        <v>1.2639510119122901</v>
      </c>
      <c r="AL18" s="41">
        <v>0.97245363099108995</v>
      </c>
      <c r="AM18" s="41">
        <v>0.88883878453090504</v>
      </c>
      <c r="AN18" s="41">
        <v>0.781445255888779</v>
      </c>
      <c r="AO18" s="41">
        <v>1.02912787580167</v>
      </c>
      <c r="AP18"/>
      <c r="AQ18" s="395">
        <v>1.0113689378600099</v>
      </c>
      <c r="AR18" s="297">
        <v>4.5196563432600097E-2</v>
      </c>
      <c r="AT18" s="39">
        <v>-4.4999998300000099</v>
      </c>
      <c r="AU18" s="39">
        <v>1.39695078735108</v>
      </c>
      <c r="AV18" s="39">
        <v>0.92654264656466601</v>
      </c>
      <c r="AW18" s="39">
        <v>0.89658778710260001</v>
      </c>
      <c r="AX18" s="39">
        <v>1.3065856838638401</v>
      </c>
      <c r="AY18" s="39">
        <v>1.0099534666968699</v>
      </c>
      <c r="AZ18" s="39">
        <v>1.2606929911577101</v>
      </c>
      <c r="BA18" s="39">
        <v>0.932197506687229</v>
      </c>
      <c r="BB18" s="39"/>
      <c r="BC18" s="395">
        <v>1.1042158384891401</v>
      </c>
      <c r="BD18" s="297">
        <v>7.9325321119885897E-2</v>
      </c>
      <c r="BE18"/>
      <c r="BF18" s="706"/>
      <c r="BG18" s="40">
        <v>-4</v>
      </c>
      <c r="BH18" s="40">
        <v>149.06011486521601</v>
      </c>
      <c r="BI18" s="40">
        <v>146.18145279388</v>
      </c>
      <c r="BJ18" s="40">
        <v>62.314218176720999</v>
      </c>
      <c r="BK18" s="40">
        <v>111.432006863277</v>
      </c>
      <c r="BL18" s="40">
        <v>97.168603851969493</v>
      </c>
      <c r="BM18" s="40">
        <v>116.54752612271101</v>
      </c>
      <c r="BN18" s="40"/>
      <c r="BO18" s="395">
        <v>113.783987112296</v>
      </c>
      <c r="BP18" s="297">
        <v>13.206536268016</v>
      </c>
      <c r="BQ18"/>
      <c r="BR18" s="40">
        <v>-4</v>
      </c>
      <c r="BS18" s="40">
        <v>113.277506066922</v>
      </c>
      <c r="BT18" s="40">
        <v>96.345869808403293</v>
      </c>
      <c r="BU18" s="40">
        <v>98.563047466412499</v>
      </c>
      <c r="BV18" s="40">
        <v>119.826699493397</v>
      </c>
      <c r="BW18" s="40">
        <v>130.121980403272</v>
      </c>
      <c r="BX18" s="40">
        <v>127.580655367136</v>
      </c>
      <c r="BY18" s="40">
        <v>94.618569231726497</v>
      </c>
      <c r="BZ18" s="40"/>
      <c r="CA18" s="395">
        <v>111.47633254818101</v>
      </c>
      <c r="CB18" s="297">
        <v>5.6901131253169597</v>
      </c>
      <c r="CD18" s="40">
        <v>-4</v>
      </c>
      <c r="CE18" s="40">
        <v>149.20513379527401</v>
      </c>
      <c r="CF18" s="40">
        <v>88.636429228131703</v>
      </c>
      <c r="CG18" s="40">
        <v>106.72059971401499</v>
      </c>
      <c r="CH18" s="40">
        <v>101.80666095431</v>
      </c>
      <c r="CI18" s="40"/>
      <c r="CJ18" s="395">
        <v>111.592205922933</v>
      </c>
      <c r="CK18" s="297">
        <v>13.105944784013101</v>
      </c>
    </row>
    <row r="19" spans="4:89" x14ac:dyDescent="0.2">
      <c r="D19" s="40">
        <v>-9.5</v>
      </c>
      <c r="E19" s="40">
        <v>1.1477758839976699</v>
      </c>
      <c r="F19" s="40">
        <v>0.66216785655236499</v>
      </c>
      <c r="G19" s="40">
        <v>0.93763404501599401</v>
      </c>
      <c r="H19" s="40">
        <v>1.08860288775341</v>
      </c>
      <c r="I19" s="40">
        <v>1.15120798553158</v>
      </c>
      <c r="J19" s="40">
        <v>1.1328117297359299</v>
      </c>
      <c r="K19" s="40">
        <v>0.85255456016804998</v>
      </c>
      <c r="L19" s="40">
        <v>1.0173455641818301</v>
      </c>
      <c r="M19" s="40">
        <v>1.1838440147759099</v>
      </c>
      <c r="N19"/>
      <c r="O19" s="395">
        <v>1.0188999999999999</v>
      </c>
      <c r="P19" s="297">
        <v>5.79E-2</v>
      </c>
      <c r="Q19" s="703"/>
      <c r="R19" s="40">
        <v>-9.5</v>
      </c>
      <c r="S19" s="40">
        <v>1.22631260166623</v>
      </c>
      <c r="T19" s="40">
        <v>1.0048574214727</v>
      </c>
      <c r="U19" s="40">
        <v>1.02466355424889</v>
      </c>
      <c r="V19" s="40">
        <v>1.1351808673288699</v>
      </c>
      <c r="W19" s="40">
        <v>1.1201341318361699</v>
      </c>
      <c r="X19" s="40">
        <v>1.1343496688627801</v>
      </c>
      <c r="Y19" s="40">
        <v>1.07601453512764</v>
      </c>
      <c r="Z19" s="40">
        <v>0.80568439463264596</v>
      </c>
      <c r="AA19" s="40"/>
      <c r="AB19" s="395">
        <v>1.0658996468969899</v>
      </c>
      <c r="AC19" s="297">
        <v>4.4601378406512897E-2</v>
      </c>
      <c r="AD19" s="706"/>
      <c r="AE19" s="706"/>
      <c r="AF19" s="41">
        <v>-4.3333331600000102</v>
      </c>
      <c r="AG19" s="41">
        <v>1.0007971478125901</v>
      </c>
      <c r="AH19" s="41">
        <v>0.97947615677294197</v>
      </c>
      <c r="AI19" s="41">
        <v>0.97947615677294197</v>
      </c>
      <c r="AJ19" s="41">
        <v>0.93307958690699999</v>
      </c>
      <c r="AK19" s="41">
        <v>1.0444741818691201</v>
      </c>
      <c r="AL19" s="41">
        <v>1.0081950511267499</v>
      </c>
      <c r="AM19" s="41">
        <v>1.02922327656785</v>
      </c>
      <c r="AN19" s="41">
        <v>1.8266798616217901</v>
      </c>
      <c r="AO19" s="41">
        <v>1.14533083811451</v>
      </c>
      <c r="AP19"/>
      <c r="AQ19" s="395">
        <v>1.10519247306283</v>
      </c>
      <c r="AR19" s="297">
        <v>9.2282182254611003E-2</v>
      </c>
      <c r="AT19" s="39">
        <v>-4.3333331600000102</v>
      </c>
      <c r="AU19" s="39">
        <v>1.0351134397947901</v>
      </c>
      <c r="AV19" s="39">
        <v>1.1144688916009899</v>
      </c>
      <c r="AW19" s="39">
        <v>1.32647877918126</v>
      </c>
      <c r="AX19" s="39">
        <v>0.96072442521863599</v>
      </c>
      <c r="AY19" s="39">
        <v>0.91524145788339795</v>
      </c>
      <c r="AZ19" s="39">
        <v>1.01506124845488</v>
      </c>
      <c r="BA19" s="39">
        <v>0.98717964803361602</v>
      </c>
      <c r="BB19" s="39"/>
      <c r="BC19" s="395">
        <v>1.0506096985953699</v>
      </c>
      <c r="BD19" s="297">
        <v>5.1665791108535197E-2</v>
      </c>
      <c r="BE19"/>
      <c r="BF19" s="706"/>
      <c r="BG19" s="40">
        <v>-3.75</v>
      </c>
      <c r="BH19" s="40">
        <v>106.306452658026</v>
      </c>
      <c r="BI19" s="40">
        <v>62.198875240865597</v>
      </c>
      <c r="BJ19" s="40">
        <v>139.21853926881201</v>
      </c>
      <c r="BK19" s="40">
        <v>72.924187524291099</v>
      </c>
      <c r="BL19" s="40">
        <v>111.064027290998</v>
      </c>
      <c r="BM19" s="40">
        <v>127.77300119719899</v>
      </c>
      <c r="BN19" s="40"/>
      <c r="BO19" s="395">
        <v>103.247513863365</v>
      </c>
      <c r="BP19" s="297">
        <v>12.342830630804499</v>
      </c>
      <c r="BQ19"/>
      <c r="BR19" s="40">
        <v>-3.75</v>
      </c>
      <c r="BS19" s="40">
        <v>104.498617505086</v>
      </c>
      <c r="BT19" s="40">
        <v>91.199290375044001</v>
      </c>
      <c r="BU19" s="40">
        <v>103.52388851689</v>
      </c>
      <c r="BV19" s="40">
        <v>110.648995305849</v>
      </c>
      <c r="BW19" s="40">
        <v>94.638191223811305</v>
      </c>
      <c r="BX19" s="40">
        <v>113.567563331768</v>
      </c>
      <c r="BY19" s="40">
        <v>107.628621748771</v>
      </c>
      <c r="BZ19" s="40"/>
      <c r="CA19" s="395">
        <v>103.67216685817399</v>
      </c>
      <c r="CB19" s="297">
        <v>3.0866028194178701</v>
      </c>
      <c r="CD19" s="40">
        <v>-3.75</v>
      </c>
      <c r="CE19" s="40">
        <v>117.639821065124</v>
      </c>
      <c r="CF19" s="40">
        <v>104.278078699348</v>
      </c>
      <c r="CG19" s="40">
        <v>95.481099165892999</v>
      </c>
      <c r="CH19" s="40">
        <v>90.297029895911507</v>
      </c>
      <c r="CI19" s="40"/>
      <c r="CJ19" s="395">
        <v>101.924007206569</v>
      </c>
      <c r="CK19" s="297">
        <v>5.9807059451833799</v>
      </c>
    </row>
    <row r="20" spans="4:89" x14ac:dyDescent="0.2">
      <c r="D20" s="40">
        <v>-9.25</v>
      </c>
      <c r="E20" s="40">
        <v>1.0410685702881699</v>
      </c>
      <c r="F20" s="40">
        <v>0.80174245403021005</v>
      </c>
      <c r="G20" s="40">
        <v>0.982283285115511</v>
      </c>
      <c r="H20" s="40">
        <v>0.63967049091349004</v>
      </c>
      <c r="I20" s="40">
        <v>0.85290863755728696</v>
      </c>
      <c r="J20" s="40">
        <v>1.0033476047766801</v>
      </c>
      <c r="K20" s="40">
        <v>1.1625743937645101</v>
      </c>
      <c r="L20" s="40">
        <v>1.4612782348868401</v>
      </c>
      <c r="M20" s="40">
        <v>1.1838440069391101</v>
      </c>
      <c r="N20"/>
      <c r="O20" s="395">
        <v>1.0122</v>
      </c>
      <c r="P20" s="297">
        <v>8.0100000000000005E-2</v>
      </c>
      <c r="Q20" s="703"/>
      <c r="R20" s="40">
        <v>-9.25</v>
      </c>
      <c r="S20" s="40">
        <v>0.996378940317731</v>
      </c>
      <c r="T20" s="40">
        <v>1.0544065970108101</v>
      </c>
      <c r="U20" s="40">
        <v>1.0603272630645599</v>
      </c>
      <c r="V20" s="40">
        <v>1.1982464710693601</v>
      </c>
      <c r="W20" s="40">
        <v>1.34897873836313</v>
      </c>
      <c r="X20" s="40">
        <v>0.72995153732960105</v>
      </c>
      <c r="Y20" s="40">
        <v>1.1538539056121699</v>
      </c>
      <c r="Z20" s="40">
        <v>0.60327108182240996</v>
      </c>
      <c r="AA20" s="40"/>
      <c r="AB20" s="395">
        <v>1.01817681682372</v>
      </c>
      <c r="AC20" s="297">
        <v>8.6504360881376696E-2</v>
      </c>
      <c r="AD20" s="706"/>
      <c r="AE20" s="706"/>
      <c r="AF20" s="41">
        <v>-4.1666664900000097</v>
      </c>
      <c r="AG20" s="41">
        <v>1.1887402581781801</v>
      </c>
      <c r="AH20" s="41">
        <v>1.03973846928286</v>
      </c>
      <c r="AI20" s="41">
        <v>1.03973846928286</v>
      </c>
      <c r="AJ20" s="41">
        <v>0.97656632156557399</v>
      </c>
      <c r="AK20" s="41">
        <v>0.88265423819925604</v>
      </c>
      <c r="AL20" s="41">
        <v>0.94305571306012803</v>
      </c>
      <c r="AM20" s="41">
        <v>0.93702198537710302</v>
      </c>
      <c r="AN20" s="41">
        <v>1.0202202790441199</v>
      </c>
      <c r="AO20" s="41">
        <v>0.99944149588395204</v>
      </c>
      <c r="AP20"/>
      <c r="AQ20" s="395">
        <v>1.00301969220822</v>
      </c>
      <c r="AR20" s="297">
        <v>2.9020186680934899E-2</v>
      </c>
      <c r="AT20" s="39">
        <v>-4.1666664900000097</v>
      </c>
      <c r="AU20" s="39">
        <v>1.33750604600187</v>
      </c>
      <c r="AV20" s="39">
        <v>0.95379393742511398</v>
      </c>
      <c r="AW20" s="39">
        <v>0.97365579205617803</v>
      </c>
      <c r="AX20" s="39">
        <v>0.53213063248253301</v>
      </c>
      <c r="AY20" s="39">
        <v>0.93622903330436302</v>
      </c>
      <c r="AZ20" s="39">
        <v>0.78832414855600597</v>
      </c>
      <c r="BA20" s="39">
        <v>0.96179403545741804</v>
      </c>
      <c r="BB20" s="39"/>
      <c r="BC20" s="395">
        <v>0.92620480361192603</v>
      </c>
      <c r="BD20" s="297">
        <v>9.1006812224697795E-2</v>
      </c>
      <c r="BE20"/>
      <c r="BF20" s="706"/>
      <c r="BG20" s="40">
        <v>-3.5</v>
      </c>
      <c r="BH20" s="40">
        <v>91.097808836023901</v>
      </c>
      <c r="BI20" s="40">
        <v>86.814876608298704</v>
      </c>
      <c r="BJ20" s="40">
        <v>90.895204211361005</v>
      </c>
      <c r="BK20" s="40">
        <v>96.991573986850995</v>
      </c>
      <c r="BL20" s="40">
        <v>102.244276715772</v>
      </c>
      <c r="BM20" s="40">
        <v>114.412128621005</v>
      </c>
      <c r="BN20" s="40"/>
      <c r="BO20" s="395">
        <v>97.075978163218807</v>
      </c>
      <c r="BP20" s="297">
        <v>4.1088977717359203</v>
      </c>
      <c r="BQ20"/>
      <c r="BR20" s="40">
        <v>-3.5</v>
      </c>
      <c r="BS20" s="40">
        <v>104.51235003398</v>
      </c>
      <c r="BT20" s="40">
        <v>68.179046013170193</v>
      </c>
      <c r="BU20" s="40">
        <v>93.305447670941604</v>
      </c>
      <c r="BV20" s="40">
        <v>102.617787873221</v>
      </c>
      <c r="BW20" s="40">
        <v>104.347721798282</v>
      </c>
      <c r="BX20" s="40">
        <v>126.55462481218601</v>
      </c>
      <c r="BY20" s="40">
        <v>79.730058485833695</v>
      </c>
      <c r="BZ20" s="40"/>
      <c r="CA20" s="395">
        <v>97.035290955373597</v>
      </c>
      <c r="CB20" s="297">
        <v>7.1680492703994503</v>
      </c>
      <c r="CD20" s="40">
        <v>-3.5</v>
      </c>
      <c r="CE20" s="40">
        <v>71.444020788303604</v>
      </c>
      <c r="CF20" s="40">
        <v>91.443944322306507</v>
      </c>
      <c r="CG20" s="40">
        <v>124.320056837257</v>
      </c>
      <c r="CH20" s="40">
        <v>100.24912188667</v>
      </c>
      <c r="CI20" s="40"/>
      <c r="CJ20" s="395">
        <v>96.864285958634397</v>
      </c>
      <c r="CK20" s="297">
        <v>10.9576702723996</v>
      </c>
    </row>
    <row r="21" spans="4:89" x14ac:dyDescent="0.2">
      <c r="D21" s="40">
        <v>-9</v>
      </c>
      <c r="E21" s="40">
        <v>0.84310892323916398</v>
      </c>
      <c r="F21" s="40">
        <v>1.5212549064453</v>
      </c>
      <c r="G21" s="40">
        <v>0.84230791023075702</v>
      </c>
      <c r="H21" s="40">
        <v>0.81645216403149301</v>
      </c>
      <c r="I21" s="40">
        <v>0.75522510845603397</v>
      </c>
      <c r="J21" s="40">
        <v>0.97547679992444303</v>
      </c>
      <c r="K21" s="40">
        <v>0.58128720900346897</v>
      </c>
      <c r="L21" s="40">
        <v>1.0173455641818301</v>
      </c>
      <c r="M21" s="40">
        <v>1.03947276234998</v>
      </c>
      <c r="N21"/>
      <c r="O21" s="395">
        <v>0.93330000000000002</v>
      </c>
      <c r="P21" s="297">
        <v>8.7400000000000005E-2</v>
      </c>
      <c r="Q21" s="703"/>
      <c r="R21" s="40">
        <v>-9</v>
      </c>
      <c r="S21" s="40">
        <v>0.762706627606622</v>
      </c>
      <c r="T21" s="40">
        <v>0.68135629114822005</v>
      </c>
      <c r="U21" s="40">
        <v>1.03477722769723</v>
      </c>
      <c r="V21" s="40">
        <v>0.90814465904613895</v>
      </c>
      <c r="W21" s="40">
        <v>1.4670143763675501</v>
      </c>
      <c r="X21" s="40">
        <v>0.86211468049345397</v>
      </c>
      <c r="Y21" s="40">
        <v>1.2820598946578501</v>
      </c>
      <c r="Z21" s="40">
        <v>1.8181920989413101</v>
      </c>
      <c r="AA21" s="40"/>
      <c r="AB21" s="395">
        <v>1.1020457319948</v>
      </c>
      <c r="AC21" s="297">
        <v>0.13824751674776101</v>
      </c>
      <c r="AD21" s="706"/>
      <c r="AE21" s="706"/>
      <c r="AF21" s="41">
        <v>-3.99999982000001</v>
      </c>
      <c r="AG21" s="41">
        <v>0.96570776893768495</v>
      </c>
      <c r="AH21" s="41">
        <v>1.0560830045321099</v>
      </c>
      <c r="AI21" s="41">
        <v>1.0560830045321099</v>
      </c>
      <c r="AJ21" s="41">
        <v>0.89286063919549097</v>
      </c>
      <c r="AK21" s="41">
        <v>0.94257434056794598</v>
      </c>
      <c r="AL21" s="41">
        <v>1.0843958530537099</v>
      </c>
      <c r="AM21" s="41">
        <v>1.07427762991842</v>
      </c>
      <c r="AN21" s="41">
        <v>1.23421761040776</v>
      </c>
      <c r="AO21" s="41">
        <v>1.06796181122802</v>
      </c>
      <c r="AP21"/>
      <c r="AQ21" s="395">
        <v>1.04157351804147</v>
      </c>
      <c r="AR21" s="297">
        <v>3.3083316416685202E-2</v>
      </c>
      <c r="AT21" s="39">
        <v>-3.99999982000001</v>
      </c>
      <c r="AU21" s="39">
        <v>1.0547190778267199</v>
      </c>
      <c r="AV21" s="39">
        <v>0.95076598372975496</v>
      </c>
      <c r="AW21" s="39">
        <v>1.1930095247497401</v>
      </c>
      <c r="AX21" s="39">
        <v>0.49119765126369802</v>
      </c>
      <c r="AY21" s="39">
        <v>1.0667380399069299</v>
      </c>
      <c r="AZ21" s="39">
        <v>0.70726117071712502</v>
      </c>
      <c r="BA21" s="39">
        <v>1.01759022690011</v>
      </c>
      <c r="BB21" s="39"/>
      <c r="BC21" s="395">
        <v>0.92589738215630002</v>
      </c>
      <c r="BD21" s="297">
        <v>9.1751695324145802E-2</v>
      </c>
      <c r="BE21"/>
      <c r="BF21" s="706"/>
      <c r="BG21" s="40">
        <v>-3.25</v>
      </c>
      <c r="BH21" s="40">
        <v>98.394570140701404</v>
      </c>
      <c r="BI21" s="40">
        <v>110.216016157506</v>
      </c>
      <c r="BJ21" s="40">
        <v>56.780861318032201</v>
      </c>
      <c r="BK21" s="40">
        <v>107.581233419949</v>
      </c>
      <c r="BL21" s="40">
        <v>98.606825804260595</v>
      </c>
      <c r="BM21" s="40">
        <v>81.445052877658895</v>
      </c>
      <c r="BN21" s="40"/>
      <c r="BO21" s="395">
        <v>92.170759953018205</v>
      </c>
      <c r="BP21" s="297">
        <v>8.1868969264214009</v>
      </c>
      <c r="BQ21"/>
      <c r="BR21" s="40">
        <v>-3.25</v>
      </c>
      <c r="BS21" s="40">
        <v>106.146601230977</v>
      </c>
      <c r="BT21" s="40">
        <v>113.663328489428</v>
      </c>
      <c r="BU21" s="40">
        <v>85.176412784761297</v>
      </c>
      <c r="BV21" s="40">
        <v>106.97677591836801</v>
      </c>
      <c r="BW21" s="40">
        <v>105.617733159289</v>
      </c>
      <c r="BX21" s="40">
        <v>113.391671259701</v>
      </c>
      <c r="BY21" s="40">
        <v>107.489477606682</v>
      </c>
      <c r="BZ21" s="40"/>
      <c r="CA21" s="395">
        <v>105.494571492744</v>
      </c>
      <c r="CB21" s="297">
        <v>3.6139189940764198</v>
      </c>
      <c r="CD21" s="40">
        <v>-3.25</v>
      </c>
      <c r="CE21" s="40">
        <v>80.436218852057394</v>
      </c>
      <c r="CF21" s="40">
        <v>91.4438390528951</v>
      </c>
      <c r="CG21" s="40">
        <v>75.195153561296095</v>
      </c>
      <c r="CH21" s="40">
        <v>97.498139372043795</v>
      </c>
      <c r="CI21" s="40"/>
      <c r="CJ21" s="395">
        <v>86.143337709573103</v>
      </c>
      <c r="CK21" s="297">
        <v>5.0782278493830804</v>
      </c>
    </row>
    <row r="22" spans="4:89" x14ac:dyDescent="0.2">
      <c r="D22" s="40">
        <v>-8.75</v>
      </c>
      <c r="E22" s="40">
        <v>1.0329982935920199</v>
      </c>
      <c r="F22" s="40">
        <v>0.99116512483383501</v>
      </c>
      <c r="G22" s="40">
        <v>0.790738103268529</v>
      </c>
      <c r="H22" s="40">
        <v>1.0205652033672701</v>
      </c>
      <c r="I22" s="40">
        <v>1.0576862933862201</v>
      </c>
      <c r="J22" s="40">
        <v>0.99820455329426405</v>
      </c>
      <c r="K22" s="40">
        <v>1.3475294109543201</v>
      </c>
      <c r="L22" s="40">
        <v>1.47977535502155</v>
      </c>
      <c r="M22" s="40">
        <v>1.0851903441840201</v>
      </c>
      <c r="N22"/>
      <c r="O22" s="395">
        <v>1.0900000000000001</v>
      </c>
      <c r="P22" s="297">
        <v>6.8400000000000002E-2</v>
      </c>
      <c r="Q22" s="703"/>
      <c r="R22" s="40">
        <v>-8.75</v>
      </c>
      <c r="S22" s="40">
        <v>0.91144852285485101</v>
      </c>
      <c r="T22" s="40">
        <v>1.1376492434135199</v>
      </c>
      <c r="U22" s="40">
        <v>1.0195453667701899</v>
      </c>
      <c r="V22" s="40">
        <v>0.98102048816415399</v>
      </c>
      <c r="W22" s="40">
        <v>0.75880054198688895</v>
      </c>
      <c r="X22" s="40">
        <v>0.78483829159097396</v>
      </c>
      <c r="Y22" s="40">
        <v>0.82755914643583195</v>
      </c>
      <c r="Z22" s="40">
        <v>1.01801995884874</v>
      </c>
      <c r="AA22" s="40"/>
      <c r="AB22" s="395">
        <v>0.92986019500814598</v>
      </c>
      <c r="AC22" s="297">
        <v>4.6810119823222203E-2</v>
      </c>
      <c r="AD22" s="706"/>
      <c r="AE22" s="706"/>
      <c r="AF22" s="41">
        <v>-3.8333331500000098</v>
      </c>
      <c r="AG22" s="41">
        <v>0.95425463312866998</v>
      </c>
      <c r="AH22" s="41">
        <v>0.98936729212186902</v>
      </c>
      <c r="AI22" s="41">
        <v>0.98936729212186902</v>
      </c>
      <c r="AJ22" s="41">
        <v>0.96821960086843195</v>
      </c>
      <c r="AK22" s="41">
        <v>0.97791051500061499</v>
      </c>
      <c r="AL22" s="41">
        <v>1.0023335134672799</v>
      </c>
      <c r="AM22" s="41">
        <v>0.87948554619987895</v>
      </c>
      <c r="AN22" s="41">
        <v>1.33375124586671</v>
      </c>
      <c r="AO22" s="41">
        <v>0.97929632170985303</v>
      </c>
      <c r="AP22"/>
      <c r="AQ22" s="395">
        <v>1.0082206622761301</v>
      </c>
      <c r="AR22" s="297">
        <v>4.24192350791123E-2</v>
      </c>
      <c r="AT22" s="39">
        <v>-3.8333331500000098</v>
      </c>
      <c r="AU22" s="39">
        <v>1.0540346275447401</v>
      </c>
      <c r="AV22" s="39">
        <v>1.10089667471223</v>
      </c>
      <c r="AW22" s="39">
        <v>1.09889665833801</v>
      </c>
      <c r="AX22" s="39">
        <v>1.1788742893611699</v>
      </c>
      <c r="AY22" s="39">
        <v>0.97263793199837201</v>
      </c>
      <c r="AZ22" s="39">
        <v>0.976020398283862</v>
      </c>
      <c r="BA22" s="39">
        <v>0.97682914822198197</v>
      </c>
      <c r="BB22" s="39"/>
      <c r="BC22" s="395">
        <v>1.0511699612086201</v>
      </c>
      <c r="BD22" s="297">
        <v>3.0240495670241899E-2</v>
      </c>
      <c r="BE22"/>
      <c r="BF22" s="706"/>
      <c r="BG22" s="40">
        <v>-3</v>
      </c>
      <c r="BH22" s="40">
        <v>119.13419407713</v>
      </c>
      <c r="BI22" s="40">
        <v>93.762318979718401</v>
      </c>
      <c r="BJ22" s="40">
        <v>100.237348273544</v>
      </c>
      <c r="BK22" s="40">
        <v>82.069795678621205</v>
      </c>
      <c r="BL22" s="40">
        <v>105.481311110731</v>
      </c>
      <c r="BM22" s="40">
        <v>113.402925647571</v>
      </c>
      <c r="BN22" s="40"/>
      <c r="BO22" s="395">
        <v>102.34798229455301</v>
      </c>
      <c r="BP22" s="297">
        <v>5.48689247502677</v>
      </c>
      <c r="BQ22"/>
      <c r="BR22" s="40">
        <v>-3</v>
      </c>
      <c r="BS22" s="40">
        <v>104.57758092999499</v>
      </c>
      <c r="BT22" s="40">
        <v>80.802204812364593</v>
      </c>
      <c r="BU22" s="40">
        <v>123.579783591931</v>
      </c>
      <c r="BV22" s="40">
        <v>105.415936741244</v>
      </c>
      <c r="BW22" s="40">
        <v>132.20927584485599</v>
      </c>
      <c r="BX22" s="40">
        <v>95.010963561344298</v>
      </c>
      <c r="BY22" s="40">
        <v>97.262323433712098</v>
      </c>
      <c r="BZ22" s="40"/>
      <c r="CA22" s="395">
        <v>105.55115270220701</v>
      </c>
      <c r="CB22" s="297">
        <v>6.5989968321670096</v>
      </c>
      <c r="CD22" s="40">
        <v>-3</v>
      </c>
      <c r="CE22" s="40">
        <v>86.856341477897601</v>
      </c>
      <c r="CF22" s="40">
        <v>89.839511932843706</v>
      </c>
      <c r="CG22" s="40">
        <v>83.665830126059006</v>
      </c>
      <c r="CH22" s="40">
        <v>96.365378661064696</v>
      </c>
      <c r="CI22" s="40"/>
      <c r="CJ22" s="395">
        <v>89.181765549466206</v>
      </c>
      <c r="CK22" s="297">
        <v>2.7060128779843402</v>
      </c>
    </row>
    <row r="23" spans="4:89" x14ac:dyDescent="0.2">
      <c r="D23" s="40">
        <v>-8.5</v>
      </c>
      <c r="E23" s="40">
        <v>0.98847253227100096</v>
      </c>
      <c r="F23" s="40">
        <v>2.5285723629094199</v>
      </c>
      <c r="G23" s="40">
        <v>0.790738103268529</v>
      </c>
      <c r="H23" s="40">
        <v>0.63107409028331196</v>
      </c>
      <c r="I23" s="40">
        <v>0.93029288084814299</v>
      </c>
      <c r="J23" s="40">
        <v>1.0427510811028</v>
      </c>
      <c r="K23" s="40">
        <v>0.97573210082725104</v>
      </c>
      <c r="L23" s="40">
        <v>1.95541744602701</v>
      </c>
      <c r="M23" s="40">
        <v>1.15269018977963</v>
      </c>
      <c r="N23"/>
      <c r="O23" s="395">
        <v>1.2222</v>
      </c>
      <c r="P23" s="297">
        <v>0.2051</v>
      </c>
      <c r="Q23" s="703"/>
      <c r="R23" s="40">
        <v>-8.5</v>
      </c>
      <c r="S23" s="40">
        <v>1.3489438174569199</v>
      </c>
      <c r="T23" s="40">
        <v>0.92045294233452202</v>
      </c>
      <c r="U23" s="40">
        <v>0.97090208625755403</v>
      </c>
      <c r="V23" s="40">
        <v>0.991030929143638</v>
      </c>
      <c r="W23" s="40">
        <v>1.1924008500191501</v>
      </c>
      <c r="X23" s="40">
        <v>0.905582611289934</v>
      </c>
      <c r="Y23" s="40">
        <v>0.95530113279781603</v>
      </c>
      <c r="Z23" s="40">
        <v>2.0234718933785101</v>
      </c>
      <c r="AA23" s="40"/>
      <c r="AB23" s="395">
        <v>1.16351078283475</v>
      </c>
      <c r="AC23" s="297">
        <v>0.13433406398115599</v>
      </c>
      <c r="AD23" s="706"/>
      <c r="AE23" s="706"/>
      <c r="AF23" s="41">
        <v>-3.6666664800000102</v>
      </c>
      <c r="AG23" s="41">
        <v>0.88085043517542505</v>
      </c>
      <c r="AH23" s="41">
        <v>1.08889489958903</v>
      </c>
      <c r="AI23" s="41">
        <v>1.08889489958903</v>
      </c>
      <c r="AJ23" s="41">
        <v>1.0406830549182799</v>
      </c>
      <c r="AK23" s="41">
        <v>0.96718573834813404</v>
      </c>
      <c r="AL23" s="41">
        <v>1.0401026145635199</v>
      </c>
      <c r="AM23" s="41">
        <v>0.92196734599160102</v>
      </c>
      <c r="AN23" s="41">
        <v>0.97058785670077197</v>
      </c>
      <c r="AO23" s="41">
        <v>1.03451886669278</v>
      </c>
      <c r="AP23"/>
      <c r="AQ23" s="395">
        <v>1.0037428568409501</v>
      </c>
      <c r="AR23" s="297">
        <v>2.42558618890658E-2</v>
      </c>
      <c r="AT23" s="39">
        <v>-3.6666664800000102</v>
      </c>
      <c r="AU23" s="39">
        <v>1.0883268624284801</v>
      </c>
      <c r="AV23" s="39">
        <v>1.1547850113707501</v>
      </c>
      <c r="AW23" s="39">
        <v>0.99712738396254297</v>
      </c>
      <c r="AX23" s="39">
        <v>0.63673764644046604</v>
      </c>
      <c r="AY23" s="39">
        <v>1.0635620940022901</v>
      </c>
      <c r="AZ23" s="39">
        <v>0.74532465123466896</v>
      </c>
      <c r="BA23" s="39">
        <v>1.1239569831044101</v>
      </c>
      <c r="BB23" s="39"/>
      <c r="BC23" s="395">
        <v>0.97283151893480302</v>
      </c>
      <c r="BD23" s="297">
        <v>7.6036636844060201E-2</v>
      </c>
      <c r="BE23"/>
      <c r="BF23" s="706"/>
      <c r="BG23" s="40">
        <v>-2.75</v>
      </c>
      <c r="BH23" s="40">
        <v>51.588774129134102</v>
      </c>
      <c r="BI23" s="40">
        <v>97.396525435520701</v>
      </c>
      <c r="BJ23" s="40">
        <v>59.638901913771797</v>
      </c>
      <c r="BK23" s="40">
        <v>97.232256691659103</v>
      </c>
      <c r="BL23" s="40">
        <v>97.849419742848596</v>
      </c>
      <c r="BM23" s="40">
        <v>86.454463917298995</v>
      </c>
      <c r="BN23" s="40"/>
      <c r="BO23" s="395">
        <v>81.693390305038903</v>
      </c>
      <c r="BP23" s="297">
        <v>8.4939553094013505</v>
      </c>
      <c r="BQ23"/>
      <c r="BR23" s="40">
        <v>-2.75</v>
      </c>
      <c r="BS23" s="40">
        <v>103.41027515282001</v>
      </c>
      <c r="BT23" s="40">
        <v>104.021940598874</v>
      </c>
      <c r="BU23" s="40">
        <v>85.124275210530399</v>
      </c>
      <c r="BV23" s="40">
        <v>101.40884652612201</v>
      </c>
      <c r="BW23" s="40">
        <v>106.34624358324599</v>
      </c>
      <c r="BX23" s="40">
        <v>83.431046726545802</v>
      </c>
      <c r="BY23" s="40">
        <v>87.730893618785004</v>
      </c>
      <c r="BZ23" s="40"/>
      <c r="CA23" s="395">
        <v>95.924788773846302</v>
      </c>
      <c r="CB23" s="297">
        <v>3.7801567905565401</v>
      </c>
      <c r="CD23" s="40">
        <v>-2.75</v>
      </c>
      <c r="CE23" s="40">
        <v>54.508962913129601</v>
      </c>
      <c r="CF23" s="40">
        <v>92.647018747401802</v>
      </c>
      <c r="CG23" s="40">
        <v>96.111640736200201</v>
      </c>
      <c r="CH23" s="40">
        <v>104.476734347346</v>
      </c>
      <c r="CI23" s="40"/>
      <c r="CJ23" s="395">
        <v>86.936089186019601</v>
      </c>
      <c r="CK23" s="297">
        <v>11.090529795350299</v>
      </c>
    </row>
    <row r="24" spans="4:89" x14ac:dyDescent="0.2">
      <c r="D24" s="40">
        <v>-8.25</v>
      </c>
      <c r="E24" s="40">
        <v>1.1764703374916301</v>
      </c>
      <c r="F24" s="40">
        <v>1.0531764760525899</v>
      </c>
      <c r="G24" s="40">
        <v>0.92334636273501802</v>
      </c>
      <c r="H24" s="40">
        <v>0.70557592562759597</v>
      </c>
      <c r="I24" s="40">
        <v>0.967504622907845</v>
      </c>
      <c r="J24" s="40">
        <v>1.0974114523566301</v>
      </c>
      <c r="K24" s="40">
        <v>1.0731456355567</v>
      </c>
      <c r="L24" s="40">
        <v>0.87347853239505202</v>
      </c>
      <c r="M24" s="40">
        <v>1.0280750366109199</v>
      </c>
      <c r="N24"/>
      <c r="O24" s="395">
        <v>0.9889</v>
      </c>
      <c r="P24" s="297">
        <v>4.6800000000000001E-2</v>
      </c>
      <c r="Q24" s="703"/>
      <c r="R24" s="40">
        <v>-8.25</v>
      </c>
      <c r="S24" s="40">
        <v>0.89487669908988499</v>
      </c>
      <c r="T24" s="40">
        <v>1.0937902593853199</v>
      </c>
      <c r="U24" s="40">
        <v>1.0872362714606401</v>
      </c>
      <c r="V24" s="40">
        <v>1.1949272296945901</v>
      </c>
      <c r="W24" s="40">
        <v>1.1201341318361699</v>
      </c>
      <c r="X24" s="40">
        <v>0.81502437972908903</v>
      </c>
      <c r="Y24" s="40">
        <v>0.93052734185858899</v>
      </c>
      <c r="Z24" s="40">
        <v>1.17753872874234</v>
      </c>
      <c r="AA24" s="40"/>
      <c r="AB24" s="395">
        <v>1.0392568802245801</v>
      </c>
      <c r="AC24" s="297">
        <v>4.96631747885109E-2</v>
      </c>
      <c r="AD24" s="706"/>
      <c r="AE24" s="706"/>
      <c r="AF24" s="41">
        <v>-3.49999981000001</v>
      </c>
      <c r="AG24" s="41">
        <v>0.972605682387225</v>
      </c>
      <c r="AH24" s="41">
        <v>1.0840455150900601</v>
      </c>
      <c r="AI24" s="41">
        <v>1.0840455150900601</v>
      </c>
      <c r="AJ24" s="41">
        <v>1.0082927668302399</v>
      </c>
      <c r="AK24" s="41">
        <v>0.94621358211288797</v>
      </c>
      <c r="AL24" s="41">
        <v>1.0294235392737301</v>
      </c>
      <c r="AM24" s="41">
        <v>0.934877802708869</v>
      </c>
      <c r="AN24" s="41">
        <v>0.84948943692722201</v>
      </c>
      <c r="AO24" s="41">
        <v>0.96107692576718495</v>
      </c>
      <c r="AP24"/>
      <c r="AQ24" s="395">
        <v>0.98556341846527695</v>
      </c>
      <c r="AR24" s="297">
        <v>2.5066256964671001E-2</v>
      </c>
      <c r="AT24" s="39">
        <v>-3.49999981000001</v>
      </c>
      <c r="AU24" s="39">
        <v>1.1672780741251301</v>
      </c>
      <c r="AV24" s="39">
        <v>0.96985105054361598</v>
      </c>
      <c r="AW24" s="39">
        <v>0.94131844424456002</v>
      </c>
      <c r="AX24" s="39">
        <v>0.94851953710105796</v>
      </c>
      <c r="AY24" s="39">
        <v>1.0664889389899901</v>
      </c>
      <c r="AZ24" s="39">
        <v>0.99376623197356095</v>
      </c>
      <c r="BA24" s="39">
        <v>0.88045488343214195</v>
      </c>
      <c r="BB24" s="39"/>
      <c r="BC24" s="395">
        <v>0.99538245148715199</v>
      </c>
      <c r="BD24" s="297">
        <v>3.5719175112346298E-2</v>
      </c>
      <c r="BE24"/>
      <c r="BF24" s="706"/>
      <c r="BG24" s="40">
        <v>-2.5</v>
      </c>
      <c r="BH24" s="40">
        <v>104.738167358601</v>
      </c>
      <c r="BI24" s="40">
        <v>106.359958600768</v>
      </c>
      <c r="BJ24" s="40">
        <v>82.803706693607495</v>
      </c>
      <c r="BK24" s="40">
        <v>111.432006863277</v>
      </c>
      <c r="BL24" s="40">
        <v>105.31318792389401</v>
      </c>
      <c r="BM24" s="40">
        <v>108.920049309319</v>
      </c>
      <c r="BN24" s="40"/>
      <c r="BO24" s="395">
        <v>103.261179458244</v>
      </c>
      <c r="BP24" s="297">
        <v>4.2161913483029902</v>
      </c>
      <c r="BQ24"/>
      <c r="BR24" s="40">
        <v>-2.5</v>
      </c>
      <c r="BS24" s="40">
        <v>98.734153952972903</v>
      </c>
      <c r="BT24" s="40">
        <v>110.817957956898</v>
      </c>
      <c r="BU24" s="40">
        <v>89.042412189858197</v>
      </c>
      <c r="BV24" s="40">
        <v>105.01863679524</v>
      </c>
      <c r="BW24" s="40">
        <v>100.519143145621</v>
      </c>
      <c r="BX24" s="40">
        <v>76.894461690509701</v>
      </c>
      <c r="BY24" s="40">
        <v>85.017566889804996</v>
      </c>
      <c r="BZ24" s="40"/>
      <c r="CA24" s="395">
        <v>95.149190374415198</v>
      </c>
      <c r="CB24" s="297">
        <v>4.5192241758964302</v>
      </c>
      <c r="CD24" s="40">
        <v>-2.5</v>
      </c>
      <c r="CE24" s="40">
        <v>117.536943960714</v>
      </c>
      <c r="CF24" s="40">
        <v>110.69517664073101</v>
      </c>
      <c r="CG24" s="40">
        <v>105.651516806155</v>
      </c>
      <c r="CH24" s="40">
        <v>97.599274481522301</v>
      </c>
      <c r="CI24" s="40"/>
      <c r="CJ24" s="395">
        <v>107.87072797227999</v>
      </c>
      <c r="CK24" s="297">
        <v>4.2015958954944601</v>
      </c>
    </row>
    <row r="25" spans="4:89" x14ac:dyDescent="0.2">
      <c r="D25" s="40">
        <v>-8</v>
      </c>
      <c r="E25" s="40">
        <v>1.3029865149933799</v>
      </c>
      <c r="F25" s="40">
        <v>0.68456470839886996</v>
      </c>
      <c r="G25" s="40">
        <v>0.87668783469796596</v>
      </c>
      <c r="H25" s="40">
        <v>0.85380612128936495</v>
      </c>
      <c r="I25" s="40">
        <v>1.0287390198081401</v>
      </c>
      <c r="J25" s="40">
        <v>0.90820251874607805</v>
      </c>
      <c r="K25" s="40">
        <v>0.68301247841240897</v>
      </c>
      <c r="L25" s="40">
        <v>1.09750003610614</v>
      </c>
      <c r="M25" s="40">
        <v>0.86321958800024001</v>
      </c>
      <c r="N25"/>
      <c r="O25" s="395">
        <v>0.92110000000000003</v>
      </c>
      <c r="P25" s="297">
        <v>6.6100000000000006E-2</v>
      </c>
      <c r="Q25" s="703"/>
      <c r="R25" s="40">
        <v>-8</v>
      </c>
      <c r="S25" s="40">
        <v>0.89345633446186001</v>
      </c>
      <c r="T25" s="40">
        <v>1.35269272460029</v>
      </c>
      <c r="U25" s="40">
        <v>0.93355962645952795</v>
      </c>
      <c r="V25" s="40">
        <v>0.96258026836510202</v>
      </c>
      <c r="W25" s="40">
        <v>1.34897873836313</v>
      </c>
      <c r="X25" s="40">
        <v>0.92570666931859402</v>
      </c>
      <c r="Y25" s="40">
        <v>1.01002614057357</v>
      </c>
      <c r="Z25" s="40">
        <v>0.76540017252495396</v>
      </c>
      <c r="AA25" s="40"/>
      <c r="AB25" s="395">
        <v>1.02405008433338</v>
      </c>
      <c r="AC25" s="297">
        <v>7.5518952104747197E-2</v>
      </c>
      <c r="AD25" s="706"/>
      <c r="AE25" s="706"/>
      <c r="AF25" s="41">
        <v>-3.3333331400000099</v>
      </c>
      <c r="AG25" s="41">
        <v>0.94666953207135796</v>
      </c>
      <c r="AH25" s="41">
        <v>1.1282350609583001</v>
      </c>
      <c r="AI25" s="41">
        <v>1.1282350609583001</v>
      </c>
      <c r="AJ25" s="41">
        <v>1.04101807502084</v>
      </c>
      <c r="AK25" s="41">
        <v>0.93547473053344099</v>
      </c>
      <c r="AL25" s="41">
        <v>0.96021856393723504</v>
      </c>
      <c r="AM25" s="41">
        <v>1.01958638985682</v>
      </c>
      <c r="AN25" s="41">
        <v>0.83710378016058895</v>
      </c>
      <c r="AO25" s="41">
        <v>1.0186273011625</v>
      </c>
      <c r="AP25"/>
      <c r="AQ25" s="395">
        <v>1.0016853882954899</v>
      </c>
      <c r="AR25" s="297">
        <v>3.1269743254739302E-2</v>
      </c>
      <c r="AT25" s="39">
        <v>-3.3333331400000099</v>
      </c>
      <c r="AU25" s="39">
        <v>1.1397877950636801</v>
      </c>
      <c r="AV25" s="39">
        <v>1.0489936844313199</v>
      </c>
      <c r="AW25" s="39">
        <v>0.95863171846730799</v>
      </c>
      <c r="AX25" s="39">
        <v>0.72735030085881602</v>
      </c>
      <c r="AY25" s="39">
        <v>1.1731186505501601</v>
      </c>
      <c r="AZ25" s="39">
        <v>1.0096762414009799</v>
      </c>
      <c r="BA25" s="39">
        <v>1.0019664925673899</v>
      </c>
      <c r="BB25" s="39"/>
      <c r="BC25" s="395">
        <v>1.0085035547628101</v>
      </c>
      <c r="BD25" s="297">
        <v>5.5108462906694598E-2</v>
      </c>
      <c r="BE25"/>
      <c r="BF25" s="706"/>
      <c r="BG25" s="40">
        <v>-2.25</v>
      </c>
      <c r="BH25" s="40">
        <v>102.03747493654799</v>
      </c>
      <c r="BI25" s="40">
        <v>80.547647875597207</v>
      </c>
      <c r="BJ25" s="40">
        <v>118.108368097685</v>
      </c>
      <c r="BK25" s="40">
        <v>95.066182270733506</v>
      </c>
      <c r="BL25" s="40">
        <v>96.759066377608704</v>
      </c>
      <c r="BM25" s="40">
        <v>101.592410269328</v>
      </c>
      <c r="BN25" s="40"/>
      <c r="BO25" s="395">
        <v>99.018524971250201</v>
      </c>
      <c r="BP25" s="297">
        <v>4.9734646597516203</v>
      </c>
      <c r="BQ25"/>
      <c r="BR25" s="40">
        <v>-2.25</v>
      </c>
      <c r="BS25" s="40">
        <v>92.719056527082103</v>
      </c>
      <c r="BT25" s="40">
        <v>111.228169672495</v>
      </c>
      <c r="BU25" s="40">
        <v>96.597963931705706</v>
      </c>
      <c r="BV25" s="40">
        <v>83.252087156915493</v>
      </c>
      <c r="BW25" s="40">
        <v>102.610581390943</v>
      </c>
      <c r="BX25" s="40">
        <v>92.226374241512104</v>
      </c>
      <c r="BY25" s="40">
        <v>99.558215000725895</v>
      </c>
      <c r="BZ25" s="40"/>
      <c r="CA25" s="395">
        <v>96.884635417339993</v>
      </c>
      <c r="CB25" s="297">
        <v>3.3475344775663198</v>
      </c>
      <c r="CD25" s="40">
        <v>-2.25</v>
      </c>
      <c r="CE25" s="40">
        <v>83.718329726205994</v>
      </c>
      <c r="CF25" s="40">
        <v>88.636244710961094</v>
      </c>
      <c r="CG25" s="40">
        <v>92.821938925169505</v>
      </c>
      <c r="CH25" s="40">
        <v>100.02661971439601</v>
      </c>
      <c r="CI25" s="40"/>
      <c r="CJ25" s="395">
        <v>91.3007832691831</v>
      </c>
      <c r="CK25" s="297">
        <v>3.4526258564798802</v>
      </c>
    </row>
    <row r="26" spans="4:89" x14ac:dyDescent="0.2">
      <c r="D26" s="40">
        <v>-7.75</v>
      </c>
      <c r="E26" s="40">
        <v>1.22668545575023</v>
      </c>
      <c r="F26" s="40">
        <v>0.94821462832325798</v>
      </c>
      <c r="G26" s="40">
        <v>0.86099264363720196</v>
      </c>
      <c r="H26" s="40">
        <v>0.89276953636996603</v>
      </c>
      <c r="I26" s="40">
        <v>0.74629506877985696</v>
      </c>
      <c r="J26" s="40">
        <v>1.12189718939369</v>
      </c>
      <c r="K26" s="40">
        <v>1.21101497246093</v>
      </c>
      <c r="L26" s="40">
        <v>1.6092557378743999</v>
      </c>
      <c r="M26" s="40">
        <v>1.0523057863404499</v>
      </c>
      <c r="N26"/>
      <c r="O26" s="395">
        <v>1.0744</v>
      </c>
      <c r="P26" s="297">
        <v>8.5999999999999993E-2</v>
      </c>
      <c r="Q26" s="703"/>
      <c r="R26" s="40">
        <v>-7.75</v>
      </c>
      <c r="S26" s="40">
        <v>0.90270232180576804</v>
      </c>
      <c r="T26" s="40">
        <v>0.86572332389270201</v>
      </c>
      <c r="U26" s="40">
        <v>1.0092270862871899</v>
      </c>
      <c r="V26" s="40">
        <v>1.5038720329047399</v>
      </c>
      <c r="W26" s="40">
        <v>1.1496977878068699</v>
      </c>
      <c r="X26" s="40">
        <v>0.89592309933633396</v>
      </c>
      <c r="Y26" s="40">
        <v>1.2404770166478301</v>
      </c>
      <c r="Z26" s="40">
        <v>0.98974163440611496</v>
      </c>
      <c r="AA26" s="40"/>
      <c r="AB26" s="395">
        <v>1.0696705378859399</v>
      </c>
      <c r="AC26" s="297">
        <v>7.7207190672394094E-2</v>
      </c>
      <c r="AD26" s="706"/>
      <c r="AE26" s="706"/>
      <c r="AF26" s="41">
        <v>-3.1666664700000098</v>
      </c>
      <c r="AG26" s="41">
        <v>1.1460159817209099</v>
      </c>
      <c r="AH26" s="41">
        <v>0.97567689730088103</v>
      </c>
      <c r="AI26" s="41">
        <v>0.97567689730088103</v>
      </c>
      <c r="AJ26" s="41">
        <v>0.94753218606475698</v>
      </c>
      <c r="AK26" s="41">
        <v>0.95531182073059495</v>
      </c>
      <c r="AL26" s="41">
        <v>1.1518879559225099</v>
      </c>
      <c r="AM26" s="41">
        <v>0.917524584583429</v>
      </c>
      <c r="AN26" s="41">
        <v>1.18130750353702</v>
      </c>
      <c r="AO26" s="41">
        <v>1.0103196185893699</v>
      </c>
      <c r="AP26"/>
      <c r="AQ26" s="395">
        <v>1.02902816063893</v>
      </c>
      <c r="AR26" s="297">
        <v>3.3854497098224197E-2</v>
      </c>
      <c r="AT26" s="39">
        <v>-3.1666664700000098</v>
      </c>
      <c r="AU26" s="39">
        <v>1.28655346027913</v>
      </c>
      <c r="AV26" s="39">
        <v>1.0698640577352501</v>
      </c>
      <c r="AW26" s="39">
        <v>1.1570754680394999</v>
      </c>
      <c r="AX26" s="39">
        <v>1.43265968052869</v>
      </c>
      <c r="AY26" s="39">
        <v>1.12612454424405</v>
      </c>
      <c r="AZ26" s="39">
        <v>0.81859777410703805</v>
      </c>
      <c r="BA26" s="39">
        <v>1.02487501558608</v>
      </c>
      <c r="BB26" s="39"/>
      <c r="BC26" s="395">
        <v>1.1308214286456799</v>
      </c>
      <c r="BD26" s="297">
        <v>7.37586452150049E-2</v>
      </c>
      <c r="BE26"/>
      <c r="BF26" s="706"/>
      <c r="BG26" s="40">
        <v>-2</v>
      </c>
      <c r="BH26" s="40">
        <v>77.242066624746499</v>
      </c>
      <c r="BI26" s="40">
        <v>73.901845158959404</v>
      </c>
      <c r="BJ26" s="40">
        <v>58.962531843823903</v>
      </c>
      <c r="BK26" s="40">
        <v>109.26594243125901</v>
      </c>
      <c r="BL26" s="40">
        <v>103.48433885184799</v>
      </c>
      <c r="BM26" s="40">
        <v>71.916193112071099</v>
      </c>
      <c r="BN26" s="40"/>
      <c r="BO26" s="395">
        <v>82.462153003784707</v>
      </c>
      <c r="BP26" s="297">
        <v>8.0090637455427203</v>
      </c>
      <c r="BQ26"/>
      <c r="BR26" s="40">
        <v>-2</v>
      </c>
      <c r="BS26" s="40">
        <v>103.303845978239</v>
      </c>
      <c r="BT26" s="40">
        <v>97.845843589605195</v>
      </c>
      <c r="BU26" s="40">
        <v>106.720157591494</v>
      </c>
      <c r="BV26" s="40">
        <v>96.856886432032496</v>
      </c>
      <c r="BW26" s="40">
        <v>78.921051625341505</v>
      </c>
      <c r="BX26" s="40">
        <v>85.981849490946601</v>
      </c>
      <c r="BY26" s="40">
        <v>126.065328635676</v>
      </c>
      <c r="BZ26" s="40"/>
      <c r="CA26" s="395">
        <v>99.384994763333594</v>
      </c>
      <c r="CB26" s="297">
        <v>5.7490782162135501</v>
      </c>
      <c r="CD26" s="40">
        <v>-2</v>
      </c>
      <c r="CE26" s="40">
        <v>129.24533574768401</v>
      </c>
      <c r="CF26" s="40">
        <v>116.71134715781101</v>
      </c>
      <c r="CG26" s="40">
        <v>81.363108915547599</v>
      </c>
      <c r="CH26" s="40">
        <v>108.400941081892</v>
      </c>
      <c r="CI26" s="40"/>
      <c r="CJ26" s="395">
        <v>108.930183225734</v>
      </c>
      <c r="CK26" s="297">
        <v>10.138522317535999</v>
      </c>
    </row>
    <row r="27" spans="4:89" x14ac:dyDescent="0.2">
      <c r="D27" s="40">
        <v>-7.5</v>
      </c>
      <c r="E27" s="40">
        <v>0.86083191195352504</v>
      </c>
      <c r="F27" s="40">
        <v>0.98675994219001695</v>
      </c>
      <c r="G27" s="40">
        <v>0.82511796674500204</v>
      </c>
      <c r="H27" s="40">
        <v>2.1839253954446098</v>
      </c>
      <c r="I27" s="40">
        <v>0.69135693907456397</v>
      </c>
      <c r="J27" s="40">
        <v>1.11328046958561</v>
      </c>
      <c r="K27" s="40">
        <v>2.5673517416171698</v>
      </c>
      <c r="L27" s="40">
        <v>0.982663312719533</v>
      </c>
      <c r="M27" s="40">
        <v>0.79780793595078503</v>
      </c>
      <c r="N27"/>
      <c r="O27" s="395">
        <v>1.2233000000000001</v>
      </c>
      <c r="P27" s="297">
        <v>0.2238</v>
      </c>
      <c r="Q27" s="703"/>
      <c r="R27" s="40">
        <v>-7.5</v>
      </c>
      <c r="S27" s="40">
        <v>1.09624915442187</v>
      </c>
      <c r="T27" s="40">
        <v>0.66448059884231903</v>
      </c>
      <c r="U27" s="40">
        <v>1.02441254363839</v>
      </c>
      <c r="V27" s="40">
        <v>1.0721152635883799</v>
      </c>
      <c r="W27" s="40">
        <v>0.80343313311437703</v>
      </c>
      <c r="X27" s="40">
        <v>0.78483829159097396</v>
      </c>
      <c r="Y27" s="40">
        <v>0.89910696671266899</v>
      </c>
      <c r="Z27" s="40">
        <v>0.95015195744088798</v>
      </c>
      <c r="AA27" s="40"/>
      <c r="AB27" s="395">
        <v>0.91184848866873403</v>
      </c>
      <c r="AC27" s="297">
        <v>5.3961885630569799E-2</v>
      </c>
      <c r="AD27" s="706"/>
      <c r="AE27" s="706"/>
      <c r="AF27" s="41">
        <v>-2.9999998000000101</v>
      </c>
      <c r="AG27" s="41">
        <v>0.966371030967341</v>
      </c>
      <c r="AH27" s="41">
        <v>0.99752117984956001</v>
      </c>
      <c r="AI27" s="41">
        <v>0.99752117984956001</v>
      </c>
      <c r="AJ27" s="41">
        <v>1.0399949055184099</v>
      </c>
      <c r="AK27" s="41">
        <v>0.98445686134688204</v>
      </c>
      <c r="AL27" s="41">
        <v>0.982679839471019</v>
      </c>
      <c r="AM27" s="41">
        <v>1.0708822690024</v>
      </c>
      <c r="AN27" s="41">
        <v>0.78069017625055803</v>
      </c>
      <c r="AO27" s="41">
        <v>1.07341055341055</v>
      </c>
      <c r="AP27"/>
      <c r="AQ27" s="395">
        <v>0.98816977729625499</v>
      </c>
      <c r="AR27" s="297">
        <v>2.8995924743651699E-2</v>
      </c>
      <c r="AT27" s="39">
        <v>-2.9999998000000101</v>
      </c>
      <c r="AU27" s="39">
        <v>1.2212012089968001</v>
      </c>
      <c r="AV27" s="39">
        <v>1.0796416720843001</v>
      </c>
      <c r="AW27" s="39">
        <v>1.00136142883128</v>
      </c>
      <c r="AX27" s="39">
        <v>1.1902095215856601</v>
      </c>
      <c r="AY27" s="39">
        <v>0.97843607945491196</v>
      </c>
      <c r="AZ27" s="39">
        <v>1.0075050024147101</v>
      </c>
      <c r="BA27" s="39">
        <v>1.03533419354163</v>
      </c>
      <c r="BB27" s="39"/>
      <c r="BC27" s="395">
        <v>1.0733841581299</v>
      </c>
      <c r="BD27" s="297">
        <v>3.6360456247156302E-2</v>
      </c>
      <c r="BE27"/>
      <c r="BF27" s="706"/>
      <c r="BG27" s="40">
        <v>-1.75</v>
      </c>
      <c r="BH27" s="40">
        <v>96.153484606911107</v>
      </c>
      <c r="BI27" s="40">
        <v>146.674325502919</v>
      </c>
      <c r="BJ27" s="40">
        <v>153.752954768477</v>
      </c>
      <c r="BK27" s="40">
        <v>109.02526971535799</v>
      </c>
      <c r="BL27" s="40">
        <v>95.921037949185902</v>
      </c>
      <c r="BM27" s="40">
        <v>67.374811171452095</v>
      </c>
      <c r="BN27" s="40"/>
      <c r="BO27" s="395">
        <v>111.483647285717</v>
      </c>
      <c r="BP27" s="297">
        <v>13.4832240570921</v>
      </c>
      <c r="BQ27"/>
      <c r="BR27" s="40">
        <v>-1.75</v>
      </c>
      <c r="BS27" s="40">
        <v>108.99621236989</v>
      </c>
      <c r="BT27" s="40">
        <v>126.310375259179</v>
      </c>
      <c r="BU27" s="40">
        <v>116.417255022498</v>
      </c>
      <c r="BV27" s="40">
        <v>87.804047251005102</v>
      </c>
      <c r="BW27" s="40">
        <v>74.790058228608203</v>
      </c>
      <c r="BX27" s="40">
        <v>86.597831393525794</v>
      </c>
      <c r="BY27" s="40">
        <v>88.565763030817095</v>
      </c>
      <c r="BZ27" s="40"/>
      <c r="CA27" s="395">
        <v>98.497363222217899</v>
      </c>
      <c r="CB27" s="297">
        <v>7.1072244444375396</v>
      </c>
      <c r="CD27" s="40">
        <v>-1.75</v>
      </c>
      <c r="CE27" s="40">
        <v>109.40889167360901</v>
      </c>
      <c r="CF27" s="40">
        <v>114.30483873569899</v>
      </c>
      <c r="CG27" s="40">
        <v>68.999634795523505</v>
      </c>
      <c r="CH27" s="40">
        <v>101.68529389151399</v>
      </c>
      <c r="CI27" s="40"/>
      <c r="CJ27" s="395">
        <v>98.599664774086605</v>
      </c>
      <c r="CK27" s="297">
        <v>10.2028376653753</v>
      </c>
    </row>
    <row r="28" spans="4:89" x14ac:dyDescent="0.2">
      <c r="D28" s="40">
        <v>-7.25</v>
      </c>
      <c r="E28" s="40">
        <v>1.5831821726372499</v>
      </c>
      <c r="F28" s="40">
        <v>0.99624801788758699</v>
      </c>
      <c r="G28" s="40">
        <v>0.75398711174320099</v>
      </c>
      <c r="H28" s="40">
        <v>0.84957098246264395</v>
      </c>
      <c r="I28" s="40">
        <v>1.0205744067167399</v>
      </c>
      <c r="J28" s="40">
        <v>1.1914054386614099</v>
      </c>
      <c r="K28" s="40">
        <v>0.65777238396468296</v>
      </c>
      <c r="L28" s="40">
        <v>0.87347853239505202</v>
      </c>
      <c r="M28" s="40">
        <v>1.2883008738588499</v>
      </c>
      <c r="N28"/>
      <c r="O28" s="395">
        <v>1.0233000000000001</v>
      </c>
      <c r="P28" s="297">
        <v>9.64E-2</v>
      </c>
      <c r="Q28" s="703"/>
      <c r="R28" s="40">
        <v>-7.25</v>
      </c>
      <c r="S28" s="40">
        <v>1.0108792955190999</v>
      </c>
      <c r="T28" s="40">
        <v>1.0821541808622299</v>
      </c>
      <c r="U28" s="40">
        <v>1.0092270862871899</v>
      </c>
      <c r="V28" s="40">
        <v>0.84087467314269904</v>
      </c>
      <c r="W28" s="40">
        <v>0.65465144761013105</v>
      </c>
      <c r="X28" s="40">
        <v>0.81390634778379001</v>
      </c>
      <c r="Y28" s="40">
        <v>1.2233941673964199</v>
      </c>
      <c r="Z28" s="40">
        <v>1.2587483790104199</v>
      </c>
      <c r="AA28" s="40"/>
      <c r="AB28" s="395">
        <v>0.98672944720150202</v>
      </c>
      <c r="AC28" s="297">
        <v>7.3389489856776499E-2</v>
      </c>
      <c r="AD28" s="706"/>
      <c r="AE28" s="706"/>
      <c r="AF28" s="41">
        <v>-2.83333313000001</v>
      </c>
      <c r="AG28" s="41">
        <v>1.0967680998657501</v>
      </c>
      <c r="AH28" s="41">
        <v>1.1201318648188801</v>
      </c>
      <c r="AI28" s="41">
        <v>1.1201318648188801</v>
      </c>
      <c r="AJ28" s="41">
        <v>1.0788732587684899</v>
      </c>
      <c r="AK28" s="41">
        <v>0.97919454550230001</v>
      </c>
      <c r="AL28" s="41">
        <v>1.02303057346284</v>
      </c>
      <c r="AM28" s="41">
        <v>0.92935050135795405</v>
      </c>
      <c r="AN28" s="41">
        <v>1.3164130993738601</v>
      </c>
      <c r="AO28" s="41">
        <v>0.946317504258401</v>
      </c>
      <c r="AP28"/>
      <c r="AQ28" s="395">
        <v>1.06780125691415</v>
      </c>
      <c r="AR28" s="297">
        <v>3.9445633780267698E-2</v>
      </c>
      <c r="AT28" s="39">
        <v>-2.83333313000001</v>
      </c>
      <c r="AU28" s="39">
        <v>1.1981040986705001</v>
      </c>
      <c r="AV28" s="39">
        <v>0.87136730085751202</v>
      </c>
      <c r="AW28" s="39">
        <v>0.93076454937306496</v>
      </c>
      <c r="AX28" s="39">
        <v>0.99824031391717305</v>
      </c>
      <c r="AY28" s="39">
        <v>1.05790164001376</v>
      </c>
      <c r="AZ28" s="39">
        <v>1.1002411171627999</v>
      </c>
      <c r="BA28" s="39">
        <v>0.89481360386314301</v>
      </c>
      <c r="BB28" s="39"/>
      <c r="BC28" s="395">
        <v>1.0073475176939899</v>
      </c>
      <c r="BD28" s="297">
        <v>4.4900791864399103E-2</v>
      </c>
      <c r="BE28"/>
      <c r="BF28" s="706"/>
      <c r="BG28" s="40" t="s">
        <v>224</v>
      </c>
      <c r="BH28" s="40" t="s">
        <v>224</v>
      </c>
      <c r="BI28" s="40" t="s">
        <v>224</v>
      </c>
      <c r="BJ28" s="40" t="s">
        <v>224</v>
      </c>
      <c r="BK28" s="40" t="s">
        <v>224</v>
      </c>
      <c r="BL28" s="40" t="s">
        <v>224</v>
      </c>
      <c r="BM28" s="40" t="s">
        <v>224</v>
      </c>
      <c r="BN28" s="40"/>
      <c r="BO28" s="395" t="s">
        <v>224</v>
      </c>
      <c r="BP28" s="297" t="s">
        <v>224</v>
      </c>
      <c r="BQ28"/>
      <c r="BR28" s="40" t="s">
        <v>224</v>
      </c>
      <c r="BS28" s="40" t="s">
        <v>224</v>
      </c>
      <c r="BT28" s="40" t="s">
        <v>224</v>
      </c>
      <c r="BU28" s="40" t="s">
        <v>224</v>
      </c>
      <c r="BV28" s="40" t="s">
        <v>224</v>
      </c>
      <c r="BW28" s="40" t="s">
        <v>224</v>
      </c>
      <c r="BX28" s="40" t="s">
        <v>224</v>
      </c>
      <c r="BY28" s="40" t="s">
        <v>224</v>
      </c>
      <c r="BZ28" s="40"/>
      <c r="CA28" s="395" t="s">
        <v>224</v>
      </c>
      <c r="CB28" s="297" t="s">
        <v>224</v>
      </c>
      <c r="CD28" s="40" t="s">
        <v>224</v>
      </c>
      <c r="CE28" s="40" t="s">
        <v>224</v>
      </c>
      <c r="CF28" s="40" t="s">
        <v>224</v>
      </c>
      <c r="CG28" s="40" t="s">
        <v>224</v>
      </c>
      <c r="CH28" s="40" t="s">
        <v>224</v>
      </c>
      <c r="CI28" s="40"/>
      <c r="CJ28" s="395" t="s">
        <v>224</v>
      </c>
      <c r="CK28" s="297" t="s">
        <v>224</v>
      </c>
    </row>
    <row r="29" spans="4:89" x14ac:dyDescent="0.2">
      <c r="D29" s="40">
        <v>-7</v>
      </c>
      <c r="E29" s="40">
        <v>0.99967577024655196</v>
      </c>
      <c r="F29" s="40">
        <v>0.84890377423216601</v>
      </c>
      <c r="G29" s="40">
        <v>1.0608659697959</v>
      </c>
      <c r="H29" s="40">
        <v>1.75386012274432</v>
      </c>
      <c r="I29" s="40">
        <v>0.87141357203671599</v>
      </c>
      <c r="J29" s="40">
        <v>1.1302075665922799</v>
      </c>
      <c r="K29" s="40">
        <v>1.51134674340902</v>
      </c>
      <c r="L29" s="40">
        <v>1.10983152154148</v>
      </c>
      <c r="M29" s="40">
        <v>1.1161957541997201</v>
      </c>
      <c r="N29"/>
      <c r="O29" s="395">
        <v>1.1556</v>
      </c>
      <c r="P29" s="297">
        <v>9.8000000000000004E-2</v>
      </c>
      <c r="Q29" s="703"/>
      <c r="R29" s="40">
        <v>-7</v>
      </c>
      <c r="S29" s="40">
        <v>1.0511250412494799</v>
      </c>
      <c r="T29" s="40">
        <v>1.0448385062707299</v>
      </c>
      <c r="U29" s="40">
        <v>0.91594536255911896</v>
      </c>
      <c r="V29" s="40">
        <v>0.96258026836510202</v>
      </c>
      <c r="W29" s="40">
        <v>1.6187744842676299</v>
      </c>
      <c r="X29" s="40">
        <v>1.16719536566257</v>
      </c>
      <c r="Y29" s="40">
        <v>1.1205974202515701</v>
      </c>
      <c r="Z29" s="40">
        <v>1.11782586643447</v>
      </c>
      <c r="AA29" s="40"/>
      <c r="AB29" s="395">
        <v>1.1248602893825801</v>
      </c>
      <c r="AC29" s="297">
        <v>7.6489001335013906E-2</v>
      </c>
      <c r="AD29" s="706"/>
      <c r="AE29" s="706"/>
      <c r="AF29" s="41">
        <v>-2.6666664600000098</v>
      </c>
      <c r="AG29" s="41">
        <v>1.0037789394866401</v>
      </c>
      <c r="AH29" s="41">
        <v>1.01622390808882</v>
      </c>
      <c r="AI29" s="41">
        <v>1.01622390808882</v>
      </c>
      <c r="AJ29" s="41">
        <v>0.97567667786952805</v>
      </c>
      <c r="AK29" s="41">
        <v>1.0869325748495999</v>
      </c>
      <c r="AL29" s="41">
        <v>1.0394569702487</v>
      </c>
      <c r="AM29" s="41">
        <v>1.02115094772034</v>
      </c>
      <c r="AN29" s="41">
        <v>0.57612431504267303</v>
      </c>
      <c r="AO29" s="41">
        <v>1.0425654385910199</v>
      </c>
      <c r="AP29"/>
      <c r="AQ29" s="395">
        <v>0.97534818666513101</v>
      </c>
      <c r="AR29" s="297">
        <v>5.09229849033115E-2</v>
      </c>
      <c r="AT29" s="39">
        <v>-2.6666664600000098</v>
      </c>
      <c r="AU29" s="39">
        <v>1.2207098028508601</v>
      </c>
      <c r="AV29" s="39">
        <v>0.96085900288945902</v>
      </c>
      <c r="AW29" s="39">
        <v>0.98552965484507704</v>
      </c>
      <c r="AX29" s="39">
        <v>0.34383832390389502</v>
      </c>
      <c r="AY29" s="39">
        <v>1.1173278734634</v>
      </c>
      <c r="AZ29" s="39">
        <v>1.02402141395677</v>
      </c>
      <c r="BA29" s="39">
        <v>0.95102622478043197</v>
      </c>
      <c r="BB29" s="39"/>
      <c r="BC29" s="395">
        <v>0.94333032809855899</v>
      </c>
      <c r="BD29" s="297">
        <v>0.10637573766524901</v>
      </c>
      <c r="BE29"/>
      <c r="BF29" s="706"/>
      <c r="BG29" s="40" t="s">
        <v>224</v>
      </c>
      <c r="BH29" s="40" t="s">
        <v>224</v>
      </c>
      <c r="BI29" s="40" t="s">
        <v>224</v>
      </c>
      <c r="BJ29" s="40" t="s">
        <v>224</v>
      </c>
      <c r="BK29" s="40" t="s">
        <v>224</v>
      </c>
      <c r="BL29" s="40" t="s">
        <v>224</v>
      </c>
      <c r="BM29" s="40" t="s">
        <v>224</v>
      </c>
      <c r="BN29" s="40"/>
      <c r="BO29" s="395" t="s">
        <v>224</v>
      </c>
      <c r="BP29" s="297" t="s">
        <v>224</v>
      </c>
      <c r="BQ29"/>
      <c r="BR29" s="40" t="s">
        <v>224</v>
      </c>
      <c r="BS29" s="40" t="s">
        <v>224</v>
      </c>
      <c r="BT29" s="40" t="s">
        <v>224</v>
      </c>
      <c r="BU29" s="40" t="s">
        <v>224</v>
      </c>
      <c r="BV29" s="40" t="s">
        <v>224</v>
      </c>
      <c r="BW29" s="40" t="s">
        <v>224</v>
      </c>
      <c r="BX29" s="40" t="s">
        <v>224</v>
      </c>
      <c r="BY29" s="40" t="s">
        <v>224</v>
      </c>
      <c r="BZ29" s="40"/>
      <c r="CA29" s="395" t="s">
        <v>224</v>
      </c>
      <c r="CB29" s="297" t="s">
        <v>224</v>
      </c>
      <c r="CD29" s="40" t="s">
        <v>224</v>
      </c>
      <c r="CE29" s="40" t="s">
        <v>224</v>
      </c>
      <c r="CF29" s="40" t="s">
        <v>224</v>
      </c>
      <c r="CG29" s="40" t="s">
        <v>224</v>
      </c>
      <c r="CH29" s="40" t="s">
        <v>224</v>
      </c>
      <c r="CI29" s="40"/>
      <c r="CJ29" s="395" t="s">
        <v>224</v>
      </c>
      <c r="CK29" s="297" t="s">
        <v>224</v>
      </c>
    </row>
    <row r="30" spans="4:89" x14ac:dyDescent="0.2">
      <c r="D30" s="40">
        <v>-6.75</v>
      </c>
      <c r="E30" s="40">
        <v>1.1621230754355301</v>
      </c>
      <c r="F30" s="40">
        <v>1.15635931230614</v>
      </c>
      <c r="G30" s="40">
        <v>0.85458648952374405</v>
      </c>
      <c r="H30" s="40">
        <v>0.97831957549873405</v>
      </c>
      <c r="I30" s="40">
        <v>0.91851704267019996</v>
      </c>
      <c r="J30" s="40">
        <v>1.06966073134795</v>
      </c>
      <c r="K30" s="40">
        <v>1.21101497246093</v>
      </c>
      <c r="L30" s="40">
        <v>1.56385347967517</v>
      </c>
      <c r="M30" s="40">
        <v>1.2113752966970499</v>
      </c>
      <c r="N30"/>
      <c r="O30" s="395">
        <v>1.1244000000000001</v>
      </c>
      <c r="P30" s="297">
        <v>6.9500000000000006E-2</v>
      </c>
      <c r="Q30" s="703"/>
      <c r="R30" s="40">
        <v>-6.75</v>
      </c>
      <c r="S30" s="40">
        <v>1.14966801561569</v>
      </c>
      <c r="T30" s="40">
        <v>1.13368532666614</v>
      </c>
      <c r="U30" s="40">
        <v>1.12107382437672</v>
      </c>
      <c r="V30" s="40">
        <v>1.11292238323245</v>
      </c>
      <c r="W30" s="40">
        <v>0.87683618089377802</v>
      </c>
      <c r="X30" s="40">
        <v>0.90781861868192004</v>
      </c>
      <c r="Y30" s="40">
        <v>1.03022672206146</v>
      </c>
      <c r="Z30" s="40">
        <v>1.36364408413574</v>
      </c>
      <c r="AA30" s="40"/>
      <c r="AB30" s="395">
        <v>1.08698439445799</v>
      </c>
      <c r="AC30" s="297">
        <v>5.4111285142376203E-2</v>
      </c>
      <c r="AD30" s="706"/>
      <c r="AE30" s="706"/>
      <c r="AF30" s="41">
        <v>-2.4999997900000102</v>
      </c>
      <c r="AG30" s="41">
        <v>0.97908971935734002</v>
      </c>
      <c r="AH30" s="41">
        <v>1.1658642657006699</v>
      </c>
      <c r="AI30" s="41">
        <v>1.1658642657006699</v>
      </c>
      <c r="AJ30" s="41">
        <v>1.0696520826279801</v>
      </c>
      <c r="AK30" s="41">
        <v>0.98612833107674402</v>
      </c>
      <c r="AL30" s="41">
        <v>1.0585114378503799</v>
      </c>
      <c r="AM30" s="41">
        <v>1.05751800967232</v>
      </c>
      <c r="AN30" s="41">
        <v>1.0635022536086201</v>
      </c>
      <c r="AO30" s="41">
        <v>1.0089719910063699</v>
      </c>
      <c r="AP30"/>
      <c r="AQ30" s="395">
        <v>1.06167803962234</v>
      </c>
      <c r="AR30" s="297">
        <v>2.2702882345643102E-2</v>
      </c>
      <c r="AT30" s="39">
        <v>-2.4999997900000102</v>
      </c>
      <c r="AU30" s="39">
        <v>0.95908970764679102</v>
      </c>
      <c r="AV30" s="39">
        <v>0.847816787788509</v>
      </c>
      <c r="AW30" s="39">
        <v>1.0923942862812399</v>
      </c>
      <c r="AX30" s="39">
        <v>1.19388306449917</v>
      </c>
      <c r="AY30" s="39">
        <v>1.07763864974599</v>
      </c>
      <c r="AZ30" s="39">
        <v>1.2154217029286201</v>
      </c>
      <c r="BA30" s="39">
        <v>0.98477594654779699</v>
      </c>
      <c r="BB30" s="39"/>
      <c r="BC30" s="395">
        <v>1.05300287791973</v>
      </c>
      <c r="BD30" s="297">
        <v>4.9752156041481699E-2</v>
      </c>
      <c r="BE30"/>
      <c r="BF30" s="706"/>
      <c r="BG30" s="40" t="s">
        <v>224</v>
      </c>
      <c r="BH30" s="40" t="s">
        <v>224</v>
      </c>
      <c r="BI30" s="40" t="s">
        <v>224</v>
      </c>
      <c r="BJ30" s="40" t="s">
        <v>224</v>
      </c>
      <c r="BK30" s="40" t="s">
        <v>224</v>
      </c>
      <c r="BL30" s="40" t="s">
        <v>224</v>
      </c>
      <c r="BM30" s="40" t="s">
        <v>224</v>
      </c>
      <c r="BN30" s="40"/>
      <c r="BO30" s="395" t="s">
        <v>224</v>
      </c>
      <c r="BP30" s="297" t="s">
        <v>224</v>
      </c>
      <c r="BQ30"/>
      <c r="BR30" s="40" t="s">
        <v>224</v>
      </c>
      <c r="BS30" s="40" t="s">
        <v>224</v>
      </c>
      <c r="BT30" s="40" t="s">
        <v>224</v>
      </c>
      <c r="BU30" s="40" t="s">
        <v>224</v>
      </c>
      <c r="BV30" s="40" t="s">
        <v>224</v>
      </c>
      <c r="BW30" s="40" t="s">
        <v>224</v>
      </c>
      <c r="BX30" s="40" t="s">
        <v>224</v>
      </c>
      <c r="BY30" s="40" t="s">
        <v>224</v>
      </c>
      <c r="BZ30" s="40"/>
      <c r="CA30" s="395" t="s">
        <v>224</v>
      </c>
      <c r="CB30" s="297" t="s">
        <v>224</v>
      </c>
      <c r="CD30" s="40" t="s">
        <v>224</v>
      </c>
      <c r="CE30" s="40" t="s">
        <v>224</v>
      </c>
      <c r="CF30" s="40" t="s">
        <v>224</v>
      </c>
      <c r="CG30" s="40" t="s">
        <v>224</v>
      </c>
      <c r="CH30" s="40" t="s">
        <v>224</v>
      </c>
      <c r="CI30" s="40"/>
      <c r="CJ30" s="395" t="s">
        <v>224</v>
      </c>
      <c r="CK30" s="297" t="s">
        <v>224</v>
      </c>
    </row>
    <row r="31" spans="4:89" x14ac:dyDescent="0.2">
      <c r="D31" s="40">
        <v>-6.5</v>
      </c>
      <c r="E31" s="40">
        <v>1.1477758839976699</v>
      </c>
      <c r="F31" s="40">
        <v>0.76319713986993898</v>
      </c>
      <c r="G31" s="40">
        <v>1.23767698114238</v>
      </c>
      <c r="H31" s="40">
        <v>0.99788709384763796</v>
      </c>
      <c r="I31" s="40">
        <v>1.06494723861764</v>
      </c>
      <c r="J31" s="40">
        <v>1.10085154333959</v>
      </c>
      <c r="K31" s="40">
        <v>0.690278540899953</v>
      </c>
      <c r="L31" s="40">
        <v>0.84697666119917703</v>
      </c>
      <c r="M31" s="40">
        <v>0.90677411516780604</v>
      </c>
      <c r="N31"/>
      <c r="O31" s="395">
        <v>0.97330000000000005</v>
      </c>
      <c r="P31" s="297">
        <v>6.1400000000000003E-2</v>
      </c>
      <c r="Q31" s="703"/>
      <c r="R31" s="40">
        <v>-6.5</v>
      </c>
      <c r="S31" s="40">
        <v>0.99637894113395897</v>
      </c>
      <c r="T31" s="40">
        <v>1.0472459838411201</v>
      </c>
      <c r="U31" s="40">
        <v>1.08963459821747</v>
      </c>
      <c r="V31" s="40">
        <v>1.0811246499748699</v>
      </c>
      <c r="W31" s="40">
        <v>1.39113432393699</v>
      </c>
      <c r="X31" s="40">
        <v>1.2074434817199</v>
      </c>
      <c r="Y31" s="40">
        <v>1.01114844556851</v>
      </c>
      <c r="Z31" s="40">
        <v>0.69281916073263194</v>
      </c>
      <c r="AA31" s="40"/>
      <c r="AB31" s="395">
        <v>1.0646161981406801</v>
      </c>
      <c r="AC31" s="297">
        <v>6.9944117223228505E-2</v>
      </c>
      <c r="AD31" s="706"/>
      <c r="AE31" s="706"/>
      <c r="AF31" s="41">
        <v>-2.33333312000001</v>
      </c>
      <c r="AG31" s="41">
        <v>0.94313278530939304</v>
      </c>
      <c r="AH31" s="41">
        <v>0.98490787835808302</v>
      </c>
      <c r="AI31" s="41">
        <v>0.98490787835808302</v>
      </c>
      <c r="AJ31" s="41">
        <v>1.15219476264443</v>
      </c>
      <c r="AK31" s="41">
        <v>1.0365709570344399</v>
      </c>
      <c r="AL31" s="41">
        <v>0.996670606762322</v>
      </c>
      <c r="AM31" s="41">
        <v>1.00512633851414</v>
      </c>
      <c r="AN31" s="41">
        <v>0.84756752684549896</v>
      </c>
      <c r="AO31" s="41">
        <v>1.0751559193129501</v>
      </c>
      <c r="AP31"/>
      <c r="AQ31" s="395">
        <v>1.00291496145993</v>
      </c>
      <c r="AR31" s="297">
        <v>2.81452254031649E-2</v>
      </c>
      <c r="AT31" s="39">
        <v>-2.33333312000001</v>
      </c>
      <c r="AU31" s="39">
        <v>0.97093034455792704</v>
      </c>
      <c r="AV31" s="39">
        <v>1.0126701064019701</v>
      </c>
      <c r="AW31" s="39">
        <v>0.95863171846730799</v>
      </c>
      <c r="AX31" s="39">
        <v>0.72387017757090999</v>
      </c>
      <c r="AY31" s="39">
        <v>1.0476848923712201</v>
      </c>
      <c r="AZ31" s="39">
        <v>1.11545197213862</v>
      </c>
      <c r="BA31" s="39">
        <v>1.04100975008666</v>
      </c>
      <c r="BB31" s="39"/>
      <c r="BC31" s="395">
        <v>0.98146413737066096</v>
      </c>
      <c r="BD31" s="297">
        <v>4.7269326867399097E-2</v>
      </c>
      <c r="BE31"/>
      <c r="BF31" s="706"/>
      <c r="BG31" s="40" t="s">
        <v>224</v>
      </c>
      <c r="BH31" s="40" t="s">
        <v>224</v>
      </c>
      <c r="BI31" s="40" t="s">
        <v>224</v>
      </c>
      <c r="BJ31" s="40" t="s">
        <v>224</v>
      </c>
      <c r="BK31" s="40" t="s">
        <v>224</v>
      </c>
      <c r="BL31" s="40" t="s">
        <v>224</v>
      </c>
      <c r="BM31" s="40" t="s">
        <v>224</v>
      </c>
      <c r="BN31" s="40"/>
      <c r="BO31" s="395" t="s">
        <v>224</v>
      </c>
      <c r="BP31" s="297" t="s">
        <v>224</v>
      </c>
      <c r="BQ31"/>
      <c r="BR31" s="40" t="s">
        <v>224</v>
      </c>
      <c r="BS31" s="40" t="s">
        <v>224</v>
      </c>
      <c r="BT31" s="40" t="s">
        <v>224</v>
      </c>
      <c r="BU31" s="40" t="s">
        <v>224</v>
      </c>
      <c r="BV31" s="40" t="s">
        <v>224</v>
      </c>
      <c r="BW31" s="40" t="s">
        <v>224</v>
      </c>
      <c r="BX31" s="40" t="s">
        <v>224</v>
      </c>
      <c r="BY31" s="40" t="s">
        <v>224</v>
      </c>
      <c r="BZ31" s="40"/>
      <c r="CA31" s="395" t="s">
        <v>224</v>
      </c>
      <c r="CB31" s="297" t="s">
        <v>224</v>
      </c>
      <c r="CD31" s="40" t="s">
        <v>224</v>
      </c>
      <c r="CE31" s="40" t="s">
        <v>224</v>
      </c>
      <c r="CF31" s="40" t="s">
        <v>224</v>
      </c>
      <c r="CG31" s="40" t="s">
        <v>224</v>
      </c>
      <c r="CH31" s="40" t="s">
        <v>224</v>
      </c>
      <c r="CI31" s="40"/>
      <c r="CJ31" s="395" t="s">
        <v>224</v>
      </c>
      <c r="CK31" s="297" t="s">
        <v>224</v>
      </c>
    </row>
    <row r="32" spans="4:89" x14ac:dyDescent="0.2">
      <c r="D32" s="40">
        <v>-6.25</v>
      </c>
      <c r="E32" s="40">
        <v>0.73047736195102397</v>
      </c>
      <c r="F32" s="40">
        <v>1.27970430561879</v>
      </c>
      <c r="G32" s="40">
        <v>1.40755421920186</v>
      </c>
      <c r="H32" s="40">
        <v>1.3026035436805199</v>
      </c>
      <c r="I32" s="40">
        <v>1.2085749427996499</v>
      </c>
      <c r="J32" s="40">
        <v>1.06847351370821</v>
      </c>
      <c r="K32" s="40">
        <v>2.0708356226998599</v>
      </c>
      <c r="L32" s="40">
        <v>1.30903196386649</v>
      </c>
      <c r="M32" s="40">
        <v>1.24159246955691</v>
      </c>
      <c r="N32"/>
      <c r="O32" s="395">
        <v>1.2910999999999999</v>
      </c>
      <c r="P32" s="297">
        <v>0.11749999999999999</v>
      </c>
      <c r="Q32" s="703"/>
      <c r="R32" s="40">
        <v>-6.25</v>
      </c>
      <c r="S32" s="40">
        <v>1.0033466013636201</v>
      </c>
      <c r="T32" s="40">
        <v>0.94341640180719899</v>
      </c>
      <c r="U32" s="40">
        <v>0.92264081734539505</v>
      </c>
      <c r="V32" s="40">
        <v>1.45536003184328</v>
      </c>
      <c r="W32" s="40">
        <v>1.1129074603651801</v>
      </c>
      <c r="X32" s="40">
        <v>0.87539655600531696</v>
      </c>
      <c r="Y32" s="40">
        <v>0.99407841926264096</v>
      </c>
      <c r="Z32" s="40">
        <v>1.3196555233520999</v>
      </c>
      <c r="AA32" s="40"/>
      <c r="AB32" s="395">
        <v>1.07835022641809</v>
      </c>
      <c r="AC32" s="297">
        <v>7.2939416251935299E-2</v>
      </c>
      <c r="AD32" s="706"/>
      <c r="AE32" s="706"/>
      <c r="AF32" s="41">
        <v>-2.1666664500000099</v>
      </c>
      <c r="AG32" s="41">
        <v>1.05013221508654</v>
      </c>
      <c r="AH32" s="41">
        <v>1.11789137782068</v>
      </c>
      <c r="AI32" s="41">
        <v>1.11789137782068</v>
      </c>
      <c r="AJ32" s="41">
        <v>1.15805659645949</v>
      </c>
      <c r="AK32" s="41">
        <v>0.99352695632557897</v>
      </c>
      <c r="AL32" s="41">
        <v>0.92841506214330904</v>
      </c>
      <c r="AM32" s="41">
        <v>1.1046996322026901</v>
      </c>
      <c r="AN32" s="41">
        <v>1.2446685776867801</v>
      </c>
      <c r="AO32" s="41">
        <v>0.93498433862487096</v>
      </c>
      <c r="AP32"/>
      <c r="AQ32" s="395">
        <v>1.0722517926856201</v>
      </c>
      <c r="AR32" s="297">
        <v>3.5064831309549301E-2</v>
      </c>
      <c r="AT32" s="39">
        <v>-2.1666664500000099</v>
      </c>
      <c r="AU32" s="39">
        <v>1.0131624530632599</v>
      </c>
      <c r="AV32" s="39">
        <v>1.07607521931232</v>
      </c>
      <c r="AW32" s="39">
        <v>0.95863171846730799</v>
      </c>
      <c r="AX32" s="39">
        <v>0.83503596545728298</v>
      </c>
      <c r="AY32" s="39">
        <v>1.0580366166478701</v>
      </c>
      <c r="AZ32" s="39">
        <v>1.38269557231818</v>
      </c>
      <c r="BA32" s="39">
        <v>1.0080197092316701</v>
      </c>
      <c r="BB32" s="39"/>
      <c r="BC32" s="395">
        <v>1.0473796077854101</v>
      </c>
      <c r="BD32" s="297">
        <v>6.3444732532371498E-2</v>
      </c>
      <c r="BE32"/>
      <c r="BF32" s="706"/>
      <c r="BG32" s="40" t="s">
        <v>224</v>
      </c>
      <c r="BH32" s="40" t="s">
        <v>224</v>
      </c>
      <c r="BI32" s="40" t="s">
        <v>224</v>
      </c>
      <c r="BJ32" s="40" t="s">
        <v>224</v>
      </c>
      <c r="BK32" s="40" t="s">
        <v>224</v>
      </c>
      <c r="BL32" s="40" t="s">
        <v>224</v>
      </c>
      <c r="BM32" s="40" t="s">
        <v>224</v>
      </c>
      <c r="BN32" s="40"/>
      <c r="BO32" s="395" t="s">
        <v>224</v>
      </c>
      <c r="BP32" s="297" t="s">
        <v>224</v>
      </c>
      <c r="BQ32"/>
      <c r="BR32" s="40" t="s">
        <v>224</v>
      </c>
      <c r="BS32" s="40" t="s">
        <v>224</v>
      </c>
      <c r="BT32" s="40" t="s">
        <v>224</v>
      </c>
      <c r="BU32" s="40" t="s">
        <v>224</v>
      </c>
      <c r="BV32" s="40" t="s">
        <v>224</v>
      </c>
      <c r="BW32" s="40" t="s">
        <v>224</v>
      </c>
      <c r="BX32" s="40" t="s">
        <v>224</v>
      </c>
      <c r="BY32" s="40" t="s">
        <v>224</v>
      </c>
      <c r="BZ32" s="40"/>
      <c r="CA32" s="395" t="s">
        <v>224</v>
      </c>
      <c r="CB32" s="297" t="s">
        <v>224</v>
      </c>
      <c r="CD32" s="40" t="s">
        <v>224</v>
      </c>
      <c r="CE32" s="40" t="s">
        <v>224</v>
      </c>
      <c r="CF32" s="40" t="s">
        <v>224</v>
      </c>
      <c r="CG32" s="40" t="s">
        <v>224</v>
      </c>
      <c r="CH32" s="40" t="s">
        <v>224</v>
      </c>
      <c r="CI32" s="40"/>
      <c r="CJ32" s="395" t="s">
        <v>224</v>
      </c>
      <c r="CK32" s="297" t="s">
        <v>224</v>
      </c>
    </row>
    <row r="33" spans="4:89" x14ac:dyDescent="0.2">
      <c r="D33" s="40">
        <v>-6</v>
      </c>
      <c r="E33" s="40">
        <v>1.00430391075753</v>
      </c>
      <c r="F33" s="40">
        <v>1.1224394342411399</v>
      </c>
      <c r="G33" s="40">
        <v>0.97513941725514497</v>
      </c>
      <c r="H33" s="40">
        <v>0.74337218827212204</v>
      </c>
      <c r="I33" s="40">
        <v>0.96225587516676403</v>
      </c>
      <c r="J33" s="40">
        <v>1.02064665881255</v>
      </c>
      <c r="K33" s="40">
        <v>0.64447058200479101</v>
      </c>
      <c r="L33" s="40">
        <v>1.22874207621814</v>
      </c>
      <c r="M33" s="40">
        <v>0.89445992259906004</v>
      </c>
      <c r="N33"/>
      <c r="O33" s="395">
        <v>0.95330000000000004</v>
      </c>
      <c r="P33" s="297">
        <v>0.06</v>
      </c>
      <c r="Q33" s="703"/>
      <c r="R33" s="40">
        <v>-6</v>
      </c>
      <c r="S33" s="40">
        <v>1.14966801561569</v>
      </c>
      <c r="T33" s="40">
        <v>1.1831552160130501</v>
      </c>
      <c r="U33" s="40">
        <v>1.2629855280328099</v>
      </c>
      <c r="V33" s="40">
        <v>1.4014578402344999</v>
      </c>
      <c r="W33" s="40">
        <v>1.70730121107879</v>
      </c>
      <c r="X33" s="40">
        <v>0.99220357832536499</v>
      </c>
      <c r="Y33" s="40">
        <v>1.1870003489890599</v>
      </c>
      <c r="Z33" s="40">
        <v>0.95015195744088798</v>
      </c>
      <c r="AA33" s="40"/>
      <c r="AB33" s="395">
        <v>1.22924046196627</v>
      </c>
      <c r="AC33" s="297">
        <v>8.4900820659520301E-2</v>
      </c>
      <c r="AD33" s="706"/>
      <c r="AE33" s="706"/>
      <c r="AF33" s="41">
        <v>-1.99999978000001</v>
      </c>
      <c r="AG33" s="41">
        <v>1.03876932905861</v>
      </c>
      <c r="AH33" s="41">
        <v>1.05464924784481</v>
      </c>
      <c r="AI33" s="41">
        <v>1.05464924784481</v>
      </c>
      <c r="AJ33" s="41">
        <v>1.0051041470578199</v>
      </c>
      <c r="AK33" s="41">
        <v>1.1288944783808901</v>
      </c>
      <c r="AL33" s="41">
        <v>1.0253756003229799</v>
      </c>
      <c r="AM33" s="41">
        <v>1.1010295516772399</v>
      </c>
      <c r="AN33" s="41">
        <v>1.22426426470108</v>
      </c>
      <c r="AO33" s="41">
        <v>0.83107998180286502</v>
      </c>
      <c r="AP33"/>
      <c r="AQ33" s="395">
        <v>1.05153509429901</v>
      </c>
      <c r="AR33" s="297">
        <v>3.5334219958166803E-2</v>
      </c>
      <c r="AT33" s="39">
        <v>-1.99999978000001</v>
      </c>
      <c r="AU33" s="39">
        <v>0.991858494015189</v>
      </c>
      <c r="AV33" s="39">
        <v>1.04652382938233</v>
      </c>
      <c r="AW33" s="39">
        <v>1.2699084550588899</v>
      </c>
      <c r="AX33" s="39">
        <v>1.0112892331675301</v>
      </c>
      <c r="AY33" s="39">
        <v>1.0146744598458599</v>
      </c>
      <c r="AZ33" s="39">
        <v>1.1881988226563001</v>
      </c>
      <c r="BA33" s="39">
        <v>1.1007995457822199</v>
      </c>
      <c r="BB33" s="39"/>
      <c r="BC33" s="395">
        <v>1.0890361199869001</v>
      </c>
      <c r="BD33" s="297">
        <v>3.9494255800690201E-2</v>
      </c>
      <c r="BE33"/>
      <c r="BF33" s="706"/>
      <c r="BG33" s="40" t="s">
        <v>224</v>
      </c>
      <c r="BH33" s="40" t="s">
        <v>224</v>
      </c>
      <c r="BI33" s="40" t="s">
        <v>224</v>
      </c>
      <c r="BJ33" s="40" t="s">
        <v>224</v>
      </c>
      <c r="BK33" s="40" t="s">
        <v>224</v>
      </c>
      <c r="BL33" s="40" t="s">
        <v>224</v>
      </c>
      <c r="BM33" s="40" t="s">
        <v>224</v>
      </c>
      <c r="BN33" s="40"/>
      <c r="BO33" s="395" t="s">
        <v>224</v>
      </c>
      <c r="BP33" s="297" t="s">
        <v>224</v>
      </c>
      <c r="BQ33"/>
      <c r="BR33" s="40" t="s">
        <v>224</v>
      </c>
      <c r="BS33" s="40" t="s">
        <v>224</v>
      </c>
      <c r="BT33" s="40" t="s">
        <v>224</v>
      </c>
      <c r="BU33" s="40" t="s">
        <v>224</v>
      </c>
      <c r="BV33" s="40" t="s">
        <v>224</v>
      </c>
      <c r="BW33" s="40" t="s">
        <v>224</v>
      </c>
      <c r="BX33" s="40" t="s">
        <v>224</v>
      </c>
      <c r="BY33" s="40" t="s">
        <v>224</v>
      </c>
      <c r="BZ33" s="40"/>
      <c r="CA33" s="395" t="s">
        <v>224</v>
      </c>
      <c r="CB33" s="297" t="s">
        <v>224</v>
      </c>
      <c r="CD33" s="40" t="s">
        <v>224</v>
      </c>
      <c r="CE33" s="40" t="s">
        <v>224</v>
      </c>
      <c r="CF33" s="40" t="s">
        <v>224</v>
      </c>
      <c r="CG33" s="40" t="s">
        <v>224</v>
      </c>
      <c r="CH33" s="40" t="s">
        <v>224</v>
      </c>
      <c r="CI33" s="40"/>
      <c r="CJ33" s="395" t="s">
        <v>224</v>
      </c>
      <c r="CK33" s="297" t="s">
        <v>224</v>
      </c>
    </row>
    <row r="34" spans="4:89" x14ac:dyDescent="0.2">
      <c r="D34" s="40">
        <v>-5.75</v>
      </c>
      <c r="E34" s="40">
        <v>0.99967577024655196</v>
      </c>
      <c r="F34" s="40">
        <v>0.83257869879776802</v>
      </c>
      <c r="G34" s="40">
        <v>0.92825772139876395</v>
      </c>
      <c r="H34" s="40">
        <v>0.574540389739572</v>
      </c>
      <c r="I34" s="40">
        <v>0.83608597021878295</v>
      </c>
      <c r="J34" s="40">
        <v>1.1705721726950999</v>
      </c>
      <c r="K34" s="40">
        <v>1.01725261575607</v>
      </c>
      <c r="L34" s="40">
        <v>1.02351126800337</v>
      </c>
      <c r="M34" s="40">
        <v>0.99056337383303406</v>
      </c>
      <c r="N34"/>
      <c r="O34" s="395">
        <v>0.93</v>
      </c>
      <c r="P34" s="297">
        <v>5.6500000000000002E-2</v>
      </c>
      <c r="Q34" s="703"/>
      <c r="R34" s="40">
        <v>-5.75</v>
      </c>
      <c r="S34" s="40">
        <v>1.16697491080561</v>
      </c>
      <c r="T34" s="40">
        <v>0.88434101943638899</v>
      </c>
      <c r="U34" s="40">
        <v>1.1008267713886</v>
      </c>
      <c r="V34" s="40">
        <v>1.0811246499748699</v>
      </c>
      <c r="W34" s="40">
        <v>1.34897873836313</v>
      </c>
      <c r="X34" s="40">
        <v>1.1199038565558499</v>
      </c>
      <c r="Y34" s="40">
        <v>1.2928335418547201</v>
      </c>
      <c r="Z34" s="40">
        <v>0.87977034249511099</v>
      </c>
      <c r="AA34" s="40"/>
      <c r="AB34" s="395">
        <v>1.1093442288592801</v>
      </c>
      <c r="AC34" s="297">
        <v>5.9570686198431498E-2</v>
      </c>
      <c r="AD34" s="706"/>
      <c r="AE34" s="706"/>
      <c r="AF34" s="41">
        <v>-1.8333331100000101</v>
      </c>
      <c r="AG34" s="41">
        <v>0.96660200304744903</v>
      </c>
      <c r="AH34" s="41">
        <v>1.10511278587507</v>
      </c>
      <c r="AI34" s="41">
        <v>1.10511278587507</v>
      </c>
      <c r="AJ34" s="41">
        <v>1.16432856639372</v>
      </c>
      <c r="AK34" s="41">
        <v>1.03570673355791</v>
      </c>
      <c r="AL34" s="41">
        <v>1.0280343553928899</v>
      </c>
      <c r="AM34" s="41">
        <v>0.97257610607227696</v>
      </c>
      <c r="AN34" s="41">
        <v>1.0819079761139601</v>
      </c>
      <c r="AO34" s="41">
        <v>1.0425654385910199</v>
      </c>
      <c r="AP34"/>
      <c r="AQ34" s="395">
        <v>1.0557718612132601</v>
      </c>
      <c r="AR34" s="297">
        <v>2.15882857538695E-2</v>
      </c>
      <c r="AT34" s="39">
        <v>-1.8333331100000101</v>
      </c>
      <c r="AU34" s="39">
        <v>0.90635707279102395</v>
      </c>
      <c r="AV34" s="39">
        <v>0.78501554551032704</v>
      </c>
      <c r="AW34" s="39">
        <v>0.97458709125773901</v>
      </c>
      <c r="AX34" s="39">
        <v>1.22799407569366</v>
      </c>
      <c r="AY34" s="39">
        <v>1.00187413812676</v>
      </c>
      <c r="AZ34" s="39">
        <v>1.2572466678380201</v>
      </c>
      <c r="BA34" s="39">
        <v>0.942609998461299</v>
      </c>
      <c r="BB34" s="39"/>
      <c r="BC34" s="395">
        <v>1.01366922709697</v>
      </c>
      <c r="BD34" s="297">
        <v>6.4693317968178204E-2</v>
      </c>
      <c r="BE34"/>
      <c r="BF34" s="706"/>
      <c r="BG34" s="40">
        <v>0</v>
      </c>
      <c r="BH34" s="40">
        <v>949.35498973733002</v>
      </c>
      <c r="BI34" s="40">
        <v>672.81354225825601</v>
      </c>
      <c r="BJ34" s="40">
        <v>706.04522668935294</v>
      </c>
      <c r="BK34" s="40">
        <v>978.26716501932106</v>
      </c>
      <c r="BL34" s="40">
        <v>892.82929919023604</v>
      </c>
      <c r="BM34" s="40">
        <v>1574.52148547048</v>
      </c>
      <c r="BN34" s="40"/>
      <c r="BO34" s="395">
        <v>962.305284727497</v>
      </c>
      <c r="BP34" s="297">
        <v>132.857413177301</v>
      </c>
      <c r="BQ34"/>
      <c r="BR34" s="40">
        <v>0</v>
      </c>
      <c r="BS34" s="40">
        <v>489.96283820831002</v>
      </c>
      <c r="BT34" s="40">
        <v>2548.1255874456601</v>
      </c>
      <c r="BU34" s="40">
        <v>715.38238229695901</v>
      </c>
      <c r="BV34" s="40">
        <v>460.96274544661298</v>
      </c>
      <c r="BW34" s="40">
        <v>1083.7246878580299</v>
      </c>
      <c r="BX34" s="40">
        <v>914.45892883104204</v>
      </c>
      <c r="BY34" s="40">
        <v>520.77320036203901</v>
      </c>
      <c r="BZ34" s="40"/>
      <c r="CA34" s="395">
        <v>961.91291006409494</v>
      </c>
      <c r="CB34" s="297">
        <v>278.69722988791602</v>
      </c>
      <c r="CD34" s="40">
        <v>0</v>
      </c>
      <c r="CE34" s="40">
        <v>862.36809696785201</v>
      </c>
      <c r="CF34" s="40">
        <v>269.71930349089303</v>
      </c>
      <c r="CG34" s="40">
        <v>916.26783571748399</v>
      </c>
      <c r="CH34" s="40">
        <v>485.73088081280099</v>
      </c>
      <c r="CI34" s="40"/>
      <c r="CJ34" s="395">
        <v>633.52152924725704</v>
      </c>
      <c r="CK34" s="297">
        <v>154.51816522392301</v>
      </c>
    </row>
    <row r="35" spans="4:89" x14ac:dyDescent="0.2">
      <c r="D35" s="40">
        <v>-5.5</v>
      </c>
      <c r="E35" s="40">
        <v>0.62410311226015103</v>
      </c>
      <c r="F35" s="40">
        <v>0.51677298805587402</v>
      </c>
      <c r="G35" s="40">
        <v>1.00449145917947</v>
      </c>
      <c r="H35" s="40">
        <v>1.0672577254373099</v>
      </c>
      <c r="I35" s="40">
        <v>1.1634549140602699</v>
      </c>
      <c r="J35" s="40">
        <v>1.0974114523566301</v>
      </c>
      <c r="K35" s="40">
        <v>0.99160755169103898</v>
      </c>
      <c r="L35" s="40">
        <v>0.82209740329332603</v>
      </c>
      <c r="M35" s="40">
        <v>1.0605269272493201</v>
      </c>
      <c r="N35"/>
      <c r="O35" s="395">
        <v>0.92669999999999997</v>
      </c>
      <c r="P35" s="297">
        <v>7.4800000000000005E-2</v>
      </c>
      <c r="Q35" s="703"/>
      <c r="R35" s="40">
        <v>-5.5</v>
      </c>
      <c r="S35" s="40">
        <v>0.81754173571983402</v>
      </c>
      <c r="T35" s="40">
        <v>0.90761315720848901</v>
      </c>
      <c r="U35" s="40">
        <v>0.85166618468385702</v>
      </c>
      <c r="V35" s="40">
        <v>1.0405824617181401</v>
      </c>
      <c r="W35" s="40">
        <v>1.12847259891247</v>
      </c>
      <c r="X35" s="40">
        <v>1.3345427604036399</v>
      </c>
      <c r="Y35" s="40">
        <v>0.83483886367072502</v>
      </c>
      <c r="Z35" s="40">
        <v>0.58246862685258105</v>
      </c>
      <c r="AA35" s="40"/>
      <c r="AB35" s="395">
        <v>0.93721579864621796</v>
      </c>
      <c r="AC35" s="297">
        <v>8.06199275369094E-2</v>
      </c>
      <c r="AD35" s="706"/>
      <c r="AE35" s="706"/>
      <c r="AF35" s="41">
        <v>-1.66666644000001</v>
      </c>
      <c r="AG35" s="41">
        <v>1.1282226441935299</v>
      </c>
      <c r="AH35" s="41">
        <v>0.95531566466546203</v>
      </c>
      <c r="AI35" s="41">
        <v>0.95531566466546203</v>
      </c>
      <c r="AJ35" s="41">
        <v>1.1998684084794899</v>
      </c>
      <c r="AK35" s="41">
        <v>1.05354431339164</v>
      </c>
      <c r="AL35" s="41">
        <v>0.98163629520100004</v>
      </c>
      <c r="AM35" s="41">
        <v>0.85482708029363097</v>
      </c>
      <c r="AN35" s="41">
        <v>1.03095936877117</v>
      </c>
      <c r="AO35" s="41">
        <v>1.1258160944431601</v>
      </c>
      <c r="AP35"/>
      <c r="AQ35" s="395">
        <v>1.0317228371227301</v>
      </c>
      <c r="AR35" s="297">
        <v>3.5822155075628401E-2</v>
      </c>
      <c r="AT35" s="39">
        <v>-1.66666644000001</v>
      </c>
      <c r="AU35" s="39">
        <v>1.0178091139916501</v>
      </c>
      <c r="AV35" s="39">
        <v>0.90433788507243196</v>
      </c>
      <c r="AW35" s="39">
        <v>1.0733409467525099</v>
      </c>
      <c r="AX35" s="39">
        <v>1.2563322916186599</v>
      </c>
      <c r="AY35" s="39">
        <v>0.97617478433703297</v>
      </c>
      <c r="AZ35" s="39">
        <v>1.47487527673665</v>
      </c>
      <c r="BA35" s="39">
        <v>1.00679069515505</v>
      </c>
      <c r="BB35" s="39"/>
      <c r="BC35" s="395">
        <v>1.101380141952</v>
      </c>
      <c r="BD35" s="297">
        <v>7.4758069096721794E-2</v>
      </c>
      <c r="BE35"/>
      <c r="BF35" s="706"/>
      <c r="BG35" s="40">
        <v>0.25</v>
      </c>
      <c r="BH35" s="40">
        <v>806.73201797176</v>
      </c>
      <c r="BI35" s="40">
        <v>581.93009809127</v>
      </c>
      <c r="BJ35" s="40">
        <v>841.11389333346006</v>
      </c>
      <c r="BK35" s="40">
        <v>557.256327376125</v>
      </c>
      <c r="BL35" s="40">
        <v>659.42403199882096</v>
      </c>
      <c r="BM35" s="40">
        <v>857.55339850415703</v>
      </c>
      <c r="BN35" s="40"/>
      <c r="BO35" s="395">
        <v>717.33496121259896</v>
      </c>
      <c r="BP35" s="297">
        <v>54.859696694060403</v>
      </c>
      <c r="BQ35"/>
      <c r="BR35" s="40">
        <v>0.25</v>
      </c>
      <c r="BS35" s="40">
        <v>327.10879950503198</v>
      </c>
      <c r="BT35" s="40">
        <v>1493.3551797177799</v>
      </c>
      <c r="BU35" s="40">
        <v>446.86478239751</v>
      </c>
      <c r="BV35" s="40">
        <v>344.60961440058099</v>
      </c>
      <c r="BW35" s="40">
        <v>678.44445213131803</v>
      </c>
      <c r="BX35" s="40">
        <v>408.602864909657</v>
      </c>
      <c r="BY35" s="40">
        <v>398.82036640808002</v>
      </c>
      <c r="BZ35" s="40"/>
      <c r="CA35" s="395">
        <v>585.40086563856596</v>
      </c>
      <c r="CB35" s="297">
        <v>157.58560981388499</v>
      </c>
      <c r="CD35" s="40">
        <v>0.25</v>
      </c>
      <c r="CE35" s="40">
        <v>743.54738745413795</v>
      </c>
      <c r="CF35" s="40">
        <v>166.48398809671801</v>
      </c>
      <c r="CG35" s="40">
        <v>416.32838982906702</v>
      </c>
      <c r="CH35" s="40">
        <v>300.88897660698399</v>
      </c>
      <c r="CI35" s="40"/>
      <c r="CJ35" s="395">
        <v>406.81218549672701</v>
      </c>
      <c r="CK35" s="297">
        <v>123.308056991838</v>
      </c>
    </row>
    <row r="36" spans="4:89" x14ac:dyDescent="0.2">
      <c r="D36" s="40">
        <v>-5.25</v>
      </c>
      <c r="E36" s="40">
        <v>1.1067838856460499</v>
      </c>
      <c r="F36" s="40">
        <v>0.80174245069414396</v>
      </c>
      <c r="G36" s="40">
        <v>0.93274205140833599</v>
      </c>
      <c r="H36" s="40">
        <v>0.98674527671634105</v>
      </c>
      <c r="I36" s="40">
        <v>0.78730031034185399</v>
      </c>
      <c r="J36" s="40">
        <v>1.0217278824142999</v>
      </c>
      <c r="K36" s="40">
        <v>0.91345132843402199</v>
      </c>
      <c r="L36" s="40">
        <v>0.74829545910133899</v>
      </c>
      <c r="M36" s="40">
        <v>0.95834991677134296</v>
      </c>
      <c r="N36"/>
      <c r="O36" s="395">
        <v>0.91779999999999995</v>
      </c>
      <c r="P36" s="297">
        <v>3.9600000000000003E-2</v>
      </c>
      <c r="Q36" s="703"/>
      <c r="R36" s="40">
        <v>-5.25</v>
      </c>
      <c r="S36" s="40">
        <v>0.96814148746040596</v>
      </c>
      <c r="T36" s="40">
        <v>0.82831553230480903</v>
      </c>
      <c r="U36" s="40">
        <v>1.0220011098677799</v>
      </c>
      <c r="V36" s="40">
        <v>1.10364806545863</v>
      </c>
      <c r="W36" s="40">
        <v>0.84311171239787197</v>
      </c>
      <c r="X36" s="40">
        <v>0.89216657353223605</v>
      </c>
      <c r="Y36" s="40">
        <v>0.95530113279781603</v>
      </c>
      <c r="Z36" s="40">
        <v>0.90909604947065903</v>
      </c>
      <c r="AA36" s="40"/>
      <c r="AB36" s="395">
        <v>0.94022270791127704</v>
      </c>
      <c r="AC36" s="297">
        <v>3.2632803933523198E-2</v>
      </c>
      <c r="AD36" s="706"/>
      <c r="AE36" s="706"/>
      <c r="AF36" s="41">
        <v>-1.4999997700000101</v>
      </c>
      <c r="AG36" s="41">
        <v>1.2659312545207499</v>
      </c>
      <c r="AH36" s="41">
        <v>1.0657080746957099</v>
      </c>
      <c r="AI36" s="41">
        <v>1.0657080746957099</v>
      </c>
      <c r="AJ36" s="41">
        <v>1.0089463092356199</v>
      </c>
      <c r="AK36" s="41">
        <v>1.06076147367633</v>
      </c>
      <c r="AL36" s="41">
        <v>1.0337456014689199</v>
      </c>
      <c r="AM36" s="41">
        <v>0.98871565913480297</v>
      </c>
      <c r="AN36" s="41">
        <v>1.01470542608685</v>
      </c>
      <c r="AO36" s="41">
        <v>1.10781467268662</v>
      </c>
      <c r="AP36"/>
      <c r="AQ36" s="395">
        <v>1.06800406068903</v>
      </c>
      <c r="AR36" s="297">
        <v>2.7540856559460401E-2</v>
      </c>
      <c r="AT36" s="39">
        <v>-1.4999997700000101</v>
      </c>
      <c r="AU36" s="39">
        <v>0.92440291797554897</v>
      </c>
      <c r="AV36" s="39">
        <v>1.0399002608419401</v>
      </c>
      <c r="AW36" s="39">
        <v>1.04009881064635</v>
      </c>
      <c r="AX36" s="39">
        <v>0.57306387722716201</v>
      </c>
      <c r="AY36" s="39">
        <v>0.90071290144542504</v>
      </c>
      <c r="AZ36" s="39">
        <v>0.69715748258665999</v>
      </c>
      <c r="BA36" s="39">
        <v>1.06770634335287</v>
      </c>
      <c r="BB36" s="39"/>
      <c r="BC36" s="395">
        <v>0.89186322772513804</v>
      </c>
      <c r="BD36" s="297">
        <v>7.16290134363127E-2</v>
      </c>
      <c r="BE36"/>
      <c r="BF36" s="706"/>
      <c r="BG36" s="40">
        <v>0.5</v>
      </c>
      <c r="BH36" s="40">
        <v>629.88786358546201</v>
      </c>
      <c r="BI36" s="40">
        <v>460.83818848845698</v>
      </c>
      <c r="BJ36" s="40">
        <v>816.19442739124599</v>
      </c>
      <c r="BK36" s="40">
        <v>496.29363076889803</v>
      </c>
      <c r="BL36" s="40">
        <v>541.55262205075906</v>
      </c>
      <c r="BM36" s="40">
        <v>761.43124830124395</v>
      </c>
      <c r="BN36" s="40"/>
      <c r="BO36" s="395">
        <v>617.699663431011</v>
      </c>
      <c r="BP36" s="297">
        <v>59.259545231356697</v>
      </c>
      <c r="BQ36"/>
      <c r="BR36" s="40">
        <v>0.5</v>
      </c>
      <c r="BS36" s="40">
        <v>277.84816208139898</v>
      </c>
      <c r="BT36" s="40">
        <v>1172.1066053624099</v>
      </c>
      <c r="BU36" s="40">
        <v>338.46445742493302</v>
      </c>
      <c r="BV36" s="40">
        <v>314.27833652898403</v>
      </c>
      <c r="BW36" s="40">
        <v>540.37573268963297</v>
      </c>
      <c r="BX36" s="40">
        <v>245.123015496932</v>
      </c>
      <c r="BY36" s="40">
        <v>327.33078682540201</v>
      </c>
      <c r="BZ36" s="40"/>
      <c r="CA36" s="395">
        <v>459.36101377281398</v>
      </c>
      <c r="CB36" s="297">
        <v>124.069051400418</v>
      </c>
      <c r="CD36" s="40">
        <v>0.5</v>
      </c>
      <c r="CE36" s="40">
        <v>535.01761294079404</v>
      </c>
      <c r="CF36" s="40">
        <v>148.51606796811399</v>
      </c>
      <c r="CG36" s="40">
        <v>232.52101085472</v>
      </c>
      <c r="CH36" s="40">
        <v>251.59374102019601</v>
      </c>
      <c r="CI36" s="40"/>
      <c r="CJ36" s="395">
        <v>291.91210819595602</v>
      </c>
      <c r="CK36" s="297">
        <v>84.071192036562493</v>
      </c>
    </row>
    <row r="37" spans="4:89" x14ac:dyDescent="0.2">
      <c r="D37" s="40">
        <v>-5</v>
      </c>
      <c r="E37" s="40">
        <v>1.23385904832645</v>
      </c>
      <c r="F37" s="40">
        <v>0.89039666318159905</v>
      </c>
      <c r="G37" s="40">
        <v>1.1551651775626599</v>
      </c>
      <c r="H37" s="40">
        <v>0.72573525419265394</v>
      </c>
      <c r="I37" s="40">
        <v>1.04098592483991</v>
      </c>
      <c r="J37" s="40">
        <v>0.81305750357264095</v>
      </c>
      <c r="K37" s="40">
        <v>1.1402172377789901</v>
      </c>
      <c r="L37" s="40">
        <v>1.14946839388149</v>
      </c>
      <c r="M37" s="40">
        <v>1.0259981454965099</v>
      </c>
      <c r="N37"/>
      <c r="O37" s="395">
        <v>1.02</v>
      </c>
      <c r="P37" s="297">
        <v>5.7799999999999997E-2</v>
      </c>
      <c r="Q37" s="703"/>
      <c r="R37" s="40">
        <v>-5</v>
      </c>
      <c r="S37" s="40">
        <v>1.0389592776882</v>
      </c>
      <c r="T37" s="40">
        <v>1.0306230025113901</v>
      </c>
      <c r="U37" s="40">
        <v>1.0123575670489</v>
      </c>
      <c r="V37" s="40">
        <v>1.0033164486983499</v>
      </c>
      <c r="W37" s="40">
        <v>1.0960452249200401</v>
      </c>
      <c r="X37" s="40">
        <v>0.98044414644353095</v>
      </c>
      <c r="Y37" s="40">
        <v>0.68127897162837803</v>
      </c>
      <c r="Z37" s="40">
        <v>1.15469855761822</v>
      </c>
      <c r="AA37" s="40"/>
      <c r="AB37" s="395">
        <v>0.99971539956963096</v>
      </c>
      <c r="AC37" s="297">
        <v>4.95948780856642E-2</v>
      </c>
      <c r="AD37" s="706"/>
      <c r="AE37" s="706"/>
      <c r="AF37" s="41">
        <v>-1.3333331000000099</v>
      </c>
      <c r="AG37" s="41">
        <v>1.01892023483353</v>
      </c>
      <c r="AH37" s="41">
        <v>0.97707716587611604</v>
      </c>
      <c r="AI37" s="41">
        <v>0.97707716587611604</v>
      </c>
      <c r="AJ37" s="41">
        <v>1.2315439709268201</v>
      </c>
      <c r="AK37" s="41">
        <v>1.2541529709803001</v>
      </c>
      <c r="AL37" s="41">
        <v>1.04841777089411</v>
      </c>
      <c r="AM37" s="41">
        <v>1.2294829972821999</v>
      </c>
      <c r="AN37" s="41">
        <v>0.97586283293941001</v>
      </c>
      <c r="AO37" s="41">
        <v>1.0555203775203701</v>
      </c>
      <c r="AP37"/>
      <c r="AQ37" s="395">
        <v>1.0853394985698901</v>
      </c>
      <c r="AR37" s="297">
        <v>3.9570893247582603E-2</v>
      </c>
      <c r="AT37" s="39">
        <v>-1.3333331000000099</v>
      </c>
      <c r="AU37" s="39">
        <v>0.94753445404667302</v>
      </c>
      <c r="AV37" s="39">
        <v>1.0405024515765899</v>
      </c>
      <c r="AW37" s="39">
        <v>0.83342148010253803</v>
      </c>
      <c r="AX37" s="39">
        <v>0.70790247185866195</v>
      </c>
      <c r="AY37" s="39">
        <v>0.92599028064365996</v>
      </c>
      <c r="AZ37" s="39">
        <v>0.93097331352684898</v>
      </c>
      <c r="BA37" s="39">
        <v>1.06628416907304</v>
      </c>
      <c r="BB37" s="39"/>
      <c r="BC37" s="395">
        <v>0.921801231546861</v>
      </c>
      <c r="BD37" s="297">
        <v>4.6108782526362101E-2</v>
      </c>
      <c r="BE37"/>
      <c r="BF37" s="706"/>
      <c r="BG37" s="40">
        <v>0.75</v>
      </c>
      <c r="BH37" s="40">
        <v>560.32395167008997</v>
      </c>
      <c r="BI37" s="40">
        <v>480.18062052790799</v>
      </c>
      <c r="BJ37" s="40">
        <v>783.97715462442295</v>
      </c>
      <c r="BK37" s="40">
        <v>487.70157285781301</v>
      </c>
      <c r="BL37" s="40">
        <v>488.24258585263198</v>
      </c>
      <c r="BM37" s="40">
        <v>611.01712918500596</v>
      </c>
      <c r="BN37" s="40"/>
      <c r="BO37" s="395">
        <v>568.57383578631197</v>
      </c>
      <c r="BP37" s="297">
        <v>47.984329608645403</v>
      </c>
      <c r="BQ37"/>
      <c r="BR37" s="40">
        <v>0.75</v>
      </c>
      <c r="BS37" s="40">
        <v>232.31949713438601</v>
      </c>
      <c r="BT37" s="40">
        <v>913.05693866231195</v>
      </c>
      <c r="BU37" s="40">
        <v>327.31615225285702</v>
      </c>
      <c r="BV37" s="40">
        <v>299.43053513220502</v>
      </c>
      <c r="BW37" s="40">
        <v>526.64901543418705</v>
      </c>
      <c r="BX37" s="40">
        <v>231.813132099493</v>
      </c>
      <c r="BY37" s="40">
        <v>250.27538228566499</v>
      </c>
      <c r="BZ37" s="40"/>
      <c r="CA37" s="395">
        <v>397.26580757158598</v>
      </c>
      <c r="CB37" s="297">
        <v>94.293520768499704</v>
      </c>
      <c r="CD37" s="40">
        <v>0.75</v>
      </c>
      <c r="CE37" s="40">
        <v>466.30946885550202</v>
      </c>
      <c r="CF37" s="40">
        <v>147.63371986946899</v>
      </c>
      <c r="CG37" s="40">
        <v>159.76568708453601</v>
      </c>
      <c r="CH37" s="40">
        <v>239.31543254291799</v>
      </c>
      <c r="CI37" s="40"/>
      <c r="CJ37" s="395">
        <v>253.256077088106</v>
      </c>
      <c r="CK37" s="297">
        <v>73.870734327702195</v>
      </c>
    </row>
    <row r="38" spans="4:89" x14ac:dyDescent="0.2">
      <c r="D38" s="40">
        <v>-4.75</v>
      </c>
      <c r="E38" s="40">
        <v>0.94422503816394099</v>
      </c>
      <c r="F38" s="40">
        <v>0.88155391939494498</v>
      </c>
      <c r="G38" s="40">
        <v>1.00192895628562</v>
      </c>
      <c r="H38" s="40">
        <v>1.4687498812151401</v>
      </c>
      <c r="I38" s="40">
        <v>1.4492157852118299</v>
      </c>
      <c r="J38" s="40">
        <v>0.97943407597064402</v>
      </c>
      <c r="K38" s="40">
        <v>1.1238219202215201</v>
      </c>
      <c r="L38" s="40">
        <v>0.763009164809199</v>
      </c>
      <c r="M38" s="40">
        <v>0.75887436235982297</v>
      </c>
      <c r="N38"/>
      <c r="O38" s="395">
        <v>1.04</v>
      </c>
      <c r="P38" s="297">
        <v>8.7999999999999995E-2</v>
      </c>
      <c r="Q38" s="703"/>
      <c r="R38" s="40">
        <v>-4.75</v>
      </c>
      <c r="S38" s="40">
        <v>1.0440228580862601</v>
      </c>
      <c r="T38" s="40">
        <v>0.98863464160121395</v>
      </c>
      <c r="U38" s="40">
        <v>0.85527718715168999</v>
      </c>
      <c r="V38" s="40">
        <v>0.94598408020130698</v>
      </c>
      <c r="W38" s="40">
        <v>1.16738544715082</v>
      </c>
      <c r="X38" s="40">
        <v>0.714057070216918</v>
      </c>
      <c r="Y38" s="40">
        <v>0.84003101616161502</v>
      </c>
      <c r="Z38" s="40">
        <v>0.93152154230453299</v>
      </c>
      <c r="AA38" s="40"/>
      <c r="AB38" s="395">
        <v>0.935864230359296</v>
      </c>
      <c r="AC38" s="297">
        <v>4.8749183499801202E-2</v>
      </c>
      <c r="AD38" s="706"/>
      <c r="AE38" s="706"/>
      <c r="AF38" s="41">
        <v>-1.16666643000001</v>
      </c>
      <c r="AG38" s="41">
        <v>1.18404185277539</v>
      </c>
      <c r="AH38" s="41">
        <v>0.87438728632820695</v>
      </c>
      <c r="AI38" s="41">
        <v>0.87438728632820695</v>
      </c>
      <c r="AJ38" s="41">
        <v>1.14880016963761</v>
      </c>
      <c r="AK38" s="41">
        <v>1.0022943692911099</v>
      </c>
      <c r="AL38" s="41">
        <v>1.131763864659</v>
      </c>
      <c r="AM38" s="41">
        <v>1.07521781850786</v>
      </c>
      <c r="AN38" s="41">
        <v>0.95811981295578197</v>
      </c>
      <c r="AO38" s="41">
        <v>1.03477451576907</v>
      </c>
      <c r="AP38"/>
      <c r="AQ38" s="395">
        <v>1.0315318862502501</v>
      </c>
      <c r="AR38" s="297">
        <v>3.8117067566378601E-2</v>
      </c>
      <c r="AT38" s="39">
        <v>-1.16666643000001</v>
      </c>
      <c r="AU38" s="39">
        <v>0.82184112698592204</v>
      </c>
      <c r="AV38" s="39">
        <v>1.1304223831340201</v>
      </c>
      <c r="AW38" s="39">
        <v>0.92103829941011695</v>
      </c>
      <c r="AX38" s="39">
        <v>0.88415621688732404</v>
      </c>
      <c r="AY38" s="39">
        <v>0.85097512049482005</v>
      </c>
      <c r="AZ38" s="39">
        <v>0.82480599384874997</v>
      </c>
      <c r="BA38" s="39">
        <v>1.0864696909621001</v>
      </c>
      <c r="BB38" s="39"/>
      <c r="BC38" s="395">
        <v>0.93138697596043696</v>
      </c>
      <c r="BD38" s="297">
        <v>4.7766656727029899E-2</v>
      </c>
      <c r="BE38"/>
      <c r="BF38" s="706"/>
      <c r="BG38" s="40">
        <v>1</v>
      </c>
      <c r="BH38" s="40">
        <v>503.87362088272499</v>
      </c>
      <c r="BI38" s="40">
        <v>468.43068563990897</v>
      </c>
      <c r="BJ38" s="40">
        <v>791.03089394737594</v>
      </c>
      <c r="BK38" s="40">
        <v>392.37064460624299</v>
      </c>
      <c r="BL38" s="40">
        <v>469.32343372795702</v>
      </c>
      <c r="BM38" s="40">
        <v>586.73787011959905</v>
      </c>
      <c r="BN38" s="40"/>
      <c r="BO38" s="395">
        <v>535.29452482063505</v>
      </c>
      <c r="BP38" s="297">
        <v>57.237800697159997</v>
      </c>
      <c r="BQ38"/>
      <c r="BR38" s="40">
        <v>1</v>
      </c>
      <c r="BS38" s="40">
        <v>215.40031373909201</v>
      </c>
      <c r="BT38" s="40">
        <v>771.54465889362405</v>
      </c>
      <c r="BU38" s="40">
        <v>294.54101663574801</v>
      </c>
      <c r="BV38" s="40">
        <v>280.33727709229203</v>
      </c>
      <c r="BW38" s="40">
        <v>463.4064405487</v>
      </c>
      <c r="BX38" s="40">
        <v>201.373553597035</v>
      </c>
      <c r="BY38" s="40">
        <v>208.964794438328</v>
      </c>
      <c r="BZ38" s="40"/>
      <c r="CA38" s="395">
        <v>347.93829356354598</v>
      </c>
      <c r="CB38" s="297">
        <v>78.461028373524201</v>
      </c>
      <c r="CD38" s="40">
        <v>1</v>
      </c>
      <c r="CE38" s="40">
        <v>470.35703958993702</v>
      </c>
      <c r="CF38" s="40">
        <v>203.46260112152001</v>
      </c>
      <c r="CG38" s="40">
        <v>158.06601912939701</v>
      </c>
      <c r="CH38" s="40">
        <v>217.509864120407</v>
      </c>
      <c r="CI38" s="40"/>
      <c r="CJ38" s="395">
        <v>262.34888099031502</v>
      </c>
      <c r="CK38" s="297">
        <v>70.486665826804199</v>
      </c>
    </row>
    <row r="39" spans="4:89" x14ac:dyDescent="0.2">
      <c r="D39" s="40">
        <v>-4.5</v>
      </c>
      <c r="E39" s="40">
        <v>1.0727289659160499</v>
      </c>
      <c r="F39" s="40">
        <v>1.1233204748116801</v>
      </c>
      <c r="G39" s="40">
        <v>0.94544768363237297</v>
      </c>
      <c r="H39" s="40">
        <v>1.48674922394941</v>
      </c>
      <c r="I39" s="40">
        <v>1.0460887556918199</v>
      </c>
      <c r="J39" s="40">
        <v>1.0506656000749599</v>
      </c>
      <c r="K39" s="40">
        <v>1.01725261575607</v>
      </c>
      <c r="L39" s="40">
        <v>0.87347853239505202</v>
      </c>
      <c r="M39" s="40">
        <v>0.85828693278882995</v>
      </c>
      <c r="N39"/>
      <c r="O39" s="395">
        <v>1.0532999999999999</v>
      </c>
      <c r="P39" s="297">
        <v>6.2199999999999998E-2</v>
      </c>
      <c r="Q39" s="703"/>
      <c r="R39" s="40">
        <v>-4.5</v>
      </c>
      <c r="S39" s="40">
        <v>1.0511250412494799</v>
      </c>
      <c r="T39" s="40">
        <v>1.02749993668524</v>
      </c>
      <c r="U39" s="40">
        <v>0.929092800579429</v>
      </c>
      <c r="V39" s="40">
        <v>1.33138494822278</v>
      </c>
      <c r="W39" s="40">
        <v>0.85365060903594803</v>
      </c>
      <c r="X39" s="40">
        <v>1.0949316785116701</v>
      </c>
      <c r="Y39" s="40">
        <v>0.66568493891764002</v>
      </c>
      <c r="Z39" s="40">
        <v>1.01801995884874</v>
      </c>
      <c r="AA39" s="40"/>
      <c r="AB39" s="395">
        <v>0.99642373900636905</v>
      </c>
      <c r="AC39" s="297">
        <v>6.8221404378525904E-2</v>
      </c>
      <c r="AD39" s="706"/>
      <c r="AE39" s="706"/>
      <c r="AF39" s="41">
        <v>-0.999999760000015</v>
      </c>
      <c r="AG39" s="41" t="s">
        <v>224</v>
      </c>
      <c r="AH39" s="41" t="s">
        <v>224</v>
      </c>
      <c r="AI39" s="41" t="s">
        <v>224</v>
      </c>
      <c r="AJ39" s="41" t="s">
        <v>224</v>
      </c>
      <c r="AK39" s="41" t="s">
        <v>224</v>
      </c>
      <c r="AL39" s="41" t="s">
        <v>224</v>
      </c>
      <c r="AM39" s="41" t="s">
        <v>224</v>
      </c>
      <c r="AN39" s="41" t="s">
        <v>224</v>
      </c>
      <c r="AO39" s="41" t="s">
        <v>224</v>
      </c>
      <c r="AP39"/>
      <c r="AQ39" s="395" t="s">
        <v>224</v>
      </c>
      <c r="AR39" s="297" t="s">
        <v>224</v>
      </c>
      <c r="AT39" s="39">
        <v>-0.999999760000015</v>
      </c>
      <c r="AU39" s="39" t="s">
        <v>224</v>
      </c>
      <c r="AV39" s="39" t="s">
        <v>224</v>
      </c>
      <c r="AW39" s="39" t="s">
        <v>224</v>
      </c>
      <c r="AX39" s="39" t="s">
        <v>224</v>
      </c>
      <c r="AY39" s="39" t="s">
        <v>224</v>
      </c>
      <c r="AZ39" s="39" t="s">
        <v>224</v>
      </c>
      <c r="BA39" s="39" t="s">
        <v>224</v>
      </c>
      <c r="BB39" s="39"/>
      <c r="BC39" s="395" t="s">
        <v>224</v>
      </c>
      <c r="BD39" s="297" t="s">
        <v>224</v>
      </c>
      <c r="BE39"/>
      <c r="BF39" s="706"/>
      <c r="BG39" s="40">
        <v>1.25</v>
      </c>
      <c r="BH39" s="40">
        <v>409.63212283441101</v>
      </c>
      <c r="BI39" s="40">
        <v>396.07128945114198</v>
      </c>
      <c r="BJ39" s="40">
        <v>793.98558991438802</v>
      </c>
      <c r="BK39" s="40">
        <v>363.32130595447802</v>
      </c>
      <c r="BL39" s="40">
        <v>431.07604481775502</v>
      </c>
      <c r="BM39" s="40">
        <v>591.71071663150099</v>
      </c>
      <c r="BN39" s="40"/>
      <c r="BO39" s="395">
        <v>497.63284493394599</v>
      </c>
      <c r="BP39" s="297">
        <v>67.627378377757296</v>
      </c>
      <c r="BQ39"/>
      <c r="BR39" s="40">
        <v>1.25</v>
      </c>
      <c r="BS39" s="40">
        <v>196.369665465124</v>
      </c>
      <c r="BT39" s="40">
        <v>648.428258598821</v>
      </c>
      <c r="BU39" s="40">
        <v>327.72207835421102</v>
      </c>
      <c r="BV39" s="40">
        <v>273.32203218802499</v>
      </c>
      <c r="BW39" s="40">
        <v>480.18527723727499</v>
      </c>
      <c r="BX39" s="40">
        <v>169.34033214996001</v>
      </c>
      <c r="BY39" s="40">
        <v>231.84642108052199</v>
      </c>
      <c r="BZ39" s="40"/>
      <c r="CA39" s="395">
        <v>332.45915215342001</v>
      </c>
      <c r="CB39" s="297">
        <v>65.543541065413507</v>
      </c>
      <c r="CD39" s="40">
        <v>1.25</v>
      </c>
      <c r="CE39" s="40">
        <v>402.258052247492</v>
      </c>
      <c r="CF39" s="40">
        <v>200.29415033415</v>
      </c>
      <c r="CG39" s="40">
        <v>140.05533408753999</v>
      </c>
      <c r="CH39" s="40">
        <v>211.097610725301</v>
      </c>
      <c r="CI39" s="40"/>
      <c r="CJ39" s="395">
        <v>238.426286848621</v>
      </c>
      <c r="CK39" s="297">
        <v>56.8027347307073</v>
      </c>
    </row>
    <row r="40" spans="4:89" x14ac:dyDescent="0.2">
      <c r="D40" s="40">
        <v>-4.25</v>
      </c>
      <c r="E40" s="40">
        <v>0.94076635481474302</v>
      </c>
      <c r="F40" s="40">
        <v>0.83257869803993401</v>
      </c>
      <c r="G40" s="40">
        <v>1.08051164096601</v>
      </c>
      <c r="H40" s="40">
        <v>1.0583638690836501</v>
      </c>
      <c r="I40" s="40">
        <v>0.99506014790254604</v>
      </c>
      <c r="J40" s="40">
        <v>0.96162616233739395</v>
      </c>
      <c r="K40" s="40">
        <v>1.21541868439017</v>
      </c>
      <c r="L40" s="40">
        <v>1.15915739102821</v>
      </c>
      <c r="M40" s="40">
        <v>1.0097493391156001</v>
      </c>
      <c r="N40"/>
      <c r="O40" s="395">
        <v>1.0288999999999999</v>
      </c>
      <c r="P40" s="297">
        <v>3.9199999999999999E-2</v>
      </c>
      <c r="Q40" s="703"/>
      <c r="R40" s="40">
        <v>-4.25</v>
      </c>
      <c r="S40" s="40">
        <v>0.86739182093547695</v>
      </c>
      <c r="T40" s="40">
        <v>0.88792136856126802</v>
      </c>
      <c r="U40" s="40">
        <v>1.00726164588404</v>
      </c>
      <c r="V40" s="40">
        <v>0.71665460621311305</v>
      </c>
      <c r="W40" s="40">
        <v>1.0433507443772601</v>
      </c>
      <c r="X40" s="40">
        <v>1.8111652819281201</v>
      </c>
      <c r="Y40" s="40">
        <v>0.96682817646824104</v>
      </c>
      <c r="Z40" s="40">
        <v>0.92375887701295001</v>
      </c>
      <c r="AA40" s="40"/>
      <c r="AB40" s="395">
        <v>1.0280415651725601</v>
      </c>
      <c r="AC40" s="297">
        <v>0.117334590092127</v>
      </c>
      <c r="AD40" s="706"/>
      <c r="AE40" s="706"/>
      <c r="AF40" s="41">
        <v>-0.83333309000001499</v>
      </c>
      <c r="AG40" s="41" t="s">
        <v>224</v>
      </c>
      <c r="AH40" s="41" t="s">
        <v>224</v>
      </c>
      <c r="AI40" s="41" t="s">
        <v>224</v>
      </c>
      <c r="AJ40" s="41" t="s">
        <v>224</v>
      </c>
      <c r="AK40" s="41" t="s">
        <v>224</v>
      </c>
      <c r="AL40" s="41" t="s">
        <v>224</v>
      </c>
      <c r="AM40" s="41" t="s">
        <v>224</v>
      </c>
      <c r="AN40" s="41" t="s">
        <v>224</v>
      </c>
      <c r="AO40" s="41" t="s">
        <v>224</v>
      </c>
      <c r="AP40"/>
      <c r="AQ40" s="395" t="s">
        <v>224</v>
      </c>
      <c r="AR40" s="297" t="s">
        <v>224</v>
      </c>
      <c r="AT40" s="39">
        <v>-0.83333309000001499</v>
      </c>
      <c r="AU40" s="39" t="s">
        <v>224</v>
      </c>
      <c r="AV40" s="39" t="s">
        <v>224</v>
      </c>
      <c r="AW40" s="39" t="s">
        <v>224</v>
      </c>
      <c r="AX40" s="39" t="s">
        <v>224</v>
      </c>
      <c r="AY40" s="39" t="s">
        <v>224</v>
      </c>
      <c r="AZ40" s="39" t="s">
        <v>224</v>
      </c>
      <c r="BA40" s="39" t="s">
        <v>224</v>
      </c>
      <c r="BB40" s="39"/>
      <c r="BC40" s="395" t="s">
        <v>224</v>
      </c>
      <c r="BD40" s="297" t="s">
        <v>224</v>
      </c>
      <c r="BE40"/>
      <c r="BF40" s="706"/>
      <c r="BG40" s="40">
        <v>1.5</v>
      </c>
      <c r="BH40" s="40">
        <v>375.93616611558099</v>
      </c>
      <c r="BI40" s="40">
        <v>404.93975477669102</v>
      </c>
      <c r="BJ40" s="40">
        <v>750.20868278958994</v>
      </c>
      <c r="BK40" s="40">
        <v>355.54753927301903</v>
      </c>
      <c r="BL40" s="40">
        <v>391.65276391435702</v>
      </c>
      <c r="BM40" s="40">
        <v>573.164833678999</v>
      </c>
      <c r="BN40" s="40"/>
      <c r="BO40" s="395">
        <v>475.24162342470601</v>
      </c>
      <c r="BP40" s="297">
        <v>63.590758407231696</v>
      </c>
      <c r="BQ40"/>
      <c r="BR40" s="40">
        <v>1.5</v>
      </c>
      <c r="BS40" s="40">
        <v>193.540632363008</v>
      </c>
      <c r="BT40" s="40">
        <v>642.22085479511998</v>
      </c>
      <c r="BU40" s="40">
        <v>292.874665970455</v>
      </c>
      <c r="BV40" s="40">
        <v>270.37063546297901</v>
      </c>
      <c r="BW40" s="40">
        <v>423.30892577201098</v>
      </c>
      <c r="BX40" s="40">
        <v>168.56824470778599</v>
      </c>
      <c r="BY40" s="40">
        <v>203.089792395785</v>
      </c>
      <c r="BZ40" s="40"/>
      <c r="CA40" s="395">
        <v>313.424821638163</v>
      </c>
      <c r="CB40" s="297">
        <v>63.618428185678702</v>
      </c>
      <c r="CD40" s="40">
        <v>1.5</v>
      </c>
      <c r="CE40" s="40">
        <v>431.712109433732</v>
      </c>
      <c r="CF40" s="40">
        <v>237.593628073281</v>
      </c>
      <c r="CG40" s="40">
        <v>181.531986004467</v>
      </c>
      <c r="CH40" s="40">
        <v>186.31855165045999</v>
      </c>
      <c r="CI40" s="40"/>
      <c r="CJ40" s="395">
        <v>259.28906879048498</v>
      </c>
      <c r="CK40" s="297">
        <v>58.858061885954903</v>
      </c>
    </row>
    <row r="41" spans="4:89" x14ac:dyDescent="0.2">
      <c r="D41" s="40">
        <v>-4</v>
      </c>
      <c r="E41" s="40">
        <v>1.44384995455122</v>
      </c>
      <c r="F41" s="40">
        <v>1.3506276767735701</v>
      </c>
      <c r="G41" s="40">
        <v>0.89686734752276298</v>
      </c>
      <c r="H41" s="40">
        <v>0.87693005562511395</v>
      </c>
      <c r="I41" s="40">
        <v>1.1118889880942799</v>
      </c>
      <c r="J41" s="40">
        <v>1.02064665881255</v>
      </c>
      <c r="K41" s="40">
        <v>0.95266518450877302</v>
      </c>
      <c r="L41" s="40">
        <v>1.08671001402847</v>
      </c>
      <c r="M41" s="40">
        <v>0.94100421131552403</v>
      </c>
      <c r="N41"/>
      <c r="O41" s="395">
        <v>1.0755999999999999</v>
      </c>
      <c r="P41" s="297">
        <v>6.6199999999999995E-2</v>
      </c>
      <c r="Q41" s="703"/>
      <c r="R41" s="40">
        <v>-4</v>
      </c>
      <c r="S41" s="40">
        <v>1.1036813067846301</v>
      </c>
      <c r="T41" s="40">
        <v>1.0184979677966499</v>
      </c>
      <c r="U41" s="40">
        <v>1.0986523691369099</v>
      </c>
      <c r="V41" s="40">
        <v>0.82259477707798001</v>
      </c>
      <c r="W41" s="40">
        <v>1.4008625365809899</v>
      </c>
      <c r="X41" s="40">
        <v>0.99734835586497605</v>
      </c>
      <c r="Y41" s="40">
        <v>0.76078281641866496</v>
      </c>
      <c r="Z41" s="40">
        <v>1.1085106662531301</v>
      </c>
      <c r="AA41" s="40"/>
      <c r="AB41" s="395">
        <v>1.0388663494892401</v>
      </c>
      <c r="AC41" s="297">
        <v>6.9424853557976896E-2</v>
      </c>
      <c r="AD41" s="706"/>
      <c r="AE41" s="706"/>
      <c r="AF41" s="41">
        <v>-0.66666642000001497</v>
      </c>
      <c r="AG41" s="41" t="s">
        <v>224</v>
      </c>
      <c r="AH41" s="41" t="s">
        <v>224</v>
      </c>
      <c r="AI41" s="41" t="s">
        <v>224</v>
      </c>
      <c r="AJ41" s="41" t="s">
        <v>224</v>
      </c>
      <c r="AK41" s="41" t="s">
        <v>224</v>
      </c>
      <c r="AL41" s="41" t="s">
        <v>224</v>
      </c>
      <c r="AM41" s="41" t="s">
        <v>224</v>
      </c>
      <c r="AN41" s="41" t="s">
        <v>224</v>
      </c>
      <c r="AO41" s="41" t="s">
        <v>224</v>
      </c>
      <c r="AP41"/>
      <c r="AQ41" s="395" t="s">
        <v>224</v>
      </c>
      <c r="AR41" s="297" t="s">
        <v>224</v>
      </c>
      <c r="AT41" s="39">
        <v>-0.66666642000001497</v>
      </c>
      <c r="AU41" s="39" t="s">
        <v>224</v>
      </c>
      <c r="AV41" s="39" t="s">
        <v>224</v>
      </c>
      <c r="AW41" s="39" t="s">
        <v>224</v>
      </c>
      <c r="AX41" s="39" t="s">
        <v>224</v>
      </c>
      <c r="AY41" s="39" t="s">
        <v>224</v>
      </c>
      <c r="AZ41" s="39" t="s">
        <v>224</v>
      </c>
      <c r="BA41" s="39" t="s">
        <v>224</v>
      </c>
      <c r="BB41" s="39"/>
      <c r="BC41" s="395" t="s">
        <v>224</v>
      </c>
      <c r="BD41" s="297" t="s">
        <v>224</v>
      </c>
      <c r="BE41"/>
      <c r="BF41" s="706"/>
      <c r="BG41" s="40">
        <v>1.75</v>
      </c>
      <c r="BH41" s="40">
        <v>394.64014040095901</v>
      </c>
      <c r="BI41" s="40">
        <v>384.56629893657401</v>
      </c>
      <c r="BJ41" s="40">
        <v>698.11680338764995</v>
      </c>
      <c r="BK41" s="40">
        <v>339.59086029528902</v>
      </c>
      <c r="BL41" s="40">
        <v>368.37258645458598</v>
      </c>
      <c r="BM41" s="40">
        <v>607.09727347629303</v>
      </c>
      <c r="BN41" s="40"/>
      <c r="BO41" s="395">
        <v>465.39732715855899</v>
      </c>
      <c r="BP41" s="297">
        <v>60.832702668152699</v>
      </c>
      <c r="BQ41"/>
      <c r="BR41" s="40">
        <v>1.75</v>
      </c>
      <c r="BS41" s="40">
        <v>166.02980363038199</v>
      </c>
      <c r="BT41" s="40">
        <v>550.64377499883597</v>
      </c>
      <c r="BU41" s="40">
        <v>339.17688142876898</v>
      </c>
      <c r="BV41" s="40">
        <v>265.557581770821</v>
      </c>
      <c r="BW41" s="40">
        <v>463.71577072190098</v>
      </c>
      <c r="BX41" s="40">
        <v>179.92646707719899</v>
      </c>
      <c r="BY41" s="40">
        <v>225.04376832258001</v>
      </c>
      <c r="BZ41" s="40"/>
      <c r="CA41" s="395">
        <v>312.87057827864101</v>
      </c>
      <c r="CB41" s="297">
        <v>55.457148780292798</v>
      </c>
      <c r="CD41" s="40">
        <v>1.75</v>
      </c>
      <c r="CE41" s="40">
        <v>408.30189324067197</v>
      </c>
      <c r="CF41" s="40">
        <v>239.117691406955</v>
      </c>
      <c r="CG41" s="40">
        <v>171.580897825704</v>
      </c>
      <c r="CH41" s="40">
        <v>152.78077880981601</v>
      </c>
      <c r="CI41" s="40"/>
      <c r="CJ41" s="395">
        <v>242.94531532078699</v>
      </c>
      <c r="CK41" s="297">
        <v>58.152079566463499</v>
      </c>
    </row>
    <row r="42" spans="4:89" x14ac:dyDescent="0.2">
      <c r="D42" s="40">
        <v>-3.75</v>
      </c>
      <c r="E42" s="40">
        <v>1.11908152858027</v>
      </c>
      <c r="F42" s="40">
        <v>1.1871955606343001</v>
      </c>
      <c r="G42" s="40">
        <v>0.95713686772893403</v>
      </c>
      <c r="H42" s="40">
        <v>1.24735745335117</v>
      </c>
      <c r="I42" s="40">
        <v>0.99141513170703</v>
      </c>
      <c r="J42" s="40">
        <v>0.86279235982485802</v>
      </c>
      <c r="K42" s="40">
        <v>0.91068328017950895</v>
      </c>
      <c r="L42" s="40">
        <v>0.73147984685941603</v>
      </c>
      <c r="M42" s="40">
        <v>1.12153639893534</v>
      </c>
      <c r="N42"/>
      <c r="O42" s="395">
        <v>1.0144</v>
      </c>
      <c r="P42" s="297">
        <v>5.6300000000000003E-2</v>
      </c>
      <c r="Q42" s="703"/>
      <c r="R42" s="40">
        <v>-3.75</v>
      </c>
      <c r="S42" s="40">
        <v>0.97773573295195604</v>
      </c>
      <c r="T42" s="40">
        <v>1.1919378948856201</v>
      </c>
      <c r="U42" s="40">
        <v>0.92023499370331296</v>
      </c>
      <c r="V42" s="40">
        <v>0.63065603451891405</v>
      </c>
      <c r="W42" s="40">
        <v>0.85198657331202698</v>
      </c>
      <c r="X42" s="40">
        <v>0.87539655600531696</v>
      </c>
      <c r="Y42" s="40">
        <v>1.03022672767898</v>
      </c>
      <c r="Z42" s="40">
        <v>0.74780481982103297</v>
      </c>
      <c r="AA42" s="40"/>
      <c r="AB42" s="395">
        <v>0.90324741660964603</v>
      </c>
      <c r="AC42" s="297">
        <v>6.0823930868472001E-2</v>
      </c>
      <c r="AD42" s="706"/>
      <c r="AE42" s="706"/>
      <c r="AF42" s="41">
        <v>-0.49999975000001501</v>
      </c>
      <c r="AG42" s="41" t="s">
        <v>224</v>
      </c>
      <c r="AH42" s="41" t="s">
        <v>224</v>
      </c>
      <c r="AI42" s="41" t="s">
        <v>224</v>
      </c>
      <c r="AJ42" s="41" t="s">
        <v>224</v>
      </c>
      <c r="AK42" s="41" t="s">
        <v>224</v>
      </c>
      <c r="AL42" s="41" t="s">
        <v>224</v>
      </c>
      <c r="AM42" s="41" t="s">
        <v>224</v>
      </c>
      <c r="AN42" s="41" t="s">
        <v>224</v>
      </c>
      <c r="AO42" s="41" t="s">
        <v>224</v>
      </c>
      <c r="AP42"/>
      <c r="AQ42" s="395" t="s">
        <v>224</v>
      </c>
      <c r="AR42" s="297" t="s">
        <v>224</v>
      </c>
      <c r="AT42" s="39">
        <v>-0.49999975000001501</v>
      </c>
      <c r="AU42" s="39" t="s">
        <v>224</v>
      </c>
      <c r="AV42" s="39" t="s">
        <v>224</v>
      </c>
      <c r="AW42" s="39" t="s">
        <v>224</v>
      </c>
      <c r="AX42" s="39" t="s">
        <v>224</v>
      </c>
      <c r="AY42" s="39" t="s">
        <v>224</v>
      </c>
      <c r="AZ42" s="39" t="s">
        <v>224</v>
      </c>
      <c r="BA42" s="39" t="s">
        <v>224</v>
      </c>
      <c r="BB42" s="39"/>
      <c r="BC42" s="395" t="s">
        <v>224</v>
      </c>
      <c r="BD42" s="297" t="s">
        <v>224</v>
      </c>
      <c r="BE42"/>
      <c r="BF42" s="706"/>
      <c r="BG42" s="40">
        <v>2</v>
      </c>
      <c r="BH42" s="40">
        <v>328.76960242543799</v>
      </c>
      <c r="BI42" s="40">
        <v>341.543791753172</v>
      </c>
      <c r="BJ42" s="40">
        <v>724.98402370582198</v>
      </c>
      <c r="BK42" s="40">
        <v>327.31649185088099</v>
      </c>
      <c r="BL42" s="40">
        <v>316.316239922877</v>
      </c>
      <c r="BM42" s="40">
        <v>636.64189527550104</v>
      </c>
      <c r="BN42" s="40"/>
      <c r="BO42" s="395">
        <v>445.928674155615</v>
      </c>
      <c r="BP42" s="297">
        <v>75.218372198150902</v>
      </c>
      <c r="BQ42"/>
      <c r="BR42" s="40">
        <v>2</v>
      </c>
      <c r="BS42" s="40">
        <v>157.141041691585</v>
      </c>
      <c r="BT42" s="40">
        <v>532.22281925793095</v>
      </c>
      <c r="BU42" s="40">
        <v>292.304829352892</v>
      </c>
      <c r="BV42" s="40">
        <v>225.98615608661001</v>
      </c>
      <c r="BW42" s="40">
        <v>390.726548818384</v>
      </c>
      <c r="BX42" s="40">
        <v>170.73757373117499</v>
      </c>
      <c r="BY42" s="40">
        <v>238.95825001204599</v>
      </c>
      <c r="BZ42" s="40"/>
      <c r="CA42" s="395">
        <v>286.86817413580297</v>
      </c>
      <c r="CB42" s="297">
        <v>50.552294302530903</v>
      </c>
      <c r="CD42" s="40">
        <v>2</v>
      </c>
      <c r="CE42" s="40">
        <v>364.66683768502401</v>
      </c>
      <c r="CF42" s="40">
        <v>230.13373962226899</v>
      </c>
      <c r="CG42" s="40">
        <v>150.80140263406901</v>
      </c>
      <c r="CH42" s="40">
        <v>161.438321275867</v>
      </c>
      <c r="CI42" s="40"/>
      <c r="CJ42" s="395">
        <v>226.76007530430701</v>
      </c>
      <c r="CK42" s="297">
        <v>49.215773406871499</v>
      </c>
    </row>
    <row r="43" spans="4:89" x14ac:dyDescent="0.2">
      <c r="D43" s="40">
        <v>-3.5</v>
      </c>
      <c r="E43" s="40">
        <v>0.77474870830765197</v>
      </c>
      <c r="F43" s="40">
        <v>2.4977361145812602</v>
      </c>
      <c r="G43" s="40">
        <v>1.0412202986258099</v>
      </c>
      <c r="H43" s="40">
        <v>1.0415644547643199</v>
      </c>
      <c r="I43" s="40">
        <v>0.82921674463249695</v>
      </c>
      <c r="J43" s="40">
        <v>1.03515550050966</v>
      </c>
      <c r="K43" s="40">
        <v>0.89009601326572896</v>
      </c>
      <c r="L43" s="40">
        <v>1.1676352487372199</v>
      </c>
      <c r="M43" s="40">
        <v>0.73990252157792202</v>
      </c>
      <c r="N43"/>
      <c r="O43" s="395">
        <v>1.1133</v>
      </c>
      <c r="P43" s="297">
        <v>0.1799</v>
      </c>
      <c r="Q43" s="703"/>
      <c r="R43" s="40">
        <v>-3.5</v>
      </c>
      <c r="S43" s="40">
        <v>0.96116390918697903</v>
      </c>
      <c r="T43" s="40">
        <v>1.1941010675974499</v>
      </c>
      <c r="U43" s="40">
        <v>0.93446948786734296</v>
      </c>
      <c r="V43" s="40">
        <v>1.43649428624037</v>
      </c>
      <c r="W43" s="40">
        <v>1.16738544715082</v>
      </c>
      <c r="X43" s="40">
        <v>0.88195873628921295</v>
      </c>
      <c r="Y43" s="40">
        <v>0.94437449802805995</v>
      </c>
      <c r="Z43" s="40">
        <v>2.8152650361495799</v>
      </c>
      <c r="AA43" s="40"/>
      <c r="AB43" s="395">
        <v>1.2919015585637299</v>
      </c>
      <c r="AC43" s="297">
        <v>0.22727366264478399</v>
      </c>
      <c r="AD43" s="706"/>
      <c r="AE43" s="706"/>
      <c r="AF43" s="41">
        <v>-0.33333308000001499</v>
      </c>
      <c r="AG43" s="41" t="s">
        <v>224</v>
      </c>
      <c r="AH43" s="41" t="s">
        <v>224</v>
      </c>
      <c r="AI43" s="41" t="s">
        <v>224</v>
      </c>
      <c r="AJ43" s="41" t="s">
        <v>224</v>
      </c>
      <c r="AK43" s="41" t="s">
        <v>224</v>
      </c>
      <c r="AL43" s="41" t="s">
        <v>224</v>
      </c>
      <c r="AM43" s="41" t="s">
        <v>224</v>
      </c>
      <c r="AN43" s="41" t="s">
        <v>224</v>
      </c>
      <c r="AO43" s="41" t="s">
        <v>224</v>
      </c>
      <c r="AP43"/>
      <c r="AQ43" s="395" t="s">
        <v>224</v>
      </c>
      <c r="AR43" s="297" t="s">
        <v>224</v>
      </c>
      <c r="AT43" s="39">
        <v>-0.33333308000001499</v>
      </c>
      <c r="AU43" s="39" t="s">
        <v>224</v>
      </c>
      <c r="AV43" s="39" t="s">
        <v>224</v>
      </c>
      <c r="AW43" s="39" t="s">
        <v>224</v>
      </c>
      <c r="AX43" s="39" t="s">
        <v>224</v>
      </c>
      <c r="AY43" s="39" t="s">
        <v>224</v>
      </c>
      <c r="AZ43" s="39" t="s">
        <v>224</v>
      </c>
      <c r="BA43" s="39" t="s">
        <v>224</v>
      </c>
      <c r="BB43" s="39"/>
      <c r="BC43" s="395" t="s">
        <v>224</v>
      </c>
      <c r="BD43" s="297" t="s">
        <v>224</v>
      </c>
      <c r="BE43"/>
      <c r="BF43" s="706"/>
      <c r="BG43" s="40">
        <v>2.25</v>
      </c>
      <c r="BH43" s="40">
        <v>360.35169600965099</v>
      </c>
      <c r="BI43" s="40">
        <v>327.660194171608</v>
      </c>
      <c r="BJ43" s="40">
        <v>724.94842146479004</v>
      </c>
      <c r="BK43" s="40">
        <v>306.04091988057399</v>
      </c>
      <c r="BL43" s="40">
        <v>317.134344556938</v>
      </c>
      <c r="BM43" s="40">
        <v>729.66346470180997</v>
      </c>
      <c r="BN43" s="40"/>
      <c r="BO43" s="395">
        <v>460.96650679756198</v>
      </c>
      <c r="BP43" s="297">
        <v>84.551374514862204</v>
      </c>
      <c r="BQ43"/>
      <c r="BR43" s="40">
        <v>2.25</v>
      </c>
      <c r="BS43" s="40">
        <v>145.38206982053501</v>
      </c>
      <c r="BT43" s="40">
        <v>484.92640822451398</v>
      </c>
      <c r="BU43" s="40">
        <v>337.752033421097</v>
      </c>
      <c r="BV43" s="40">
        <v>252.50333029873099</v>
      </c>
      <c r="BW43" s="40">
        <v>415.51922853354699</v>
      </c>
      <c r="BX43" s="40">
        <v>160.74764915947199</v>
      </c>
      <c r="BY43" s="40">
        <v>256.27407814229099</v>
      </c>
      <c r="BZ43" s="40"/>
      <c r="CA43" s="395">
        <v>293.30068537145502</v>
      </c>
      <c r="CB43" s="297">
        <v>47.8388491147998</v>
      </c>
      <c r="CD43" s="40">
        <v>2.25</v>
      </c>
      <c r="CE43" s="40">
        <v>247.682448896886</v>
      </c>
      <c r="CF43" s="40">
        <v>238.51609209728201</v>
      </c>
      <c r="CG43" s="40">
        <v>160.20434600753401</v>
      </c>
      <c r="CH43" s="40">
        <v>140.40134755161299</v>
      </c>
      <c r="CI43" s="40"/>
      <c r="CJ43" s="395">
        <v>196.70105863832899</v>
      </c>
      <c r="CK43" s="297">
        <v>27.155826074054001</v>
      </c>
    </row>
    <row r="44" spans="4:89" x14ac:dyDescent="0.2">
      <c r="D44" s="40">
        <v>-3.25</v>
      </c>
      <c r="E44" s="40">
        <v>1.05144467717767</v>
      </c>
      <c r="F44" s="40">
        <v>1.12433704875885</v>
      </c>
      <c r="G44" s="40">
        <v>1.068902847853</v>
      </c>
      <c r="H44" s="40">
        <v>1.2328194301434301</v>
      </c>
      <c r="I44" s="40">
        <v>1.05629458878684</v>
      </c>
      <c r="J44" s="40">
        <v>0.95407135995789905</v>
      </c>
      <c r="K44" s="40">
        <v>1.21101497246093</v>
      </c>
      <c r="L44" s="40">
        <v>0.73988767761264396</v>
      </c>
      <c r="M44" s="40">
        <v>1.11807490202758</v>
      </c>
      <c r="N44"/>
      <c r="O44" s="395">
        <v>1.0610999999999999</v>
      </c>
      <c r="P44" s="297">
        <v>4.9099999999999998E-2</v>
      </c>
      <c r="Q44" s="703"/>
      <c r="R44" s="40">
        <v>-3.25</v>
      </c>
      <c r="S44" s="40">
        <v>0.78643961322549605</v>
      </c>
      <c r="T44" s="40">
        <v>0.95332625939534099</v>
      </c>
      <c r="U44" s="40">
        <v>0.97493621985336398</v>
      </c>
      <c r="V44" s="40">
        <v>0.90093720831239099</v>
      </c>
      <c r="W44" s="40">
        <v>0.97560069547021799</v>
      </c>
      <c r="X44" s="40">
        <v>0.85929727903075104</v>
      </c>
      <c r="Y44" s="40">
        <v>0.78047474578645104</v>
      </c>
      <c r="Z44" s="40">
        <v>1.2181435538763801</v>
      </c>
      <c r="AA44" s="40"/>
      <c r="AB44" s="395">
        <v>0.93114444686880005</v>
      </c>
      <c r="AC44" s="297">
        <v>4.93656072697976E-2</v>
      </c>
      <c r="AD44" s="706"/>
      <c r="AE44" s="706"/>
      <c r="AF44" s="41">
        <v>-0.166666410000015</v>
      </c>
      <c r="AG44" s="41" t="s">
        <v>224</v>
      </c>
      <c r="AH44" s="41" t="s">
        <v>224</v>
      </c>
      <c r="AI44" s="41" t="s">
        <v>224</v>
      </c>
      <c r="AJ44" s="41" t="s">
        <v>224</v>
      </c>
      <c r="AK44" s="41" t="s">
        <v>224</v>
      </c>
      <c r="AL44" s="41" t="s">
        <v>224</v>
      </c>
      <c r="AM44" s="41" t="s">
        <v>224</v>
      </c>
      <c r="AN44" s="41" t="s">
        <v>224</v>
      </c>
      <c r="AO44" s="41" t="s">
        <v>224</v>
      </c>
      <c r="AP44"/>
      <c r="AQ44" s="395" t="s">
        <v>224</v>
      </c>
      <c r="AR44" s="297" t="s">
        <v>224</v>
      </c>
      <c r="AT44" s="39">
        <v>-0.166666410000015</v>
      </c>
      <c r="AU44" s="39" t="s">
        <v>224</v>
      </c>
      <c r="AV44" s="39" t="s">
        <v>224</v>
      </c>
      <c r="AW44" s="39" t="s">
        <v>224</v>
      </c>
      <c r="AX44" s="39" t="s">
        <v>224</v>
      </c>
      <c r="AY44" s="39" t="s">
        <v>224</v>
      </c>
      <c r="AZ44" s="39" t="s">
        <v>224</v>
      </c>
      <c r="BA44" s="39" t="s">
        <v>224</v>
      </c>
      <c r="BB44" s="39"/>
      <c r="BC44" s="395" t="s">
        <v>224</v>
      </c>
      <c r="BD44" s="297" t="s">
        <v>224</v>
      </c>
      <c r="BE44"/>
      <c r="BF44" s="706"/>
      <c r="BG44" s="40">
        <v>2.5</v>
      </c>
      <c r="BH44" s="40">
        <v>313.95330372111698</v>
      </c>
      <c r="BI44" s="40">
        <v>310.64719869198598</v>
      </c>
      <c r="BJ44" s="40">
        <v>698.99656304231098</v>
      </c>
      <c r="BK44" s="40">
        <v>345.728044517493</v>
      </c>
      <c r="BL44" s="40">
        <v>291.574552958965</v>
      </c>
      <c r="BM44" s="40">
        <v>730.59950717993502</v>
      </c>
      <c r="BN44" s="40"/>
      <c r="BO44" s="395">
        <v>448.583195018634</v>
      </c>
      <c r="BP44" s="297">
        <v>84.581813961288702</v>
      </c>
      <c r="BQ44"/>
      <c r="BR44" s="40">
        <v>2.5</v>
      </c>
      <c r="BS44" s="40">
        <v>145.82839569047201</v>
      </c>
      <c r="BT44" s="40">
        <v>469.596519903586</v>
      </c>
      <c r="BU44" s="40">
        <v>354.556317127856</v>
      </c>
      <c r="BV44" s="40">
        <v>264.85377160406603</v>
      </c>
      <c r="BW44" s="40">
        <v>382.51075093562099</v>
      </c>
      <c r="BX44" s="40">
        <v>170.00872156272601</v>
      </c>
      <c r="BY44" s="40">
        <v>200.24506629457801</v>
      </c>
      <c r="BZ44" s="40"/>
      <c r="CA44" s="395">
        <v>283.942791874129</v>
      </c>
      <c r="CB44" s="297">
        <v>45.928380583381902</v>
      </c>
      <c r="CD44" s="40">
        <v>2.5</v>
      </c>
      <c r="CE44" s="40">
        <v>326.05447889093301</v>
      </c>
      <c r="CF44" s="40">
        <v>244.57224488305101</v>
      </c>
      <c r="CG44" s="40">
        <v>148.49869723336499</v>
      </c>
      <c r="CH44" s="40">
        <v>137.266049791569</v>
      </c>
      <c r="CI44" s="40"/>
      <c r="CJ44" s="395">
        <v>214.09786769972899</v>
      </c>
      <c r="CK44" s="297">
        <v>44.412226041070298</v>
      </c>
    </row>
    <row r="45" spans="4:89" x14ac:dyDescent="0.2">
      <c r="D45" s="40">
        <v>-3</v>
      </c>
      <c r="E45" s="40">
        <v>0.79895961584944697</v>
      </c>
      <c r="F45" s="40">
        <v>1.6034849013882899</v>
      </c>
      <c r="G45" s="40">
        <v>0.85812268524176205</v>
      </c>
      <c r="H45" s="40">
        <v>0.92396848480484595</v>
      </c>
      <c r="I45" s="40">
        <v>0.69807291550851502</v>
      </c>
      <c r="J45" s="40">
        <v>0.97241884088646502</v>
      </c>
      <c r="K45" s="40">
        <v>0.73425754489080897</v>
      </c>
      <c r="L45" s="40">
        <v>1.21552977002347</v>
      </c>
      <c r="M45" s="40">
        <v>0.90345988344221695</v>
      </c>
      <c r="N45"/>
      <c r="O45" s="395">
        <v>0.9667</v>
      </c>
      <c r="P45" s="297">
        <v>9.4100000000000003E-2</v>
      </c>
      <c r="Q45" s="703"/>
      <c r="R45" s="40">
        <v>-3</v>
      </c>
      <c r="S45" s="40">
        <v>1.2467511323179901</v>
      </c>
      <c r="T45" s="40">
        <v>0.84511086604885599</v>
      </c>
      <c r="U45" s="40">
        <v>1.0607835191420201</v>
      </c>
      <c r="V45" s="40">
        <v>0.75678724488591498</v>
      </c>
      <c r="W45" s="40">
        <v>1.6095769029296201</v>
      </c>
      <c r="X45" s="40">
        <v>1.13919670104023</v>
      </c>
      <c r="Y45" s="40">
        <v>1.41356683402346</v>
      </c>
      <c r="Z45" s="40">
        <v>1.3489812524293601</v>
      </c>
      <c r="AA45" s="40"/>
      <c r="AB45" s="395">
        <v>1.1775943066021799</v>
      </c>
      <c r="AC45" s="297">
        <v>0.10169905767428</v>
      </c>
      <c r="AD45" s="706"/>
      <c r="AE45" s="706"/>
      <c r="AF45" s="41">
        <v>0</v>
      </c>
      <c r="AG45" s="41">
        <v>3.0856055792875101</v>
      </c>
      <c r="AH45" s="41">
        <v>3.69738332955004</v>
      </c>
      <c r="AI45" s="41">
        <v>3.69738332955004</v>
      </c>
      <c r="AJ45" s="41">
        <v>3.1683143089002699</v>
      </c>
      <c r="AK45" s="41">
        <v>2.95664180115467</v>
      </c>
      <c r="AL45" s="41">
        <v>2.4548378786842</v>
      </c>
      <c r="AM45" s="41">
        <v>0.73502522726231101</v>
      </c>
      <c r="AN45" s="41">
        <v>2.8009631439947902</v>
      </c>
      <c r="AO45" s="41">
        <v>2.25815885666458</v>
      </c>
      <c r="AP45"/>
      <c r="AQ45" s="395">
        <v>2.7615903838942701</v>
      </c>
      <c r="AR45" s="297">
        <v>0.30083054195486197</v>
      </c>
      <c r="AT45" s="39">
        <v>2.5999998426451298E-7</v>
      </c>
      <c r="AU45" s="39">
        <v>2.39588053532206</v>
      </c>
      <c r="AV45" s="39">
        <v>1.5773338268343</v>
      </c>
      <c r="AW45" s="39">
        <v>1.8141548217889301</v>
      </c>
      <c r="AX45" s="39">
        <v>2.2005654860053001</v>
      </c>
      <c r="AY45" s="39">
        <v>1.0980466000510201</v>
      </c>
      <c r="AZ45" s="39">
        <v>0.97602045430204598</v>
      </c>
      <c r="BA45" s="39">
        <v>0.994296404682394</v>
      </c>
      <c r="BB45" s="39"/>
      <c r="BC45" s="395">
        <v>1.57947116128372</v>
      </c>
      <c r="BD45" s="297">
        <v>0.22069777193752599</v>
      </c>
      <c r="BE45"/>
      <c r="BF45" s="706"/>
      <c r="BG45" s="40">
        <v>2.75</v>
      </c>
      <c r="BH45" s="40">
        <v>342.456962049575</v>
      </c>
      <c r="BI45" s="40">
        <v>324.52885021126099</v>
      </c>
      <c r="BJ45" s="40">
        <v>655.18912935239098</v>
      </c>
      <c r="BK45" s="40">
        <v>319.95187078423601</v>
      </c>
      <c r="BL45" s="40">
        <v>271.44127844347099</v>
      </c>
      <c r="BM45" s="40">
        <v>702.45900804760402</v>
      </c>
      <c r="BN45" s="40"/>
      <c r="BO45" s="395">
        <v>436.00451648142302</v>
      </c>
      <c r="BP45" s="297">
        <v>77.624552729274299</v>
      </c>
      <c r="BQ45"/>
      <c r="BR45" s="40">
        <v>2.75</v>
      </c>
      <c r="BS45" s="40">
        <v>145.46446637766701</v>
      </c>
      <c r="BT45" s="40">
        <v>430.61847424013098</v>
      </c>
      <c r="BU45" s="40">
        <v>355.44421406877302</v>
      </c>
      <c r="BV45" s="40">
        <v>296.72885488060803</v>
      </c>
      <c r="BW45" s="40">
        <v>401.98188879063201</v>
      </c>
      <c r="BX45" s="40">
        <v>186.137290746297</v>
      </c>
      <c r="BY45" s="40">
        <v>192.94767475632</v>
      </c>
      <c r="BZ45" s="40"/>
      <c r="CA45" s="395">
        <v>287.04612340863298</v>
      </c>
      <c r="CB45" s="297">
        <v>43.005475935275399</v>
      </c>
      <c r="CD45" s="40">
        <v>2.75</v>
      </c>
      <c r="CE45" s="40">
        <v>238.254000444506</v>
      </c>
      <c r="CF45" s="40">
        <v>242.446566863274</v>
      </c>
      <c r="CG45" s="40">
        <v>162.97299311866999</v>
      </c>
      <c r="CH45" s="40">
        <v>135.445545042715</v>
      </c>
      <c r="CI45" s="40"/>
      <c r="CJ45" s="395">
        <v>194.77977636729099</v>
      </c>
      <c r="CK45" s="297">
        <v>26.9170849443355</v>
      </c>
    </row>
    <row r="46" spans="4:89" x14ac:dyDescent="0.2">
      <c r="D46" s="40">
        <v>-2.75</v>
      </c>
      <c r="E46" s="40">
        <v>1.21746230258281</v>
      </c>
      <c r="F46" s="40">
        <v>0.98290540740825805</v>
      </c>
      <c r="G46" s="40">
        <v>0.86099264363720196</v>
      </c>
      <c r="H46" s="40">
        <v>0.671977087345905</v>
      </c>
      <c r="I46" s="40">
        <v>0.95845256147411195</v>
      </c>
      <c r="J46" s="40">
        <v>1.0546867606599799</v>
      </c>
      <c r="K46" s="40">
        <v>0.73515732280542601</v>
      </c>
      <c r="L46" s="40">
        <v>0.72380317859709797</v>
      </c>
      <c r="M46" s="40">
        <v>0.84560286121972195</v>
      </c>
      <c r="N46"/>
      <c r="O46" s="395">
        <v>0.89439999999999997</v>
      </c>
      <c r="P46" s="297">
        <v>5.8900000000000001E-2</v>
      </c>
      <c r="Q46" s="703"/>
      <c r="R46" s="40">
        <v>-2.75</v>
      </c>
      <c r="S46" s="40">
        <v>0.86399291724198302</v>
      </c>
      <c r="T46" s="40">
        <v>0.88434101943638899</v>
      </c>
      <c r="U46" s="40">
        <v>1.01767161366404</v>
      </c>
      <c r="V46" s="40">
        <v>0.86714073323878604</v>
      </c>
      <c r="W46" s="40">
        <v>0.85198657331202698</v>
      </c>
      <c r="X46" s="40">
        <v>0.98607884443036498</v>
      </c>
      <c r="Y46" s="40">
        <v>0.74925580522189705</v>
      </c>
      <c r="Z46" s="40">
        <v>0.82478471119400198</v>
      </c>
      <c r="AA46" s="40"/>
      <c r="AB46" s="395">
        <v>0.88065652721743704</v>
      </c>
      <c r="AC46" s="297">
        <v>3.0346423292232999E-2</v>
      </c>
      <c r="AD46" s="706"/>
      <c r="AE46" s="706"/>
      <c r="AF46" s="41">
        <v>0.166666929999984</v>
      </c>
      <c r="AG46" s="41">
        <v>2.2200781649812402</v>
      </c>
      <c r="AH46" s="41">
        <v>3.6390884614293202</v>
      </c>
      <c r="AI46" s="41">
        <v>3.6390884614293202</v>
      </c>
      <c r="AJ46" s="41">
        <v>3.28120139644686</v>
      </c>
      <c r="AK46" s="41">
        <v>3.0477339887928601</v>
      </c>
      <c r="AL46" s="41">
        <v>1.89822440254846</v>
      </c>
      <c r="AM46" s="41">
        <v>1.4737064647831799</v>
      </c>
      <c r="AN46" s="41">
        <v>2.78563983315571</v>
      </c>
      <c r="AO46" s="41">
        <v>2.0050319572209498</v>
      </c>
      <c r="AP46"/>
      <c r="AQ46" s="395">
        <v>2.6655325700875498</v>
      </c>
      <c r="AR46" s="297">
        <v>0.26559879690020499</v>
      </c>
      <c r="AT46" s="39">
        <v>0.166666929999984</v>
      </c>
      <c r="AU46" s="39">
        <v>2.0211203540492102</v>
      </c>
      <c r="AV46" s="39">
        <v>1.24704427323609</v>
      </c>
      <c r="AW46" s="39">
        <v>2.0523771953738699</v>
      </c>
      <c r="AX46" s="39">
        <v>1.6654679258968199</v>
      </c>
      <c r="AY46" s="39">
        <v>1.08371741271474</v>
      </c>
      <c r="AZ46" s="39">
        <v>1.6154820552624201</v>
      </c>
      <c r="BA46" s="39">
        <v>1.02554223930049</v>
      </c>
      <c r="BB46" s="39"/>
      <c r="BC46" s="395">
        <v>1.53010735083338</v>
      </c>
      <c r="BD46" s="297">
        <v>0.15986940502215799</v>
      </c>
      <c r="BE46"/>
      <c r="BF46" s="706"/>
      <c r="BG46" s="40">
        <v>3</v>
      </c>
      <c r="BH46" s="40">
        <v>335.79357481251998</v>
      </c>
      <c r="BI46" s="40">
        <v>349.42521428578402</v>
      </c>
      <c r="BJ46" s="40">
        <v>640.75622737094398</v>
      </c>
      <c r="BK46" s="40">
        <v>303.17690057687798</v>
      </c>
      <c r="BL46" s="40">
        <v>253.497249427469</v>
      </c>
      <c r="BM46" s="40">
        <v>740.95471977041495</v>
      </c>
      <c r="BN46" s="40"/>
      <c r="BO46" s="395">
        <v>437.26731437400201</v>
      </c>
      <c r="BP46" s="297">
        <v>82.340473668850294</v>
      </c>
      <c r="BQ46"/>
      <c r="BR46" s="40">
        <v>3</v>
      </c>
      <c r="BS46" s="40">
        <v>138.23742207742399</v>
      </c>
      <c r="BT46" s="40">
        <v>351.88327473020001</v>
      </c>
      <c r="BU46" s="40">
        <v>383.21002620857399</v>
      </c>
      <c r="BV46" s="40">
        <v>284.67355247408699</v>
      </c>
      <c r="BW46" s="40">
        <v>437.54063566169998</v>
      </c>
      <c r="BX46" s="40">
        <v>157.50867851890999</v>
      </c>
      <c r="BY46" s="40">
        <v>180.57922348643001</v>
      </c>
      <c r="BZ46" s="40"/>
      <c r="CA46" s="395">
        <v>276.23325902247501</v>
      </c>
      <c r="CB46" s="297">
        <v>45.131114135369401</v>
      </c>
      <c r="CD46" s="40">
        <v>3</v>
      </c>
      <c r="CE46" s="40">
        <v>312.34753099151499</v>
      </c>
      <c r="CF46" s="40">
        <v>236.109680664964</v>
      </c>
      <c r="CG46" s="40">
        <v>166.50938128710899</v>
      </c>
      <c r="CH46" s="40">
        <v>139.81475612180901</v>
      </c>
      <c r="CI46" s="40"/>
      <c r="CJ46" s="395">
        <v>213.69533726634899</v>
      </c>
      <c r="CK46" s="297">
        <v>38.643146038148899</v>
      </c>
    </row>
    <row r="47" spans="4:89" x14ac:dyDescent="0.2">
      <c r="D47" s="40">
        <v>-2.5</v>
      </c>
      <c r="E47" s="40">
        <v>0.96843590050697004</v>
      </c>
      <c r="F47" s="40">
        <v>1.36912942577046</v>
      </c>
      <c r="G47" s="40">
        <v>1.068902847853</v>
      </c>
      <c r="H47" s="40">
        <v>1.16924007672106</v>
      </c>
      <c r="I47" s="40">
        <v>0.87858146018001304</v>
      </c>
      <c r="J47" s="40">
        <v>0.94856706085914599</v>
      </c>
      <c r="K47" s="40">
        <v>1.21101497246093</v>
      </c>
      <c r="L47" s="40">
        <v>1.1758929288551401</v>
      </c>
      <c r="M47" s="40">
        <v>0.73990252157792202</v>
      </c>
      <c r="N47"/>
      <c r="O47" s="395">
        <v>1.06</v>
      </c>
      <c r="P47" s="297">
        <v>6.4600000000000005E-2</v>
      </c>
      <c r="Q47" s="703"/>
      <c r="R47" s="40">
        <v>-2.5</v>
      </c>
      <c r="S47" s="40">
        <v>0.89730186521889999</v>
      </c>
      <c r="T47" s="40">
        <v>1.1653967922144199</v>
      </c>
      <c r="U47" s="40">
        <v>1.11468365151613</v>
      </c>
      <c r="V47" s="40">
        <v>0.97751685797764898</v>
      </c>
      <c r="W47" s="40">
        <v>0.87121543677886604</v>
      </c>
      <c r="X47" s="40">
        <v>1.09877361239361</v>
      </c>
      <c r="Y47" s="40">
        <v>1.03022666617072</v>
      </c>
      <c r="Z47" s="40">
        <v>1.3724418216613801</v>
      </c>
      <c r="AA47" s="40"/>
      <c r="AB47" s="395">
        <v>1.06594458799146</v>
      </c>
      <c r="AC47" s="297">
        <v>5.7124484989752602E-2</v>
      </c>
      <c r="AD47" s="706"/>
      <c r="AE47" s="706"/>
      <c r="AF47" s="41">
        <v>0.33333359999998402</v>
      </c>
      <c r="AG47" s="41">
        <v>1.9024348148272301</v>
      </c>
      <c r="AH47" s="41">
        <v>3.07360658186056</v>
      </c>
      <c r="AI47" s="41">
        <v>3.07360658186056</v>
      </c>
      <c r="AJ47" s="41">
        <v>3.3174542818811901</v>
      </c>
      <c r="AK47" s="41">
        <v>2.7658550684061902</v>
      </c>
      <c r="AL47" s="41">
        <v>1.93532325709625</v>
      </c>
      <c r="AM47" s="41">
        <v>1.50640858936731</v>
      </c>
      <c r="AN47" s="41">
        <v>1.9195252827548099</v>
      </c>
      <c r="AO47" s="41">
        <v>1.9735393093222899</v>
      </c>
      <c r="AP47"/>
      <c r="AQ47" s="395">
        <v>2.3853059741529301</v>
      </c>
      <c r="AR47" s="297">
        <v>0.22223131679267799</v>
      </c>
      <c r="AT47" s="39">
        <v>0.33333359999998402</v>
      </c>
      <c r="AU47" s="39">
        <v>2.3130987615396599</v>
      </c>
      <c r="AV47" s="39">
        <v>1.19722027185471</v>
      </c>
      <c r="AW47" s="39">
        <v>2.26954331904426</v>
      </c>
      <c r="AX47" s="39">
        <v>1.20980151191423</v>
      </c>
      <c r="AY47" s="39">
        <v>0.88562203988298305</v>
      </c>
      <c r="AZ47" s="39">
        <v>0.97602036175026197</v>
      </c>
      <c r="BA47" s="39">
        <v>1.0319604685252699</v>
      </c>
      <c r="BB47" s="39"/>
      <c r="BC47" s="395">
        <v>1.4118952477873401</v>
      </c>
      <c r="BD47" s="297">
        <v>0.23124693320127401</v>
      </c>
      <c r="BE47"/>
      <c r="BF47" s="706"/>
      <c r="BG47" s="40">
        <v>3.25</v>
      </c>
      <c r="BH47" s="40">
        <v>334.99373470752897</v>
      </c>
      <c r="BI47" s="40">
        <v>312.73169087838397</v>
      </c>
      <c r="BJ47" s="40">
        <v>669.83064161377399</v>
      </c>
      <c r="BK47" s="40">
        <v>303.99519180650498</v>
      </c>
      <c r="BL47" s="40">
        <v>259.55160322036602</v>
      </c>
      <c r="BM47" s="40">
        <v>786.70493754776305</v>
      </c>
      <c r="BN47" s="40"/>
      <c r="BO47" s="395">
        <v>444.63463329571999</v>
      </c>
      <c r="BP47" s="297">
        <v>91.502282047921298</v>
      </c>
      <c r="BQ47"/>
      <c r="BR47" s="40">
        <v>3.25</v>
      </c>
      <c r="BS47" s="40">
        <v>148.73294801511699</v>
      </c>
      <c r="BT47" s="40">
        <v>413.780746900049</v>
      </c>
      <c r="BU47" s="40">
        <v>395.91446297264002</v>
      </c>
      <c r="BV47" s="40">
        <v>265.557581770821</v>
      </c>
      <c r="BW47" s="40">
        <v>398.017575604223</v>
      </c>
      <c r="BX47" s="40">
        <v>163.688342866173</v>
      </c>
      <c r="BY47" s="40">
        <v>203.77006733772299</v>
      </c>
      <c r="BZ47" s="40"/>
      <c r="CA47" s="395">
        <v>284.20881792382102</v>
      </c>
      <c r="CB47" s="297">
        <v>44.1632864871885</v>
      </c>
      <c r="CD47" s="40">
        <v>3.25</v>
      </c>
      <c r="CE47" s="40">
        <v>236.254425963702</v>
      </c>
      <c r="CF47" s="40">
        <v>258.32892253185298</v>
      </c>
      <c r="CG47" s="40">
        <v>125.937462410752</v>
      </c>
      <c r="CH47" s="40">
        <v>132.57317756900301</v>
      </c>
      <c r="CI47" s="40"/>
      <c r="CJ47" s="395">
        <v>188.27349711882701</v>
      </c>
      <c r="CK47" s="297">
        <v>34.397479296812698</v>
      </c>
    </row>
    <row r="48" spans="4:89" x14ac:dyDescent="0.2">
      <c r="D48" s="40">
        <v>-2.25</v>
      </c>
      <c r="E48" s="40">
        <v>0.73047736195102397</v>
      </c>
      <c r="F48" s="40">
        <v>0.83257869940403095</v>
      </c>
      <c r="G48" s="40">
        <v>0.91106775916516503</v>
      </c>
      <c r="H48" s="40">
        <v>0.89276953636996603</v>
      </c>
      <c r="I48" s="40">
        <v>1.3777755632531301</v>
      </c>
      <c r="J48" s="40">
        <v>1.1065455616472899</v>
      </c>
      <c r="K48" s="40">
        <v>1.78538214193922</v>
      </c>
      <c r="L48" s="40">
        <v>1.14946839388149</v>
      </c>
      <c r="M48" s="40">
        <v>0.86097744317040503</v>
      </c>
      <c r="N48"/>
      <c r="O48" s="395">
        <v>1.0722</v>
      </c>
      <c r="P48" s="297">
        <v>0.11169999999999999</v>
      </c>
      <c r="Q48" s="703"/>
      <c r="R48" s="40">
        <v>-2.25</v>
      </c>
      <c r="S48" s="40">
        <v>0.95538300952606303</v>
      </c>
      <c r="T48" s="40">
        <v>1.0821541808622299</v>
      </c>
      <c r="U48" s="40">
        <v>0.96913993344862903</v>
      </c>
      <c r="V48" s="40">
        <v>0.99577269141216596</v>
      </c>
      <c r="W48" s="40">
        <v>1.23305087971858</v>
      </c>
      <c r="X48" s="40">
        <v>0.81502437972908903</v>
      </c>
      <c r="Y48" s="40">
        <v>0.93985591208987795</v>
      </c>
      <c r="Z48" s="40">
        <v>0.92375884760806903</v>
      </c>
      <c r="AA48" s="40"/>
      <c r="AB48" s="395">
        <v>0.989267479299339</v>
      </c>
      <c r="AC48" s="297">
        <v>4.3660095456188097E-2</v>
      </c>
      <c r="AD48" s="706"/>
      <c r="AE48" s="706"/>
      <c r="AF48" s="41">
        <v>0.50000026999998404</v>
      </c>
      <c r="AG48" s="41">
        <v>2.5966170077024802</v>
      </c>
      <c r="AH48" s="41">
        <v>2.9897982089289799</v>
      </c>
      <c r="AI48" s="41">
        <v>2.9897982089289799</v>
      </c>
      <c r="AJ48" s="41">
        <v>2.9334653414092502</v>
      </c>
      <c r="AK48" s="41">
        <v>2.0857640273864102</v>
      </c>
      <c r="AL48" s="41">
        <v>1.8659794292432399</v>
      </c>
      <c r="AM48" s="41">
        <v>1.63145793020652</v>
      </c>
      <c r="AN48" s="41">
        <v>2.07893916791532</v>
      </c>
      <c r="AO48" s="41">
        <v>2.10333127592691</v>
      </c>
      <c r="AP48"/>
      <c r="AQ48" s="395">
        <v>2.3639056219609</v>
      </c>
      <c r="AR48" s="297">
        <v>0.173722066293342</v>
      </c>
      <c r="AT48" s="39">
        <v>0.50000026999998404</v>
      </c>
      <c r="AU48" s="39">
        <v>1.9260086842992299</v>
      </c>
      <c r="AV48" s="39">
        <v>1.1671243840350201</v>
      </c>
      <c r="AW48" s="39">
        <v>1.5687290025498</v>
      </c>
      <c r="AX48" s="39">
        <v>1.2607405697918299</v>
      </c>
      <c r="AY48" s="39">
        <v>1.0418188288066601</v>
      </c>
      <c r="AZ48" s="39">
        <v>0.44800936860609097</v>
      </c>
      <c r="BA48" s="39">
        <v>0.95843901027981104</v>
      </c>
      <c r="BB48" s="39"/>
      <c r="BC48" s="395">
        <v>1.1958385497669199</v>
      </c>
      <c r="BD48" s="297">
        <v>0.177050005758771</v>
      </c>
      <c r="BE48"/>
      <c r="BF48" s="706"/>
      <c r="BG48" s="40">
        <v>3.5</v>
      </c>
      <c r="BH48" s="40">
        <v>262.319627568746</v>
      </c>
      <c r="BI48" s="40">
        <v>316.26353445779</v>
      </c>
      <c r="BJ48" s="40">
        <v>693.69733986242397</v>
      </c>
      <c r="BK48" s="40">
        <v>301.13117250280999</v>
      </c>
      <c r="BL48" s="40">
        <v>259.854513894815</v>
      </c>
      <c r="BM48" s="40">
        <v>777.92930155159297</v>
      </c>
      <c r="BN48" s="40"/>
      <c r="BO48" s="395">
        <v>435.19924830636302</v>
      </c>
      <c r="BP48" s="297">
        <v>96.096868638920697</v>
      </c>
      <c r="BQ48"/>
      <c r="BR48" s="40">
        <v>3.5</v>
      </c>
      <c r="BS48" s="40">
        <v>145.62584711625101</v>
      </c>
      <c r="BT48" s="40">
        <v>401.21528792325603</v>
      </c>
      <c r="BU48" s="40">
        <v>437.59118422346</v>
      </c>
      <c r="BV48" s="40">
        <v>266.89706604849999</v>
      </c>
      <c r="BW48" s="40">
        <v>384.92213078972298</v>
      </c>
      <c r="BX48" s="40">
        <v>167.909749137619</v>
      </c>
      <c r="BY48" s="40">
        <v>242.421437888464</v>
      </c>
      <c r="BZ48" s="40"/>
      <c r="CA48" s="395">
        <v>292.36895758960998</v>
      </c>
      <c r="CB48" s="297">
        <v>44.096840300334698</v>
      </c>
      <c r="CD48" s="40">
        <v>3.5</v>
      </c>
      <c r="CE48" s="40">
        <v>240.13768351131199</v>
      </c>
      <c r="CF48" s="40">
        <v>276.417169146086</v>
      </c>
      <c r="CG48" s="40">
        <v>151.02073209556801</v>
      </c>
      <c r="CH48" s="40">
        <v>132.06751315707899</v>
      </c>
      <c r="CI48" s="40"/>
      <c r="CJ48" s="395">
        <v>199.91077447751101</v>
      </c>
      <c r="CK48" s="297">
        <v>34.718363280232097</v>
      </c>
    </row>
    <row r="49" spans="4:89" x14ac:dyDescent="0.2">
      <c r="D49" s="40">
        <v>-2</v>
      </c>
      <c r="E49" s="40" t="s">
        <v>224</v>
      </c>
      <c r="F49" s="40" t="s">
        <v>224</v>
      </c>
      <c r="G49" s="40" t="s">
        <v>224</v>
      </c>
      <c r="H49" s="40" t="s">
        <v>224</v>
      </c>
      <c r="I49" s="40" t="s">
        <v>224</v>
      </c>
      <c r="J49" s="40" t="s">
        <v>224</v>
      </c>
      <c r="K49" s="40" t="s">
        <v>224</v>
      </c>
      <c r="L49" s="40" t="s">
        <v>224</v>
      </c>
      <c r="M49" s="40" t="s">
        <v>224</v>
      </c>
      <c r="N49"/>
      <c r="O49" s="395" t="s">
        <v>224</v>
      </c>
      <c r="P49" s="297" t="s">
        <v>224</v>
      </c>
      <c r="Q49" s="703"/>
      <c r="R49" s="40">
        <v>-2</v>
      </c>
      <c r="S49" s="40" t="s">
        <v>224</v>
      </c>
      <c r="T49" s="40" t="s">
        <v>224</v>
      </c>
      <c r="U49" s="40" t="s">
        <v>224</v>
      </c>
      <c r="V49" s="40" t="s">
        <v>224</v>
      </c>
      <c r="W49" s="40" t="s">
        <v>224</v>
      </c>
      <c r="X49" s="40" t="s">
        <v>224</v>
      </c>
      <c r="Y49" s="40" t="s">
        <v>224</v>
      </c>
      <c r="Z49" s="40" t="s">
        <v>224</v>
      </c>
      <c r="AA49" s="40"/>
      <c r="AB49" s="395" t="s">
        <v>224</v>
      </c>
      <c r="AC49" s="297" t="s">
        <v>224</v>
      </c>
      <c r="AD49" s="706"/>
      <c r="AE49" s="706"/>
      <c r="AF49" s="41">
        <v>0.66666693999998405</v>
      </c>
      <c r="AG49" s="41">
        <v>2.3909890822455702</v>
      </c>
      <c r="AH49" s="41">
        <v>2.2975122530607699</v>
      </c>
      <c r="AI49" s="41">
        <v>2.2975122530607699</v>
      </c>
      <c r="AJ49" s="41">
        <v>2.67385356952088</v>
      </c>
      <c r="AK49" s="41">
        <v>2.3382392971814001</v>
      </c>
      <c r="AL49" s="41">
        <v>1.9913025157111801</v>
      </c>
      <c r="AM49" s="41">
        <v>1.7382436830183901</v>
      </c>
      <c r="AN49" s="41">
        <v>2.2200004433845999</v>
      </c>
      <c r="AO49" s="41">
        <v>1.94454517242585</v>
      </c>
      <c r="AP49"/>
      <c r="AQ49" s="395">
        <v>2.2102442521788301</v>
      </c>
      <c r="AR49" s="297">
        <v>9.2843030442588098E-2</v>
      </c>
      <c r="AT49" s="39">
        <v>0.66666693999998405</v>
      </c>
      <c r="AU49" s="39">
        <v>1.5584853751498</v>
      </c>
      <c r="AV49" s="39">
        <v>1.1561138016407799</v>
      </c>
      <c r="AW49" s="39">
        <v>1.3654929452119899</v>
      </c>
      <c r="AX49" s="39">
        <v>1.4326608557573799</v>
      </c>
      <c r="AY49" s="39">
        <v>0.96223544590242904</v>
      </c>
      <c r="AZ49" s="39">
        <v>1.01087832741131</v>
      </c>
      <c r="BA49" s="39">
        <v>1.0973860516525</v>
      </c>
      <c r="BB49" s="39"/>
      <c r="BC49" s="395">
        <v>1.22617897181803</v>
      </c>
      <c r="BD49" s="297">
        <v>8.5910805626796594E-2</v>
      </c>
      <c r="BE49"/>
      <c r="BF49" s="706"/>
      <c r="BG49" s="40">
        <v>3.75</v>
      </c>
      <c r="BH49" s="40">
        <v>334.98807632248702</v>
      </c>
      <c r="BI49" s="40">
        <v>341.00447302417098</v>
      </c>
      <c r="BJ49" s="40">
        <v>661.89192194093698</v>
      </c>
      <c r="BK49" s="40">
        <v>274.94585315474001</v>
      </c>
      <c r="BL49" s="40">
        <v>245.92793257391199</v>
      </c>
      <c r="BM49" s="40">
        <v>810.867138248684</v>
      </c>
      <c r="BN49" s="40"/>
      <c r="BO49" s="395">
        <v>444.937565877488</v>
      </c>
      <c r="BP49" s="297">
        <v>95.283198787643997</v>
      </c>
      <c r="BQ49"/>
      <c r="BR49" s="40">
        <v>3.75</v>
      </c>
      <c r="BS49" s="40">
        <v>151.795427881465</v>
      </c>
      <c r="BT49" s="40">
        <v>437.22787445576103</v>
      </c>
      <c r="BU49" s="40">
        <v>404.23439310415301</v>
      </c>
      <c r="BV49" s="40">
        <v>255.90879267078799</v>
      </c>
      <c r="BW49" s="40">
        <v>364.40309195196198</v>
      </c>
      <c r="BX49" s="40">
        <v>176.28806323300199</v>
      </c>
      <c r="BY49" s="40">
        <v>210.01609975609301</v>
      </c>
      <c r="BZ49" s="40"/>
      <c r="CA49" s="395">
        <v>285.69624900760402</v>
      </c>
      <c r="CB49" s="297">
        <v>43.5677498685545</v>
      </c>
      <c r="CD49" s="40">
        <v>3.75</v>
      </c>
      <c r="CE49" s="40">
        <v>311.42429247469101</v>
      </c>
      <c r="CF49" s="40">
        <v>287.56689595106701</v>
      </c>
      <c r="CG49" s="40">
        <v>114.834953845898</v>
      </c>
      <c r="CH49" s="40">
        <v>146.08539896763801</v>
      </c>
      <c r="CI49" s="40"/>
      <c r="CJ49" s="395">
        <v>214.97788530982299</v>
      </c>
      <c r="CK49" s="297">
        <v>49.451875021312901</v>
      </c>
    </row>
    <row r="50" spans="4:89" x14ac:dyDescent="0.2">
      <c r="D50" s="40">
        <v>-1.75</v>
      </c>
      <c r="E50" s="40" t="s">
        <v>224</v>
      </c>
      <c r="F50" s="40" t="s">
        <v>224</v>
      </c>
      <c r="G50" s="40" t="s">
        <v>224</v>
      </c>
      <c r="H50" s="40" t="s">
        <v>224</v>
      </c>
      <c r="I50" s="40" t="s">
        <v>224</v>
      </c>
      <c r="J50" s="40" t="s">
        <v>224</v>
      </c>
      <c r="K50" s="40" t="s">
        <v>224</v>
      </c>
      <c r="L50" s="40" t="s">
        <v>224</v>
      </c>
      <c r="M50" s="40" t="s">
        <v>224</v>
      </c>
      <c r="N50"/>
      <c r="O50" s="395" t="s">
        <v>224</v>
      </c>
      <c r="P50" s="297" t="s">
        <v>224</v>
      </c>
      <c r="Q50" s="703"/>
      <c r="R50" s="40">
        <v>-1.75</v>
      </c>
      <c r="S50" s="40" t="s">
        <v>224</v>
      </c>
      <c r="T50" s="40" t="s">
        <v>224</v>
      </c>
      <c r="U50" s="40" t="s">
        <v>224</v>
      </c>
      <c r="V50" s="40" t="s">
        <v>224</v>
      </c>
      <c r="W50" s="40" t="s">
        <v>224</v>
      </c>
      <c r="X50" s="40" t="s">
        <v>224</v>
      </c>
      <c r="Y50" s="40" t="s">
        <v>224</v>
      </c>
      <c r="Z50" s="40" t="s">
        <v>224</v>
      </c>
      <c r="AA50" s="40"/>
      <c r="AB50" s="395" t="s">
        <v>224</v>
      </c>
      <c r="AC50" s="297" t="s">
        <v>224</v>
      </c>
      <c r="AD50" s="706"/>
      <c r="AE50" s="706"/>
      <c r="AF50" s="41">
        <v>0.83333360999998396</v>
      </c>
      <c r="AG50" s="41">
        <v>2.0519921832261399</v>
      </c>
      <c r="AH50" s="41">
        <v>2.3629059839932398</v>
      </c>
      <c r="AI50" s="41">
        <v>2.3629059839932398</v>
      </c>
      <c r="AJ50" s="41">
        <v>2.5565410423552501</v>
      </c>
      <c r="AK50" s="41">
        <v>2.0051275091510998</v>
      </c>
      <c r="AL50" s="41">
        <v>1.80157977488831</v>
      </c>
      <c r="AM50" s="41">
        <v>1.76707482097581</v>
      </c>
      <c r="AN50" s="41">
        <v>1.70522623804984</v>
      </c>
      <c r="AO50" s="41">
        <v>2.0492383720449401</v>
      </c>
      <c r="AP50"/>
      <c r="AQ50" s="395">
        <v>2.0736213231864302</v>
      </c>
      <c r="AR50" s="297">
        <v>9.9305136969343094E-2</v>
      </c>
      <c r="AT50" s="39">
        <v>0.83333360999998396</v>
      </c>
      <c r="AU50" s="39">
        <v>2.0298622706934002</v>
      </c>
      <c r="AV50" s="39">
        <v>1.1120714095387401</v>
      </c>
      <c r="AW50" s="39">
        <v>1.61758384599113</v>
      </c>
      <c r="AX50" s="39">
        <v>1.38857783168466</v>
      </c>
      <c r="AY50" s="39">
        <v>1.0699760723407401</v>
      </c>
      <c r="AZ50" s="39">
        <v>1.11545195479549</v>
      </c>
      <c r="BA50" s="39">
        <v>1.0527448794772001</v>
      </c>
      <c r="BB50" s="39"/>
      <c r="BC50" s="395">
        <v>1.34089546636019</v>
      </c>
      <c r="BD50" s="297">
        <v>0.13914009979004999</v>
      </c>
      <c r="BE50"/>
      <c r="BF50" s="706"/>
      <c r="BG50" s="40">
        <v>4</v>
      </c>
      <c r="BH50" s="40">
        <v>320.82221810518803</v>
      </c>
      <c r="BI50" s="40">
        <v>268.25781043990997</v>
      </c>
      <c r="BJ50" s="40">
        <v>661.47499141968899</v>
      </c>
      <c r="BK50" s="40">
        <v>288.03851282877503</v>
      </c>
      <c r="BL50" s="40">
        <v>257.24195245278401</v>
      </c>
      <c r="BM50" s="40">
        <v>767.34001939189204</v>
      </c>
      <c r="BN50" s="40"/>
      <c r="BO50" s="395">
        <v>427.19591743970602</v>
      </c>
      <c r="BP50" s="297">
        <v>92.269625525303496</v>
      </c>
      <c r="BQ50"/>
      <c r="BR50" s="40">
        <v>4</v>
      </c>
      <c r="BS50" s="40">
        <v>148.962982403669</v>
      </c>
      <c r="BT50" s="40">
        <v>357.91469182744902</v>
      </c>
      <c r="BU50" s="40">
        <v>419.27393026726702</v>
      </c>
      <c r="BV50" s="40">
        <v>261.24398907185599</v>
      </c>
      <c r="BW50" s="40">
        <v>438.81264519946501</v>
      </c>
      <c r="BX50" s="40">
        <v>164.418655537777</v>
      </c>
      <c r="BY50" s="40">
        <v>270.93068988784</v>
      </c>
      <c r="BZ50" s="40"/>
      <c r="CA50" s="395">
        <v>294.508226313617</v>
      </c>
      <c r="CB50" s="297">
        <v>43.6925814272483</v>
      </c>
      <c r="CD50" s="40">
        <v>4</v>
      </c>
      <c r="CE50" s="40">
        <v>207.41839791773899</v>
      </c>
      <c r="CF50" s="40">
        <v>294.74605217234</v>
      </c>
      <c r="CG50" s="40">
        <v>115.328385847492</v>
      </c>
      <c r="CH50" s="40">
        <v>145.66061464554701</v>
      </c>
      <c r="CI50" s="40"/>
      <c r="CJ50" s="395">
        <v>190.78836264577899</v>
      </c>
      <c r="CK50" s="297">
        <v>39.596381382244502</v>
      </c>
    </row>
    <row r="51" spans="4:89" x14ac:dyDescent="0.2">
      <c r="D51" s="40">
        <v>-1.5</v>
      </c>
      <c r="E51" s="40" t="s">
        <v>224</v>
      </c>
      <c r="F51" s="40" t="s">
        <v>224</v>
      </c>
      <c r="G51" s="40" t="s">
        <v>224</v>
      </c>
      <c r="H51" s="40" t="s">
        <v>224</v>
      </c>
      <c r="I51" s="40" t="s">
        <v>224</v>
      </c>
      <c r="J51" s="40" t="s">
        <v>224</v>
      </c>
      <c r="K51" s="40" t="s">
        <v>224</v>
      </c>
      <c r="L51" s="40" t="s">
        <v>224</v>
      </c>
      <c r="M51" s="40" t="s">
        <v>224</v>
      </c>
      <c r="N51"/>
      <c r="O51" s="395" t="s">
        <v>224</v>
      </c>
      <c r="P51" s="297" t="s">
        <v>224</v>
      </c>
      <c r="Q51" s="703"/>
      <c r="R51" s="40">
        <v>-1.5</v>
      </c>
      <c r="S51" s="40" t="s">
        <v>224</v>
      </c>
      <c r="T51" s="40" t="s">
        <v>224</v>
      </c>
      <c r="U51" s="40" t="s">
        <v>224</v>
      </c>
      <c r="V51" s="40" t="s">
        <v>224</v>
      </c>
      <c r="W51" s="40" t="s">
        <v>224</v>
      </c>
      <c r="X51" s="40" t="s">
        <v>224</v>
      </c>
      <c r="Y51" s="40" t="s">
        <v>224</v>
      </c>
      <c r="Z51" s="40" t="s">
        <v>224</v>
      </c>
      <c r="AA51" s="40"/>
      <c r="AB51" s="395" t="s">
        <v>224</v>
      </c>
      <c r="AC51" s="297" t="s">
        <v>224</v>
      </c>
      <c r="AD51" s="706"/>
      <c r="AE51" s="706"/>
      <c r="AF51" s="41">
        <v>1.0000002799999801</v>
      </c>
      <c r="AG51" s="41">
        <v>2.0427353942238602</v>
      </c>
      <c r="AH51" s="41">
        <v>2.3594424110891001</v>
      </c>
      <c r="AI51" s="41">
        <v>2.3594424110891001</v>
      </c>
      <c r="AJ51" s="41">
        <v>2.5529486913900601</v>
      </c>
      <c r="AK51" s="41">
        <v>1.89600685211025</v>
      </c>
      <c r="AL51" s="41">
        <v>1.97561390400222</v>
      </c>
      <c r="AM51" s="41">
        <v>1.65804823354805</v>
      </c>
      <c r="AN51" s="41">
        <v>1.6989801426231299</v>
      </c>
      <c r="AO51" s="41">
        <v>2.1162069986139702</v>
      </c>
      <c r="AP51"/>
      <c r="AQ51" s="395">
        <v>2.0732694487433099</v>
      </c>
      <c r="AR51" s="297">
        <v>0.10207009043788801</v>
      </c>
      <c r="AT51" s="39">
        <v>1.0000002799999801</v>
      </c>
      <c r="AU51" s="39">
        <v>1.86527884392291</v>
      </c>
      <c r="AV51" s="39">
        <v>1.1887724577394101</v>
      </c>
      <c r="AW51" s="39">
        <v>1.49871159772872</v>
      </c>
      <c r="AX51" s="39">
        <v>0.96704524382951995</v>
      </c>
      <c r="AY51" s="39">
        <v>1.1980561377367001</v>
      </c>
      <c r="AZ51" s="39">
        <v>0.84412580802293502</v>
      </c>
      <c r="BA51" s="39">
        <v>0.997495222557781</v>
      </c>
      <c r="BB51" s="39"/>
      <c r="BC51" s="395">
        <v>1.222783615934</v>
      </c>
      <c r="BD51" s="297">
        <v>0.133652292912677</v>
      </c>
      <c r="BE51"/>
      <c r="BF51" s="706"/>
      <c r="BG51" s="40">
        <v>4.25</v>
      </c>
      <c r="BH51" s="40">
        <v>238.08878006131101</v>
      </c>
      <c r="BI51" s="40">
        <v>284.86018677657103</v>
      </c>
      <c r="BJ51" s="40">
        <v>615.51119307387603</v>
      </c>
      <c r="BK51" s="40">
        <v>285.58363913989302</v>
      </c>
      <c r="BL51" s="40">
        <v>246.41334865472101</v>
      </c>
      <c r="BM51" s="40">
        <v>807.59092669557799</v>
      </c>
      <c r="BN51" s="40"/>
      <c r="BO51" s="395">
        <v>413.00801240032501</v>
      </c>
      <c r="BP51" s="297">
        <v>97.930684735025693</v>
      </c>
      <c r="BQ51"/>
      <c r="BR51" s="40">
        <v>4.25</v>
      </c>
      <c r="BS51" s="40">
        <v>153.75240942081601</v>
      </c>
      <c r="BT51" s="40">
        <v>392.97234512161998</v>
      </c>
      <c r="BU51" s="40">
        <v>389.24983616822902</v>
      </c>
      <c r="BV51" s="40">
        <v>283.81084553965701</v>
      </c>
      <c r="BW51" s="40">
        <v>396.14273971948597</v>
      </c>
      <c r="BX51" s="40">
        <v>166.378751057974</v>
      </c>
      <c r="BY51" s="40">
        <v>253.42932559597301</v>
      </c>
      <c r="BZ51" s="40"/>
      <c r="CA51" s="395">
        <v>290.81946466053603</v>
      </c>
      <c r="CB51" s="297">
        <v>39.921575908283202</v>
      </c>
      <c r="CD51" s="40">
        <v>4.25</v>
      </c>
      <c r="CE51" s="40">
        <v>292.31513039772898</v>
      </c>
      <c r="CF51" s="40">
        <v>254.15781253664201</v>
      </c>
      <c r="CG51" s="40">
        <v>130.35102020823899</v>
      </c>
      <c r="CH51" s="40">
        <v>133.09913279315001</v>
      </c>
      <c r="CI51" s="40"/>
      <c r="CJ51" s="395">
        <v>202.48077398394</v>
      </c>
      <c r="CK51" s="297">
        <v>41.590505146334998</v>
      </c>
    </row>
    <row r="52" spans="4:89" x14ac:dyDescent="0.2">
      <c r="D52" s="40">
        <v>-1.25</v>
      </c>
      <c r="E52" s="40" t="s">
        <v>224</v>
      </c>
      <c r="F52" s="40" t="s">
        <v>224</v>
      </c>
      <c r="G52" s="40" t="s">
        <v>224</v>
      </c>
      <c r="H52" s="40" t="s">
        <v>224</v>
      </c>
      <c r="I52" s="40" t="s">
        <v>224</v>
      </c>
      <c r="J52" s="40" t="s">
        <v>224</v>
      </c>
      <c r="K52" s="40" t="s">
        <v>224</v>
      </c>
      <c r="L52" s="40" t="s">
        <v>224</v>
      </c>
      <c r="M52" s="40" t="s">
        <v>224</v>
      </c>
      <c r="N52"/>
      <c r="O52" s="395" t="s">
        <v>224</v>
      </c>
      <c r="P52" s="297" t="s">
        <v>224</v>
      </c>
      <c r="Q52" s="703"/>
      <c r="R52" s="40">
        <v>-1.25</v>
      </c>
      <c r="S52" s="40" t="s">
        <v>224</v>
      </c>
      <c r="T52" s="40" t="s">
        <v>224</v>
      </c>
      <c r="U52" s="40" t="s">
        <v>224</v>
      </c>
      <c r="V52" s="40" t="s">
        <v>224</v>
      </c>
      <c r="W52" s="40" t="s">
        <v>224</v>
      </c>
      <c r="X52" s="40" t="s">
        <v>224</v>
      </c>
      <c r="Y52" s="40" t="s">
        <v>224</v>
      </c>
      <c r="Z52" s="40" t="s">
        <v>224</v>
      </c>
      <c r="AA52" s="40"/>
      <c r="AB52" s="395" t="s">
        <v>224</v>
      </c>
      <c r="AC52" s="297" t="s">
        <v>224</v>
      </c>
      <c r="AD52" s="706"/>
      <c r="AE52" s="706"/>
      <c r="AF52" s="41">
        <v>1.16666694999998</v>
      </c>
      <c r="AG52" s="41">
        <v>1.9992449491222799</v>
      </c>
      <c r="AH52" s="41">
        <v>2.2254525430586898</v>
      </c>
      <c r="AI52" s="41">
        <v>2.2254525430586898</v>
      </c>
      <c r="AJ52" s="41">
        <v>2.4383895068897301</v>
      </c>
      <c r="AK52" s="41">
        <v>1.7953796963199</v>
      </c>
      <c r="AL52" s="41">
        <v>1.76227254141391</v>
      </c>
      <c r="AM52" s="41">
        <v>1.85918131375747</v>
      </c>
      <c r="AN52" s="41">
        <v>2.1468944510950498</v>
      </c>
      <c r="AO52" s="41">
        <v>2.0143013371779501</v>
      </c>
      <c r="AP52"/>
      <c r="AQ52" s="395">
        <v>2.0518409868770702</v>
      </c>
      <c r="AR52" s="297">
        <v>7.5429553278319406E-2</v>
      </c>
      <c r="AT52" s="39">
        <v>1.16666694999998</v>
      </c>
      <c r="AU52" s="39">
        <v>1.8495799053898401</v>
      </c>
      <c r="AV52" s="39">
        <v>1.15611383076924</v>
      </c>
      <c r="AW52" s="39">
        <v>1.3054112667475599</v>
      </c>
      <c r="AX52" s="39">
        <v>1.7191904053242499</v>
      </c>
      <c r="AY52" s="39">
        <v>1.1667402187490701</v>
      </c>
      <c r="AZ52" s="39">
        <v>0.61001274942715</v>
      </c>
      <c r="BA52" s="39">
        <v>1.01520738082666</v>
      </c>
      <c r="BB52" s="39"/>
      <c r="BC52" s="395">
        <v>1.2603222510334</v>
      </c>
      <c r="BD52" s="297">
        <v>0.159046139208113</v>
      </c>
      <c r="BE52"/>
      <c r="BF52" s="706"/>
      <c r="BG52" s="40">
        <v>4.5</v>
      </c>
      <c r="BH52" s="40">
        <v>282.30960675136498</v>
      </c>
      <c r="BI52" s="40">
        <v>299.00416749239201</v>
      </c>
      <c r="BJ52" s="40">
        <v>543.727866427545</v>
      </c>
      <c r="BK52" s="40">
        <v>287.62936721396102</v>
      </c>
      <c r="BL52" s="40">
        <v>237.150875843747</v>
      </c>
      <c r="BM52" s="40">
        <v>797.82068366922499</v>
      </c>
      <c r="BN52" s="40"/>
      <c r="BO52" s="395">
        <v>407.94042789970598</v>
      </c>
      <c r="BP52" s="297">
        <v>89.766154863548707</v>
      </c>
      <c r="BQ52"/>
      <c r="BR52" s="40">
        <v>4.5</v>
      </c>
      <c r="BS52" s="40">
        <v>143.20538511600199</v>
      </c>
      <c r="BT52" s="40">
        <v>369.39951399905601</v>
      </c>
      <c r="BU52" s="40">
        <v>372.807289210063</v>
      </c>
      <c r="BV52" s="40">
        <v>277.27234896523203</v>
      </c>
      <c r="BW52" s="40">
        <v>390.16159598815301</v>
      </c>
      <c r="BX52" s="40">
        <v>163.09946614999501</v>
      </c>
      <c r="BY52" s="40">
        <v>207.54243138772401</v>
      </c>
      <c r="BZ52" s="40"/>
      <c r="CA52" s="395">
        <v>274.78400440231798</v>
      </c>
      <c r="CB52" s="297">
        <v>39.697258451268802</v>
      </c>
      <c r="CD52" s="40">
        <v>4.5</v>
      </c>
      <c r="CE52" s="40">
        <v>182.52090127822399</v>
      </c>
      <c r="CF52" s="40">
        <v>242.72731683504799</v>
      </c>
      <c r="CG52" s="40">
        <v>131.03633485714201</v>
      </c>
      <c r="CH52" s="40">
        <v>127.475764510828</v>
      </c>
      <c r="CI52" s="40"/>
      <c r="CJ52" s="395">
        <v>170.940079370311</v>
      </c>
      <c r="CK52" s="297">
        <v>27.032354674935199</v>
      </c>
    </row>
    <row r="53" spans="4:89" x14ac:dyDescent="0.2">
      <c r="D53" s="40">
        <v>-1</v>
      </c>
      <c r="E53" s="40" t="s">
        <v>224</v>
      </c>
      <c r="F53" s="40" t="s">
        <v>224</v>
      </c>
      <c r="G53" s="40" t="s">
        <v>224</v>
      </c>
      <c r="H53" s="40" t="s">
        <v>224</v>
      </c>
      <c r="I53" s="40" t="s">
        <v>224</v>
      </c>
      <c r="J53" s="40" t="s">
        <v>224</v>
      </c>
      <c r="K53" s="40" t="s">
        <v>224</v>
      </c>
      <c r="L53" s="40" t="s">
        <v>224</v>
      </c>
      <c r="M53" s="40" t="s">
        <v>224</v>
      </c>
      <c r="N53"/>
      <c r="O53" s="395" t="s">
        <v>224</v>
      </c>
      <c r="P53" s="297" t="s">
        <v>224</v>
      </c>
      <c r="Q53" s="703"/>
      <c r="R53" s="40">
        <v>-1</v>
      </c>
      <c r="S53" s="40" t="s">
        <v>224</v>
      </c>
      <c r="T53" s="40" t="s">
        <v>224</v>
      </c>
      <c r="U53" s="40" t="s">
        <v>224</v>
      </c>
      <c r="V53" s="40" t="s">
        <v>224</v>
      </c>
      <c r="W53" s="40" t="s">
        <v>224</v>
      </c>
      <c r="X53" s="40" t="s">
        <v>224</v>
      </c>
      <c r="Y53" s="40" t="s">
        <v>224</v>
      </c>
      <c r="Z53" s="40" t="s">
        <v>224</v>
      </c>
      <c r="AA53" s="40"/>
      <c r="AB53" s="395" t="s">
        <v>224</v>
      </c>
      <c r="AC53" s="297" t="s">
        <v>224</v>
      </c>
      <c r="AD53" s="706"/>
      <c r="AE53" s="706"/>
      <c r="AF53" s="41">
        <v>1.3333336199999799</v>
      </c>
      <c r="AG53" s="41">
        <v>1.8974606477541001</v>
      </c>
      <c r="AH53" s="41">
        <v>2.0537937803497899</v>
      </c>
      <c r="AI53" s="41">
        <v>2.0537937803497899</v>
      </c>
      <c r="AJ53" s="41">
        <v>2.69560115448233</v>
      </c>
      <c r="AK53" s="41">
        <v>1.7953796963199</v>
      </c>
      <c r="AL53" s="41">
        <v>1.6928298809066</v>
      </c>
      <c r="AM53" s="41">
        <v>1.9726779771269101</v>
      </c>
      <c r="AN53" s="41">
        <v>2.0514654102416001</v>
      </c>
      <c r="AO53" s="41">
        <v>2.0275532675532602</v>
      </c>
      <c r="AP53"/>
      <c r="AQ53" s="395">
        <v>2.0267283994538099</v>
      </c>
      <c r="AR53" s="297">
        <v>9.3846097054388899E-2</v>
      </c>
      <c r="AT53" s="39">
        <v>1.3333336199999799</v>
      </c>
      <c r="AU53" s="39">
        <v>1.6836840864495699</v>
      </c>
      <c r="AV53" s="39">
        <v>1.2003366436065801</v>
      </c>
      <c r="AW53" s="39">
        <v>1.5986257328652</v>
      </c>
      <c r="AX53" s="39">
        <v>1.23566899918335</v>
      </c>
      <c r="AY53" s="39">
        <v>1.2254708572639299</v>
      </c>
      <c r="AZ53" s="39">
        <v>0.67434134895084696</v>
      </c>
      <c r="BA53" s="39">
        <v>1.06492433403791</v>
      </c>
      <c r="BB53" s="39"/>
      <c r="BC53" s="395">
        <v>1.24043600033677</v>
      </c>
      <c r="BD53" s="297">
        <v>0.12704431996481799</v>
      </c>
      <c r="BE53"/>
      <c r="BF53" s="706"/>
      <c r="BG53" s="40">
        <v>4.75</v>
      </c>
      <c r="BH53" s="40">
        <v>337.52814362076401</v>
      </c>
      <c r="BI53" s="40">
        <v>304.37465072236199</v>
      </c>
      <c r="BJ53" s="40">
        <v>569.7356297947</v>
      </c>
      <c r="BK53" s="40">
        <v>280.264746147317</v>
      </c>
      <c r="BL53" s="40">
        <v>239.81048676553601</v>
      </c>
      <c r="BM53" s="40">
        <v>835.96543644743997</v>
      </c>
      <c r="BN53" s="40"/>
      <c r="BO53" s="395">
        <v>427.94651558302002</v>
      </c>
      <c r="BP53" s="297">
        <v>94.381168818893997</v>
      </c>
      <c r="BQ53"/>
      <c r="BR53" s="40">
        <v>4.75</v>
      </c>
      <c r="BS53" s="40">
        <v>133.08065406367601</v>
      </c>
      <c r="BT53" s="40">
        <v>340.272780037323</v>
      </c>
      <c r="BU53" s="40">
        <v>408.64125303200802</v>
      </c>
      <c r="BV53" s="40">
        <v>269.12196992396099</v>
      </c>
      <c r="BW53" s="40">
        <v>377.58693809200997</v>
      </c>
      <c r="BX53" s="40">
        <v>162.53075406024101</v>
      </c>
      <c r="BY53" s="40">
        <v>326.89788856882501</v>
      </c>
      <c r="BZ53" s="40"/>
      <c r="CA53" s="395">
        <v>288.30460539686402</v>
      </c>
      <c r="CB53" s="297">
        <v>39.917738814975401</v>
      </c>
      <c r="CD53" s="40">
        <v>4.75</v>
      </c>
      <c r="CE53" s="40">
        <v>173.68580295877001</v>
      </c>
      <c r="CF53" s="40">
        <v>255.64175994495901</v>
      </c>
      <c r="CG53" s="40">
        <v>119.906499039769</v>
      </c>
      <c r="CH53" s="40">
        <v>131.946146491978</v>
      </c>
      <c r="CI53" s="40"/>
      <c r="CJ53" s="395">
        <v>170.29505210886899</v>
      </c>
      <c r="CK53" s="297">
        <v>30.693651043002902</v>
      </c>
    </row>
    <row r="54" spans="4:89" x14ac:dyDescent="0.2">
      <c r="D54" s="40">
        <v>-0.75</v>
      </c>
      <c r="E54" s="40" t="s">
        <v>224</v>
      </c>
      <c r="F54" s="40" t="s">
        <v>224</v>
      </c>
      <c r="G54" s="40" t="s">
        <v>224</v>
      </c>
      <c r="H54" s="40" t="s">
        <v>224</v>
      </c>
      <c r="I54" s="40" t="s">
        <v>224</v>
      </c>
      <c r="J54" s="40" t="s">
        <v>224</v>
      </c>
      <c r="K54" s="40" t="s">
        <v>224</v>
      </c>
      <c r="L54" s="40" t="s">
        <v>224</v>
      </c>
      <c r="M54" s="40" t="s">
        <v>224</v>
      </c>
      <c r="N54"/>
      <c r="O54" s="395" t="s">
        <v>224</v>
      </c>
      <c r="P54" s="297" t="s">
        <v>224</v>
      </c>
      <c r="Q54" s="703"/>
      <c r="R54" s="40">
        <v>-0.75</v>
      </c>
      <c r="S54" s="40" t="s">
        <v>224</v>
      </c>
      <c r="T54" s="40" t="s">
        <v>224</v>
      </c>
      <c r="U54" s="40" t="s">
        <v>224</v>
      </c>
      <c r="V54" s="40" t="s">
        <v>224</v>
      </c>
      <c r="W54" s="40" t="s">
        <v>224</v>
      </c>
      <c r="X54" s="40" t="s">
        <v>224</v>
      </c>
      <c r="Y54" s="40" t="s">
        <v>224</v>
      </c>
      <c r="Z54" s="40" t="s">
        <v>224</v>
      </c>
      <c r="AA54" s="40"/>
      <c r="AB54" s="395" t="s">
        <v>224</v>
      </c>
      <c r="AC54" s="297" t="s">
        <v>224</v>
      </c>
      <c r="AD54" s="706"/>
      <c r="AE54" s="706"/>
      <c r="AF54" s="41">
        <v>1.50000028999998</v>
      </c>
      <c r="AG54" s="41">
        <v>1.7806543029050099</v>
      </c>
      <c r="AH54" s="41">
        <v>2.0592991029830001</v>
      </c>
      <c r="AI54" s="41">
        <v>2.0592991029830001</v>
      </c>
      <c r="AJ54" s="41">
        <v>2.5130340836312501</v>
      </c>
      <c r="AK54" s="41">
        <v>1.8949810557675899</v>
      </c>
      <c r="AL54" s="41">
        <v>1.81756482409446</v>
      </c>
      <c r="AM54" s="41">
        <v>1.68801301989034</v>
      </c>
      <c r="AN54" s="41">
        <v>1.6785508779315601</v>
      </c>
      <c r="AO54" s="41">
        <v>1.9360071542836901</v>
      </c>
      <c r="AP54"/>
      <c r="AQ54" s="395">
        <v>1.93637816938554</v>
      </c>
      <c r="AR54" s="297">
        <v>8.5877149596965505E-2</v>
      </c>
      <c r="AT54" s="39">
        <v>1.50000028999998</v>
      </c>
      <c r="AU54" s="39">
        <v>1.524756897928</v>
      </c>
      <c r="AV54" s="39">
        <v>1.24249020210776</v>
      </c>
      <c r="AW54" s="39">
        <v>1.5120334919539999</v>
      </c>
      <c r="AX54" s="39">
        <v>1.71919166754233</v>
      </c>
      <c r="AY54" s="39">
        <v>1.09466806687772</v>
      </c>
      <c r="AZ54" s="39">
        <v>0.61001274942715</v>
      </c>
      <c r="BA54" s="39">
        <v>1.1349874531961699</v>
      </c>
      <c r="BB54" s="39"/>
      <c r="BC54" s="395">
        <v>1.2625915041475899</v>
      </c>
      <c r="BD54" s="297">
        <v>0.13888843383645899</v>
      </c>
      <c r="BE54"/>
      <c r="BF54" s="706"/>
      <c r="BG54" s="40">
        <v>5</v>
      </c>
      <c r="BH54" s="40">
        <v>323.55302773795103</v>
      </c>
      <c r="BI54" s="40">
        <v>316.13198064705898</v>
      </c>
      <c r="BJ54" s="40">
        <v>574.75010755598896</v>
      </c>
      <c r="BK54" s="40">
        <v>234.03129167338</v>
      </c>
      <c r="BL54" s="40">
        <v>228.05986841455001</v>
      </c>
      <c r="BM54" s="40">
        <v>826.31220069584299</v>
      </c>
      <c r="BN54" s="40"/>
      <c r="BO54" s="395">
        <v>417.139746120795</v>
      </c>
      <c r="BP54" s="297">
        <v>96.696099956151002</v>
      </c>
      <c r="BQ54"/>
      <c r="BR54" s="40">
        <v>5</v>
      </c>
      <c r="BS54" s="40">
        <v>135.724263431487</v>
      </c>
      <c r="BT54" s="40">
        <v>399.430996548959</v>
      </c>
      <c r="BU54" s="40">
        <v>402.13000448829803</v>
      </c>
      <c r="BV54" s="40">
        <v>277.56748883115898</v>
      </c>
      <c r="BW54" s="40">
        <v>392.31731843432402</v>
      </c>
      <c r="BX54" s="40">
        <v>173.33565553020401</v>
      </c>
      <c r="BY54" s="40">
        <v>288.37019906556202</v>
      </c>
      <c r="BZ54" s="40"/>
      <c r="CA54" s="395">
        <v>295.55370376142798</v>
      </c>
      <c r="CB54" s="297">
        <v>41.510183757643603</v>
      </c>
      <c r="CD54" s="40">
        <v>5</v>
      </c>
      <c r="CE54" s="40">
        <v>242.80050597248501</v>
      </c>
      <c r="CF54" s="40">
        <v>247.25940746994499</v>
      </c>
      <c r="CG54" s="40">
        <v>112.833781989671</v>
      </c>
      <c r="CH54" s="40">
        <v>130.46949904733501</v>
      </c>
      <c r="CI54" s="40"/>
      <c r="CJ54" s="395">
        <v>183.34079861985899</v>
      </c>
      <c r="CK54" s="297">
        <v>35.809285421018302</v>
      </c>
    </row>
    <row r="55" spans="4:89" x14ac:dyDescent="0.2">
      <c r="D55" s="40">
        <v>-0.5</v>
      </c>
      <c r="E55" s="40" t="s">
        <v>224</v>
      </c>
      <c r="F55" s="40" t="s">
        <v>224</v>
      </c>
      <c r="G55" s="40" t="s">
        <v>224</v>
      </c>
      <c r="H55" s="40" t="s">
        <v>224</v>
      </c>
      <c r="I55" s="40" t="s">
        <v>224</v>
      </c>
      <c r="J55" s="40" t="s">
        <v>224</v>
      </c>
      <c r="K55" s="40" t="s">
        <v>224</v>
      </c>
      <c r="L55" s="40" t="s">
        <v>224</v>
      </c>
      <c r="M55" s="40" t="s">
        <v>224</v>
      </c>
      <c r="N55"/>
      <c r="O55" s="395" t="s">
        <v>224</v>
      </c>
      <c r="P55" s="297" t="s">
        <v>224</v>
      </c>
      <c r="Q55" s="703"/>
      <c r="R55" s="40">
        <v>-0.5</v>
      </c>
      <c r="S55" s="40" t="s">
        <v>224</v>
      </c>
      <c r="T55" s="40" t="s">
        <v>224</v>
      </c>
      <c r="U55" s="40" t="s">
        <v>224</v>
      </c>
      <c r="V55" s="40" t="s">
        <v>224</v>
      </c>
      <c r="W55" s="40" t="s">
        <v>224</v>
      </c>
      <c r="X55" s="40" t="s">
        <v>224</v>
      </c>
      <c r="Y55" s="40" t="s">
        <v>224</v>
      </c>
      <c r="Z55" s="40" t="s">
        <v>224</v>
      </c>
      <c r="AA55" s="40"/>
      <c r="AB55" s="395" t="s">
        <v>224</v>
      </c>
      <c r="AC55" s="297" t="s">
        <v>224</v>
      </c>
      <c r="AD55" s="706"/>
      <c r="AE55" s="706"/>
      <c r="AF55" s="41">
        <v>1.6666669599999799</v>
      </c>
      <c r="AG55" s="41">
        <v>1.4578890908686899</v>
      </c>
      <c r="AH55" s="41">
        <v>1.87269051480493</v>
      </c>
      <c r="AI55" s="41">
        <v>1.87269051480493</v>
      </c>
      <c r="AJ55" s="41">
        <v>2.56538896037357</v>
      </c>
      <c r="AK55" s="41">
        <v>2.0879493985314999</v>
      </c>
      <c r="AL55" s="41">
        <v>1.6768598494851601</v>
      </c>
      <c r="AM55" s="41">
        <v>1.73795419390282</v>
      </c>
      <c r="AN55" s="41">
        <v>1.7139698242999399</v>
      </c>
      <c r="AO55" s="41">
        <v>2.0737214107984001</v>
      </c>
      <c r="AP55"/>
      <c r="AQ55" s="395">
        <v>1.89545708420777</v>
      </c>
      <c r="AR55" s="297">
        <v>0.10643673780067001</v>
      </c>
      <c r="AT55" s="39">
        <v>1.6666669599999799</v>
      </c>
      <c r="AU55" s="39">
        <v>1.8279248983405001</v>
      </c>
      <c r="AV55" s="39">
        <v>1.1071777483210099</v>
      </c>
      <c r="AW55" s="39">
        <v>1.6681156854011101</v>
      </c>
      <c r="AX55" s="39">
        <v>1.52816925389363</v>
      </c>
      <c r="AY55" s="39">
        <v>0.93939176979097205</v>
      </c>
      <c r="AZ55" s="39">
        <v>0.59756352168121796</v>
      </c>
      <c r="BA55" s="39">
        <v>0.97739044620595705</v>
      </c>
      <c r="BB55" s="39"/>
      <c r="BC55" s="395">
        <v>1.2351047605192</v>
      </c>
      <c r="BD55" s="297">
        <v>0.169137022960308</v>
      </c>
      <c r="BE55"/>
      <c r="BF55" s="706"/>
      <c r="BG55" s="40">
        <v>5.25</v>
      </c>
      <c r="BH55" s="40">
        <v>334.19736264498403</v>
      </c>
      <c r="BI55" s="40">
        <v>339.45929956677401</v>
      </c>
      <c r="BJ55" s="40">
        <v>550.55276527657395</v>
      </c>
      <c r="BK55" s="40">
        <v>267.58123208809502</v>
      </c>
      <c r="BL55" s="40">
        <v>238.86721154027501</v>
      </c>
      <c r="BM55" s="40">
        <v>818.18014990558902</v>
      </c>
      <c r="BN55" s="40"/>
      <c r="BO55" s="395">
        <v>424.80633683704798</v>
      </c>
      <c r="BP55" s="297">
        <v>90.432721940637506</v>
      </c>
      <c r="BQ55"/>
      <c r="BR55" s="40">
        <v>5.25</v>
      </c>
      <c r="BS55" s="40">
        <v>131.34340682432199</v>
      </c>
      <c r="BT55" s="40">
        <v>373.67178236234599</v>
      </c>
      <c r="BU55" s="40">
        <v>426.55258304200402</v>
      </c>
      <c r="BV55" s="40">
        <v>276.20532187064902</v>
      </c>
      <c r="BW55" s="40">
        <v>423.69086050443599</v>
      </c>
      <c r="BX55" s="40">
        <v>178.86378100543499</v>
      </c>
      <c r="BY55" s="40">
        <v>309.14918862711397</v>
      </c>
      <c r="BZ55" s="40"/>
      <c r="CA55" s="395">
        <v>302.782417748044</v>
      </c>
      <c r="CB55" s="297">
        <v>43.768124995862003</v>
      </c>
      <c r="CD55" s="40">
        <v>5.25</v>
      </c>
      <c r="CE55" s="40">
        <v>210.693741569905</v>
      </c>
      <c r="CF55" s="40">
        <v>261.53748924458</v>
      </c>
      <c r="CG55" s="40">
        <v>86.736202475590702</v>
      </c>
      <c r="CH55" s="40">
        <v>132.492297876865</v>
      </c>
      <c r="CI55" s="40"/>
      <c r="CJ55" s="395">
        <v>172.86493279173499</v>
      </c>
      <c r="CK55" s="297">
        <v>39.0959811205053</v>
      </c>
    </row>
    <row r="56" spans="4:89" x14ac:dyDescent="0.2">
      <c r="D56" s="40">
        <v>-0.25</v>
      </c>
      <c r="E56" s="40" t="s">
        <v>224</v>
      </c>
      <c r="F56" s="40" t="s">
        <v>224</v>
      </c>
      <c r="G56" s="40" t="s">
        <v>224</v>
      </c>
      <c r="H56" s="40" t="s">
        <v>224</v>
      </c>
      <c r="I56" s="40" t="s">
        <v>224</v>
      </c>
      <c r="J56" s="40" t="s">
        <v>224</v>
      </c>
      <c r="K56" s="40" t="s">
        <v>224</v>
      </c>
      <c r="L56" s="40" t="s">
        <v>224</v>
      </c>
      <c r="M56" s="40" t="s">
        <v>224</v>
      </c>
      <c r="N56"/>
      <c r="O56" s="395" t="s">
        <v>224</v>
      </c>
      <c r="P56" s="297" t="s">
        <v>224</v>
      </c>
      <c r="Q56" s="703"/>
      <c r="R56" s="40">
        <v>-0.25</v>
      </c>
      <c r="S56" s="40" t="s">
        <v>224</v>
      </c>
      <c r="T56" s="40" t="s">
        <v>224</v>
      </c>
      <c r="U56" s="40" t="s">
        <v>224</v>
      </c>
      <c r="V56" s="40" t="s">
        <v>224</v>
      </c>
      <c r="W56" s="40" t="s">
        <v>224</v>
      </c>
      <c r="X56" s="40" t="s">
        <v>224</v>
      </c>
      <c r="Y56" s="40" t="s">
        <v>224</v>
      </c>
      <c r="Z56" s="40" t="s">
        <v>224</v>
      </c>
      <c r="AA56" s="40"/>
      <c r="AB56" s="395" t="s">
        <v>224</v>
      </c>
      <c r="AC56" s="297" t="s">
        <v>224</v>
      </c>
      <c r="AD56" s="706"/>
      <c r="AE56" s="706"/>
      <c r="AF56" s="41">
        <v>1.8333336299999801</v>
      </c>
      <c r="AG56" s="41">
        <v>1.5237489290825099</v>
      </c>
      <c r="AH56" s="41">
        <v>2.45001869466086</v>
      </c>
      <c r="AI56" s="41">
        <v>2.45001869466086</v>
      </c>
      <c r="AJ56" s="41">
        <v>2.1857691275779598</v>
      </c>
      <c r="AK56" s="41">
        <v>1.77072000293037</v>
      </c>
      <c r="AL56" s="41">
        <v>1.6320043797249799</v>
      </c>
      <c r="AM56" s="41">
        <v>2.1918643496085202</v>
      </c>
      <c r="AN56" s="41">
        <v>2.7477930360142202</v>
      </c>
      <c r="AO56" s="41">
        <v>1.85621938822639</v>
      </c>
      <c r="AP56"/>
      <c r="AQ56" s="395">
        <v>2.0897951780540698</v>
      </c>
      <c r="AR56" s="297">
        <v>0.13936660526117201</v>
      </c>
      <c r="AT56" s="39">
        <v>1.8333336299999801</v>
      </c>
      <c r="AU56" s="39">
        <v>1.6860682470098001</v>
      </c>
      <c r="AV56" s="39">
        <v>1.39035914771016</v>
      </c>
      <c r="AW56" s="39">
        <v>1.66893571341671</v>
      </c>
      <c r="AX56" s="39">
        <v>2.2206239671394199</v>
      </c>
      <c r="AY56" s="39">
        <v>1.0414637251954899</v>
      </c>
      <c r="AZ56" s="39">
        <v>0.70983303171927103</v>
      </c>
      <c r="BA56" s="39">
        <v>1.0028269433008701</v>
      </c>
      <c r="BB56" s="39"/>
      <c r="BC56" s="395">
        <v>1.3885872536416699</v>
      </c>
      <c r="BD56" s="297">
        <v>0.19453188545979999</v>
      </c>
      <c r="BE56"/>
      <c r="BF56" s="706"/>
      <c r="BG56" s="40">
        <v>5.5</v>
      </c>
      <c r="BH56" s="40">
        <v>262.96632622049901</v>
      </c>
      <c r="BI56" s="40">
        <v>279.649799604235</v>
      </c>
      <c r="BJ56" s="40">
        <v>577.66920128196898</v>
      </c>
      <c r="BK56" s="40">
        <v>255.716009258501</v>
      </c>
      <c r="BL56" s="40">
        <v>235.944472845115</v>
      </c>
      <c r="BM56" s="40">
        <v>798.05475323844598</v>
      </c>
      <c r="BN56" s="40"/>
      <c r="BO56" s="395">
        <v>401.66676040812803</v>
      </c>
      <c r="BP56" s="297">
        <v>95.042402392741195</v>
      </c>
      <c r="BQ56"/>
      <c r="BR56" s="40">
        <v>5.5</v>
      </c>
      <c r="BS56" s="40">
        <v>130.30999527951499</v>
      </c>
      <c r="BT56" s="40">
        <v>353.71784710302302</v>
      </c>
      <c r="BU56" s="40">
        <v>484.11254904409401</v>
      </c>
      <c r="BV56" s="40">
        <v>281.65404870661803</v>
      </c>
      <c r="BW56" s="40">
        <v>384.60965814226699</v>
      </c>
      <c r="BX56" s="40">
        <v>155.264957205413</v>
      </c>
      <c r="BY56" s="40">
        <v>314.59127782267399</v>
      </c>
      <c r="BZ56" s="40"/>
      <c r="CA56" s="395">
        <v>300.60861904337202</v>
      </c>
      <c r="CB56" s="297">
        <v>47.366767729529798</v>
      </c>
      <c r="CD56" s="40">
        <v>5.5</v>
      </c>
      <c r="CE56" s="40">
        <v>160.40561710194601</v>
      </c>
      <c r="CF56" s="40">
        <v>246.73802108614899</v>
      </c>
      <c r="CG56" s="40">
        <v>89.943685381948697</v>
      </c>
      <c r="CH56" s="40">
        <v>136.65921487528399</v>
      </c>
      <c r="CI56" s="40"/>
      <c r="CJ56" s="395">
        <v>158.43663461133201</v>
      </c>
      <c r="CK56" s="297">
        <v>32.871659335870397</v>
      </c>
    </row>
    <row r="57" spans="4:89" x14ac:dyDescent="0.2">
      <c r="D57" s="40">
        <v>0</v>
      </c>
      <c r="E57" s="40">
        <v>6.2464118926562699</v>
      </c>
      <c r="F57" s="40">
        <v>4.1792186936132198</v>
      </c>
      <c r="G57" s="40">
        <v>2.3297447980871202</v>
      </c>
      <c r="H57" s="40">
        <v>4.1893569374847299</v>
      </c>
      <c r="I57" s="40">
        <v>3.1719454901614399</v>
      </c>
      <c r="J57" s="40">
        <v>4.1979137337106902</v>
      </c>
      <c r="K57" s="40">
        <v>2.3043885785494602</v>
      </c>
      <c r="L57" s="40">
        <v>2.25665754375669</v>
      </c>
      <c r="M57" s="40">
        <v>2.5829323007216298</v>
      </c>
      <c r="N57"/>
      <c r="O57" s="395">
        <v>3.4956</v>
      </c>
      <c r="P57" s="297">
        <v>0.44550000000000001</v>
      </c>
      <c r="Q57" s="703"/>
      <c r="R57" s="40">
        <v>0</v>
      </c>
      <c r="S57" s="40">
        <v>2.07637019515224</v>
      </c>
      <c r="T57" s="40">
        <v>2.54907414892191</v>
      </c>
      <c r="U57" s="40">
        <v>2.4618539810635802</v>
      </c>
      <c r="V57" s="40">
        <v>2.76787923446315</v>
      </c>
      <c r="W57" s="40">
        <v>5.3959149436295801</v>
      </c>
      <c r="X57" s="40">
        <v>2.4834578334312098</v>
      </c>
      <c r="Y57" s="40">
        <v>2.4660798520304001</v>
      </c>
      <c r="Z57" s="40">
        <v>1.12170722973155</v>
      </c>
      <c r="AA57" s="40"/>
      <c r="AB57" s="395">
        <v>2.6652921773029501</v>
      </c>
      <c r="AC57" s="297">
        <v>0.42936729607705199</v>
      </c>
      <c r="AD57" s="706"/>
      <c r="AE57" s="706"/>
      <c r="AF57" s="41">
        <v>2.00000029999998</v>
      </c>
      <c r="AG57" s="41">
        <v>1.8776692491743701</v>
      </c>
      <c r="AH57" s="41">
        <v>2.2534790225869199</v>
      </c>
      <c r="AI57" s="41">
        <v>2.2534790225869199</v>
      </c>
      <c r="AJ57" s="41">
        <v>2.3058662966639099</v>
      </c>
      <c r="AK57" s="41">
        <v>1.61745909892738</v>
      </c>
      <c r="AL57" s="41">
        <v>1.6246974353761201</v>
      </c>
      <c r="AM57" s="41">
        <v>1.9550120962730799</v>
      </c>
      <c r="AN57" s="41">
        <v>1.59834487891907</v>
      </c>
      <c r="AO57" s="41">
        <v>2.0036996045070401</v>
      </c>
      <c r="AP57"/>
      <c r="AQ57" s="395">
        <v>1.94330074500164</v>
      </c>
      <c r="AR57" s="297">
        <v>9.5644231908605604E-2</v>
      </c>
      <c r="AT57" s="39">
        <v>2.00000029999998</v>
      </c>
      <c r="AU57" s="39">
        <v>1.3561689734092399</v>
      </c>
      <c r="AV57" s="39">
        <v>1.0803029928188099</v>
      </c>
      <c r="AW57" s="39">
        <v>1.64597245649524</v>
      </c>
      <c r="AX57" s="39">
        <v>1.50429183553042</v>
      </c>
      <c r="AY57" s="39">
        <v>1.0188371740576601</v>
      </c>
      <c r="AZ57" s="39">
        <v>1.0798523266548099</v>
      </c>
      <c r="BA57" s="39">
        <v>1.05818538824924</v>
      </c>
      <c r="BB57" s="39"/>
      <c r="BC57" s="395">
        <v>1.2490873067450601</v>
      </c>
      <c r="BD57" s="297">
        <v>9.5206660699114903E-2</v>
      </c>
      <c r="BE57"/>
      <c r="BF57" s="706"/>
      <c r="BG57" s="40">
        <v>5.75</v>
      </c>
      <c r="BH57" s="40">
        <v>301.38000710035902</v>
      </c>
      <c r="BI57" s="40">
        <v>271.36709902765</v>
      </c>
      <c r="BJ57" s="40">
        <v>623.38378394056099</v>
      </c>
      <c r="BK57" s="40">
        <v>206.20938986605501</v>
      </c>
      <c r="BL57" s="40">
        <v>218.454421714923</v>
      </c>
      <c r="BM57" s="40">
        <v>847.198189843656</v>
      </c>
      <c r="BN57" s="40"/>
      <c r="BO57" s="395">
        <v>411.332148582201</v>
      </c>
      <c r="BP57" s="297">
        <v>107.378140879347</v>
      </c>
      <c r="BQ57"/>
      <c r="BR57" s="40">
        <v>5.75</v>
      </c>
      <c r="BS57" s="40">
        <v>125.644174168223</v>
      </c>
      <c r="BT57" s="40">
        <v>355.60263731266701</v>
      </c>
      <c r="BU57" s="40">
        <v>476.099375433982</v>
      </c>
      <c r="BV57" s="40">
        <v>264.46784201288602</v>
      </c>
      <c r="BW57" s="40">
        <v>375.65528944995498</v>
      </c>
      <c r="BX57" s="40">
        <v>177.57207489800501</v>
      </c>
      <c r="BY57" s="40">
        <v>334.00971750035001</v>
      </c>
      <c r="BZ57" s="40"/>
      <c r="CA57" s="395">
        <v>301.29301582515302</v>
      </c>
      <c r="CB57" s="297">
        <v>45.6754620167384</v>
      </c>
      <c r="CD57" s="40">
        <v>5.75</v>
      </c>
      <c r="CE57" s="40">
        <v>160.41237884882901</v>
      </c>
      <c r="CF57" s="40">
        <v>241.76475581052799</v>
      </c>
      <c r="CG57" s="40">
        <v>72.782768608148203</v>
      </c>
      <c r="CH57" s="40">
        <v>139.10679802690501</v>
      </c>
      <c r="CI57" s="40"/>
      <c r="CJ57" s="395">
        <v>153.51667532360301</v>
      </c>
      <c r="CK57" s="297">
        <v>34.833990457095602</v>
      </c>
    </row>
    <row r="58" spans="4:89" x14ac:dyDescent="0.2">
      <c r="D58" s="40">
        <v>0.25</v>
      </c>
      <c r="E58" s="40">
        <v>5.8364405309192904</v>
      </c>
      <c r="F58" s="40">
        <v>5.7725458005250996</v>
      </c>
      <c r="G58" s="40">
        <v>2.9154168325129399</v>
      </c>
      <c r="H58" s="40">
        <v>3.7217190756531</v>
      </c>
      <c r="I58" s="40">
        <v>2.6790080234705398</v>
      </c>
      <c r="J58" s="40">
        <v>2.0492774127334998</v>
      </c>
      <c r="K58" s="40">
        <v>7.9055061460662301</v>
      </c>
      <c r="L58" s="40">
        <v>2.1485198437691402</v>
      </c>
      <c r="M58" s="40">
        <v>1.57845866191705</v>
      </c>
      <c r="N58"/>
      <c r="O58" s="395">
        <v>3.8466999999999998</v>
      </c>
      <c r="P58" s="297">
        <v>0.72330000000000005</v>
      </c>
      <c r="Q58" s="703"/>
      <c r="R58" s="40">
        <v>0.25</v>
      </c>
      <c r="S58" s="40">
        <v>1.4492784602629301</v>
      </c>
      <c r="T58" s="40">
        <v>2.7718333853648498</v>
      </c>
      <c r="U58" s="40">
        <v>2.1025563467446302</v>
      </c>
      <c r="V58" s="40">
        <v>2.1390787623565699</v>
      </c>
      <c r="W58" s="40">
        <v>3.51698029039279</v>
      </c>
      <c r="X58" s="40">
        <v>1.7449505845133499</v>
      </c>
      <c r="Y58" s="40">
        <v>1.5769336164946299</v>
      </c>
      <c r="Z58" s="40">
        <v>0.69281916073263194</v>
      </c>
      <c r="AA58" s="40"/>
      <c r="AB58" s="395">
        <v>1.9993038258578</v>
      </c>
      <c r="AC58" s="297">
        <v>0.304222197209634</v>
      </c>
      <c r="AD58" s="706"/>
      <c r="AE58" s="706"/>
      <c r="AF58" s="41">
        <v>2.1666669699999801</v>
      </c>
      <c r="AG58" s="41">
        <v>1.48052205491499</v>
      </c>
      <c r="AH58" s="41">
        <v>2.2292112595971498</v>
      </c>
      <c r="AI58" s="41">
        <v>2.2292112595971498</v>
      </c>
      <c r="AJ58" s="41">
        <v>2.1721699010006699</v>
      </c>
      <c r="AK58" s="41">
        <v>1.73575290442184</v>
      </c>
      <c r="AL58" s="41">
        <v>1.98930556195297</v>
      </c>
      <c r="AM58" s="41">
        <v>2.0758642151594602</v>
      </c>
      <c r="AN58" s="41">
        <v>1.5416659959760399</v>
      </c>
      <c r="AO58" s="41">
        <v>2.0168819760316401</v>
      </c>
      <c r="AP58"/>
      <c r="AQ58" s="395">
        <v>1.94117612540577</v>
      </c>
      <c r="AR58" s="297">
        <v>9.5705314298618199E-2</v>
      </c>
      <c r="AT58" s="39">
        <v>2.1666669699999801</v>
      </c>
      <c r="AU58" s="39">
        <v>1.5346122611075399</v>
      </c>
      <c r="AV58" s="39">
        <v>1.23609654910337</v>
      </c>
      <c r="AW58" s="39">
        <v>1.5195485160928499</v>
      </c>
      <c r="AX58" s="39">
        <v>1.5349914420549</v>
      </c>
      <c r="AY58" s="39">
        <v>1.1929373106548999</v>
      </c>
      <c r="AZ58" s="39">
        <v>0.542233555293132</v>
      </c>
      <c r="BA58" s="39">
        <v>0.87448462427444795</v>
      </c>
      <c r="BB58" s="39"/>
      <c r="BC58" s="395">
        <v>1.2049863226544499</v>
      </c>
      <c r="BD58" s="297">
        <v>0.143600938436165</v>
      </c>
      <c r="BE58"/>
      <c r="BF58" s="706"/>
      <c r="BG58" s="40">
        <v>6</v>
      </c>
      <c r="BH58" s="40">
        <v>295.36149322955799</v>
      </c>
      <c r="BI58" s="40">
        <v>248.31741832782001</v>
      </c>
      <c r="BJ58" s="40">
        <v>591.00880267222101</v>
      </c>
      <c r="BK58" s="40">
        <v>234.03129167338</v>
      </c>
      <c r="BL58" s="40">
        <v>211.33386461055699</v>
      </c>
      <c r="BM58" s="40">
        <v>799.28331193846998</v>
      </c>
      <c r="BN58" s="40"/>
      <c r="BO58" s="395">
        <v>396.55603040866799</v>
      </c>
      <c r="BP58" s="297">
        <v>98.815940987918296</v>
      </c>
      <c r="BQ58"/>
      <c r="BR58" s="40">
        <v>6</v>
      </c>
      <c r="BS58" s="40">
        <v>125.93599525041</v>
      </c>
      <c r="BT58" s="40">
        <v>346.53036956172599</v>
      </c>
      <c r="BU58" s="40">
        <v>445.25315549564601</v>
      </c>
      <c r="BV58" s="40">
        <v>264.30891623180298</v>
      </c>
      <c r="BW58" s="40">
        <v>364.51671994880599</v>
      </c>
      <c r="BX58" s="40">
        <v>179.48270120520499</v>
      </c>
      <c r="BY58" s="40">
        <v>327.39264102764702</v>
      </c>
      <c r="BZ58" s="40"/>
      <c r="CA58" s="395">
        <v>293.345785531606</v>
      </c>
      <c r="CB58" s="297">
        <v>41.964531207029999</v>
      </c>
      <c r="CD58" s="40">
        <v>6</v>
      </c>
      <c r="CE58" s="40">
        <v>215.98440882426101</v>
      </c>
      <c r="CF58" s="40">
        <v>242.08560396562399</v>
      </c>
      <c r="CG58" s="40">
        <v>71.494357226901499</v>
      </c>
      <c r="CH58" s="40">
        <v>135.061200367845</v>
      </c>
      <c r="CI58" s="40"/>
      <c r="CJ58" s="395">
        <v>166.15639259615801</v>
      </c>
      <c r="CK58" s="297">
        <v>38.918599088763898</v>
      </c>
    </row>
    <row r="59" spans="4:89" x14ac:dyDescent="0.2">
      <c r="D59" s="40">
        <v>0.5</v>
      </c>
      <c r="E59" s="40">
        <v>3.6154940762197798</v>
      </c>
      <c r="F59" s="40">
        <v>2.950541985279</v>
      </c>
      <c r="G59" s="40">
        <v>3.26609202699857</v>
      </c>
      <c r="H59" s="40">
        <v>3.1983524626292801</v>
      </c>
      <c r="I59" s="40">
        <v>2.6222760053502499</v>
      </c>
      <c r="J59" s="40">
        <v>2.36683102638237</v>
      </c>
      <c r="K59" s="40">
        <v>3.0405792624233299</v>
      </c>
      <c r="L59" s="40">
        <v>1.76879392225192</v>
      </c>
      <c r="M59" s="40">
        <v>1.4294714974990399</v>
      </c>
      <c r="N59"/>
      <c r="O59" s="395">
        <v>2.6966999999999999</v>
      </c>
      <c r="P59" s="297">
        <v>0.24129999999999999</v>
      </c>
      <c r="Q59" s="703"/>
      <c r="R59" s="40">
        <v>0.5</v>
      </c>
      <c r="S59" s="40">
        <v>1.2722992572487</v>
      </c>
      <c r="T59" s="40">
        <v>1.77584273712253</v>
      </c>
      <c r="U59" s="40">
        <v>1.6782878185714301</v>
      </c>
      <c r="V59" s="40">
        <v>1.7518223002931299</v>
      </c>
      <c r="W59" s="40">
        <v>3.7806904190721302</v>
      </c>
      <c r="X59" s="40">
        <v>1.48381387910997</v>
      </c>
      <c r="Y59" s="40">
        <v>1.38084146066379</v>
      </c>
      <c r="Z59" s="40">
        <v>1.2476743758951101</v>
      </c>
      <c r="AA59" s="40"/>
      <c r="AB59" s="395">
        <v>1.7964090309970999</v>
      </c>
      <c r="AC59" s="297">
        <v>0.29276846983425298</v>
      </c>
      <c r="AD59" s="706"/>
      <c r="AE59" s="706"/>
      <c r="AF59" s="41">
        <v>2.3333336399999798</v>
      </c>
      <c r="AG59" s="41">
        <v>1.7923356294968</v>
      </c>
      <c r="AH59" s="41">
        <v>2.3020257262502</v>
      </c>
      <c r="AI59" s="41">
        <v>2.3020257262502</v>
      </c>
      <c r="AJ59" s="41">
        <v>2.1755791118157801</v>
      </c>
      <c r="AK59" s="41">
        <v>1.67530386429475</v>
      </c>
      <c r="AL59" s="41">
        <v>1.74016233694265</v>
      </c>
      <c r="AM59" s="41">
        <v>1.6634473642746399</v>
      </c>
      <c r="AN59" s="41">
        <v>1.7065500347824401</v>
      </c>
      <c r="AO59" s="41">
        <v>1.9388591909588899</v>
      </c>
      <c r="AP59"/>
      <c r="AQ59" s="395">
        <v>1.9218098872295899</v>
      </c>
      <c r="AR59" s="297">
        <v>8.9553700464526903E-2</v>
      </c>
      <c r="AT59" s="39">
        <v>2.3333336399999798</v>
      </c>
      <c r="AU59" s="39">
        <v>1.6644520192421599</v>
      </c>
      <c r="AV59" s="39">
        <v>0.99846191997205003</v>
      </c>
      <c r="AW59" s="39">
        <v>1.2609019348714099</v>
      </c>
      <c r="AX59" s="39">
        <v>1.19388306449917</v>
      </c>
      <c r="AY59" s="39">
        <v>1.0558205662804001</v>
      </c>
      <c r="AZ59" s="39">
        <v>1.0647495475789199</v>
      </c>
      <c r="BA59" s="39">
        <v>0.93265067690762604</v>
      </c>
      <c r="BB59" s="39"/>
      <c r="BC59" s="395">
        <v>1.16727424705025</v>
      </c>
      <c r="BD59" s="297">
        <v>9.2984761764052404E-2</v>
      </c>
      <c r="BE59"/>
      <c r="BF59" s="706"/>
      <c r="BG59" s="40">
        <v>6.25</v>
      </c>
      <c r="BH59" s="40">
        <v>280.13021586738802</v>
      </c>
      <c r="BI59" s="40">
        <v>285.69647461085998</v>
      </c>
      <c r="BJ59" s="40">
        <v>560.62218118712701</v>
      </c>
      <c r="BK59" s="40">
        <v>211.11913724381799</v>
      </c>
      <c r="BL59" s="40">
        <v>214.486524755152</v>
      </c>
      <c r="BM59" s="40">
        <v>863.34528414940905</v>
      </c>
      <c r="BN59" s="40"/>
      <c r="BO59" s="395">
        <v>402.56663630229201</v>
      </c>
      <c r="BP59" s="297">
        <v>106.140489066564</v>
      </c>
      <c r="BQ59"/>
      <c r="BR59" s="40">
        <v>6.25</v>
      </c>
      <c r="BS59" s="40">
        <v>124.29832129946099</v>
      </c>
      <c r="BT59" s="40">
        <v>406.66865981095702</v>
      </c>
      <c r="BU59" s="40">
        <v>454.82297578043102</v>
      </c>
      <c r="BV59" s="40">
        <v>261.92508754237201</v>
      </c>
      <c r="BW59" s="40">
        <v>388.58976313058298</v>
      </c>
      <c r="BX59" s="40">
        <v>182.109365984671</v>
      </c>
      <c r="BY59" s="40">
        <v>338.02948468082201</v>
      </c>
      <c r="BZ59" s="40"/>
      <c r="CA59" s="395">
        <v>308.06337974704297</v>
      </c>
      <c r="CB59" s="297">
        <v>46.3954529911734</v>
      </c>
      <c r="CD59" s="40">
        <v>6.25</v>
      </c>
      <c r="CE59" s="40">
        <v>240.468858543403</v>
      </c>
      <c r="CF59" s="40">
        <v>243.77010852748001</v>
      </c>
      <c r="CG59" s="40">
        <v>62.064145887696</v>
      </c>
      <c r="CH59" s="40">
        <v>136.61877483036801</v>
      </c>
      <c r="CI59" s="40"/>
      <c r="CJ59" s="395">
        <v>170.73047194723699</v>
      </c>
      <c r="CK59" s="297">
        <v>43.941447192335602</v>
      </c>
    </row>
    <row r="60" spans="4:89" x14ac:dyDescent="0.2">
      <c r="D60" s="40">
        <v>0.75</v>
      </c>
      <c r="E60" s="40">
        <v>6.1334275329201704</v>
      </c>
      <c r="F60" s="40">
        <v>4.1628935243020901</v>
      </c>
      <c r="G60" s="40">
        <v>1.4783364331354401</v>
      </c>
      <c r="H60" s="40" t="s">
        <v>224</v>
      </c>
      <c r="I60" s="40">
        <v>2.2860868167049002</v>
      </c>
      <c r="J60" s="40">
        <v>1.53529484675451</v>
      </c>
      <c r="K60" s="40">
        <v>5.3146259108888598</v>
      </c>
      <c r="L60" s="40">
        <v>1.5232982445587999</v>
      </c>
      <c r="M60" s="40">
        <v>1.9211502686598501</v>
      </c>
      <c r="N60"/>
      <c r="O60" s="395">
        <v>3.0438000000000001</v>
      </c>
      <c r="P60" s="297">
        <v>0.66500000000000004</v>
      </c>
      <c r="Q60" s="703"/>
      <c r="R60" s="40">
        <v>0.75</v>
      </c>
      <c r="S60" s="40">
        <v>1.14966799690986</v>
      </c>
      <c r="T60" s="40">
        <v>1.37728711680917</v>
      </c>
      <c r="U60" s="40">
        <v>1.5354599105983699</v>
      </c>
      <c r="V60" s="40">
        <v>1.43649428624037</v>
      </c>
      <c r="W60" s="40">
        <v>2.987024356224</v>
      </c>
      <c r="X60" s="40">
        <v>1.30924754106411</v>
      </c>
      <c r="Y60" s="40">
        <v>1.19433997966371</v>
      </c>
      <c r="Z60" s="40">
        <v>1.1037119352671101</v>
      </c>
      <c r="AA60" s="40"/>
      <c r="AB60" s="395">
        <v>1.51165414034709</v>
      </c>
      <c r="AC60" s="297">
        <v>0.21712796621903799</v>
      </c>
      <c r="AD60" s="706"/>
      <c r="AE60" s="706"/>
      <c r="AF60" s="41">
        <v>2.5000003099999799</v>
      </c>
      <c r="AG60" s="41">
        <v>1.84961337061197</v>
      </c>
      <c r="AH60" s="41">
        <v>2.37082726395175</v>
      </c>
      <c r="AI60" s="41">
        <v>2.37082726395175</v>
      </c>
      <c r="AJ60" s="41">
        <v>2.46338919473417</v>
      </c>
      <c r="AK60" s="41">
        <v>1.57626448399217</v>
      </c>
      <c r="AL60" s="41">
        <v>1.8679851002480199</v>
      </c>
      <c r="AM60" s="41">
        <v>1.9666081601588199</v>
      </c>
      <c r="AN60" s="41">
        <v>1.91801385470288</v>
      </c>
      <c r="AO60" s="41">
        <v>2.0642510199462198</v>
      </c>
      <c r="AP60"/>
      <c r="AQ60" s="395">
        <v>2.0497533013664202</v>
      </c>
      <c r="AR60" s="297">
        <v>9.8533520969809801E-2</v>
      </c>
      <c r="AT60" s="39">
        <v>2.5000003099999799</v>
      </c>
      <c r="AU60" s="39">
        <v>1.43113147196493</v>
      </c>
      <c r="AV60" s="39">
        <v>1.6115526450229201</v>
      </c>
      <c r="AW60" s="39">
        <v>1.3400883824049099</v>
      </c>
      <c r="AX60" s="39">
        <v>1.38490432543833</v>
      </c>
      <c r="AY60" s="39">
        <v>1.1609243007894301</v>
      </c>
      <c r="AZ60" s="39">
        <v>0.75078492629882199</v>
      </c>
      <c r="BA60" s="39">
        <v>0.97217068667634798</v>
      </c>
      <c r="BB60" s="39"/>
      <c r="BC60" s="395">
        <v>1.23593667694224</v>
      </c>
      <c r="BD60" s="297">
        <v>0.11156877836859901</v>
      </c>
      <c r="BE60"/>
      <c r="BF60" s="706"/>
      <c r="BG60" s="40">
        <v>6.5</v>
      </c>
      <c r="BH60" s="40">
        <v>299.10332849936901</v>
      </c>
      <c r="BI60" s="40">
        <v>246.587758165434</v>
      </c>
      <c r="BJ60" s="40">
        <v>485.73667393374399</v>
      </c>
      <c r="BK60" s="40">
        <v>249.16967942148301</v>
      </c>
      <c r="BL60" s="40">
        <v>210.60988049856201</v>
      </c>
      <c r="BM60" s="40">
        <v>845.96957219394301</v>
      </c>
      <c r="BN60" s="40"/>
      <c r="BO60" s="395">
        <v>389.52948211875599</v>
      </c>
      <c r="BP60" s="297">
        <v>99.652011745383604</v>
      </c>
      <c r="BQ60"/>
      <c r="BR60" s="40">
        <v>6.5</v>
      </c>
      <c r="BS60" s="40">
        <v>114.561541107233</v>
      </c>
      <c r="BT60" s="40">
        <v>386.890645955308</v>
      </c>
      <c r="BU60" s="40">
        <v>426.826454012596</v>
      </c>
      <c r="BV60" s="40">
        <v>260.85805948067701</v>
      </c>
      <c r="BW60" s="40">
        <v>375.97404952813002</v>
      </c>
      <c r="BX60" s="40">
        <v>172.080226845639</v>
      </c>
      <c r="BY60" s="40">
        <v>311.00443625578902</v>
      </c>
      <c r="BZ60" s="40"/>
      <c r="CA60" s="395">
        <v>292.59934474076698</v>
      </c>
      <c r="CB60" s="297">
        <v>44.031288018292699</v>
      </c>
      <c r="CD60" s="40">
        <v>6.5</v>
      </c>
      <c r="CE60" s="40">
        <v>157.036835415513</v>
      </c>
      <c r="CF60" s="40">
        <v>239.839616019452</v>
      </c>
      <c r="CG60" s="40">
        <v>74.153398894067706</v>
      </c>
      <c r="CH60" s="40">
        <v>131.946146491978</v>
      </c>
      <c r="CI60" s="40"/>
      <c r="CJ60" s="395">
        <v>150.743999205253</v>
      </c>
      <c r="CK60" s="297">
        <v>34.3961093314946</v>
      </c>
    </row>
    <row r="61" spans="4:89" x14ac:dyDescent="0.2">
      <c r="D61" s="40">
        <v>1</v>
      </c>
      <c r="E61" s="40">
        <v>2.53797000788667</v>
      </c>
      <c r="F61" s="40">
        <v>2.1805632746344301</v>
      </c>
      <c r="G61" s="40">
        <v>1.3876984248981901</v>
      </c>
      <c r="H61" s="40">
        <v>2.8979010512585699</v>
      </c>
      <c r="I61" s="40">
        <v>2.0789102117716198</v>
      </c>
      <c r="J61" s="40">
        <v>1.8164051547284501</v>
      </c>
      <c r="K61" s="40">
        <v>1.97344562791122</v>
      </c>
      <c r="L61" s="40">
        <v>1.73873605041499</v>
      </c>
      <c r="M61" s="40">
        <v>1.45631600182234</v>
      </c>
      <c r="N61"/>
      <c r="O61" s="395">
        <v>2.0089000000000001</v>
      </c>
      <c r="P61" s="297">
        <v>0.16259999999999999</v>
      </c>
      <c r="Q61" s="703"/>
      <c r="R61" s="40">
        <v>1</v>
      </c>
      <c r="S61" s="40">
        <v>0.97907217129383695</v>
      </c>
      <c r="T61" s="40">
        <v>1.5261147979144101</v>
      </c>
      <c r="U61" s="40">
        <v>1.37041184952386</v>
      </c>
      <c r="V61" s="40">
        <v>1.5682980544157601</v>
      </c>
      <c r="W61" s="40">
        <v>2.0234681103074101</v>
      </c>
      <c r="X61" s="40">
        <v>1.41777234991709</v>
      </c>
      <c r="Y61" s="40">
        <v>1.49205241096301</v>
      </c>
      <c r="Z61" s="40">
        <v>1.5835866280225199</v>
      </c>
      <c r="AA61" s="40"/>
      <c r="AB61" s="395">
        <v>1.49509704654474</v>
      </c>
      <c r="AC61" s="297">
        <v>0.101870306574918</v>
      </c>
      <c r="AD61" s="706"/>
      <c r="AE61" s="706"/>
      <c r="AF61" s="41">
        <v>2.66666697999998</v>
      </c>
      <c r="AG61" s="41">
        <v>2.0764358558323401</v>
      </c>
      <c r="AH61" s="41">
        <v>2.3362525672452099</v>
      </c>
      <c r="AI61" s="41">
        <v>2.3362525672452099</v>
      </c>
      <c r="AJ61" s="41">
        <v>2.0276212683355701</v>
      </c>
      <c r="AK61" s="41">
        <v>1.5359914756323101</v>
      </c>
      <c r="AL61" s="41">
        <v>1.7649784764358101</v>
      </c>
      <c r="AM61" s="41">
        <v>1.7703519746837999</v>
      </c>
      <c r="AN61" s="41">
        <v>2.2811076033429001</v>
      </c>
      <c r="AO61" s="41">
        <v>1.9806981343755501</v>
      </c>
      <c r="AP61"/>
      <c r="AQ61" s="395">
        <v>2.0121877692365202</v>
      </c>
      <c r="AR61" s="297">
        <v>9.38432030361704E-2</v>
      </c>
      <c r="AT61" s="39">
        <v>2.66666697999998</v>
      </c>
      <c r="AU61" s="39">
        <v>1.76236096117307</v>
      </c>
      <c r="AV61" s="39">
        <v>1.17639653214596</v>
      </c>
      <c r="AW61" s="39">
        <v>1.69481767320555</v>
      </c>
      <c r="AX61" s="39">
        <v>1.2545452899467699</v>
      </c>
      <c r="AY61" s="39">
        <v>1.18218779479983</v>
      </c>
      <c r="AZ61" s="39">
        <v>0.438213242424699</v>
      </c>
      <c r="BA61" s="39">
        <v>0.92347671181110702</v>
      </c>
      <c r="BB61" s="39"/>
      <c r="BC61" s="395">
        <v>1.2045711722152801</v>
      </c>
      <c r="BD61" s="297">
        <v>0.17054407969455301</v>
      </c>
      <c r="BE61"/>
      <c r="BF61" s="706"/>
      <c r="BG61" s="40">
        <v>6.75</v>
      </c>
      <c r="BH61" s="40">
        <v>234.372863845566</v>
      </c>
      <c r="BI61" s="40">
        <v>222.83528950433401</v>
      </c>
      <c r="BJ61" s="40">
        <v>506.89789190260399</v>
      </c>
      <c r="BK61" s="40">
        <v>201.70878810310501</v>
      </c>
      <c r="BL61" s="40">
        <v>211.80737816486501</v>
      </c>
      <c r="BM61" s="40">
        <v>814.02639754674601</v>
      </c>
      <c r="BN61" s="40"/>
      <c r="BO61" s="395">
        <v>365.27476817786999</v>
      </c>
      <c r="BP61" s="297">
        <v>101.516093520946</v>
      </c>
      <c r="BQ61"/>
      <c r="BR61" s="40">
        <v>6.75</v>
      </c>
      <c r="BS61" s="40">
        <v>114.211345015207</v>
      </c>
      <c r="BT61" s="40">
        <v>354.898951697972</v>
      </c>
      <c r="BU61" s="40">
        <v>422.22254155395899</v>
      </c>
      <c r="BV61" s="40">
        <v>217.33630154544099</v>
      </c>
      <c r="BW61" s="40">
        <v>277.69035484022697</v>
      </c>
      <c r="BX61" s="40">
        <v>164.60224205227101</v>
      </c>
      <c r="BY61" s="40">
        <v>360.91108396600498</v>
      </c>
      <c r="BZ61" s="40"/>
      <c r="CA61" s="395">
        <v>273.12468866729802</v>
      </c>
      <c r="CB61" s="297">
        <v>42.758294289897599</v>
      </c>
      <c r="CD61" s="40">
        <v>6.75</v>
      </c>
      <c r="CE61" s="40">
        <v>172.804128653661</v>
      </c>
      <c r="CF61" s="40">
        <v>258.68988542950302</v>
      </c>
      <c r="CG61" s="40">
        <v>58.527668789089603</v>
      </c>
      <c r="CH61" s="40">
        <v>132.269759912013</v>
      </c>
      <c r="CI61" s="40"/>
      <c r="CJ61" s="395">
        <v>155.57286069606599</v>
      </c>
      <c r="CK61" s="297">
        <v>41.724134865922601</v>
      </c>
    </row>
    <row r="62" spans="4:89" x14ac:dyDescent="0.2">
      <c r="D62" s="40">
        <v>1.25</v>
      </c>
      <c r="E62" s="40">
        <v>2.35191583974995</v>
      </c>
      <c r="F62" s="40">
        <v>2.0536941790329699</v>
      </c>
      <c r="G62" s="40">
        <v>1.5127163155783601</v>
      </c>
      <c r="H62" s="40">
        <v>1.4432234122129</v>
      </c>
      <c r="I62" s="40">
        <v>1.2065457965349999</v>
      </c>
      <c r="J62" s="40">
        <v>1.81640510834936</v>
      </c>
      <c r="K62" s="40">
        <v>2.11754626136978</v>
      </c>
      <c r="L62" s="40">
        <v>1.3240094553400601</v>
      </c>
      <c r="M62" s="40">
        <v>1.23317084808205</v>
      </c>
      <c r="N62"/>
      <c r="O62" s="395">
        <v>1.6721999999999999</v>
      </c>
      <c r="P62" s="297">
        <v>0.14130000000000001</v>
      </c>
      <c r="Q62" s="703"/>
      <c r="R62" s="40">
        <v>1.25</v>
      </c>
      <c r="S62" s="40">
        <v>1.02703673657102</v>
      </c>
      <c r="T62" s="40">
        <v>1.4161523077065099</v>
      </c>
      <c r="U62" s="40">
        <v>1.12027158805479</v>
      </c>
      <c r="V62" s="40">
        <v>1.0900227593353</v>
      </c>
      <c r="W62" s="40">
        <v>2.1733546406236099</v>
      </c>
      <c r="X62" s="40">
        <v>1.3040389590366199</v>
      </c>
      <c r="Y62" s="40">
        <v>1.1160225682301601</v>
      </c>
      <c r="Z62" s="40">
        <v>1.2316785127738401</v>
      </c>
      <c r="AA62" s="40"/>
      <c r="AB62" s="395">
        <v>1.3098222590414801</v>
      </c>
      <c r="AC62" s="297">
        <v>0.13126454978875901</v>
      </c>
      <c r="AD62" s="706"/>
      <c r="AE62" s="706"/>
      <c r="AF62" s="41">
        <v>2.8333336499999802</v>
      </c>
      <c r="AG62" s="41">
        <v>1.6461414678352999</v>
      </c>
      <c r="AH62" s="41">
        <v>1.91792958986527</v>
      </c>
      <c r="AI62" s="41">
        <v>1.91792958986527</v>
      </c>
      <c r="AJ62" s="41">
        <v>2.1835568797488798</v>
      </c>
      <c r="AK62" s="41">
        <v>1.9106235792664099</v>
      </c>
      <c r="AL62" s="41">
        <v>1.7015557210080301</v>
      </c>
      <c r="AM62" s="41">
        <v>1.8334299938568901</v>
      </c>
      <c r="AN62" s="41">
        <v>1.8363963081652499</v>
      </c>
      <c r="AO62" s="41">
        <v>1.9707441015574201</v>
      </c>
      <c r="AP62"/>
      <c r="AQ62" s="395">
        <v>1.8798119145743</v>
      </c>
      <c r="AR62" s="297">
        <v>5.2014726172279702E-2</v>
      </c>
      <c r="AT62" s="39">
        <v>2.8333336499999802</v>
      </c>
      <c r="AU62" s="39">
        <v>2.0662162979330199</v>
      </c>
      <c r="AV62" s="39">
        <v>1.2948475340760399</v>
      </c>
      <c r="AW62" s="39">
        <v>1.41878037548323</v>
      </c>
      <c r="AX62" s="39">
        <v>1.88036582840303</v>
      </c>
      <c r="AY62" s="39">
        <v>1.10209669098479</v>
      </c>
      <c r="AZ62" s="39">
        <v>0.45047095577928797</v>
      </c>
      <c r="BA62" s="39">
        <v>0.843066362585149</v>
      </c>
      <c r="BB62" s="39"/>
      <c r="BC62" s="395">
        <v>1.29369200646351</v>
      </c>
      <c r="BD62" s="297">
        <v>0.213107527392631</v>
      </c>
      <c r="BE62"/>
      <c r="BF62" s="706"/>
      <c r="BG62" s="40">
        <v>7</v>
      </c>
      <c r="BH62" s="40">
        <v>265.940081352974</v>
      </c>
      <c r="BI62" s="40">
        <v>265.72559418957701</v>
      </c>
      <c r="BJ62" s="40">
        <v>519.698311491813</v>
      </c>
      <c r="BK62" s="40">
        <v>256.534300488128</v>
      </c>
      <c r="BL62" s="40">
        <v>205.84639020485301</v>
      </c>
      <c r="BM62" s="40">
        <v>790.39072368725499</v>
      </c>
      <c r="BN62" s="40"/>
      <c r="BO62" s="395">
        <v>384.02256690243303</v>
      </c>
      <c r="BP62" s="297">
        <v>93.001907091742396</v>
      </c>
      <c r="BQ62"/>
      <c r="BR62" s="40">
        <v>7</v>
      </c>
      <c r="BS62" s="40">
        <v>120.013594470207</v>
      </c>
      <c r="BT62" s="40">
        <v>391.96709876864003</v>
      </c>
      <c r="BU62" s="40">
        <v>420.80848226555901</v>
      </c>
      <c r="BV62" s="40">
        <v>192.18132427435199</v>
      </c>
      <c r="BW62" s="40">
        <v>226.78257224485901</v>
      </c>
      <c r="BX62" s="40">
        <v>170.00799995659</v>
      </c>
      <c r="BY62" s="40">
        <v>342.42026855861701</v>
      </c>
      <c r="BZ62" s="40"/>
      <c r="CA62" s="395">
        <v>266.31162007697498</v>
      </c>
      <c r="CB62" s="297">
        <v>44.504267330993898</v>
      </c>
      <c r="CD62" s="40">
        <v>7</v>
      </c>
      <c r="CE62" s="40">
        <v>227.80430647117799</v>
      </c>
      <c r="CF62" s="40">
        <v>239.71930727585999</v>
      </c>
      <c r="CG62" s="40">
        <v>55.292976215656701</v>
      </c>
      <c r="CH62" s="40">
        <v>128.628750811999</v>
      </c>
      <c r="CI62" s="40"/>
      <c r="CJ62" s="395">
        <v>162.861335193673</v>
      </c>
      <c r="CK62" s="297">
        <v>43.653521314254597</v>
      </c>
    </row>
    <row r="63" spans="4:89" x14ac:dyDescent="0.2">
      <c r="D63" s="40">
        <v>1.5</v>
      </c>
      <c r="E63" s="40">
        <v>3.7769001371855602</v>
      </c>
      <c r="F63" s="40">
        <v>2.1325699497561099</v>
      </c>
      <c r="G63" s="40">
        <v>1.69607585153058</v>
      </c>
      <c r="H63" s="40">
        <v>2.1025531758460998</v>
      </c>
      <c r="I63" s="40">
        <v>1.9414928678104699</v>
      </c>
      <c r="J63" s="40">
        <v>1.6226551892276799</v>
      </c>
      <c r="K63" s="40">
        <v>2.12585035506756</v>
      </c>
      <c r="L63" s="40">
        <v>1.51445758643367</v>
      </c>
      <c r="M63" s="40">
        <v>1.00415343759154</v>
      </c>
      <c r="N63"/>
      <c r="O63" s="395">
        <v>1.99</v>
      </c>
      <c r="P63" s="297">
        <v>0.25519999999999998</v>
      </c>
      <c r="Q63" s="703"/>
      <c r="R63" s="40">
        <v>1.5</v>
      </c>
      <c r="S63" s="40">
        <v>1.03470126361709</v>
      </c>
      <c r="T63" s="40">
        <v>1.7314465405819299</v>
      </c>
      <c r="U63" s="40">
        <v>1.28890892873777</v>
      </c>
      <c r="V63" s="40">
        <v>1.59256571805099</v>
      </c>
      <c r="W63" s="40">
        <v>1.8839185889177601</v>
      </c>
      <c r="X63" s="40">
        <v>1.2365115668253699</v>
      </c>
      <c r="Y63" s="40">
        <v>1.0489580963235401</v>
      </c>
      <c r="Z63" s="40">
        <v>0.85777613151146404</v>
      </c>
      <c r="AA63" s="40"/>
      <c r="AB63" s="395">
        <v>1.3343483543207399</v>
      </c>
      <c r="AC63" s="297">
        <v>0.129310289854324</v>
      </c>
      <c r="AD63" s="706"/>
      <c r="AE63" s="706"/>
      <c r="AF63" s="41">
        <v>3.0000003199999798</v>
      </c>
      <c r="AG63" s="41">
        <v>2.08188480044381</v>
      </c>
      <c r="AH63" s="41">
        <v>2.6385114669245602</v>
      </c>
      <c r="AI63" s="41">
        <v>2.6385114669245602</v>
      </c>
      <c r="AJ63" s="41">
        <v>2.06832122449772</v>
      </c>
      <c r="AK63" s="41">
        <v>1.39161834590337</v>
      </c>
      <c r="AL63" s="41">
        <v>1.7675558330132699</v>
      </c>
      <c r="AM63" s="41">
        <v>1.6084911831959301</v>
      </c>
      <c r="AN63" s="41">
        <v>1.9384183276840601</v>
      </c>
      <c r="AO63" s="41">
        <v>1.8509786154627299</v>
      </c>
      <c r="AP63"/>
      <c r="AQ63" s="395">
        <v>1.99825458489444</v>
      </c>
      <c r="AR63" s="297">
        <v>0.14093815801232601</v>
      </c>
      <c r="AT63" s="39">
        <v>3.0000003199999798</v>
      </c>
      <c r="AU63" s="39">
        <v>1.3992371508435999</v>
      </c>
      <c r="AV63" s="39">
        <v>1.08987806091039</v>
      </c>
      <c r="AW63" s="39">
        <v>1.4661081241415099</v>
      </c>
      <c r="AX63" s="39">
        <v>1.4158049437173199</v>
      </c>
      <c r="AY63" s="39">
        <v>1.1136598006062599</v>
      </c>
      <c r="AZ63" s="39">
        <v>0.65068029385566795</v>
      </c>
      <c r="BA63" s="39">
        <v>1.00620668874842</v>
      </c>
      <c r="BB63" s="39"/>
      <c r="BC63" s="395">
        <v>1.1630821518318799</v>
      </c>
      <c r="BD63" s="297">
        <v>0.109808243650794</v>
      </c>
      <c r="BE63"/>
      <c r="BF63" s="706"/>
      <c r="BG63" s="40">
        <v>7.25</v>
      </c>
      <c r="BH63" s="40">
        <v>266.530743739954</v>
      </c>
      <c r="BI63" s="40">
        <v>222.55829997187899</v>
      </c>
      <c r="BJ63" s="40">
        <v>481.83594448660602</v>
      </c>
      <c r="BK63" s="40">
        <v>256.94344610294098</v>
      </c>
      <c r="BL63" s="40">
        <v>206.43368932501099</v>
      </c>
      <c r="BM63" s="40">
        <v>752.36303713348605</v>
      </c>
      <c r="BN63" s="40"/>
      <c r="BO63" s="395">
        <v>364.44419345998</v>
      </c>
      <c r="BP63" s="297">
        <v>87.655430140292097</v>
      </c>
      <c r="BQ63"/>
      <c r="BR63" s="40">
        <v>7.25</v>
      </c>
      <c r="BS63" s="40">
        <v>116.24385684724299</v>
      </c>
      <c r="BT63" s="40">
        <v>404.38174472490198</v>
      </c>
      <c r="BU63" s="40">
        <v>373.12509091449698</v>
      </c>
      <c r="BV63" s="40">
        <v>178.74111419767399</v>
      </c>
      <c r="BW63" s="40">
        <v>206.216187787862</v>
      </c>
      <c r="BX63" s="40">
        <v>161.25187893987501</v>
      </c>
      <c r="BY63" s="40">
        <v>300.05837539351398</v>
      </c>
      <c r="BZ63" s="40"/>
      <c r="CA63" s="395">
        <v>248.574035543653</v>
      </c>
      <c r="CB63" s="297">
        <v>42.045016771157499</v>
      </c>
      <c r="CD63" s="40">
        <v>7.25</v>
      </c>
      <c r="CE63" s="40">
        <v>181.47719963999299</v>
      </c>
      <c r="CF63" s="40">
        <v>275.61503279051402</v>
      </c>
      <c r="CG63" s="40">
        <v>52.030837816146999</v>
      </c>
      <c r="CH63" s="40">
        <v>136.295113686896</v>
      </c>
      <c r="CI63" s="40"/>
      <c r="CJ63" s="395">
        <v>161.35454598338799</v>
      </c>
      <c r="CK63" s="297">
        <v>46.583284153263001</v>
      </c>
    </row>
    <row r="64" spans="4:89" x14ac:dyDescent="0.2">
      <c r="D64" s="40">
        <v>1.75</v>
      </c>
      <c r="E64" s="40">
        <v>2.1807741501726201</v>
      </c>
      <c r="F64" s="40">
        <v>2.1549096388943099</v>
      </c>
      <c r="G64" s="40">
        <v>1.5774314933126801</v>
      </c>
      <c r="H64" s="40">
        <v>2.5325136096327898</v>
      </c>
      <c r="I64" s="40">
        <v>1.11446730727611</v>
      </c>
      <c r="J64" s="40">
        <v>1.7063200610265601</v>
      </c>
      <c r="K64" s="40">
        <v>3.0891262702143498</v>
      </c>
      <c r="L64" s="40">
        <v>1.41449114512075</v>
      </c>
      <c r="M64" s="40">
        <v>1.11209581741355</v>
      </c>
      <c r="N64"/>
      <c r="O64" s="395">
        <v>1.8744000000000001</v>
      </c>
      <c r="P64" s="297">
        <v>0.2228</v>
      </c>
      <c r="Q64" s="703"/>
      <c r="R64" s="40">
        <v>1.75</v>
      </c>
      <c r="S64" s="40">
        <v>1.0977475883008201</v>
      </c>
      <c r="T64" s="40">
        <v>1.1079197456274501</v>
      </c>
      <c r="U64" s="40">
        <v>1.07426357264032</v>
      </c>
      <c r="V64" s="40">
        <v>1.0761194054810099</v>
      </c>
      <c r="W64" s="40">
        <v>1.9885807327465299</v>
      </c>
      <c r="X64" s="40">
        <v>1.12694725077755</v>
      </c>
      <c r="Y64" s="40">
        <v>1.2627081199844099</v>
      </c>
      <c r="Z64" s="40">
        <v>0.95675021408865302</v>
      </c>
      <c r="AA64" s="40"/>
      <c r="AB64" s="395">
        <v>1.2113795787058399</v>
      </c>
      <c r="AC64" s="297">
        <v>0.114903178511992</v>
      </c>
      <c r="AD64" s="706"/>
      <c r="AE64" s="706"/>
      <c r="AF64" s="41">
        <v>3.16666698999998</v>
      </c>
      <c r="AG64" s="41">
        <v>1.84614987390631</v>
      </c>
      <c r="AH64" s="41">
        <v>2.0757380441682698</v>
      </c>
      <c r="AI64" s="41">
        <v>2.0757380441682698</v>
      </c>
      <c r="AJ64" s="41">
        <v>2.1077059057469798</v>
      </c>
      <c r="AK64" s="41">
        <v>1.6715162834672801</v>
      </c>
      <c r="AL64" s="41">
        <v>1.6266826747785801</v>
      </c>
      <c r="AM64" s="41">
        <v>1.64126806608431</v>
      </c>
      <c r="AN64" s="41">
        <v>1.99963148758729</v>
      </c>
      <c r="AO64" s="41">
        <v>2.0089176167109501</v>
      </c>
      <c r="AP64"/>
      <c r="AQ64" s="395">
        <v>1.8948164440686901</v>
      </c>
      <c r="AR64" s="297">
        <v>6.6999827901231698E-2</v>
      </c>
      <c r="AT64" s="39">
        <v>3.16666698999998</v>
      </c>
      <c r="AU64" s="39">
        <v>1.6508646407205101</v>
      </c>
      <c r="AV64" s="39">
        <v>1.11624790157333</v>
      </c>
      <c r="AW64" s="39">
        <v>1.2144170271912</v>
      </c>
      <c r="AX64" s="39">
        <v>1.22153087632735</v>
      </c>
      <c r="AY64" s="39">
        <v>1.0658610408031599</v>
      </c>
      <c r="AZ64" s="39">
        <v>0.81985717761051602</v>
      </c>
      <c r="BA64" s="39">
        <v>0.97853527523624095</v>
      </c>
      <c r="BB64" s="39"/>
      <c r="BC64" s="395">
        <v>1.1524734199231901</v>
      </c>
      <c r="BD64" s="297">
        <v>9.8404145644151605E-2</v>
      </c>
      <c r="BE64"/>
      <c r="BF64" s="706"/>
      <c r="BG64" s="40">
        <v>7.5</v>
      </c>
      <c r="BH64" s="40">
        <v>278.93757432334297</v>
      </c>
      <c r="BI64" s="40">
        <v>249.49452653764001</v>
      </c>
      <c r="BJ64" s="40">
        <v>409.35079688111699</v>
      </c>
      <c r="BK64" s="40">
        <v>258.98917417700898</v>
      </c>
      <c r="BL64" s="40">
        <v>201.44152820965201</v>
      </c>
      <c r="BM64" s="40">
        <v>685.37581231403703</v>
      </c>
      <c r="BN64" s="40"/>
      <c r="BO64" s="395">
        <v>347.26490207379999</v>
      </c>
      <c r="BP64" s="297">
        <v>73.361746732280395</v>
      </c>
      <c r="BQ64"/>
      <c r="BR64" s="40">
        <v>7.5</v>
      </c>
      <c r="BS64" s="40">
        <v>113.09895966722</v>
      </c>
      <c r="BT64" s="40">
        <v>396.36500646654002</v>
      </c>
      <c r="BU64" s="40">
        <v>396.02442342702199</v>
      </c>
      <c r="BV64" s="40">
        <v>188.11747609513199</v>
      </c>
      <c r="BW64" s="40">
        <v>168.138703121118</v>
      </c>
      <c r="BX64" s="40">
        <v>175.901101366088</v>
      </c>
      <c r="BY64" s="40">
        <v>291.52414237586902</v>
      </c>
      <c r="BZ64" s="40"/>
      <c r="CA64" s="395">
        <v>247.02425893128401</v>
      </c>
      <c r="CB64" s="297">
        <v>43.416964213949299</v>
      </c>
      <c r="CD64" s="40">
        <v>7.5</v>
      </c>
      <c r="CE64" s="40">
        <v>186.17449486103001</v>
      </c>
      <c r="CF64" s="40">
        <v>239.35834437821001</v>
      </c>
      <c r="CG64" s="40">
        <v>62.173809630332499</v>
      </c>
      <c r="CH64" s="40">
        <v>133.36206268178699</v>
      </c>
      <c r="CI64" s="40"/>
      <c r="CJ64" s="395">
        <v>155.26717788784001</v>
      </c>
      <c r="CK64" s="297">
        <v>37.829437181810697</v>
      </c>
    </row>
    <row r="65" spans="4:89" x14ac:dyDescent="0.2">
      <c r="D65" s="40">
        <v>2</v>
      </c>
      <c r="E65" s="40">
        <v>2.5355411898411599</v>
      </c>
      <c r="F65" s="40">
        <v>2.0741433757901899</v>
      </c>
      <c r="G65" s="40">
        <v>1.5531633112968499</v>
      </c>
      <c r="H65" s="40">
        <v>5.97219591287387</v>
      </c>
      <c r="I65" s="40">
        <v>0.96444292746045601</v>
      </c>
      <c r="J65" s="40">
        <v>1.42890533839096</v>
      </c>
      <c r="K65" s="40">
        <v>1.53844433731922</v>
      </c>
      <c r="L65" s="40">
        <v>1.2536986107716599</v>
      </c>
      <c r="M65" s="40">
        <v>1.0893008722992801</v>
      </c>
      <c r="N65"/>
      <c r="O65" s="395">
        <v>2.0444</v>
      </c>
      <c r="P65" s="297">
        <v>0.5171</v>
      </c>
      <c r="Q65" s="703"/>
      <c r="R65" s="40">
        <v>2</v>
      </c>
      <c r="S65" s="40">
        <v>0.97907217129383695</v>
      </c>
      <c r="T65" s="40">
        <v>1.25669511583826</v>
      </c>
      <c r="U65" s="40">
        <v>1.0416560136875801</v>
      </c>
      <c r="V65" s="40">
        <v>1.12725955750914</v>
      </c>
      <c r="W65" s="40">
        <v>2.7316819422016199</v>
      </c>
      <c r="X65" s="40">
        <v>1.1752449877737401</v>
      </c>
      <c r="Y65" s="40">
        <v>0.95791645795364899</v>
      </c>
      <c r="Z65" s="40">
        <v>1.1311333057303701</v>
      </c>
      <c r="AA65" s="40"/>
      <c r="AB65" s="395">
        <v>1.3000824439985199</v>
      </c>
      <c r="AC65" s="297">
        <v>0.207547968313706</v>
      </c>
      <c r="AD65" s="706"/>
      <c r="AE65" s="706"/>
      <c r="AF65" s="41">
        <v>3.3333336599999801</v>
      </c>
      <c r="AG65" s="41">
        <v>1.7318479632122299</v>
      </c>
      <c r="AH65" s="41">
        <v>1.8397149629534799</v>
      </c>
      <c r="AI65" s="41">
        <v>1.8397149629534799</v>
      </c>
      <c r="AJ65" s="41">
        <v>2.0999313166581701</v>
      </c>
      <c r="AK65" s="41">
        <v>1.38613870442219</v>
      </c>
      <c r="AL65" s="41">
        <v>1.6923456995209001</v>
      </c>
      <c r="AM65" s="41">
        <v>1.5555973972320301</v>
      </c>
      <c r="AN65" s="41">
        <v>1.68929477056507</v>
      </c>
      <c r="AO65" s="41">
        <v>1.89404454092852</v>
      </c>
      <c r="AP65"/>
      <c r="AQ65" s="395">
        <v>1.7476255909384499</v>
      </c>
      <c r="AR65" s="297">
        <v>6.8391603103615597E-2</v>
      </c>
      <c r="AT65" s="39">
        <v>3.3333336599999801</v>
      </c>
      <c r="AU65" s="39">
        <v>1.4776256960096401</v>
      </c>
      <c r="AV65" s="39">
        <v>1.4787502860897099</v>
      </c>
      <c r="AW65" s="39">
        <v>1.48453576931924</v>
      </c>
      <c r="AX65" s="39">
        <v>0.97575745655941704</v>
      </c>
      <c r="AY65" s="39">
        <v>1.07808154912304</v>
      </c>
      <c r="AZ65" s="39">
        <v>0.83658894056595501</v>
      </c>
      <c r="BA65" s="39">
        <v>1.0235810772043199</v>
      </c>
      <c r="BB65" s="39"/>
      <c r="BC65" s="395">
        <v>1.1935601106959</v>
      </c>
      <c r="BD65" s="297">
        <v>0.10508365253619301</v>
      </c>
      <c r="BE65"/>
      <c r="BF65" s="706"/>
      <c r="BG65" s="40">
        <v>7.75</v>
      </c>
      <c r="BH65" s="40">
        <v>253.23572923349801</v>
      </c>
      <c r="BI65" s="40">
        <v>251.17436750543001</v>
      </c>
      <c r="BJ65" s="40">
        <v>452.19704257283502</v>
      </c>
      <c r="BK65" s="40">
        <v>229.53068991043</v>
      </c>
      <c r="BL65" s="40">
        <v>213.01677835767001</v>
      </c>
      <c r="BM65" s="40">
        <v>706.78826542361105</v>
      </c>
      <c r="BN65" s="40"/>
      <c r="BO65" s="395">
        <v>350.99047883391199</v>
      </c>
      <c r="BP65" s="297">
        <v>79.612248426272004</v>
      </c>
      <c r="BQ65"/>
      <c r="BR65" s="40">
        <v>7.75</v>
      </c>
      <c r="BS65" s="40">
        <v>105.562937618175</v>
      </c>
      <c r="BT65" s="40">
        <v>375.732493975664</v>
      </c>
      <c r="BU65" s="40">
        <v>366.14266025049398</v>
      </c>
      <c r="BV65" s="40">
        <v>172.92913948624201</v>
      </c>
      <c r="BW65" s="40">
        <v>217.30737691887501</v>
      </c>
      <c r="BX65" s="40">
        <v>181.78432622386899</v>
      </c>
      <c r="BY65" s="40">
        <v>255.40828162913701</v>
      </c>
      <c r="BZ65" s="40"/>
      <c r="CA65" s="395">
        <v>239.266745157494</v>
      </c>
      <c r="CB65" s="297">
        <v>38.124100628724001</v>
      </c>
      <c r="CD65" s="40">
        <v>7.75</v>
      </c>
      <c r="CE65" s="40">
        <v>213.769714978325</v>
      </c>
      <c r="CF65" s="40">
        <v>238.95726673800601</v>
      </c>
      <c r="CG65" s="40">
        <v>68.369210810660704</v>
      </c>
      <c r="CH65" s="40">
        <v>125.169791908484</v>
      </c>
      <c r="CI65" s="40"/>
      <c r="CJ65" s="395">
        <v>161.56649610886899</v>
      </c>
      <c r="CK65" s="297">
        <v>39.502069041285601</v>
      </c>
    </row>
    <row r="66" spans="4:89" x14ac:dyDescent="0.2">
      <c r="D66" s="40">
        <v>2.25</v>
      </c>
      <c r="E66" s="40">
        <v>1.7494326192868399</v>
      </c>
      <c r="F66" s="40">
        <v>1.90105474680755</v>
      </c>
      <c r="G66" s="40">
        <v>1.2180313391566899</v>
      </c>
      <c r="H66" s="40">
        <v>2.0411304234554701</v>
      </c>
      <c r="I66" s="40">
        <v>1.1316129303850799</v>
      </c>
      <c r="J66" s="40">
        <v>1.2109367048880899</v>
      </c>
      <c r="K66" s="40">
        <v>4.8717403118899902</v>
      </c>
      <c r="L66" s="40">
        <v>1.3641678164469</v>
      </c>
      <c r="M66" s="40">
        <v>1.26534050295395</v>
      </c>
      <c r="N66"/>
      <c r="O66" s="395">
        <v>1.8611</v>
      </c>
      <c r="P66" s="297">
        <v>0.3921</v>
      </c>
      <c r="Q66" s="703"/>
      <c r="R66" s="40">
        <v>2.25</v>
      </c>
      <c r="S66" s="40">
        <v>1.02703673657102</v>
      </c>
      <c r="T66" s="40">
        <v>1.5997060761359001</v>
      </c>
      <c r="U66" s="40">
        <v>1.10236120177023</v>
      </c>
      <c r="V66" s="40">
        <v>0.93430522228740098</v>
      </c>
      <c r="W66" s="40">
        <v>1.5031477367986601</v>
      </c>
      <c r="X66" s="40">
        <v>1.28062187291648</v>
      </c>
      <c r="Y66" s="40">
        <v>0.94719349477140602</v>
      </c>
      <c r="Z66" s="40">
        <v>0.86124889227295198</v>
      </c>
      <c r="AA66" s="40"/>
      <c r="AB66" s="395">
        <v>1.1569526541905</v>
      </c>
      <c r="AC66" s="297">
        <v>9.7472118225861798E-2</v>
      </c>
      <c r="AD66" s="706"/>
      <c r="AE66" s="706"/>
      <c r="AF66" s="41">
        <v>3.5000003299999798</v>
      </c>
      <c r="AG66" s="41">
        <v>1.8311405853982401</v>
      </c>
      <c r="AH66" s="41">
        <v>2.2564136780228501</v>
      </c>
      <c r="AI66" s="41">
        <v>2.2564136780228501</v>
      </c>
      <c r="AJ66" s="41">
        <v>2.0061691946422799</v>
      </c>
      <c r="AK66" s="41">
        <v>1.5683034746684199</v>
      </c>
      <c r="AL66" s="41">
        <v>1.7416431800144001</v>
      </c>
      <c r="AM66" s="41">
        <v>1.9989802354711499</v>
      </c>
      <c r="AN66" s="41">
        <v>1.71396990201202</v>
      </c>
      <c r="AO66" s="41">
        <v>2.0061919121803702</v>
      </c>
      <c r="AP66"/>
      <c r="AQ66" s="395">
        <v>1.9310250933813999</v>
      </c>
      <c r="AR66" s="297">
        <v>7.9249290462717004E-2</v>
      </c>
      <c r="AT66" s="39">
        <v>3.5000003299999798</v>
      </c>
      <c r="AU66" s="39">
        <v>1.1573522266946299</v>
      </c>
      <c r="AV66" s="39">
        <v>1.07047575219485</v>
      </c>
      <c r="AW66" s="39">
        <v>1.5475585028888399</v>
      </c>
      <c r="AX66" s="39">
        <v>0.88282815229451295</v>
      </c>
      <c r="AY66" s="39">
        <v>1.1840538796687501</v>
      </c>
      <c r="AZ66" s="39">
        <v>0.34447780271248202</v>
      </c>
      <c r="BA66" s="39">
        <v>1.0251025111774399</v>
      </c>
      <c r="BB66" s="39"/>
      <c r="BC66" s="395">
        <v>1.0302641182330701</v>
      </c>
      <c r="BD66" s="297">
        <v>0.138106240224173</v>
      </c>
      <c r="BE66"/>
      <c r="BF66" s="706"/>
      <c r="BG66" s="40">
        <v>8</v>
      </c>
      <c r="BH66" s="40">
        <v>250.98551727221999</v>
      </c>
      <c r="BI66" s="40">
        <v>266.20925553711498</v>
      </c>
      <c r="BJ66" s="40">
        <v>440.02209127515403</v>
      </c>
      <c r="BK66" s="40">
        <v>248.35138819185599</v>
      </c>
      <c r="BL66" s="40">
        <v>205.66213823210401</v>
      </c>
      <c r="BM66" s="40">
        <v>735.33828412261596</v>
      </c>
      <c r="BN66" s="40"/>
      <c r="BO66" s="395">
        <v>357.76144577184402</v>
      </c>
      <c r="BP66" s="297">
        <v>82.506311911078299</v>
      </c>
      <c r="BQ66"/>
      <c r="BR66" s="40">
        <v>8</v>
      </c>
      <c r="BS66" s="40">
        <v>114.942635389271</v>
      </c>
      <c r="BT66" s="40">
        <v>401.29064625934097</v>
      </c>
      <c r="BU66" s="40">
        <v>400.24450661584302</v>
      </c>
      <c r="BV66" s="40">
        <v>167.798249705736</v>
      </c>
      <c r="BW66" s="40">
        <v>189.44049605575</v>
      </c>
      <c r="BX66" s="40">
        <v>177.02021334898399</v>
      </c>
      <c r="BY66" s="40">
        <v>230.856942607989</v>
      </c>
      <c r="BZ66" s="40"/>
      <c r="CA66" s="395">
        <v>240.22766999755899</v>
      </c>
      <c r="CB66" s="297">
        <v>43.411475685205403</v>
      </c>
      <c r="CD66" s="40">
        <v>8</v>
      </c>
      <c r="CE66" s="40">
        <v>209.28517114223601</v>
      </c>
      <c r="CF66" s="40">
        <v>248.78346962081699</v>
      </c>
      <c r="CG66" s="40">
        <v>53.894900103660497</v>
      </c>
      <c r="CH66" s="40">
        <v>132.33044344341101</v>
      </c>
      <c r="CI66" s="40"/>
      <c r="CJ66" s="395">
        <v>161.07349607753099</v>
      </c>
      <c r="CK66" s="297">
        <v>43.138169082193102</v>
      </c>
    </row>
    <row r="67" spans="4:89" x14ac:dyDescent="0.2">
      <c r="D67" s="40">
        <v>2.5</v>
      </c>
      <c r="E67" s="40">
        <v>1.78993675009377</v>
      </c>
      <c r="F67" s="40">
        <v>1.99165890867505</v>
      </c>
      <c r="G67" s="40">
        <v>1.62596774477224</v>
      </c>
      <c r="H67" s="40">
        <v>1.70094188184633</v>
      </c>
      <c r="I67" s="40">
        <v>1.38798127102102</v>
      </c>
      <c r="J67" s="40">
        <v>1.7558582590426499</v>
      </c>
      <c r="K67" s="40">
        <v>1.5184645317519401</v>
      </c>
      <c r="L67" s="40">
        <v>1.3757286513550899</v>
      </c>
      <c r="M67" s="40">
        <v>1.2035748300354301</v>
      </c>
      <c r="N67"/>
      <c r="O67" s="395">
        <v>1.5955999999999999</v>
      </c>
      <c r="P67" s="297">
        <v>8.1900000000000001E-2</v>
      </c>
      <c r="Q67" s="703"/>
      <c r="R67" s="40">
        <v>2.5</v>
      </c>
      <c r="S67" s="40">
        <v>1.17521623357064</v>
      </c>
      <c r="T67" s="40">
        <v>1.1756736747480501</v>
      </c>
      <c r="U67" s="40">
        <v>1.10236120177023</v>
      </c>
      <c r="V67" s="40">
        <v>1.4014578450685</v>
      </c>
      <c r="W67" s="40">
        <v>1.74754063746644</v>
      </c>
      <c r="X67" s="40">
        <v>1.00325791721695</v>
      </c>
      <c r="Y67" s="40">
        <v>0.79751666687143197</v>
      </c>
      <c r="Z67" s="40">
        <v>0.79179329087654005</v>
      </c>
      <c r="AA67" s="40"/>
      <c r="AB67" s="395">
        <v>1.1493521834486</v>
      </c>
      <c r="AC67" s="297">
        <v>0.111638506261868</v>
      </c>
      <c r="AD67" s="706"/>
      <c r="AE67" s="706"/>
      <c r="AF67" s="41">
        <v>3.6666669999999799</v>
      </c>
      <c r="AG67" s="41">
        <v>1.74570269106584</v>
      </c>
      <c r="AH67" s="41">
        <v>2.0535289427996699</v>
      </c>
      <c r="AI67" s="41">
        <v>2.0535289427996699</v>
      </c>
      <c r="AJ67" s="41">
        <v>1.9140047252496999</v>
      </c>
      <c r="AK67" s="41">
        <v>1.5364598416394799</v>
      </c>
      <c r="AL67" s="41">
        <v>1.6705558976558701</v>
      </c>
      <c r="AM67" s="41">
        <v>1.5555973972320301</v>
      </c>
      <c r="AN67" s="41">
        <v>1.57912337248474</v>
      </c>
      <c r="AO67" s="41">
        <v>1.8913788161629801</v>
      </c>
      <c r="AP67"/>
      <c r="AQ67" s="395">
        <v>1.77776451412111</v>
      </c>
      <c r="AR67" s="297">
        <v>6.9033784893756597E-2</v>
      </c>
      <c r="AT67" s="39">
        <v>3.6666669999999799</v>
      </c>
      <c r="AU67" s="39">
        <v>1.7151548793653699</v>
      </c>
      <c r="AV67" s="39">
        <v>1.24720155606034</v>
      </c>
      <c r="AW67" s="39">
        <v>1.43701861034281</v>
      </c>
      <c r="AX67" s="39">
        <v>1.4326597038389901</v>
      </c>
      <c r="AY67" s="39">
        <v>1.0498153429599899</v>
      </c>
      <c r="AZ67" s="39">
        <v>0.82419501085873803</v>
      </c>
      <c r="BA67" s="39">
        <v>1.1081471427988501</v>
      </c>
      <c r="BB67" s="39"/>
      <c r="BC67" s="395">
        <v>1.2591703208892999</v>
      </c>
      <c r="BD67" s="297">
        <v>0.11187096908390801</v>
      </c>
      <c r="BE67"/>
      <c r="BF67" s="706"/>
      <c r="BG67" s="40">
        <v>8.25</v>
      </c>
      <c r="BH67" s="40">
        <v>247.99679479866501</v>
      </c>
      <c r="BI67" s="40">
        <v>229.837221619844</v>
      </c>
      <c r="BJ67" s="40">
        <v>428.777873920209</v>
      </c>
      <c r="BK67" s="40">
        <v>259.80746540663699</v>
      </c>
      <c r="BL67" s="40">
        <v>196.98558453821499</v>
      </c>
      <c r="BM67" s="40">
        <v>716.617014052331</v>
      </c>
      <c r="BN67" s="40"/>
      <c r="BO67" s="395">
        <v>346.67032572264998</v>
      </c>
      <c r="BP67" s="297">
        <v>81.022490672270806</v>
      </c>
      <c r="BQ67"/>
      <c r="BR67" s="40">
        <v>8.25</v>
      </c>
      <c r="BS67" s="40">
        <v>110.850197866884</v>
      </c>
      <c r="BT67" s="40">
        <v>428.48234005848701</v>
      </c>
      <c r="BU67" s="40">
        <v>379.61475986450802</v>
      </c>
      <c r="BV67" s="40">
        <v>192.11321723193001</v>
      </c>
      <c r="BW67" s="40">
        <v>229.683190164405</v>
      </c>
      <c r="BX67" s="40">
        <v>165.37104768506799</v>
      </c>
      <c r="BY67" s="40">
        <v>256.76883151301303</v>
      </c>
      <c r="BZ67" s="40"/>
      <c r="CA67" s="395">
        <v>251.84051205489899</v>
      </c>
      <c r="CB67" s="297">
        <v>43.360728270963797</v>
      </c>
      <c r="CD67" s="40">
        <v>8.25</v>
      </c>
      <c r="CE67" s="40">
        <v>180.79374033280601</v>
      </c>
      <c r="CF67" s="40">
        <v>224.558876219778</v>
      </c>
      <c r="CG67" s="40">
        <v>51.071302053591403</v>
      </c>
      <c r="CH67" s="40">
        <v>139.43041144694001</v>
      </c>
      <c r="CI67" s="40"/>
      <c r="CJ67" s="395">
        <v>148.96358251327899</v>
      </c>
      <c r="CK67" s="297">
        <v>36.970244005107403</v>
      </c>
    </row>
    <row r="68" spans="4:89" x14ac:dyDescent="0.2">
      <c r="D68" s="40">
        <v>2.75</v>
      </c>
      <c r="E68" s="40">
        <v>2.8837869717800602</v>
      </c>
      <c r="F68" s="40">
        <v>2.25490057587231</v>
      </c>
      <c r="G68" s="40">
        <v>1.9993243974574699</v>
      </c>
      <c r="H68" s="40">
        <v>1.8359373386275</v>
      </c>
      <c r="I68" s="40">
        <v>1.04778973255375</v>
      </c>
      <c r="J68" s="40">
        <v>1.23422390212008</v>
      </c>
      <c r="K68" s="40">
        <v>2.35282917929975</v>
      </c>
      <c r="L68" s="40">
        <v>2.25665754375669</v>
      </c>
      <c r="M68" s="40">
        <v>1.0851904247209401</v>
      </c>
      <c r="N68"/>
      <c r="O68" s="395">
        <v>1.8833</v>
      </c>
      <c r="P68" s="297">
        <v>0.21260000000000001</v>
      </c>
      <c r="Q68" s="703"/>
      <c r="R68" s="40">
        <v>2.75</v>
      </c>
      <c r="S68" s="40">
        <v>0.99390655088507696</v>
      </c>
      <c r="T68" s="40">
        <v>1.18053177094677</v>
      </c>
      <c r="U68" s="40">
        <v>1.03327425916632</v>
      </c>
      <c r="V68" s="40">
        <v>1.43192430278188</v>
      </c>
      <c r="W68" s="40">
        <v>1.91105321847939</v>
      </c>
      <c r="X68" s="40">
        <v>1.38856000397789</v>
      </c>
      <c r="Y68" s="40">
        <v>0.84066496475137398</v>
      </c>
      <c r="Z68" s="40">
        <v>1.75954068499022</v>
      </c>
      <c r="AA68" s="40"/>
      <c r="AB68" s="395">
        <v>1.31743196949736</v>
      </c>
      <c r="AC68" s="297">
        <v>0.13346192188586301</v>
      </c>
      <c r="AD68" s="706"/>
      <c r="AE68" s="706"/>
      <c r="AF68" s="41">
        <v>3.83333366999998</v>
      </c>
      <c r="AG68" s="41">
        <v>1.8593934258454801</v>
      </c>
      <c r="AH68" s="41">
        <v>1.80369124552227</v>
      </c>
      <c r="AI68" s="41">
        <v>1.80369124552227</v>
      </c>
      <c r="AJ68" s="41">
        <v>1.80746300883425</v>
      </c>
      <c r="AK68" s="41">
        <v>1.66257771981003</v>
      </c>
      <c r="AL68" s="41">
        <v>1.7719153510152601</v>
      </c>
      <c r="AM68" s="41">
        <v>1.48392487907825</v>
      </c>
      <c r="AN68" s="41">
        <v>1.8471354931097099</v>
      </c>
      <c r="AO68" s="41">
        <v>1.9697173273820401</v>
      </c>
      <c r="AP68"/>
      <c r="AQ68" s="395">
        <v>1.7788344106799501</v>
      </c>
      <c r="AR68" s="297">
        <v>4.5671156283481798E-2</v>
      </c>
      <c r="AT68" s="39">
        <v>3.83333366999998</v>
      </c>
      <c r="AU68" s="39">
        <v>1.4712567328900299</v>
      </c>
      <c r="AV68" s="39">
        <v>1.2372446161144</v>
      </c>
      <c r="AW68" s="39">
        <v>1.46540693371862</v>
      </c>
      <c r="AX68" s="39">
        <v>2.4756359954716598</v>
      </c>
      <c r="AY68" s="39">
        <v>1.1176684174018101</v>
      </c>
      <c r="AZ68" s="39">
        <v>0.78912286637870899</v>
      </c>
      <c r="BA68" s="39">
        <v>1.0649704916098</v>
      </c>
      <c r="BB68" s="39"/>
      <c r="BC68" s="395">
        <v>1.3744722933692901</v>
      </c>
      <c r="BD68" s="297">
        <v>0.20432250525554299</v>
      </c>
      <c r="BE68"/>
      <c r="BF68" s="706"/>
      <c r="BG68" s="40">
        <v>8.5</v>
      </c>
      <c r="BH68" s="40">
        <v>297.92200372540702</v>
      </c>
      <c r="BI68" s="40">
        <v>274.210166294266</v>
      </c>
      <c r="BJ68" s="40">
        <v>452.53276227950897</v>
      </c>
      <c r="BK68" s="40">
        <v>224.21179691785301</v>
      </c>
      <c r="BL68" s="40">
        <v>189.55383674096399</v>
      </c>
      <c r="BM68" s="40">
        <v>692.74732564332999</v>
      </c>
      <c r="BN68" s="40"/>
      <c r="BO68" s="395">
        <v>355.19631526688801</v>
      </c>
      <c r="BP68" s="297">
        <v>76.995356212891906</v>
      </c>
      <c r="BQ68"/>
      <c r="BR68" s="40">
        <v>8.5</v>
      </c>
      <c r="BS68" s="40">
        <v>104.97585194330701</v>
      </c>
      <c r="BT68" s="40">
        <v>438.10744935800898</v>
      </c>
      <c r="BU68" s="40">
        <v>380.85308975206402</v>
      </c>
      <c r="BV68" s="40">
        <v>189.68397868961199</v>
      </c>
      <c r="BW68" s="40">
        <v>231.94624821228601</v>
      </c>
      <c r="BX68" s="40">
        <v>180.49775550835099</v>
      </c>
      <c r="BY68" s="40">
        <v>202.71873466294701</v>
      </c>
      <c r="BZ68" s="40"/>
      <c r="CA68" s="395">
        <v>246.969015446654</v>
      </c>
      <c r="CB68" s="297">
        <v>44.855503317729202</v>
      </c>
      <c r="CD68" s="40">
        <v>8.5</v>
      </c>
      <c r="CE68" s="40">
        <v>183.28205223584101</v>
      </c>
      <c r="CF68" s="40">
        <v>231.21662713241699</v>
      </c>
      <c r="CG68" s="40">
        <v>40.983220903446401</v>
      </c>
      <c r="CH68" s="40">
        <v>133.18001248528799</v>
      </c>
      <c r="CI68" s="40"/>
      <c r="CJ68" s="395">
        <v>147.16547818924801</v>
      </c>
      <c r="CK68" s="297">
        <v>40.660451273109203</v>
      </c>
    </row>
    <row r="69" spans="4:89" x14ac:dyDescent="0.2">
      <c r="D69" s="40">
        <v>3</v>
      </c>
      <c r="E69" s="40">
        <v>1.69296942154082</v>
      </c>
      <c r="F69" s="40">
        <v>1.2915643425299601</v>
      </c>
      <c r="G69" s="40">
        <v>1.2995608606403399</v>
      </c>
      <c r="H69" s="40">
        <v>1.7718182351674301</v>
      </c>
      <c r="I69" s="40">
        <v>1.0508624391514401</v>
      </c>
      <c r="J69" s="40">
        <v>1.66503799650111</v>
      </c>
      <c r="K69" s="40">
        <v>2.3805095225856299</v>
      </c>
      <c r="L69" s="40">
        <v>1.47977535266403</v>
      </c>
      <c r="M69" s="40">
        <v>1.0244803592021401</v>
      </c>
      <c r="N69"/>
      <c r="O69" s="395">
        <v>1.5166999999999999</v>
      </c>
      <c r="P69" s="297">
        <v>0.14080000000000001</v>
      </c>
      <c r="Q69" s="703"/>
      <c r="R69" s="40">
        <v>3</v>
      </c>
      <c r="S69" s="40">
        <v>1.14173928156448</v>
      </c>
      <c r="T69" s="40">
        <v>1.023973846069</v>
      </c>
      <c r="U69" s="40">
        <v>1.0416560136875801</v>
      </c>
      <c r="V69" s="40">
        <v>1.00104130742419</v>
      </c>
      <c r="W69" s="40">
        <v>2.10129380487149</v>
      </c>
      <c r="X69" s="40">
        <v>1.12694724947657</v>
      </c>
      <c r="Y69" s="40">
        <v>0.80128741038436202</v>
      </c>
      <c r="Z69" s="40">
        <v>0.77419790534197397</v>
      </c>
      <c r="AA69" s="40"/>
      <c r="AB69" s="395">
        <v>1.1265171023524501</v>
      </c>
      <c r="AC69" s="297">
        <v>0.147223432453608</v>
      </c>
      <c r="AD69" s="706"/>
      <c r="AE69" s="706"/>
      <c r="AF69" s="41">
        <v>4.0000003399999802</v>
      </c>
      <c r="AG69" s="41">
        <v>1.83864491858618</v>
      </c>
      <c r="AH69" s="41">
        <v>2.16213248406287</v>
      </c>
      <c r="AI69" s="41">
        <v>2.16213248406287</v>
      </c>
      <c r="AJ69" s="41">
        <v>1.8066773574786901</v>
      </c>
      <c r="AK69" s="41">
        <v>1.51206334361273</v>
      </c>
      <c r="AL69" s="41">
        <v>1.7388966565683901</v>
      </c>
      <c r="AM69" s="41">
        <v>1.7153721667003501</v>
      </c>
      <c r="AN69" s="41">
        <v>1.4805055373817799</v>
      </c>
      <c r="AO69" s="41">
        <v>1.9571311761575401</v>
      </c>
      <c r="AP69"/>
      <c r="AQ69" s="395">
        <v>1.81928401384571</v>
      </c>
      <c r="AR69" s="297">
        <v>8.1738145178152796E-2</v>
      </c>
      <c r="AT69" s="39">
        <v>4.0000003399999802</v>
      </c>
      <c r="AU69" s="39">
        <v>1.24023292778321</v>
      </c>
      <c r="AV69" s="39">
        <v>1.19667925101106</v>
      </c>
      <c r="AW69" s="39">
        <v>1.1087802127134501</v>
      </c>
      <c r="AX69" s="39">
        <v>1.30100994207922</v>
      </c>
      <c r="AY69" s="39">
        <v>1.0617376747026299</v>
      </c>
      <c r="AZ69" s="39">
        <v>1.2688265406116901</v>
      </c>
      <c r="BA69" s="39">
        <v>1.1263392823513401</v>
      </c>
      <c r="BB69" s="39"/>
      <c r="BC69" s="395">
        <v>1.18622940446466</v>
      </c>
      <c r="BD69" s="297">
        <v>3.3843418628415799E-2</v>
      </c>
      <c r="BE69"/>
      <c r="BF69" s="706"/>
      <c r="BG69" s="40">
        <v>8.75</v>
      </c>
      <c r="BH69" s="40">
        <v>237.80257529530701</v>
      </c>
      <c r="BI69" s="40">
        <v>234.68097065694801</v>
      </c>
      <c r="BJ69" s="40">
        <v>393.94147987373498</v>
      </c>
      <c r="BK69" s="40">
        <v>216.84717585120799</v>
      </c>
      <c r="BL69" s="40">
        <v>194.358123375508</v>
      </c>
      <c r="BM69" s="40">
        <v>741.30573373472203</v>
      </c>
      <c r="BN69" s="40"/>
      <c r="BO69" s="395">
        <v>336.489343131238</v>
      </c>
      <c r="BP69" s="297">
        <v>85.983838169350506</v>
      </c>
      <c r="BQ69"/>
      <c r="BR69" s="40">
        <v>8.75</v>
      </c>
      <c r="BS69" s="40">
        <v>103.056635550298</v>
      </c>
      <c r="BT69" s="40">
        <v>398.878091838675</v>
      </c>
      <c r="BU69" s="40">
        <v>366.15345112492298</v>
      </c>
      <c r="BV69" s="40">
        <v>194.29271125450401</v>
      </c>
      <c r="BW69" s="40">
        <v>221.01917517160899</v>
      </c>
      <c r="BX69" s="40">
        <v>174.94872535695299</v>
      </c>
      <c r="BY69" s="40">
        <v>269.50831315873</v>
      </c>
      <c r="BZ69" s="40"/>
      <c r="CA69" s="395">
        <v>246.83672906509901</v>
      </c>
      <c r="CB69" s="297">
        <v>39.980673053320203</v>
      </c>
      <c r="CD69" s="40">
        <v>8.75</v>
      </c>
      <c r="CE69" s="40">
        <v>163.510846700223</v>
      </c>
      <c r="CF69" s="40">
        <v>211.96528126496401</v>
      </c>
      <c r="CG69" s="40">
        <v>47.397950557160598</v>
      </c>
      <c r="CH69" s="40">
        <v>126.120531454722</v>
      </c>
      <c r="CI69" s="40"/>
      <c r="CJ69" s="395">
        <v>137.24865249426699</v>
      </c>
      <c r="CK69" s="297">
        <v>34.724224464379098</v>
      </c>
    </row>
    <row r="70" spans="4:89" x14ac:dyDescent="0.2">
      <c r="D70" s="40">
        <v>3.25</v>
      </c>
      <c r="E70" s="40">
        <v>1.2556272411077001</v>
      </c>
      <c r="F70" s="40">
        <v>1.5263942513211901</v>
      </c>
      <c r="G70" s="40">
        <v>1.46687646098341</v>
      </c>
      <c r="H70" s="40">
        <v>1.1737493812556301</v>
      </c>
      <c r="I70" s="40">
        <v>1.6017648612750299</v>
      </c>
      <c r="J70" s="40">
        <v>1.2109367048880899</v>
      </c>
      <c r="K70" s="40">
        <v>1.66082057794508</v>
      </c>
      <c r="L70" s="40">
        <v>1.1195668129816401</v>
      </c>
      <c r="M70" s="40">
        <v>1.13544795058911</v>
      </c>
      <c r="N70"/>
      <c r="O70" s="395">
        <v>1.3511</v>
      </c>
      <c r="P70" s="297">
        <v>7.0999999999999994E-2</v>
      </c>
      <c r="Q70" s="703"/>
      <c r="R70" s="40">
        <v>3.25</v>
      </c>
      <c r="S70" s="40">
        <v>1.05769461059867</v>
      </c>
      <c r="T70" s="40">
        <v>2.1192186146785899</v>
      </c>
      <c r="U70" s="40">
        <v>1.06458557311032</v>
      </c>
      <c r="V70" s="40">
        <v>1.1094874447337499</v>
      </c>
      <c r="W70" s="40">
        <v>1.70948168253649</v>
      </c>
      <c r="X70" s="40">
        <v>1.20744348058946</v>
      </c>
      <c r="Y70" s="40">
        <v>0.937506285061804</v>
      </c>
      <c r="Z70" s="40">
        <v>1.0117359466892499</v>
      </c>
      <c r="AA70" s="40"/>
      <c r="AB70" s="395">
        <v>1.2771442047497901</v>
      </c>
      <c r="AC70" s="297">
        <v>0.14687863933957301</v>
      </c>
      <c r="AD70" s="706"/>
      <c r="AE70" s="706"/>
      <c r="AF70" s="41">
        <v>4.1666670099999799</v>
      </c>
      <c r="AG70" s="41">
        <v>1.6145768645374901</v>
      </c>
      <c r="AH70" s="41">
        <v>2.2404071052290599</v>
      </c>
      <c r="AI70" s="41">
        <v>2.2404071052290599</v>
      </c>
      <c r="AJ70" s="41">
        <v>1.6988084001223001</v>
      </c>
      <c r="AK70" s="41">
        <v>1.72446030400053</v>
      </c>
      <c r="AL70" s="41">
        <v>1.76882369227421</v>
      </c>
      <c r="AM70" s="41">
        <v>1.4346748470164901</v>
      </c>
      <c r="AN70" s="41">
        <v>2.1604662956924998</v>
      </c>
      <c r="AO70" s="41">
        <v>2.08066477818394</v>
      </c>
      <c r="AP70"/>
      <c r="AQ70" s="395">
        <v>1.88480993247617</v>
      </c>
      <c r="AR70" s="297">
        <v>9.9767308243869299E-2</v>
      </c>
      <c r="AT70" s="39">
        <v>4.1666670099999799</v>
      </c>
      <c r="AU70" s="39">
        <v>1.37974312147829</v>
      </c>
      <c r="AV70" s="39">
        <v>1.35243523622092</v>
      </c>
      <c r="AW70" s="39">
        <v>1.84341527062059</v>
      </c>
      <c r="AX70" s="39">
        <v>1.11241818240845</v>
      </c>
      <c r="AY70" s="39">
        <v>1.09952436274214</v>
      </c>
      <c r="AZ70" s="39">
        <v>0.60335804666702397</v>
      </c>
      <c r="BA70" s="39">
        <v>1.20064859508711</v>
      </c>
      <c r="BB70" s="39"/>
      <c r="BC70" s="395">
        <v>1.2273632593177899</v>
      </c>
      <c r="BD70" s="297">
        <v>0.14125576560608699</v>
      </c>
      <c r="BE70"/>
      <c r="BF70" s="706"/>
      <c r="BG70" s="40">
        <v>9</v>
      </c>
      <c r="BH70" s="40">
        <v>199.05285935536199</v>
      </c>
      <c r="BI70" s="40">
        <v>250.73274110333301</v>
      </c>
      <c r="BJ70" s="40">
        <v>454.79071296327601</v>
      </c>
      <c r="BK70" s="40">
        <v>200.89049687347801</v>
      </c>
      <c r="BL70" s="40">
        <v>204.52559788902599</v>
      </c>
      <c r="BM70" s="40">
        <v>712.17069045187804</v>
      </c>
      <c r="BN70" s="40"/>
      <c r="BO70" s="395">
        <v>337.027183106059</v>
      </c>
      <c r="BP70" s="297">
        <v>85.083177386718205</v>
      </c>
      <c r="BQ70"/>
      <c r="BR70" s="40">
        <v>9</v>
      </c>
      <c r="BS70" s="40">
        <v>112.83806790985901</v>
      </c>
      <c r="BT70" s="40">
        <v>386.86547333992502</v>
      </c>
      <c r="BU70" s="40">
        <v>362.07569885861199</v>
      </c>
      <c r="BV70" s="40">
        <v>180.42114722705401</v>
      </c>
      <c r="BW70" s="40">
        <v>230.481736063184</v>
      </c>
      <c r="BX70" s="40">
        <v>162.51756227010799</v>
      </c>
      <c r="BY70" s="40">
        <v>187.258181518388</v>
      </c>
      <c r="BZ70" s="40"/>
      <c r="CA70" s="395">
        <v>231.77969531244699</v>
      </c>
      <c r="CB70" s="297">
        <v>39.216903316047102</v>
      </c>
      <c r="CD70" s="40">
        <v>9</v>
      </c>
      <c r="CE70" s="40">
        <v>147.10280266223</v>
      </c>
      <c r="CF70" s="40">
        <v>234.98667841226199</v>
      </c>
      <c r="CG70" s="40">
        <v>80.897241313587699</v>
      </c>
      <c r="CH70" s="40">
        <v>130.712232775232</v>
      </c>
      <c r="CI70" s="40"/>
      <c r="CJ70" s="395">
        <v>148.424738790828</v>
      </c>
      <c r="CK70" s="297">
        <v>32.10453328717</v>
      </c>
    </row>
    <row r="71" spans="4:89" x14ac:dyDescent="0.2">
      <c r="D71" s="40">
        <v>3.5</v>
      </c>
      <c r="E71" s="40">
        <v>2.3629837337633401</v>
      </c>
      <c r="F71" s="40">
        <v>2.0506105138228801</v>
      </c>
      <c r="G71" s="40">
        <v>1.23767701032678</v>
      </c>
      <c r="H71" s="40">
        <v>1.04324438301108</v>
      </c>
      <c r="I71" s="40">
        <v>0.96444292746045601</v>
      </c>
      <c r="J71" s="40">
        <v>1.3903348001140099</v>
      </c>
      <c r="K71" s="40">
        <v>1.9692586896158</v>
      </c>
      <c r="L71" s="40">
        <v>1.2536986107716599</v>
      </c>
      <c r="M71" s="40">
        <v>0.95365215427790095</v>
      </c>
      <c r="N71"/>
      <c r="O71" s="395">
        <v>1.4678</v>
      </c>
      <c r="P71" s="297">
        <v>0.1749</v>
      </c>
      <c r="Q71" s="703"/>
      <c r="R71" s="40">
        <v>3.5</v>
      </c>
      <c r="S71" s="40">
        <v>1.1168204035037601</v>
      </c>
      <c r="T71" s="40">
        <v>1.6833540789042001</v>
      </c>
      <c r="U71" s="40">
        <v>1.1603982342361701</v>
      </c>
      <c r="V71" s="40">
        <v>1.15620271819347</v>
      </c>
      <c r="W71" s="40">
        <v>1.5942475990921801</v>
      </c>
      <c r="X71" s="40">
        <v>1.1739033862266199</v>
      </c>
      <c r="Y71" s="40">
        <v>0.98602054188398403</v>
      </c>
      <c r="Z71" s="40">
        <v>0.65982777003626403</v>
      </c>
      <c r="AA71" s="40"/>
      <c r="AB71" s="395">
        <v>1.19134684150958</v>
      </c>
      <c r="AC71" s="297">
        <v>0.11472972467600499</v>
      </c>
      <c r="AD71" s="706"/>
      <c r="AE71" s="706"/>
      <c r="AF71" s="41">
        <v>4.3333336799999804</v>
      </c>
      <c r="AG71" s="41">
        <v>2.2694127596444602</v>
      </c>
      <c r="AH71" s="41">
        <v>2.5579006021619999</v>
      </c>
      <c r="AI71" s="41">
        <v>2.5579006021619999</v>
      </c>
      <c r="AJ71" s="41">
        <v>1.79873822181845</v>
      </c>
      <c r="AK71" s="41">
        <v>1.49562792011392</v>
      </c>
      <c r="AL71" s="41">
        <v>1.7845465853026901</v>
      </c>
      <c r="AM71" s="41">
        <v>1.7076912830933699</v>
      </c>
      <c r="AN71" s="41">
        <v>1.26767785220424</v>
      </c>
      <c r="AO71" s="41">
        <v>1.8815227693127099</v>
      </c>
      <c r="AP71"/>
      <c r="AQ71" s="395">
        <v>1.9245576217570901</v>
      </c>
      <c r="AR71" s="297">
        <v>0.15004444098534001</v>
      </c>
      <c r="AT71" s="39">
        <v>4.3333336799999804</v>
      </c>
      <c r="AU71" s="39">
        <v>1.2265909338190799</v>
      </c>
      <c r="AV71" s="39">
        <v>1.10794238231878</v>
      </c>
      <c r="AW71" s="39">
        <v>1.5475585028888399</v>
      </c>
      <c r="AX71" s="39">
        <v>1.04193539961837</v>
      </c>
      <c r="AY71" s="39">
        <v>1.0694875802845101</v>
      </c>
      <c r="AZ71" s="39">
        <v>1.04411482623387</v>
      </c>
      <c r="BA71" s="39">
        <v>1.0966522990430401</v>
      </c>
      <c r="BB71" s="39"/>
      <c r="BC71" s="395">
        <v>1.1620402748866401</v>
      </c>
      <c r="BD71" s="297">
        <v>6.84680764745174E-2</v>
      </c>
      <c r="BE71"/>
      <c r="BF71" s="706"/>
      <c r="BG71" s="40">
        <v>9.25</v>
      </c>
      <c r="BH71" s="40">
        <v>204.49549565171299</v>
      </c>
      <c r="BI71" s="40">
        <v>219.91256342135901</v>
      </c>
      <c r="BJ71" s="40">
        <v>374.83475049427301</v>
      </c>
      <c r="BK71" s="40">
        <v>189.025274043883</v>
      </c>
      <c r="BL71" s="40">
        <v>188.70731266862501</v>
      </c>
      <c r="BM71" s="40">
        <v>753.35758128399902</v>
      </c>
      <c r="BN71" s="40"/>
      <c r="BO71" s="395">
        <v>321.722162927309</v>
      </c>
      <c r="BP71" s="297">
        <v>91.019921284445203</v>
      </c>
      <c r="BQ71"/>
      <c r="BR71" s="40">
        <v>9.25</v>
      </c>
      <c r="BS71" s="40">
        <v>105.041092525708</v>
      </c>
      <c r="BT71" s="40">
        <v>386.11156988840798</v>
      </c>
      <c r="BU71" s="40">
        <v>397.57002276350403</v>
      </c>
      <c r="BV71" s="40">
        <v>162.962498824043</v>
      </c>
      <c r="BW71" s="40">
        <v>172.595379471776</v>
      </c>
      <c r="BX71" s="40">
        <v>141.24196210564199</v>
      </c>
      <c r="BY71" s="40">
        <v>169.695003147893</v>
      </c>
      <c r="BZ71" s="40"/>
      <c r="CA71" s="395">
        <v>219.316789818139</v>
      </c>
      <c r="CB71" s="297">
        <v>45.400426219605897</v>
      </c>
      <c r="CD71" s="40">
        <v>9.25</v>
      </c>
      <c r="CE71" s="40">
        <v>209.95058178658701</v>
      </c>
      <c r="CF71" s="40">
        <v>245.454594164497</v>
      </c>
      <c r="CG71" s="40">
        <v>47.425278797792899</v>
      </c>
      <c r="CH71" s="40">
        <v>133.32162303456499</v>
      </c>
      <c r="CI71" s="40"/>
      <c r="CJ71" s="395">
        <v>159.03801944586101</v>
      </c>
      <c r="CK71" s="297">
        <v>43.949450422764002</v>
      </c>
    </row>
    <row r="72" spans="4:89" x14ac:dyDescent="0.2">
      <c r="D72" s="40">
        <v>3.75</v>
      </c>
      <c r="E72" s="40">
        <v>1.7282855392232901</v>
      </c>
      <c r="F72" s="40">
        <v>1.85017489968982</v>
      </c>
      <c r="G72" s="40">
        <v>1.1787399968165</v>
      </c>
      <c r="H72" s="40">
        <v>2.4053724012273801</v>
      </c>
      <c r="I72" s="40">
        <v>1.1430433355228</v>
      </c>
      <c r="J72" s="40">
        <v>1.3406800137171799</v>
      </c>
      <c r="K72" s="40">
        <v>1.1264696192068999</v>
      </c>
      <c r="L72" s="40">
        <v>1.55376413015807</v>
      </c>
      <c r="M72" s="40">
        <v>1.00515061646658</v>
      </c>
      <c r="N72"/>
      <c r="O72" s="395">
        <v>1.4822</v>
      </c>
      <c r="P72" s="297">
        <v>0.15079999999999999</v>
      </c>
      <c r="Q72" s="703"/>
      <c r="R72" s="40">
        <v>3.75</v>
      </c>
      <c r="S72" s="40">
        <v>1.11002424054558</v>
      </c>
      <c r="T72" s="40">
        <v>1.1852164887435199</v>
      </c>
      <c r="U72" s="40">
        <v>1.14975243076254</v>
      </c>
      <c r="V72" s="40">
        <v>1.1970785587916899</v>
      </c>
      <c r="W72" s="40">
        <v>1.5176010827305599</v>
      </c>
      <c r="X72" s="40">
        <v>1.3147717895275799</v>
      </c>
      <c r="Y72" s="40">
        <v>0.89961495893417798</v>
      </c>
      <c r="Z72" s="40">
        <v>1.1311333057303701</v>
      </c>
      <c r="AA72" s="40"/>
      <c r="AB72" s="395">
        <v>1.1881491069707499</v>
      </c>
      <c r="AC72" s="297">
        <v>6.2498685572104203E-2</v>
      </c>
      <c r="AD72" s="706"/>
      <c r="AE72" s="706"/>
      <c r="AF72" s="41">
        <v>4.5000003499999801</v>
      </c>
      <c r="AG72" s="41">
        <v>1.68499652789951</v>
      </c>
      <c r="AH72" s="41">
        <v>2.0236292744820901</v>
      </c>
      <c r="AI72" s="41">
        <v>2.0236292744820901</v>
      </c>
      <c r="AJ72" s="41">
        <v>1.73114814066389</v>
      </c>
      <c r="AK72" s="41">
        <v>1.5851099087351701</v>
      </c>
      <c r="AL72" s="41">
        <v>1.63599259799542</v>
      </c>
      <c r="AM72" s="41">
        <v>2.0134919670396001</v>
      </c>
      <c r="AN72" s="41">
        <v>1.56289051177755</v>
      </c>
      <c r="AO72" s="41">
        <v>2.0126448277564899</v>
      </c>
      <c r="AP72"/>
      <c r="AQ72" s="395">
        <v>1.80817033675909</v>
      </c>
      <c r="AR72" s="297">
        <v>6.8463232601967502E-2</v>
      </c>
      <c r="AT72" s="39">
        <v>4.5000003499999801</v>
      </c>
      <c r="AU72" s="39">
        <v>1.20957069857627</v>
      </c>
      <c r="AV72" s="39">
        <v>1.06619412089211</v>
      </c>
      <c r="AW72" s="39">
        <v>1.58957370875021</v>
      </c>
      <c r="AX72" s="39">
        <v>1.1461269790836599</v>
      </c>
      <c r="AY72" s="39">
        <v>1.10186913137686</v>
      </c>
      <c r="AZ72" s="39">
        <v>0.81028110381399499</v>
      </c>
      <c r="BA72" s="39">
        <v>0.96720750490732998</v>
      </c>
      <c r="BB72" s="39"/>
      <c r="BC72" s="395">
        <v>1.12726046391435</v>
      </c>
      <c r="BD72" s="297">
        <v>9.1460522177093204E-2</v>
      </c>
      <c r="BE72"/>
      <c r="BF72" s="706"/>
      <c r="BG72" s="40">
        <v>9.5</v>
      </c>
      <c r="BH72" s="40">
        <v>199.36315788993301</v>
      </c>
      <c r="BI72" s="40">
        <v>229.955412469523</v>
      </c>
      <c r="BJ72" s="40">
        <v>370.09493930941699</v>
      </c>
      <c r="BK72" s="40">
        <v>243.44164081409201</v>
      </c>
      <c r="BL72" s="40">
        <v>199.02160657154499</v>
      </c>
      <c r="BM72" s="40">
        <v>767.63253168381095</v>
      </c>
      <c r="BN72" s="40"/>
      <c r="BO72" s="395">
        <v>334.91821478972003</v>
      </c>
      <c r="BP72" s="297">
        <v>90.315612719431499</v>
      </c>
      <c r="BQ72"/>
      <c r="BR72" s="40">
        <v>9.5</v>
      </c>
      <c r="BS72" s="40">
        <v>106.290774795358</v>
      </c>
      <c r="BT72" s="40">
        <v>364.67487294748901</v>
      </c>
      <c r="BU72" s="40">
        <v>387.60583879823798</v>
      </c>
      <c r="BV72" s="40">
        <v>168.025282529241</v>
      </c>
      <c r="BW72" s="40">
        <v>160.146979042471</v>
      </c>
      <c r="BX72" s="40">
        <v>150.42023308657801</v>
      </c>
      <c r="BY72" s="40">
        <v>206.42927186771399</v>
      </c>
      <c r="BZ72" s="40"/>
      <c r="CA72" s="395">
        <v>220.51332186672701</v>
      </c>
      <c r="CB72" s="297">
        <v>41.764573579192501</v>
      </c>
      <c r="CD72" s="40">
        <v>9.5</v>
      </c>
      <c r="CE72" s="40">
        <v>188.758527914485</v>
      </c>
      <c r="CF72" s="40">
        <v>204.62570155754401</v>
      </c>
      <c r="CG72" s="40">
        <v>51.455069324435897</v>
      </c>
      <c r="CH72" s="40">
        <v>125.73618677985201</v>
      </c>
      <c r="CI72" s="40"/>
      <c r="CJ72" s="395">
        <v>142.64387139407901</v>
      </c>
      <c r="CK72" s="297">
        <v>34.844387685726304</v>
      </c>
    </row>
    <row r="73" spans="4:89" x14ac:dyDescent="0.2">
      <c r="D73" s="40">
        <v>4</v>
      </c>
      <c r="E73" s="40">
        <v>1.84002818362537</v>
      </c>
      <c r="F73" s="40">
        <v>1.67976400152022</v>
      </c>
      <c r="G73" s="40">
        <v>1.2995608606403399</v>
      </c>
      <c r="H73" s="40">
        <v>2.0617478743503601</v>
      </c>
      <c r="I73" s="40">
        <v>0.99506014790254604</v>
      </c>
      <c r="J73" s="40">
        <v>1.2782109755785001</v>
      </c>
      <c r="K73" s="40">
        <v>1.61653204083262</v>
      </c>
      <c r="L73" s="40">
        <v>1.14877290474713</v>
      </c>
      <c r="M73" s="40">
        <v>1.1334676501500001</v>
      </c>
      <c r="N73"/>
      <c r="O73" s="395">
        <v>1.4511000000000001</v>
      </c>
      <c r="P73" s="297">
        <v>0.12089999999999999</v>
      </c>
      <c r="Q73" s="703"/>
      <c r="R73" s="40">
        <v>4</v>
      </c>
      <c r="S73" s="40">
        <v>1.07302346902191</v>
      </c>
      <c r="T73" s="40">
        <v>0.961916545355057</v>
      </c>
      <c r="U73" s="40">
        <v>1.0711368642717001</v>
      </c>
      <c r="V73" s="40">
        <v>2.0521347042354399</v>
      </c>
      <c r="W73" s="40">
        <v>1.7986383232747101</v>
      </c>
      <c r="X73" s="40">
        <v>1.01425252606907</v>
      </c>
      <c r="Y73" s="40">
        <v>0.99470158123317098</v>
      </c>
      <c r="Z73" s="40">
        <v>0.83836937464347705</v>
      </c>
      <c r="AA73" s="40"/>
      <c r="AB73" s="395">
        <v>1.2255216735130701</v>
      </c>
      <c r="AC73" s="297">
        <v>0.15676012739354001</v>
      </c>
      <c r="AD73" s="706"/>
      <c r="AE73" s="706"/>
      <c r="AF73" s="41">
        <v>4.6666670199999798</v>
      </c>
      <c r="AG73" s="41">
        <v>1.6144202788662401</v>
      </c>
      <c r="AH73" s="41">
        <v>1.8438357219463599</v>
      </c>
      <c r="AI73" s="41">
        <v>1.8438357219463599</v>
      </c>
      <c r="AJ73" s="41">
        <v>1.8692769486013401</v>
      </c>
      <c r="AK73" s="41">
        <v>1.4476258760859799</v>
      </c>
      <c r="AL73" s="41">
        <v>1.65570634844346</v>
      </c>
      <c r="AM73" s="41">
        <v>1.48591319437994</v>
      </c>
      <c r="AN73" s="41">
        <v>1.8207005763233399</v>
      </c>
      <c r="AO73" s="41">
        <v>1.9236550068993901</v>
      </c>
      <c r="AP73"/>
      <c r="AQ73" s="395">
        <v>1.7227744081658201</v>
      </c>
      <c r="AR73" s="297">
        <v>5.8779947257779699E-2</v>
      </c>
      <c r="AT73" s="39">
        <v>4.6666670199999798</v>
      </c>
      <c r="AU73" s="39">
        <v>1.2135420684760201</v>
      </c>
      <c r="AV73" s="39">
        <v>1.2996834664200001</v>
      </c>
      <c r="AW73" s="39">
        <v>1.88438012821259</v>
      </c>
      <c r="AX73" s="39">
        <v>1.3474745148043299</v>
      </c>
      <c r="AY73" s="39">
        <v>1.0506566412444001</v>
      </c>
      <c r="AZ73" s="39">
        <v>0.83142475080493405</v>
      </c>
      <c r="BA73" s="39">
        <v>0.95283268439215996</v>
      </c>
      <c r="BB73" s="39"/>
      <c r="BC73" s="395">
        <v>1.2257134649077801</v>
      </c>
      <c r="BD73" s="297">
        <v>0.130462513553258</v>
      </c>
      <c r="BE73"/>
      <c r="BF73" s="706"/>
      <c r="BG73" s="40">
        <v>9.75</v>
      </c>
      <c r="BH73" s="40">
        <v>254.76276308068</v>
      </c>
      <c r="BI73" s="40">
        <v>237.43036745872499</v>
      </c>
      <c r="BJ73" s="40">
        <v>384.39572869787003</v>
      </c>
      <c r="BK73" s="40">
        <v>193.11673019201899</v>
      </c>
      <c r="BL73" s="40">
        <v>197.76802471786701</v>
      </c>
      <c r="BM73" s="40">
        <v>703.80457009240297</v>
      </c>
      <c r="BN73" s="40"/>
      <c r="BO73" s="395">
        <v>328.54636403992703</v>
      </c>
      <c r="BP73" s="297">
        <v>80.234692643089602</v>
      </c>
      <c r="BQ73"/>
      <c r="BR73" s="40">
        <v>9.75</v>
      </c>
      <c r="BS73" s="40">
        <v>104.958695968576</v>
      </c>
      <c r="BT73" s="40">
        <v>348.36490981842798</v>
      </c>
      <c r="BU73" s="40">
        <v>393.32784489830198</v>
      </c>
      <c r="BV73" s="40">
        <v>152.85964310988601</v>
      </c>
      <c r="BW73" s="40">
        <v>154.999067572673</v>
      </c>
      <c r="BX73" s="40">
        <v>138.77801489899301</v>
      </c>
      <c r="BY73" s="40">
        <v>235.49508949263901</v>
      </c>
      <c r="BZ73" s="40"/>
      <c r="CA73" s="395">
        <v>218.39760939421399</v>
      </c>
      <c r="CB73" s="297">
        <v>42.3440211485877</v>
      </c>
      <c r="CD73" s="40">
        <v>9.75</v>
      </c>
      <c r="CE73" s="40">
        <v>166.84583060243401</v>
      </c>
      <c r="CF73" s="40">
        <v>204.10431517374701</v>
      </c>
      <c r="CG73" s="40">
        <v>66.039044762185597</v>
      </c>
      <c r="CH73" s="40">
        <v>135.10168773850299</v>
      </c>
      <c r="CI73" s="40"/>
      <c r="CJ73" s="395">
        <v>143.022719569217</v>
      </c>
      <c r="CK73" s="297">
        <v>29.2798720297668</v>
      </c>
    </row>
    <row r="74" spans="4:89" x14ac:dyDescent="0.2">
      <c r="D74" s="40">
        <v>4.25</v>
      </c>
      <c r="E74" s="40">
        <v>1.9070738529823901</v>
      </c>
      <c r="F74" s="40">
        <v>1.6519418747230501</v>
      </c>
      <c r="G74" s="40">
        <v>1.2573226814968901</v>
      </c>
      <c r="H74" s="40">
        <v>1.1906593516353401</v>
      </c>
      <c r="I74" s="40">
        <v>0.87206328970056601</v>
      </c>
      <c r="J74" s="40">
        <v>1.57421783738305</v>
      </c>
      <c r="K74" s="40">
        <v>2.9156628473438402</v>
      </c>
      <c r="L74" s="40">
        <v>0.90944523704021396</v>
      </c>
      <c r="M74" s="40">
        <v>1.13544795058911</v>
      </c>
      <c r="N74"/>
      <c r="O74" s="395">
        <v>1.4911000000000001</v>
      </c>
      <c r="P74" s="297">
        <v>0.21210000000000001</v>
      </c>
      <c r="Q74" s="703"/>
      <c r="R74" s="40">
        <v>4.25</v>
      </c>
      <c r="S74" s="40">
        <v>1.0423656735848501</v>
      </c>
      <c r="T74" s="40">
        <v>0.79942904758795197</v>
      </c>
      <c r="U74" s="40">
        <v>1.0950023151828101</v>
      </c>
      <c r="V74" s="40">
        <v>1.0370788017735399</v>
      </c>
      <c r="W74" s="40">
        <v>1.779256445089</v>
      </c>
      <c r="X74" s="40">
        <v>1.2635469146109199</v>
      </c>
      <c r="Y74" s="40">
        <v>0.69881295996805004</v>
      </c>
      <c r="Z74" s="40">
        <v>0.83346664345279897</v>
      </c>
      <c r="AA74" s="40"/>
      <c r="AB74" s="395">
        <v>1.0686198501562401</v>
      </c>
      <c r="AC74" s="297">
        <v>0.120260055960353</v>
      </c>
      <c r="AD74" s="706"/>
      <c r="AE74" s="706"/>
      <c r="AF74" s="41">
        <v>4.8333336899999804</v>
      </c>
      <c r="AG74" s="41">
        <v>1.72323542878478</v>
      </c>
      <c r="AH74" s="41">
        <v>2.1247510193313</v>
      </c>
      <c r="AI74" s="41">
        <v>2.1247510193313</v>
      </c>
      <c r="AJ74" s="41">
        <v>2.0412763960681599</v>
      </c>
      <c r="AK74" s="41">
        <v>1.51232425647039</v>
      </c>
      <c r="AL74" s="41">
        <v>1.6590346868347901</v>
      </c>
      <c r="AM74" s="41">
        <v>1.46541781340307</v>
      </c>
      <c r="AN74" s="41">
        <v>1.4726655904616099</v>
      </c>
      <c r="AO74" s="41">
        <v>2.0410616015951302</v>
      </c>
      <c r="AP74"/>
      <c r="AQ74" s="395">
        <v>1.79605753469784</v>
      </c>
      <c r="AR74" s="297">
        <v>9.5359405268198E-2</v>
      </c>
      <c r="AT74" s="39">
        <v>4.8333336899999804</v>
      </c>
      <c r="AU74" s="39">
        <v>1.3032110727835</v>
      </c>
      <c r="AV74" s="39">
        <v>1.16987733341041</v>
      </c>
      <c r="AW74" s="39">
        <v>1.2289435502417601</v>
      </c>
      <c r="AX74" s="39">
        <v>1.84653910394597</v>
      </c>
      <c r="AY74" s="39">
        <v>1.0679942939361</v>
      </c>
      <c r="AZ74" s="39">
        <v>0.95433104179428696</v>
      </c>
      <c r="BA74" s="39">
        <v>0.85686239137693698</v>
      </c>
      <c r="BB74" s="39"/>
      <c r="BC74" s="395">
        <v>1.20396554106985</v>
      </c>
      <c r="BD74" s="297">
        <v>0.12206775303655</v>
      </c>
      <c r="BE74"/>
      <c r="BF74" s="706"/>
      <c r="BG74" s="40">
        <v>10</v>
      </c>
      <c r="BH74" s="40">
        <v>232.62716079578701</v>
      </c>
      <c r="BI74" s="40">
        <v>258.90438639196401</v>
      </c>
      <c r="BJ74" s="40">
        <v>373.90923724675901</v>
      </c>
      <c r="BK74" s="40">
        <v>220.529486384531</v>
      </c>
      <c r="BL74" s="40">
        <v>197.943759484152</v>
      </c>
      <c r="BM74" s="40">
        <v>730.83351779946599</v>
      </c>
      <c r="BN74" s="40"/>
      <c r="BO74" s="395">
        <v>335.79125801711001</v>
      </c>
      <c r="BP74" s="297">
        <v>82.9363205899501</v>
      </c>
      <c r="BQ74"/>
      <c r="BR74" s="40">
        <v>10</v>
      </c>
      <c r="BS74" s="40">
        <v>103.67121810965401</v>
      </c>
      <c r="BT74" s="40">
        <v>295.51462806196099</v>
      </c>
      <c r="BU74" s="40">
        <v>424.40426153714901</v>
      </c>
      <c r="BV74" s="40">
        <v>124.66245037508899</v>
      </c>
      <c r="BW74" s="40">
        <v>90.683357586519705</v>
      </c>
      <c r="BX74" s="40">
        <v>146.58760883554299</v>
      </c>
      <c r="BY74" s="40">
        <v>263.57147059244897</v>
      </c>
      <c r="BZ74" s="40"/>
      <c r="CA74" s="395">
        <v>207.01357072833801</v>
      </c>
      <c r="CB74" s="297">
        <v>47.039828581499997</v>
      </c>
      <c r="CD74" s="40">
        <v>10</v>
      </c>
      <c r="CE74" s="40">
        <v>156.16533110622299</v>
      </c>
      <c r="CF74" s="40">
        <v>194.55886226270999</v>
      </c>
      <c r="CG74" s="40">
        <v>71.028253465939898</v>
      </c>
      <c r="CH74" s="40">
        <v>136.254674039675</v>
      </c>
      <c r="CI74" s="40"/>
      <c r="CJ74" s="395">
        <v>139.50178021863701</v>
      </c>
      <c r="CK74" s="297">
        <v>25.832995335231001</v>
      </c>
    </row>
    <row r="75" spans="4:89" x14ac:dyDescent="0.2">
      <c r="D75" s="40">
        <v>4.5</v>
      </c>
      <c r="E75" s="40">
        <v>2.1951214928551299</v>
      </c>
      <c r="F75" s="40">
        <v>1.47593493722793</v>
      </c>
      <c r="G75" s="40">
        <v>1.5728811876984701</v>
      </c>
      <c r="H75" s="40">
        <v>1.91901147757756</v>
      </c>
      <c r="I75" s="40">
        <v>0.94301077532090105</v>
      </c>
      <c r="J75" s="40">
        <v>1.3078116927043899</v>
      </c>
      <c r="K75" s="40">
        <v>1.03981811003714</v>
      </c>
      <c r="L75" s="40">
        <v>1.28452726414782</v>
      </c>
      <c r="M75" s="40">
        <v>1.00415343759154</v>
      </c>
      <c r="N75"/>
      <c r="O75" s="395">
        <v>1.4156</v>
      </c>
      <c r="P75" s="297">
        <v>0.14280000000000001</v>
      </c>
      <c r="Q75" s="703"/>
      <c r="R75" s="40">
        <v>4.5</v>
      </c>
      <c r="S75" s="40">
        <v>1.07302346902191</v>
      </c>
      <c r="T75" s="40">
        <v>1.0048574214727</v>
      </c>
      <c r="U75" s="40">
        <v>0.93934022851732601</v>
      </c>
      <c r="V75" s="40">
        <v>1.3405248792000499</v>
      </c>
      <c r="W75" s="40">
        <v>1.8490312076415101</v>
      </c>
      <c r="X75" s="40">
        <v>1.1973814534062099</v>
      </c>
      <c r="Y75" s="40">
        <v>1.17133649348955</v>
      </c>
      <c r="Z75" s="40">
        <v>0.95015195744088798</v>
      </c>
      <c r="AA75" s="40"/>
      <c r="AB75" s="395">
        <v>1.19070588877377</v>
      </c>
      <c r="AC75" s="297">
        <v>0.10570320526159301</v>
      </c>
      <c r="AD75" s="706"/>
      <c r="AE75" s="706"/>
      <c r="AF75" s="41">
        <v>5.00000035999998</v>
      </c>
      <c r="AG75" s="41">
        <v>1.7743483977069501</v>
      </c>
      <c r="AH75" s="41">
        <v>2.01820253134813</v>
      </c>
      <c r="AI75" s="41">
        <v>2.01820253134813</v>
      </c>
      <c r="AJ75" s="41">
        <v>1.8915301622870999</v>
      </c>
      <c r="AK75" s="41">
        <v>1.6666683027953699</v>
      </c>
      <c r="AL75" s="41">
        <v>1.68540514706857</v>
      </c>
      <c r="AM75" s="41">
        <v>1.6259648966711699</v>
      </c>
      <c r="AN75" s="41">
        <v>2.5275131240581801</v>
      </c>
      <c r="AO75" s="41">
        <v>2.0036997923872901</v>
      </c>
      <c r="AP75"/>
      <c r="AQ75" s="395">
        <v>1.91239276507454</v>
      </c>
      <c r="AR75" s="297">
        <v>9.29857928213354E-2</v>
      </c>
      <c r="AT75" s="39">
        <v>5.00000035999998</v>
      </c>
      <c r="AU75" s="39">
        <v>1.12573427840295</v>
      </c>
      <c r="AV75" s="39">
        <v>0.974762566934538</v>
      </c>
      <c r="AW75" s="39">
        <v>1.4240140434608399</v>
      </c>
      <c r="AX75" s="39">
        <v>0.71632987134474901</v>
      </c>
      <c r="AY75" s="39">
        <v>1.0004797791440301</v>
      </c>
      <c r="AZ75" s="39">
        <v>0.79527586874100797</v>
      </c>
      <c r="BA75" s="39">
        <v>1.14982367729928</v>
      </c>
      <c r="BB75" s="39"/>
      <c r="BC75" s="395">
        <v>1.02663144076105</v>
      </c>
      <c r="BD75" s="297">
        <v>8.9455680256274095E-2</v>
      </c>
      <c r="BE75"/>
      <c r="BF75" s="706"/>
      <c r="BG75" s="40">
        <v>10.25</v>
      </c>
      <c r="BH75" s="40">
        <v>258.92915975720001</v>
      </c>
      <c r="BI75" s="40">
        <v>247.1144923583</v>
      </c>
      <c r="BJ75" s="40">
        <v>321.84280873402798</v>
      </c>
      <c r="BK75" s="40">
        <v>222.57521445859899</v>
      </c>
      <c r="BL75" s="40">
        <v>198.39262704608299</v>
      </c>
      <c r="BM75" s="40">
        <v>804.13921012530705</v>
      </c>
      <c r="BN75" s="40"/>
      <c r="BO75" s="395">
        <v>342.16558541325298</v>
      </c>
      <c r="BP75" s="297">
        <v>93.944696215593396</v>
      </c>
      <c r="BQ75"/>
      <c r="BR75" s="40">
        <v>10.25</v>
      </c>
      <c r="BS75" s="40">
        <v>113.493807926579</v>
      </c>
      <c r="BT75" s="40">
        <v>217.73437784842301</v>
      </c>
      <c r="BU75" s="40">
        <v>397.87677928490501</v>
      </c>
      <c r="BV75" s="40">
        <v>151.54285698885499</v>
      </c>
      <c r="BW75" s="40">
        <v>125.16897680354199</v>
      </c>
      <c r="BX75" s="40">
        <v>151.28392416266101</v>
      </c>
      <c r="BY75" s="40">
        <v>258.00567208050001</v>
      </c>
      <c r="BZ75" s="40"/>
      <c r="CA75" s="395">
        <v>202.15805644220899</v>
      </c>
      <c r="CB75" s="297">
        <v>37.986883554457997</v>
      </c>
      <c r="CD75" s="40">
        <v>10.25</v>
      </c>
      <c r="CE75" s="40">
        <v>148.36378632957599</v>
      </c>
      <c r="CF75" s="40">
        <v>205.18720268389501</v>
      </c>
      <c r="CG75" s="40">
        <v>60.145074362584701</v>
      </c>
      <c r="CH75" s="40">
        <v>133.84753053527501</v>
      </c>
      <c r="CI75" s="40"/>
      <c r="CJ75" s="395">
        <v>136.885898477833</v>
      </c>
      <c r="CK75" s="297">
        <v>29.854083795783598</v>
      </c>
    </row>
    <row r="76" spans="4:89" x14ac:dyDescent="0.2">
      <c r="D76" s="40">
        <v>4.75</v>
      </c>
      <c r="E76" s="40">
        <v>1.6388915860411899</v>
      </c>
      <c r="F76" s="40">
        <v>1.7268299063771599</v>
      </c>
      <c r="G76" s="40">
        <v>1.2197395992874001</v>
      </c>
      <c r="H76" s="40">
        <v>1.6064451759990701</v>
      </c>
      <c r="I76" s="40">
        <v>1.1787635780072101</v>
      </c>
      <c r="J76" s="40">
        <v>1.4773428676187901</v>
      </c>
      <c r="K76" s="40">
        <v>1.0103325299346</v>
      </c>
      <c r="L76" s="40">
        <v>1.07283719471026</v>
      </c>
      <c r="M76" s="40">
        <v>1.1581083001068699</v>
      </c>
      <c r="N76"/>
      <c r="O76" s="395">
        <v>1.3444</v>
      </c>
      <c r="P76" s="297">
        <v>9.0399999999999994E-2</v>
      </c>
      <c r="Q76" s="703"/>
      <c r="R76" s="40">
        <v>4.75</v>
      </c>
      <c r="S76" s="40">
        <v>1.0235754621783799</v>
      </c>
      <c r="T76" s="40">
        <v>0.92045294233452202</v>
      </c>
      <c r="U76" s="40">
        <v>0.99978472282953001</v>
      </c>
      <c r="V76" s="40">
        <v>1.15772603203641</v>
      </c>
      <c r="W76" s="40">
        <v>1.4409545607179399</v>
      </c>
      <c r="X76" s="40">
        <v>1.2293969979998101</v>
      </c>
      <c r="Y76" s="40">
        <v>0.68047795791920695</v>
      </c>
      <c r="Z76" s="40">
        <v>1.0867751177657301</v>
      </c>
      <c r="AA76" s="40"/>
      <c r="AB76" s="395">
        <v>1.06739297422269</v>
      </c>
      <c r="AC76" s="297">
        <v>7.9295417841600699E-2</v>
      </c>
      <c r="AD76" s="706"/>
      <c r="AE76" s="706"/>
      <c r="AF76" s="41">
        <v>5.1666670299999797</v>
      </c>
      <c r="AG76" s="41">
        <v>1.6494483094838801</v>
      </c>
      <c r="AH76" s="41">
        <v>1.85630383203893</v>
      </c>
      <c r="AI76" s="41">
        <v>1.85630383203893</v>
      </c>
      <c r="AJ76" s="41">
        <v>1.73180114081425</v>
      </c>
      <c r="AK76" s="41">
        <v>1.2969081071469599</v>
      </c>
      <c r="AL76" s="41">
        <v>1.8847296106523901</v>
      </c>
      <c r="AM76" s="41">
        <v>1.36772329250953</v>
      </c>
      <c r="AN76" s="41">
        <v>3.9848598330137701</v>
      </c>
      <c r="AO76" s="41">
        <v>1.8972532272646001</v>
      </c>
      <c r="AP76"/>
      <c r="AQ76" s="395">
        <v>1.9472590205514699</v>
      </c>
      <c r="AR76" s="297">
        <v>0.26532748523331501</v>
      </c>
      <c r="AT76" s="39">
        <v>5.1666670299999797</v>
      </c>
      <c r="AU76" s="39">
        <v>1.26022797972912</v>
      </c>
      <c r="AV76" s="39">
        <v>1.1438800729972101</v>
      </c>
      <c r="AW76" s="39">
        <v>1.69481767320555</v>
      </c>
      <c r="AX76" s="39">
        <v>1.4158049437173199</v>
      </c>
      <c r="AY76" s="39">
        <v>1.03512620568797</v>
      </c>
      <c r="AZ76" s="39">
        <v>0.86022139091858296</v>
      </c>
      <c r="BA76" s="39">
        <v>0.96358044136586896</v>
      </c>
      <c r="BB76" s="39"/>
      <c r="BC76" s="395">
        <v>1.1962369582316601</v>
      </c>
      <c r="BD76" s="297">
        <v>0.10873965355926</v>
      </c>
      <c r="BE76"/>
      <c r="BF76" s="706"/>
      <c r="BG76" s="40">
        <v>10.5</v>
      </c>
      <c r="BH76" s="40">
        <v>249.695770539709</v>
      </c>
      <c r="BI76" s="40">
        <v>251.828763384448</v>
      </c>
      <c r="BJ76" s="40">
        <v>398.09642817435002</v>
      </c>
      <c r="BK76" s="40">
        <v>188.20698281425601</v>
      </c>
      <c r="BL76" s="40">
        <v>197.67515482358601</v>
      </c>
      <c r="BM76" s="40">
        <v>717.26054030855698</v>
      </c>
      <c r="BN76" s="40"/>
      <c r="BO76" s="395">
        <v>333.79394000748499</v>
      </c>
      <c r="BP76" s="297">
        <v>82.602687930904395</v>
      </c>
      <c r="BQ76"/>
      <c r="BR76" s="40">
        <v>10.5</v>
      </c>
      <c r="BS76" s="40">
        <v>103.20772657859899</v>
      </c>
      <c r="BT76" s="40">
        <v>238.944824212962</v>
      </c>
      <c r="BU76" s="40">
        <v>402.568557521542</v>
      </c>
      <c r="BV76" s="40">
        <v>150.24878159695001</v>
      </c>
      <c r="BW76" s="40">
        <v>129.313187953365</v>
      </c>
      <c r="BX76" s="40">
        <v>150.50488117507899</v>
      </c>
      <c r="BY76" s="40">
        <v>280.268865216395</v>
      </c>
      <c r="BZ76" s="40"/>
      <c r="CA76" s="395">
        <v>207.865260607842</v>
      </c>
      <c r="CB76" s="297">
        <v>40.193310978954599</v>
      </c>
      <c r="CD76" s="40">
        <v>10.5</v>
      </c>
      <c r="CE76" s="40">
        <v>136.05976129352601</v>
      </c>
      <c r="CF76" s="40">
        <v>221.06955835247399</v>
      </c>
      <c r="CG76" s="40">
        <v>63.297784190346597</v>
      </c>
      <c r="CH76" s="40">
        <v>125.594576230575</v>
      </c>
      <c r="CI76" s="40"/>
      <c r="CJ76" s="395">
        <v>136.50542001673</v>
      </c>
      <c r="CK76" s="297">
        <v>32.441866674071498</v>
      </c>
    </row>
    <row r="77" spans="4:89" x14ac:dyDescent="0.2">
      <c r="D77" s="40">
        <v>5</v>
      </c>
      <c r="E77" s="40">
        <v>1.89038699444398</v>
      </c>
      <c r="F77" s="40">
        <v>1.4223219424848901</v>
      </c>
      <c r="G77" s="40">
        <v>1.2376769964642</v>
      </c>
      <c r="H77" s="40">
        <v>2.57031229212651</v>
      </c>
      <c r="I77" s="40">
        <v>0.98428735153386604</v>
      </c>
      <c r="J77" s="40">
        <v>1.38046789785473</v>
      </c>
      <c r="K77" s="40">
        <v>1.34613879515432</v>
      </c>
      <c r="L77" s="40">
        <v>1.504438332926</v>
      </c>
      <c r="M77" s="40">
        <v>1.19206519382391</v>
      </c>
      <c r="N77"/>
      <c r="O77" s="395">
        <v>1.5022</v>
      </c>
      <c r="P77" s="297">
        <v>0.157</v>
      </c>
      <c r="Q77" s="703"/>
      <c r="R77" s="40">
        <v>5</v>
      </c>
      <c r="S77" s="40">
        <v>0.97721778916580004</v>
      </c>
      <c r="T77" s="40">
        <v>0.96191424053886598</v>
      </c>
      <c r="U77" s="40">
        <v>1.10783427514953</v>
      </c>
      <c r="V77" s="40">
        <v>1.0358601339273099</v>
      </c>
      <c r="W77" s="40">
        <v>1.6068717350430399</v>
      </c>
      <c r="X77" s="40">
        <v>1.2487793839077399</v>
      </c>
      <c r="Y77" s="40">
        <v>1.00252874788976</v>
      </c>
      <c r="Z77" s="40">
        <v>0.67867997044783401</v>
      </c>
      <c r="AA77" s="40"/>
      <c r="AB77" s="395">
        <v>1.0774607845087301</v>
      </c>
      <c r="AC77" s="297">
        <v>9.4521330720129998E-2</v>
      </c>
      <c r="AD77" s="706"/>
      <c r="AE77" s="706"/>
      <c r="AF77" s="41">
        <v>5.3333336999999803</v>
      </c>
      <c r="AG77" s="41">
        <v>1.9388545512431801</v>
      </c>
      <c r="AH77" s="41">
        <v>2.0524841984290898</v>
      </c>
      <c r="AI77" s="41">
        <v>2.0524841984290898</v>
      </c>
      <c r="AJ77" s="41">
        <v>1.6988084001223001</v>
      </c>
      <c r="AK77" s="41">
        <v>1.48806233815856</v>
      </c>
      <c r="AL77" s="41">
        <v>1.70678468930037</v>
      </c>
      <c r="AM77" s="41">
        <v>1.3731888021593399</v>
      </c>
      <c r="AN77" s="41">
        <v>2.3397049579389702</v>
      </c>
      <c r="AO77" s="41">
        <v>2.0785802382927798</v>
      </c>
      <c r="AP77"/>
      <c r="AQ77" s="395">
        <v>1.85877248600819</v>
      </c>
      <c r="AR77" s="297">
        <v>0.104281896906397</v>
      </c>
      <c r="AT77" s="39">
        <v>5.3333336999999803</v>
      </c>
      <c r="AU77" s="39">
        <v>1.3736549143060399</v>
      </c>
      <c r="AV77" s="39">
        <v>1.17604716777912</v>
      </c>
      <c r="AW77" s="39">
        <v>1.30480432201978</v>
      </c>
      <c r="AX77" s="39">
        <v>0.96442537783308602</v>
      </c>
      <c r="AY77" s="39">
        <v>1.0170548503788399</v>
      </c>
      <c r="AZ77" s="39">
        <v>0.77408508677287302</v>
      </c>
      <c r="BA77" s="39">
        <v>0.81519811348763505</v>
      </c>
      <c r="BB77" s="39"/>
      <c r="BC77" s="395">
        <v>1.06075283322534</v>
      </c>
      <c r="BD77" s="297">
        <v>8.7888678873905293E-2</v>
      </c>
      <c r="BE77"/>
      <c r="BF77" s="706"/>
      <c r="BG77" s="40">
        <v>10.75</v>
      </c>
      <c r="BH77" s="40">
        <v>237.08888866579699</v>
      </c>
      <c r="BI77" s="40">
        <v>220.242745323045</v>
      </c>
      <c r="BJ77" s="40">
        <v>335.86878652673897</v>
      </c>
      <c r="BK77" s="40">
        <v>186.97954596981501</v>
      </c>
      <c r="BL77" s="40">
        <v>191.96174803982899</v>
      </c>
      <c r="BM77" s="40">
        <v>672.03678649296899</v>
      </c>
      <c r="BN77" s="40"/>
      <c r="BO77" s="395">
        <v>307.36308350303199</v>
      </c>
      <c r="BP77" s="297">
        <v>76.187830366270305</v>
      </c>
      <c r="BQ77"/>
      <c r="BR77" s="40">
        <v>10.75</v>
      </c>
      <c r="BS77" s="40">
        <v>102.833488182737</v>
      </c>
      <c r="BT77" s="40">
        <v>210.89879128865499</v>
      </c>
      <c r="BU77" s="40">
        <v>408.432894544117</v>
      </c>
      <c r="BV77" s="40">
        <v>147.77414770844899</v>
      </c>
      <c r="BW77" s="40">
        <v>98.264767858360699</v>
      </c>
      <c r="BX77" s="40">
        <v>160.549032257741</v>
      </c>
      <c r="BY77" s="40">
        <v>305.06756724439703</v>
      </c>
      <c r="BZ77" s="40"/>
      <c r="CA77" s="395">
        <v>204.83152701206501</v>
      </c>
      <c r="CB77" s="297">
        <v>43.2363797090227</v>
      </c>
      <c r="CD77" s="40">
        <v>10.75</v>
      </c>
      <c r="CE77" s="40">
        <v>137.531333681836</v>
      </c>
      <c r="CF77" s="40">
        <v>213.97063279911299</v>
      </c>
      <c r="CG77" s="40">
        <v>68.451429715333504</v>
      </c>
      <c r="CH77" s="40">
        <v>123.612264771703</v>
      </c>
      <c r="CI77" s="40"/>
      <c r="CJ77" s="395">
        <v>135.89141524199599</v>
      </c>
      <c r="CK77" s="297">
        <v>29.997198106558599</v>
      </c>
    </row>
    <row r="78" spans="4:89" x14ac:dyDescent="0.2">
      <c r="D78" s="40">
        <v>5.25</v>
      </c>
      <c r="E78" s="40">
        <v>1.46341428397192</v>
      </c>
      <c r="F78" s="40">
        <v>1.5263942513211901</v>
      </c>
      <c r="G78" s="40">
        <v>1.5952281142754801</v>
      </c>
      <c r="H78" s="40">
        <v>1.0189217551938801</v>
      </c>
      <c r="I78" s="40">
        <v>1.1085550345555699</v>
      </c>
      <c r="J78" s="40">
        <v>1.0506656000749599</v>
      </c>
      <c r="K78" s="40">
        <v>1.79368623708825</v>
      </c>
      <c r="L78" s="40">
        <v>1.0913343148449699</v>
      </c>
      <c r="M78" s="40">
        <v>1.0639121393462601</v>
      </c>
      <c r="N78"/>
      <c r="O78" s="395">
        <v>1.3010999999999999</v>
      </c>
      <c r="P78" s="297">
        <v>9.7699999999999995E-2</v>
      </c>
      <c r="Q78" s="703"/>
      <c r="R78" s="40">
        <v>5.25</v>
      </c>
      <c r="S78" s="40">
        <v>1.2210267215105499</v>
      </c>
      <c r="T78" s="40">
        <v>0.838427290500949</v>
      </c>
      <c r="U78" s="40">
        <v>1.01800989685251</v>
      </c>
      <c r="V78" s="40">
        <v>1.26131205621105</v>
      </c>
      <c r="W78" s="40">
        <v>1.58986780002552</v>
      </c>
      <c r="X78" s="40">
        <v>1.1566037575985999</v>
      </c>
      <c r="Y78" s="40">
        <v>0.87318673678882697</v>
      </c>
      <c r="Z78" s="40">
        <v>1.12170722054252</v>
      </c>
      <c r="AA78" s="40"/>
      <c r="AB78" s="395">
        <v>1.1350176850038101</v>
      </c>
      <c r="AC78" s="297">
        <v>8.4630679460349301E-2</v>
      </c>
      <c r="AD78" s="706"/>
      <c r="AE78" s="706"/>
      <c r="AF78" s="41">
        <v>5.50000036999998</v>
      </c>
      <c r="AG78" s="41">
        <v>1.53095345836495</v>
      </c>
      <c r="AH78" s="41">
        <v>2.48759421363527</v>
      </c>
      <c r="AI78" s="41">
        <v>2.48759421363527</v>
      </c>
      <c r="AJ78" s="41">
        <v>1.7486147599050099</v>
      </c>
      <c r="AK78" s="41">
        <v>1.5716767974078401</v>
      </c>
      <c r="AL78" s="41">
        <v>1.53255340305152</v>
      </c>
      <c r="AM78" s="41">
        <v>1.5448012748345901</v>
      </c>
      <c r="AN78" s="41">
        <v>1.73188591406366</v>
      </c>
      <c r="AO78" s="41">
        <v>1.84453884733079</v>
      </c>
      <c r="AP78"/>
      <c r="AQ78" s="395">
        <v>1.8311347646920999</v>
      </c>
      <c r="AR78" s="297">
        <v>0.12949058961812299</v>
      </c>
      <c r="AT78" s="39">
        <v>5.50000036999998</v>
      </c>
      <c r="AU78" s="39">
        <v>1.1915963309714399</v>
      </c>
      <c r="AV78" s="39">
        <v>1.08987831964354</v>
      </c>
      <c r="AW78" s="39">
        <v>1.2926665958739001</v>
      </c>
      <c r="AX78" s="39">
        <v>0.88564423051223196</v>
      </c>
      <c r="AY78" s="39">
        <v>0.97734741639662903</v>
      </c>
      <c r="AZ78" s="39">
        <v>0.77408508677287302</v>
      </c>
      <c r="BA78" s="39">
        <v>0.90393198745900805</v>
      </c>
      <c r="BB78" s="39"/>
      <c r="BC78" s="395">
        <v>1.0164499953756601</v>
      </c>
      <c r="BD78" s="297">
        <v>6.9420008591613999E-2</v>
      </c>
      <c r="BE78"/>
      <c r="BF78" s="706"/>
      <c r="BG78" s="40">
        <v>11</v>
      </c>
      <c r="BH78" s="40">
        <v>182.46831532536899</v>
      </c>
      <c r="BI78" s="40">
        <v>234.233895280442</v>
      </c>
      <c r="BJ78" s="40">
        <v>387.99119249379902</v>
      </c>
      <c r="BK78" s="40">
        <v>170.20457576245801</v>
      </c>
      <c r="BL78" s="40">
        <v>191.12361179866599</v>
      </c>
      <c r="BM78" s="40">
        <v>640.56169596450297</v>
      </c>
      <c r="BN78" s="40"/>
      <c r="BO78" s="395">
        <v>301.09721443754</v>
      </c>
      <c r="BP78" s="297">
        <v>75.400551043693596</v>
      </c>
      <c r="BQ78"/>
      <c r="BR78" s="40">
        <v>11</v>
      </c>
      <c r="BS78" s="40">
        <v>94.603920149427907</v>
      </c>
      <c r="BT78" s="40">
        <v>226.22861537734099</v>
      </c>
      <c r="BU78" s="40">
        <v>317.549279437292</v>
      </c>
      <c r="BV78" s="40">
        <v>141.05405717681401</v>
      </c>
      <c r="BW78" s="40">
        <v>132.96185623157601</v>
      </c>
      <c r="BX78" s="40">
        <v>170.87388928012001</v>
      </c>
      <c r="BY78" s="40">
        <v>317.188641828926</v>
      </c>
      <c r="BZ78" s="40"/>
      <c r="CA78" s="395">
        <v>200.06575135450001</v>
      </c>
      <c r="CB78" s="297">
        <v>33.8639862575723</v>
      </c>
      <c r="CD78" s="40">
        <v>11</v>
      </c>
      <c r="CE78" s="40">
        <v>218.35109688496701</v>
      </c>
      <c r="CF78" s="40">
        <v>226.00272662757601</v>
      </c>
      <c r="CG78" s="40">
        <v>54.059455498450397</v>
      </c>
      <c r="CH78" s="40">
        <v>125.453013007039</v>
      </c>
      <c r="CI78" s="40"/>
      <c r="CJ78" s="395">
        <v>155.96657300450801</v>
      </c>
      <c r="CK78" s="297">
        <v>40.940026844375502</v>
      </c>
    </row>
    <row r="79" spans="4:89" x14ac:dyDescent="0.2">
      <c r="D79" s="40">
        <v>5.5</v>
      </c>
      <c r="E79" s="40">
        <v>1.7974169651415901</v>
      </c>
      <c r="F79" s="40">
        <v>1.6512811304386701</v>
      </c>
      <c r="G79" s="40">
        <v>1.07900041238924</v>
      </c>
      <c r="H79" s="40">
        <v>1.91355976415157</v>
      </c>
      <c r="I79" s="40">
        <v>0.96119561644135898</v>
      </c>
      <c r="J79" s="40">
        <v>1.0546867606599799</v>
      </c>
      <c r="K79" s="40">
        <v>2.15906677629859</v>
      </c>
      <c r="L79" s="40">
        <v>1.1186396738133999</v>
      </c>
      <c r="M79" s="40">
        <v>0.96981578234987498</v>
      </c>
      <c r="N79"/>
      <c r="O79" s="395">
        <v>1.4111</v>
      </c>
      <c r="P79" s="297">
        <v>0.1555</v>
      </c>
      <c r="Q79" s="703"/>
      <c r="R79" s="40">
        <v>5.5</v>
      </c>
      <c r="S79" s="40">
        <v>1.08397276438993</v>
      </c>
      <c r="T79" s="40">
        <v>0.97909387224082101</v>
      </c>
      <c r="U79" s="40">
        <v>1.18459332796895</v>
      </c>
      <c r="V79" s="40">
        <v>1.8960900045217199</v>
      </c>
      <c r="W79" s="40">
        <v>1.78739683028347</v>
      </c>
      <c r="X79" s="40">
        <v>1.11249920754304</v>
      </c>
      <c r="Y79" s="40">
        <v>1.0073327936526699</v>
      </c>
      <c r="Z79" s="40">
        <v>1.0934288250586801</v>
      </c>
      <c r="AA79" s="40"/>
      <c r="AB79" s="395">
        <v>1.26805095320741</v>
      </c>
      <c r="AC79" s="297">
        <v>0.12755688726723999</v>
      </c>
      <c r="AD79" s="706"/>
      <c r="AE79" s="706"/>
      <c r="AF79" s="41">
        <v>5.6666670399999797</v>
      </c>
      <c r="AG79" s="41">
        <v>1.8619705323523801</v>
      </c>
      <c r="AH79" s="41">
        <v>2.5359213811909398</v>
      </c>
      <c r="AI79" s="41">
        <v>2.5359213811909398</v>
      </c>
      <c r="AJ79" s="41">
        <v>1.88900817325274</v>
      </c>
      <c r="AK79" s="41">
        <v>1.48806233815856</v>
      </c>
      <c r="AL79" s="41">
        <v>1.7023758549582999</v>
      </c>
      <c r="AM79" s="41">
        <v>1.6429974538119101</v>
      </c>
      <c r="AN79" s="41">
        <v>1.6138027835593201</v>
      </c>
      <c r="AO79" s="41">
        <v>2.0140280081141402</v>
      </c>
      <c r="AP79"/>
      <c r="AQ79" s="395">
        <v>1.9204542118432499</v>
      </c>
      <c r="AR79" s="297">
        <v>0.12781840285277701</v>
      </c>
      <c r="AT79" s="39">
        <v>5.6666670399999797</v>
      </c>
      <c r="AU79" s="39">
        <v>1.3247679074252301</v>
      </c>
      <c r="AV79" s="39">
        <v>1.33397777354558</v>
      </c>
      <c r="AW79" s="39">
        <v>1.6461775584090299</v>
      </c>
      <c r="AX79" s="39">
        <v>1.0315149717116801</v>
      </c>
      <c r="AY79" s="39">
        <v>0.88586253007801596</v>
      </c>
      <c r="AZ79" s="39">
        <v>0.82191195066504896</v>
      </c>
      <c r="BA79" s="39">
        <v>0.87127521158329901</v>
      </c>
      <c r="BB79" s="39"/>
      <c r="BC79" s="395">
        <v>1.1307839862025499</v>
      </c>
      <c r="BD79" s="297">
        <v>0.117223393420335</v>
      </c>
      <c r="BE79"/>
      <c r="BF79" s="706"/>
      <c r="BG79" s="40">
        <v>11.25</v>
      </c>
      <c r="BH79" s="40">
        <v>164.59037399187201</v>
      </c>
      <c r="BI79" s="40">
        <v>250.76919733687799</v>
      </c>
      <c r="BJ79" s="40">
        <v>325.641734624327</v>
      </c>
      <c r="BK79" s="40">
        <v>185.34296351056099</v>
      </c>
      <c r="BL79" s="40">
        <v>186.06984648364201</v>
      </c>
      <c r="BM79" s="40">
        <v>674.08449829574204</v>
      </c>
      <c r="BN79" s="40"/>
      <c r="BO79" s="395">
        <v>297.74976904050402</v>
      </c>
      <c r="BP79" s="297">
        <v>79.046839242483799</v>
      </c>
      <c r="BQ79"/>
      <c r="BR79" s="40">
        <v>11.25</v>
      </c>
      <c r="BS79" s="40">
        <v>79.645166647173397</v>
      </c>
      <c r="BT79" s="40">
        <v>217.91034742627801</v>
      </c>
      <c r="BU79" s="40">
        <v>373.03774021917798</v>
      </c>
      <c r="BV79" s="40">
        <v>160.37434900734601</v>
      </c>
      <c r="BW79" s="40">
        <v>109.504316028701</v>
      </c>
      <c r="BX79" s="40">
        <v>146.44249799136</v>
      </c>
      <c r="BY79" s="40">
        <v>358.313720871653</v>
      </c>
      <c r="BZ79" s="40"/>
      <c r="CA79" s="395">
        <v>206.46116259881299</v>
      </c>
      <c r="CB79" s="297">
        <v>44.225396957285</v>
      </c>
      <c r="CD79" s="40">
        <v>11.25</v>
      </c>
      <c r="CE79" s="40">
        <v>147.495646468431</v>
      </c>
      <c r="CF79" s="40">
        <v>224.47864673466901</v>
      </c>
      <c r="CG79" s="40">
        <v>66.066490588262297</v>
      </c>
      <c r="CH79" s="40">
        <v>140.583397748111</v>
      </c>
      <c r="CI79" s="40"/>
      <c r="CJ79" s="395">
        <v>144.656045384869</v>
      </c>
      <c r="CK79" s="297">
        <v>32.368471803161803</v>
      </c>
    </row>
    <row r="80" spans="4:89" x14ac:dyDescent="0.2">
      <c r="D80" s="40">
        <v>5.75</v>
      </c>
      <c r="E80" s="40">
        <v>1.34956229410392</v>
      </c>
      <c r="F80" s="40">
        <v>1.10115250855673</v>
      </c>
      <c r="G80" s="40">
        <v>1.38967243698742</v>
      </c>
      <c r="H80" s="40">
        <v>1.2419576030861601</v>
      </c>
      <c r="I80" s="40">
        <v>1.49092602785891</v>
      </c>
      <c r="J80" s="40">
        <v>1.2513013109909099</v>
      </c>
      <c r="K80" s="40">
        <v>1.56312524983066</v>
      </c>
      <c r="L80" s="40">
        <v>1.2839227278016601</v>
      </c>
      <c r="M80" s="40">
        <v>1.0624240386331401</v>
      </c>
      <c r="N80"/>
      <c r="O80" s="395">
        <v>1.3022</v>
      </c>
      <c r="P80" s="297">
        <v>5.5100000000000003E-2</v>
      </c>
      <c r="Q80" s="703"/>
      <c r="R80" s="40">
        <v>5.75</v>
      </c>
      <c r="S80" s="40">
        <v>1.25579118961997</v>
      </c>
      <c r="T80" s="40">
        <v>1.4171065985736699</v>
      </c>
      <c r="U80" s="40">
        <v>1.07426357264032</v>
      </c>
      <c r="V80" s="40">
        <v>1.14664731699671</v>
      </c>
      <c r="W80" s="40">
        <v>1.98455526015641</v>
      </c>
      <c r="X80" s="40">
        <v>1.32064130890391</v>
      </c>
      <c r="Y80" s="40">
        <v>1.0307761119371499</v>
      </c>
      <c r="Z80" s="40">
        <v>0.91681330980088904</v>
      </c>
      <c r="AA80" s="40"/>
      <c r="AB80" s="395">
        <v>1.2683243335786301</v>
      </c>
      <c r="AC80" s="297">
        <v>0.117296258078083</v>
      </c>
      <c r="AD80" s="706"/>
      <c r="AE80" s="706"/>
      <c r="AF80" s="41">
        <v>5.8333337099999802</v>
      </c>
      <c r="AG80" s="41">
        <v>1.7599533425087399</v>
      </c>
      <c r="AH80" s="41">
        <v>1.9840749521936001</v>
      </c>
      <c r="AI80" s="41">
        <v>1.9840749521936001</v>
      </c>
      <c r="AJ80" s="41">
        <v>1.71638854394079</v>
      </c>
      <c r="AK80" s="41">
        <v>1.4422758046767501</v>
      </c>
      <c r="AL80" s="41">
        <v>1.6668841756103101</v>
      </c>
      <c r="AM80" s="41">
        <v>1.67378732151923</v>
      </c>
      <c r="AN80" s="41">
        <v>0.80257317416305296</v>
      </c>
      <c r="AO80" s="41">
        <v>1.8458251418243099</v>
      </c>
      <c r="AP80"/>
      <c r="AQ80" s="395">
        <v>1.65287082318115</v>
      </c>
      <c r="AR80" s="297">
        <v>0.120191693748551</v>
      </c>
      <c r="AT80" s="39">
        <v>5.8333337099999802</v>
      </c>
      <c r="AU80" s="39">
        <v>1.2721168646635701</v>
      </c>
      <c r="AV80" s="39">
        <v>1.2942660098243299</v>
      </c>
      <c r="AW80" s="39">
        <v>1.9997863459053</v>
      </c>
      <c r="AX80" s="39">
        <v>1.0579641331898899</v>
      </c>
      <c r="AY80" s="39">
        <v>0.95482988860048701</v>
      </c>
      <c r="AZ80" s="39">
        <v>0.90630468268397701</v>
      </c>
      <c r="BA80" s="39">
        <v>0.84071776851557101</v>
      </c>
      <c r="BB80" s="39"/>
      <c r="BC80" s="395">
        <v>1.18942652762616</v>
      </c>
      <c r="BD80" s="297">
        <v>0.15028431514532001</v>
      </c>
      <c r="BE80"/>
      <c r="BF80" s="706"/>
      <c r="BG80" s="40">
        <v>11.5</v>
      </c>
      <c r="BH80" s="40">
        <v>152.90672152257901</v>
      </c>
      <c r="BI80" s="40">
        <v>216.509549165479</v>
      </c>
      <c r="BJ80" s="40">
        <v>378.323480076762</v>
      </c>
      <c r="BK80" s="40">
        <v>192.298438962392</v>
      </c>
      <c r="BL80" s="40">
        <v>189.480739703209</v>
      </c>
      <c r="BM80" s="40">
        <v>698.42220794380501</v>
      </c>
      <c r="BN80" s="40"/>
      <c r="BO80" s="395">
        <v>304.656856229038</v>
      </c>
      <c r="BP80" s="297">
        <v>85.081515139854602</v>
      </c>
      <c r="BQ80"/>
      <c r="BR80" s="40">
        <v>11.5</v>
      </c>
      <c r="BS80" s="40">
        <v>84.345289329655202</v>
      </c>
      <c r="BT80" s="40">
        <v>228.239110224375</v>
      </c>
      <c r="BU80" s="40">
        <v>347.288709536152</v>
      </c>
      <c r="BV80" s="40">
        <v>153.65424396900701</v>
      </c>
      <c r="BW80" s="40">
        <v>101.285335956368</v>
      </c>
      <c r="BX80" s="40">
        <v>156.81352743192801</v>
      </c>
      <c r="BY80" s="40">
        <v>301.109680711279</v>
      </c>
      <c r="BZ80" s="40"/>
      <c r="CA80" s="395">
        <v>196.10512816553799</v>
      </c>
      <c r="CB80" s="297">
        <v>37.715093026161099</v>
      </c>
      <c r="CD80" s="40">
        <v>11.5</v>
      </c>
      <c r="CE80" s="40">
        <v>163.26763186615699</v>
      </c>
      <c r="CF80" s="40">
        <v>202.54015483955499</v>
      </c>
      <c r="CG80" s="40">
        <v>75.030715751950495</v>
      </c>
      <c r="CH80" s="40">
        <v>123.592021285222</v>
      </c>
      <c r="CI80" s="40"/>
      <c r="CJ80" s="395">
        <v>141.10763093572101</v>
      </c>
      <c r="CK80" s="297">
        <v>27.291598121131099</v>
      </c>
    </row>
    <row r="81" spans="4:89" x14ac:dyDescent="0.2">
      <c r="D81" s="40">
        <v>6</v>
      </c>
      <c r="E81" s="40">
        <v>2.1221378279222698</v>
      </c>
      <c r="F81" s="40">
        <v>1.1820561773054701</v>
      </c>
      <c r="G81" s="40">
        <v>1.3245315273395499</v>
      </c>
      <c r="H81" s="40">
        <v>1.44895053881795</v>
      </c>
      <c r="I81" s="40">
        <v>1.3545064720709801</v>
      </c>
      <c r="J81" s="40">
        <v>1.2890615963622001</v>
      </c>
      <c r="K81" s="40">
        <v>1.3811034391843</v>
      </c>
      <c r="L81" s="40">
        <v>1.94220516269759</v>
      </c>
      <c r="M81" s="40">
        <v>1.1076903399365501</v>
      </c>
      <c r="N81"/>
      <c r="O81" s="395">
        <v>1.46</v>
      </c>
      <c r="P81" s="297">
        <v>0.1139</v>
      </c>
      <c r="Q81" s="703"/>
      <c r="R81" s="40">
        <v>6</v>
      </c>
      <c r="S81" s="40">
        <v>0.91973439598082996</v>
      </c>
      <c r="T81" s="40">
        <v>1.03706189656532</v>
      </c>
      <c r="U81" s="40">
        <v>1.0080293735546799</v>
      </c>
      <c r="V81" s="40">
        <v>0.98621106797003499</v>
      </c>
      <c r="W81" s="40">
        <v>1.9873347500319101</v>
      </c>
      <c r="X81" s="40">
        <v>1.4766895030582099</v>
      </c>
      <c r="Y81" s="40">
        <v>0.917165956559988</v>
      </c>
      <c r="Z81" s="40">
        <v>1.0557244407559301</v>
      </c>
      <c r="AA81" s="40"/>
      <c r="AB81" s="395">
        <v>1.17349392305961</v>
      </c>
      <c r="AC81" s="297">
        <v>0.13224025140545101</v>
      </c>
      <c r="AD81" s="706"/>
      <c r="AE81" s="706"/>
      <c r="AF81" s="41">
        <v>6.0000003799999799</v>
      </c>
      <c r="AG81" s="41">
        <v>1.64127226787893</v>
      </c>
      <c r="AH81" s="41">
        <v>1.70482755102769</v>
      </c>
      <c r="AI81" s="41">
        <v>1.70482755102769</v>
      </c>
      <c r="AJ81" s="41">
        <v>1.8536995738189399</v>
      </c>
      <c r="AK81" s="41">
        <v>1.5201464106075899</v>
      </c>
      <c r="AL81" s="41">
        <v>1.4811113306282</v>
      </c>
      <c r="AM81" s="41">
        <v>1.5989073623986401</v>
      </c>
      <c r="AN81" s="41">
        <v>1.89009214199624</v>
      </c>
      <c r="AO81" s="41">
        <v>1.8693051364079001</v>
      </c>
      <c r="AP81"/>
      <c r="AQ81" s="395">
        <v>1.6960210361990899</v>
      </c>
      <c r="AR81" s="297">
        <v>5.0312242113956601E-2</v>
      </c>
      <c r="AT81" s="39">
        <v>6.0000003799999799</v>
      </c>
      <c r="AU81" s="39">
        <v>1.4129551887880301</v>
      </c>
      <c r="AV81" s="39">
        <v>1.03989096350474</v>
      </c>
      <c r="AW81" s="39">
        <v>1.5523497058420701</v>
      </c>
      <c r="AX81" s="39">
        <v>0.98239526688721701</v>
      </c>
      <c r="AY81" s="39">
        <v>1.01048194538612</v>
      </c>
      <c r="AZ81" s="39">
        <v>0.87505273679579099</v>
      </c>
      <c r="BA81" s="39">
        <v>0.95917505976204698</v>
      </c>
      <c r="BB81" s="39"/>
      <c r="BC81" s="395">
        <v>1.11890012385229</v>
      </c>
      <c r="BD81" s="297">
        <v>9.7094834646363606E-2</v>
      </c>
      <c r="BE81"/>
      <c r="BF81" s="706"/>
      <c r="BG81" s="40">
        <v>11.75</v>
      </c>
      <c r="BH81" s="40">
        <v>243.866173717896</v>
      </c>
      <c r="BI81" s="40">
        <v>262.678060645139</v>
      </c>
      <c r="BJ81" s="40">
        <v>324.10583509370502</v>
      </c>
      <c r="BK81" s="40">
        <v>198.026477569783</v>
      </c>
      <c r="BL81" s="40">
        <v>200.00293969404501</v>
      </c>
      <c r="BM81" s="40">
        <v>713.39919020221203</v>
      </c>
      <c r="BN81" s="40"/>
      <c r="BO81" s="395">
        <v>323.67977948713002</v>
      </c>
      <c r="BP81" s="297">
        <v>80.220017236554</v>
      </c>
      <c r="BQ81"/>
      <c r="BR81" s="40">
        <v>11.75</v>
      </c>
      <c r="BS81" s="40">
        <v>83.002906263009706</v>
      </c>
      <c r="BT81" s="40">
        <v>281.08939198084101</v>
      </c>
      <c r="BU81" s="40">
        <v>383.83484305332797</v>
      </c>
      <c r="BV81" s="40">
        <v>147.79686037180201</v>
      </c>
      <c r="BW81" s="40">
        <v>146.55599880298001</v>
      </c>
      <c r="BX81" s="40">
        <v>143.33361702954701</v>
      </c>
      <c r="BY81" s="40">
        <v>313.91101655924098</v>
      </c>
      <c r="BZ81" s="40"/>
      <c r="CA81" s="395">
        <v>214.21780486582099</v>
      </c>
      <c r="CB81" s="297">
        <v>42.091811451208201</v>
      </c>
      <c r="CD81" s="40">
        <v>11.75</v>
      </c>
      <c r="CE81" s="40">
        <v>173.477472716016</v>
      </c>
      <c r="CF81" s="40">
        <v>215.57490787585999</v>
      </c>
      <c r="CG81" s="40">
        <v>43.834146206034802</v>
      </c>
      <c r="CH81" s="40">
        <v>126.70712288452501</v>
      </c>
      <c r="CI81" s="40"/>
      <c r="CJ81" s="395">
        <v>139.89841242060899</v>
      </c>
      <c r="CK81" s="297">
        <v>36.806746004956402</v>
      </c>
    </row>
    <row r="82" spans="4:89" x14ac:dyDescent="0.2">
      <c r="D82" s="40">
        <v>6.25</v>
      </c>
      <c r="E82" s="40">
        <v>1.6984875548292599</v>
      </c>
      <c r="F82" s="40">
        <v>1.79575803241193</v>
      </c>
      <c r="G82" s="40">
        <v>1.23767701032678</v>
      </c>
      <c r="H82" s="40">
        <v>1.3329018929104299</v>
      </c>
      <c r="I82" s="40">
        <v>1.4722895260918001</v>
      </c>
      <c r="J82" s="40">
        <v>1.3153277733850099</v>
      </c>
      <c r="K82" s="40">
        <v>1.2682629939060299</v>
      </c>
      <c r="L82" s="40">
        <v>1.1375773319457001</v>
      </c>
      <c r="M82" s="40">
        <v>1.1098537990787001</v>
      </c>
      <c r="N82"/>
      <c r="O82" s="395">
        <v>1.3755999999999999</v>
      </c>
      <c r="P82" s="297">
        <v>7.9500000000000001E-2</v>
      </c>
      <c r="Q82" s="703"/>
      <c r="R82" s="40">
        <v>6.25</v>
      </c>
      <c r="S82" s="40">
        <v>1.0869588451972001</v>
      </c>
      <c r="T82" s="40">
        <v>1.1046980549696299</v>
      </c>
      <c r="U82" s="40">
        <v>1.0848633705692801</v>
      </c>
      <c r="V82" s="40">
        <v>1.12725955750914</v>
      </c>
      <c r="W82" s="40">
        <v>1.70948168253649</v>
      </c>
      <c r="X82" s="40">
        <v>1.2455732774138699</v>
      </c>
      <c r="Y82" s="40">
        <v>0.97902752964370499</v>
      </c>
      <c r="Z82" s="40">
        <v>1.13693400605969</v>
      </c>
      <c r="AA82" s="40"/>
      <c r="AB82" s="395">
        <v>1.1843495404873701</v>
      </c>
      <c r="AC82" s="297">
        <v>7.9384186133683393E-2</v>
      </c>
      <c r="AD82" s="706"/>
      <c r="AE82" s="706"/>
      <c r="AF82" s="41">
        <v>6.1666670499999796</v>
      </c>
      <c r="AG82" s="41">
        <v>1.7185701089071199</v>
      </c>
      <c r="AH82" s="41">
        <v>1.68156065167429</v>
      </c>
      <c r="AI82" s="41">
        <v>1.68156065167429</v>
      </c>
      <c r="AJ82" s="41">
        <v>1.91103046538563</v>
      </c>
      <c r="AK82" s="41">
        <v>1.45795276967957</v>
      </c>
      <c r="AL82" s="41">
        <v>1.71033097575871</v>
      </c>
      <c r="AM82" s="41">
        <v>1.4821741961250801</v>
      </c>
      <c r="AN82" s="41">
        <v>1.53518837728233</v>
      </c>
      <c r="AO82" s="41">
        <v>1.87541402444828</v>
      </c>
      <c r="AP82"/>
      <c r="AQ82" s="395">
        <v>1.6726424689928101</v>
      </c>
      <c r="AR82" s="297">
        <v>5.3085025801043101E-2</v>
      </c>
      <c r="AT82" s="39">
        <v>6.1666670499999796</v>
      </c>
      <c r="AU82" s="39">
        <v>1.7780963576309701</v>
      </c>
      <c r="AV82" s="39">
        <v>1.0019655699471399</v>
      </c>
      <c r="AW82" s="39">
        <v>1.37215381724785</v>
      </c>
      <c r="AX82" s="39">
        <v>1.36524046909686</v>
      </c>
      <c r="AY82" s="39">
        <v>1.03842328542246</v>
      </c>
      <c r="AZ82" s="39">
        <v>0.88156687711287995</v>
      </c>
      <c r="BA82" s="39">
        <v>0.97157922111558903</v>
      </c>
      <c r="BB82" s="39"/>
      <c r="BC82" s="395">
        <v>1.2012893710819601</v>
      </c>
      <c r="BD82" s="297">
        <v>0.120517286543099</v>
      </c>
      <c r="BE82"/>
      <c r="BF82" s="706"/>
      <c r="BG82" s="40">
        <v>12</v>
      </c>
      <c r="BH82" s="40">
        <v>208.12890896297299</v>
      </c>
      <c r="BI82" s="40">
        <v>247.16768472753</v>
      </c>
      <c r="BJ82" s="40">
        <v>355.54500674339698</v>
      </c>
      <c r="BK82" s="40">
        <v>221.756923228972</v>
      </c>
      <c r="BL82" s="40">
        <v>203.66904723186201</v>
      </c>
      <c r="BM82" s="40">
        <v>739.84310939545696</v>
      </c>
      <c r="BN82" s="40"/>
      <c r="BO82" s="395">
        <v>329.35178004836501</v>
      </c>
      <c r="BP82" s="297">
        <v>85.246941124777706</v>
      </c>
      <c r="BQ82"/>
      <c r="BR82" s="40">
        <v>12</v>
      </c>
      <c r="BS82" s="40">
        <v>81.289650128017897</v>
      </c>
      <c r="BT82" s="40">
        <v>245.07685255198001</v>
      </c>
      <c r="BU82" s="40">
        <v>357.86640654422001</v>
      </c>
      <c r="BV82" s="40">
        <v>160.23813492250201</v>
      </c>
      <c r="BW82" s="40">
        <v>94.325718576355101</v>
      </c>
      <c r="BX82" s="40">
        <v>156.455886289745</v>
      </c>
      <c r="BY82" s="40">
        <v>289.29782333585001</v>
      </c>
      <c r="BZ82" s="40"/>
      <c r="CA82" s="395">
        <v>197.792924621238</v>
      </c>
      <c r="CB82" s="297">
        <v>38.923008437901103</v>
      </c>
      <c r="CD82" s="40">
        <v>12</v>
      </c>
      <c r="CE82" s="40">
        <v>157.15850032108301</v>
      </c>
      <c r="CF82" s="40">
        <v>216.136409002211</v>
      </c>
      <c r="CG82" s="40">
        <v>52.442049924955199</v>
      </c>
      <c r="CH82" s="40">
        <v>125.756430664029</v>
      </c>
      <c r="CI82" s="40"/>
      <c r="CJ82" s="395">
        <v>137.87334747806901</v>
      </c>
      <c r="CK82" s="297">
        <v>34.086104443987402</v>
      </c>
    </row>
    <row r="83" spans="4:89" x14ac:dyDescent="0.2">
      <c r="D83" s="40">
        <v>6.5</v>
      </c>
      <c r="E83" s="40">
        <v>1.43471983047796</v>
      </c>
      <c r="F83" s="40">
        <v>1.3996975567385299</v>
      </c>
      <c r="G83" s="40">
        <v>1.2573226814968901</v>
      </c>
      <c r="H83" s="40">
        <v>1.2959557207658301</v>
      </c>
      <c r="I83" s="40">
        <v>1.90745362967225</v>
      </c>
      <c r="J83" s="40">
        <v>1.15589412050664</v>
      </c>
      <c r="K83" s="40">
        <v>2.1867471195844699</v>
      </c>
      <c r="L83" s="40">
        <v>1.29480344179839</v>
      </c>
      <c r="M83" s="40">
        <v>1.2186629518618199</v>
      </c>
      <c r="N83"/>
      <c r="O83" s="395">
        <v>1.4621999999999999</v>
      </c>
      <c r="P83" s="297">
        <v>0.1168</v>
      </c>
      <c r="Q83" s="703"/>
      <c r="R83" s="40">
        <v>6.5</v>
      </c>
      <c r="S83" s="40">
        <v>1.2109836663745699</v>
      </c>
      <c r="T83" s="40">
        <v>1.02749993668524</v>
      </c>
      <c r="U83" s="40">
        <v>1.15184664432581</v>
      </c>
      <c r="V83" s="40">
        <v>1.15772603203641</v>
      </c>
      <c r="W83" s="40">
        <v>1.5991925419608399</v>
      </c>
      <c r="X83" s="40">
        <v>1.2640084007846699</v>
      </c>
      <c r="Y83" s="40">
        <v>0.73028724227581399</v>
      </c>
      <c r="Z83" s="40">
        <v>1.0835066525111099</v>
      </c>
      <c r="AA83" s="40"/>
      <c r="AB83" s="395">
        <v>1.1531313896193101</v>
      </c>
      <c r="AC83" s="297">
        <v>8.5988158382705807E-2</v>
      </c>
      <c r="AD83" s="706"/>
      <c r="AE83" s="706"/>
      <c r="AF83" s="41">
        <v>6.3333337199999802</v>
      </c>
      <c r="AG83" s="41">
        <v>1.60783045154052</v>
      </c>
      <c r="AH83" s="41">
        <v>1.55487324496585</v>
      </c>
      <c r="AI83" s="41">
        <v>1.55487324496585</v>
      </c>
      <c r="AJ83" s="41">
        <v>1.7830825645969299</v>
      </c>
      <c r="AK83" s="41">
        <v>1.4814681674279699</v>
      </c>
      <c r="AL83" s="41">
        <v>1.50888903161546</v>
      </c>
      <c r="AM83" s="41">
        <v>1.8835892594886501</v>
      </c>
      <c r="AN83" s="41">
        <v>1.6532797909194299</v>
      </c>
      <c r="AO83" s="41">
        <v>2.0350075075074998</v>
      </c>
      <c r="AP83"/>
      <c r="AQ83" s="395">
        <v>1.6736548070031301</v>
      </c>
      <c r="AR83" s="297">
        <v>6.2768562307298201E-2</v>
      </c>
      <c r="AT83" s="39">
        <v>6.3333337199999802</v>
      </c>
      <c r="AU83" s="39">
        <v>1.51138190238404</v>
      </c>
      <c r="AV83" s="39">
        <v>0.98355972331317498</v>
      </c>
      <c r="AW83" s="39">
        <v>1.60906728642157</v>
      </c>
      <c r="AX83" s="39">
        <v>1.2607397063727299</v>
      </c>
      <c r="AY83" s="39">
        <v>0.948232221315496</v>
      </c>
      <c r="AZ83" s="39">
        <v>0.85889797176335803</v>
      </c>
      <c r="BA83" s="39">
        <v>0.89043261244266703</v>
      </c>
      <c r="BB83" s="39"/>
      <c r="BC83" s="395">
        <v>1.1517587748589999</v>
      </c>
      <c r="BD83" s="297">
        <v>0.116915670069067</v>
      </c>
      <c r="BE83"/>
      <c r="BF83" s="706"/>
      <c r="BG83" s="40">
        <v>12.25</v>
      </c>
      <c r="BH83" s="40">
        <v>210.15716620775899</v>
      </c>
      <c r="BI83" s="40">
        <v>207.25783930650101</v>
      </c>
      <c r="BJ83" s="40">
        <v>341.43245242158002</v>
      </c>
      <c r="BK83" s="40">
        <v>231.985563599312</v>
      </c>
      <c r="BL83" s="40">
        <v>197.240798856466</v>
      </c>
      <c r="BM83" s="40">
        <v>683.971689647159</v>
      </c>
      <c r="BN83" s="40"/>
      <c r="BO83" s="395">
        <v>312.00758500646299</v>
      </c>
      <c r="BP83" s="297">
        <v>77.490660536289994</v>
      </c>
      <c r="BQ83"/>
      <c r="BR83" s="40">
        <v>12.25</v>
      </c>
      <c r="BS83" s="40">
        <v>84.252593375852499</v>
      </c>
      <c r="BT83" s="40">
        <v>265.960612666494</v>
      </c>
      <c r="BU83" s="40">
        <v>365.69305987905898</v>
      </c>
      <c r="BV83" s="40">
        <v>164.32468029125701</v>
      </c>
      <c r="BW83" s="40">
        <v>134.49896549328199</v>
      </c>
      <c r="BX83" s="40">
        <v>140.45228637844301</v>
      </c>
      <c r="BY83" s="40">
        <v>346.87290755055602</v>
      </c>
      <c r="BZ83" s="40"/>
      <c r="CA83" s="395">
        <v>214.57930080499199</v>
      </c>
      <c r="CB83" s="297">
        <v>42.087001075319002</v>
      </c>
      <c r="CD83" s="40">
        <v>12.25</v>
      </c>
      <c r="CE83" s="40">
        <v>186.18012600003399</v>
      </c>
      <c r="CF83" s="40">
        <v>197.24602484960499</v>
      </c>
      <c r="CG83" s="40">
        <v>67.793559904394002</v>
      </c>
      <c r="CH83" s="40">
        <v>127.43532446591099</v>
      </c>
      <c r="CI83" s="40"/>
      <c r="CJ83" s="395">
        <v>144.663758804986</v>
      </c>
      <c r="CK83" s="297">
        <v>29.8529030920132</v>
      </c>
    </row>
    <row r="84" spans="4:89" x14ac:dyDescent="0.2">
      <c r="D84" s="40">
        <v>6.75</v>
      </c>
      <c r="E84" s="40">
        <v>1.31472511489542</v>
      </c>
      <c r="F84" s="40">
        <v>1.4801399197518501</v>
      </c>
      <c r="G84" s="40">
        <v>1.09417821889338</v>
      </c>
      <c r="H84" s="40">
        <v>1.51194837210217</v>
      </c>
      <c r="I84" s="40">
        <v>1.81662258381922</v>
      </c>
      <c r="J84" s="40">
        <v>1.5257803081552199</v>
      </c>
      <c r="K84" s="40">
        <v>1.27883185980763</v>
      </c>
      <c r="L84" s="40">
        <v>1.1779789965126199</v>
      </c>
      <c r="M84" s="40">
        <v>1.15374631811699</v>
      </c>
      <c r="N84"/>
      <c r="O84" s="395">
        <v>1.3722000000000001</v>
      </c>
      <c r="P84" s="297">
        <v>7.7700000000000005E-2</v>
      </c>
      <c r="Q84" s="703"/>
      <c r="R84" s="40">
        <v>6.75</v>
      </c>
      <c r="S84" s="40">
        <v>1.06344290988003</v>
      </c>
      <c r="T84" s="40">
        <v>1.1636065647498499</v>
      </c>
      <c r="U84" s="40">
        <v>1.0240298712098399</v>
      </c>
      <c r="V84" s="40">
        <v>2.0145956370853102</v>
      </c>
      <c r="W84" s="40">
        <v>1.4102959530430801</v>
      </c>
      <c r="X84" s="40">
        <v>1.14139529085585</v>
      </c>
      <c r="Y84" s="40">
        <v>1.1342971208805801</v>
      </c>
      <c r="Z84" s="40">
        <v>1.75954068499022</v>
      </c>
      <c r="AA84" s="40"/>
      <c r="AB84" s="395">
        <v>1.33890050408684</v>
      </c>
      <c r="AC84" s="297">
        <v>0.128537001702652</v>
      </c>
      <c r="AD84" s="706"/>
      <c r="AE84" s="706"/>
      <c r="AF84" s="41">
        <v>6.5000003899999799</v>
      </c>
      <c r="AG84" s="41">
        <v>1.9484859503287799</v>
      </c>
      <c r="AH84" s="41">
        <v>1.90735942612075</v>
      </c>
      <c r="AI84" s="41">
        <v>1.90735942612075</v>
      </c>
      <c r="AJ84" s="41">
        <v>2.0530540796059</v>
      </c>
      <c r="AK84" s="41">
        <v>1.36837037551569</v>
      </c>
      <c r="AL84" s="41">
        <v>1.5155557388744001</v>
      </c>
      <c r="AM84" s="41">
        <v>1.61295427225376</v>
      </c>
      <c r="AN84" s="41">
        <v>1.5281596041671699</v>
      </c>
      <c r="AO84" s="41">
        <v>1.91603791268306</v>
      </c>
      <c r="AP84"/>
      <c r="AQ84" s="395">
        <v>1.75081519840781</v>
      </c>
      <c r="AR84" s="297">
        <v>8.1387704479297496E-2</v>
      </c>
      <c r="AT84" s="39">
        <v>6.5000003899999799</v>
      </c>
      <c r="AU84" s="39">
        <v>1.23645004731608</v>
      </c>
      <c r="AV84" s="39">
        <v>1.2455752619892999</v>
      </c>
      <c r="AW84" s="39">
        <v>1.46352824161102</v>
      </c>
      <c r="AX84" s="39">
        <v>1.04056337059347</v>
      </c>
      <c r="AY84" s="39">
        <v>1.0087534812379999</v>
      </c>
      <c r="AZ84" s="39">
        <v>1.12061599265019</v>
      </c>
      <c r="BA84" s="39">
        <v>1.0534607426004801</v>
      </c>
      <c r="BB84" s="39"/>
      <c r="BC84" s="395">
        <v>1.1669924482855001</v>
      </c>
      <c r="BD84" s="297">
        <v>6.0748740846692101E-2</v>
      </c>
      <c r="BE84"/>
      <c r="BF84" s="706"/>
      <c r="BG84" s="40">
        <v>12.5</v>
      </c>
      <c r="BH84" s="40">
        <v>179.08898175535799</v>
      </c>
      <c r="BI84" s="40">
        <v>239.61839015889299</v>
      </c>
      <c r="BJ84" s="40">
        <v>338.70159376223501</v>
      </c>
      <c r="BK84" s="40">
        <v>182.478944206866</v>
      </c>
      <c r="BL84" s="40">
        <v>192.36667112891601</v>
      </c>
      <c r="BM84" s="40">
        <v>731.00890884722901</v>
      </c>
      <c r="BN84" s="40"/>
      <c r="BO84" s="395">
        <v>310.54391497658298</v>
      </c>
      <c r="BP84" s="297">
        <v>87.609168695553706</v>
      </c>
      <c r="BQ84"/>
      <c r="BR84" s="40">
        <v>12.5</v>
      </c>
      <c r="BS84" s="40">
        <v>82.975414913600801</v>
      </c>
      <c r="BT84" s="40">
        <v>260.02977362435797</v>
      </c>
      <c r="BU84" s="40">
        <v>385.32546216261898</v>
      </c>
      <c r="BV84" s="40">
        <v>184.008218063025</v>
      </c>
      <c r="BW84" s="40">
        <v>160.693010007575</v>
      </c>
      <c r="BX84" s="40">
        <v>145.26659929426501</v>
      </c>
      <c r="BY84" s="40">
        <v>322.56890417925302</v>
      </c>
      <c r="BZ84" s="40"/>
      <c r="CA84" s="395">
        <v>220.12391174924201</v>
      </c>
      <c r="CB84" s="297">
        <v>40.422974776105796</v>
      </c>
      <c r="CD84" s="40">
        <v>12.5</v>
      </c>
      <c r="CE84" s="40">
        <v>103.823439630613</v>
      </c>
      <c r="CF84" s="40">
        <v>201.45726732940699</v>
      </c>
      <c r="CG84" s="40">
        <v>86.818538965707901</v>
      </c>
      <c r="CH84" s="40">
        <v>127.83986530152001</v>
      </c>
      <c r="CI84" s="40"/>
      <c r="CJ84" s="395">
        <v>129.98477780681199</v>
      </c>
      <c r="CK84" s="297">
        <v>25.2663432241877</v>
      </c>
    </row>
    <row r="85" spans="4:89" x14ac:dyDescent="0.2">
      <c r="D85" s="40">
        <v>7</v>
      </c>
      <c r="E85" s="40">
        <v>1.73543715745203</v>
      </c>
      <c r="F85" s="40">
        <v>1.76740386246911</v>
      </c>
      <c r="G85" s="40">
        <v>1.33590527504748</v>
      </c>
      <c r="H85" s="40">
        <v>1.5659465271689399</v>
      </c>
      <c r="I85" s="40">
        <v>1.3471583441648201</v>
      </c>
      <c r="J85" s="40">
        <v>1.2890615963622001</v>
      </c>
      <c r="K85" s="40">
        <v>1.7438616270103999</v>
      </c>
      <c r="L85" s="40">
        <v>1.62511048790142</v>
      </c>
      <c r="M85" s="40">
        <v>1.1952270807624701</v>
      </c>
      <c r="N85"/>
      <c r="O85" s="395">
        <v>1.5144</v>
      </c>
      <c r="P85" s="297">
        <v>7.3599999999999999E-2</v>
      </c>
      <c r="Q85" s="703"/>
      <c r="R85" s="40">
        <v>7</v>
      </c>
      <c r="S85" s="40">
        <v>1.19893954339043</v>
      </c>
      <c r="T85" s="40">
        <v>1.1756736747480501</v>
      </c>
      <c r="U85" s="40">
        <v>1.1284606470774501</v>
      </c>
      <c r="V85" s="40">
        <v>1.0802904067144501</v>
      </c>
      <c r="W85" s="40">
        <v>1.68622342479572</v>
      </c>
      <c r="X85" s="40">
        <v>1.1895554313762999</v>
      </c>
      <c r="Y85" s="40">
        <v>0.95858634471416604</v>
      </c>
      <c r="Z85" s="40">
        <v>1.6315741426161701</v>
      </c>
      <c r="AA85" s="40"/>
      <c r="AB85" s="395">
        <v>1.25616295192909</v>
      </c>
      <c r="AC85" s="297">
        <v>9.2182470872188796E-2</v>
      </c>
      <c r="AD85" s="706"/>
      <c r="AE85" s="706"/>
      <c r="AF85" s="41">
        <v>6.6666670599999804</v>
      </c>
      <c r="AG85" s="41">
        <v>2.1253239065701801</v>
      </c>
      <c r="AH85" s="41">
        <v>1.74765158734676</v>
      </c>
      <c r="AI85" s="41">
        <v>1.74765158734676</v>
      </c>
      <c r="AJ85" s="41">
        <v>1.82059785074613</v>
      </c>
      <c r="AK85" s="41">
        <v>1.4460798509548101</v>
      </c>
      <c r="AL85" s="41">
        <v>1.69873389644954</v>
      </c>
      <c r="AM85" s="41">
        <v>1.6559381238776101</v>
      </c>
      <c r="AN85" s="41">
        <v>1.8619018454249801</v>
      </c>
      <c r="AO85" s="41">
        <v>1.9097763019584599</v>
      </c>
      <c r="AP85"/>
      <c r="AQ85" s="395">
        <v>1.77929499451947</v>
      </c>
      <c r="AR85" s="297">
        <v>6.23646476276149E-2</v>
      </c>
      <c r="AT85" s="39">
        <v>6.6666670599999804</v>
      </c>
      <c r="AU85" s="39">
        <v>1.2958947970766199</v>
      </c>
      <c r="AV85" s="39">
        <v>1.0316095443319</v>
      </c>
      <c r="AW85" s="39">
        <v>1.84341527062059</v>
      </c>
      <c r="AX85" s="39">
        <v>1.1297545168113401</v>
      </c>
      <c r="AY85" s="39">
        <v>0.99474304070469699</v>
      </c>
      <c r="AZ85" s="39">
        <v>0.61453136575444001</v>
      </c>
      <c r="BA85" s="39">
        <v>0.99690220486504699</v>
      </c>
      <c r="BB85" s="39"/>
      <c r="BC85" s="395">
        <v>1.1295501057377999</v>
      </c>
      <c r="BD85" s="297">
        <v>0.14208306911677401</v>
      </c>
      <c r="BE85"/>
      <c r="BF85" s="706"/>
      <c r="BG85" s="40">
        <v>12.75</v>
      </c>
      <c r="BH85" s="40">
        <v>275.32460420965498</v>
      </c>
      <c r="BI85" s="40">
        <v>220.049306731526</v>
      </c>
      <c r="BJ85" s="40">
        <v>314.83982617018398</v>
      </c>
      <c r="BK85" s="40">
        <v>207.84597232530899</v>
      </c>
      <c r="BL85" s="40">
        <v>185.711865061574</v>
      </c>
      <c r="BM85" s="40">
        <v>697.83717942998805</v>
      </c>
      <c r="BN85" s="40"/>
      <c r="BO85" s="395">
        <v>316.93479232137298</v>
      </c>
      <c r="BP85" s="297">
        <v>78.597932489273603</v>
      </c>
      <c r="BQ85"/>
      <c r="BR85" s="40">
        <v>12.75</v>
      </c>
      <c r="BS85" s="40">
        <v>90.652192616267996</v>
      </c>
      <c r="BT85" s="40">
        <v>254.87788325517599</v>
      </c>
      <c r="BU85" s="40">
        <v>380.42558405701101</v>
      </c>
      <c r="BV85" s="40">
        <v>177.44703880576901</v>
      </c>
      <c r="BW85" s="40">
        <v>150.35301619169101</v>
      </c>
      <c r="BX85" s="40">
        <v>139.811380246027</v>
      </c>
      <c r="BY85" s="40">
        <v>299.00701627362702</v>
      </c>
      <c r="BZ85" s="40"/>
      <c r="CA85" s="395">
        <v>213.22487306365301</v>
      </c>
      <c r="CB85" s="297">
        <v>38.636324457583299</v>
      </c>
      <c r="CD85" s="40">
        <v>12.75</v>
      </c>
      <c r="CE85" s="40">
        <v>146.25610055001201</v>
      </c>
      <c r="CF85" s="40">
        <v>210.72196908586699</v>
      </c>
      <c r="CG85" s="40">
        <v>66.9985805247412</v>
      </c>
      <c r="CH85" s="40">
        <v>129.07377862057101</v>
      </c>
      <c r="CI85" s="40"/>
      <c r="CJ85" s="395">
        <v>138.26260719529799</v>
      </c>
      <c r="CK85" s="297">
        <v>29.5483376992652</v>
      </c>
    </row>
    <row r="86" spans="4:89" x14ac:dyDescent="0.2">
      <c r="D86" s="40">
        <v>7.25</v>
      </c>
      <c r="E86" s="40">
        <v>2.0884530347044601</v>
      </c>
      <c r="F86" s="40">
        <v>1.8347567755257399</v>
      </c>
      <c r="G86" s="40">
        <v>0.95638673113557504</v>
      </c>
      <c r="H86" s="40">
        <v>1.01765755786332</v>
      </c>
      <c r="I86" s="40">
        <v>1.2582694522606499</v>
      </c>
      <c r="J86" s="40">
        <v>1.2499990760614099</v>
      </c>
      <c r="K86" s="40">
        <v>1.3128391264105299</v>
      </c>
      <c r="L86" s="40">
        <v>1.1468258920130501</v>
      </c>
      <c r="M86" s="40">
        <v>1.0982200770574899</v>
      </c>
      <c r="N86"/>
      <c r="O86" s="395">
        <v>1.33</v>
      </c>
      <c r="P86" s="297">
        <v>0.1268</v>
      </c>
      <c r="Q86" s="703"/>
      <c r="R86" s="40">
        <v>7.25</v>
      </c>
      <c r="S86" s="40">
        <v>1.14966799690986</v>
      </c>
      <c r="T86" s="40">
        <v>0.82449840123719498</v>
      </c>
      <c r="U86" s="40">
        <v>1.0679123476499399</v>
      </c>
      <c r="V86" s="40">
        <v>0.75263476239819105</v>
      </c>
      <c r="W86" s="40">
        <v>2.0234681075447001</v>
      </c>
      <c r="X86" s="40">
        <v>1.1895554313762999</v>
      </c>
      <c r="Y86" s="40">
        <v>0.98163687334229799</v>
      </c>
      <c r="Z86" s="40">
        <v>1.02467369877342</v>
      </c>
      <c r="AA86" s="40"/>
      <c r="AB86" s="395">
        <v>1.1267559524039901</v>
      </c>
      <c r="AC86" s="297">
        <v>0.13854026110297399</v>
      </c>
      <c r="AD86" s="706"/>
      <c r="AE86" s="706"/>
      <c r="AF86" s="41">
        <v>6.8333337299999801</v>
      </c>
      <c r="AG86" s="41">
        <v>2.1264858411076299</v>
      </c>
      <c r="AH86" s="41">
        <v>1.92917844004781</v>
      </c>
      <c r="AI86" s="41">
        <v>1.92917844004781</v>
      </c>
      <c r="AJ86" s="41">
        <v>1.7399653332081</v>
      </c>
      <c r="AK86" s="41">
        <v>1.5702610866573401</v>
      </c>
      <c r="AL86" s="41">
        <v>1.4376904649050699</v>
      </c>
      <c r="AM86" s="41">
        <v>1.50247795223638</v>
      </c>
      <c r="AN86" s="41">
        <v>1.4425438476681101</v>
      </c>
      <c r="AO86" s="41">
        <v>1.98935023683107</v>
      </c>
      <c r="AP86"/>
      <c r="AQ86" s="395">
        <v>1.7407924047454799</v>
      </c>
      <c r="AR86" s="297">
        <v>8.7258985516493096E-2</v>
      </c>
      <c r="AT86" s="39">
        <v>6.8333337299999801</v>
      </c>
      <c r="AU86" s="39">
        <v>1.25663361250246</v>
      </c>
      <c r="AV86" s="39">
        <v>1.16917749932684</v>
      </c>
      <c r="AW86" s="39">
        <v>1.78755425689397</v>
      </c>
      <c r="AX86" s="39">
        <v>1.2893937357753</v>
      </c>
      <c r="AY86" s="39">
        <v>0.88546947547563104</v>
      </c>
      <c r="AZ86" s="39">
        <v>0.86757372553574597</v>
      </c>
      <c r="BA86" s="39">
        <v>1.1214886534559001</v>
      </c>
      <c r="BB86" s="39"/>
      <c r="BC86" s="395">
        <v>1.1967558512808301</v>
      </c>
      <c r="BD86" s="297">
        <v>0.116792008476247</v>
      </c>
      <c r="BE86"/>
      <c r="BF86" s="706"/>
      <c r="BG86" s="40">
        <v>13</v>
      </c>
      <c r="BH86" s="40">
        <v>174.371348858603</v>
      </c>
      <c r="BI86" s="40">
        <v>182.97785802761999</v>
      </c>
      <c r="BJ86" s="40">
        <v>332.085232683485</v>
      </c>
      <c r="BK86" s="40">
        <v>200.48135125866401</v>
      </c>
      <c r="BL86" s="40">
        <v>190.46746346271101</v>
      </c>
      <c r="BM86" s="40">
        <v>701.46446389709104</v>
      </c>
      <c r="BN86" s="40"/>
      <c r="BO86" s="395">
        <v>296.97461969802902</v>
      </c>
      <c r="BP86" s="297">
        <v>84.365541559673005</v>
      </c>
      <c r="BQ86"/>
      <c r="BR86" s="40">
        <v>13</v>
      </c>
      <c r="BS86" s="40">
        <v>101.892793348276</v>
      </c>
      <c r="BT86" s="40">
        <v>258.06946556856201</v>
      </c>
      <c r="BU86" s="40">
        <v>387.309873151266</v>
      </c>
      <c r="BV86" s="40">
        <v>205.78044562541001</v>
      </c>
      <c r="BW86" s="40">
        <v>206.345590211163</v>
      </c>
      <c r="BX86" s="40">
        <v>131.24800184211301</v>
      </c>
      <c r="BY86" s="40">
        <v>316.01365455178302</v>
      </c>
      <c r="BZ86" s="40"/>
      <c r="CA86" s="395">
        <v>229.52283204265299</v>
      </c>
      <c r="CB86" s="297">
        <v>37.872146281162202</v>
      </c>
      <c r="CD86" s="40">
        <v>13</v>
      </c>
      <c r="CE86" s="40">
        <v>110.98659885005</v>
      </c>
      <c r="CF86" s="40">
        <v>212.08560775059101</v>
      </c>
      <c r="CG86" s="40">
        <v>83.994941903751794</v>
      </c>
      <c r="CH86" s="40">
        <v>127.253274269412</v>
      </c>
      <c r="CI86" s="40"/>
      <c r="CJ86" s="395">
        <v>133.580105693451</v>
      </c>
      <c r="CK86" s="297">
        <v>27.647027671231399</v>
      </c>
    </row>
    <row r="87" spans="4:89" x14ac:dyDescent="0.2">
      <c r="D87" s="40">
        <v>7.5</v>
      </c>
      <c r="E87" s="40">
        <v>2.2080338179386798</v>
      </c>
      <c r="F87" s="40">
        <v>1.32981319825823</v>
      </c>
      <c r="G87" s="40">
        <v>1.2769683526669899</v>
      </c>
      <c r="H87" s="40">
        <v>2.1104279849758201</v>
      </c>
      <c r="I87" s="40">
        <v>1.8119835948869301</v>
      </c>
      <c r="J87" s="40">
        <v>1.17820862949092</v>
      </c>
      <c r="K87" s="40">
        <v>2.10370608972684</v>
      </c>
      <c r="L87" s="40">
        <v>1.01332445003593</v>
      </c>
      <c r="M87" s="40">
        <v>1.0715829046043499</v>
      </c>
      <c r="N87"/>
      <c r="O87" s="395">
        <v>1.5667</v>
      </c>
      <c r="P87" s="297">
        <v>0.1623</v>
      </c>
      <c r="Q87" s="703"/>
      <c r="R87" s="40">
        <v>7.5</v>
      </c>
      <c r="S87" s="40">
        <v>1.34281229368886</v>
      </c>
      <c r="T87" s="40">
        <v>0.94187494414372896</v>
      </c>
      <c r="U87" s="40">
        <v>1.13326854516527</v>
      </c>
      <c r="V87" s="40">
        <v>0.83049353092213496</v>
      </c>
      <c r="W87" s="40">
        <v>2.2873987362424799</v>
      </c>
      <c r="X87" s="40">
        <v>1.12694724889235</v>
      </c>
      <c r="Y87" s="40">
        <v>0.91346767052386402</v>
      </c>
      <c r="Z87" s="40">
        <v>0.75736751724636198</v>
      </c>
      <c r="AA87" s="40"/>
      <c r="AB87" s="395">
        <v>1.16670381085313</v>
      </c>
      <c r="AC87" s="297">
        <v>0.173459542957037</v>
      </c>
      <c r="AD87" s="706"/>
      <c r="AE87" s="706"/>
      <c r="AF87" s="41">
        <v>7.0000003999999798</v>
      </c>
      <c r="AG87" s="41">
        <v>1.8584303927483199</v>
      </c>
      <c r="AH87" s="41">
        <v>1.9671199574320399</v>
      </c>
      <c r="AI87" s="41">
        <v>1.9671199574320399</v>
      </c>
      <c r="AJ87" s="41">
        <v>1.6309194262697</v>
      </c>
      <c r="AK87" s="41">
        <v>1.5284989029018701</v>
      </c>
      <c r="AL87" s="41">
        <v>1.5520001909099601</v>
      </c>
      <c r="AM87" s="41">
        <v>1.46686302522123</v>
      </c>
      <c r="AN87" s="41">
        <v>1.53960493548259</v>
      </c>
      <c r="AO87" s="41">
        <v>1.9251965398234001</v>
      </c>
      <c r="AP87"/>
      <c r="AQ87" s="395">
        <v>1.71508370313568</v>
      </c>
      <c r="AR87" s="297">
        <v>6.9984152224235596E-2</v>
      </c>
      <c r="AT87" s="39">
        <v>7.0000003999999798</v>
      </c>
      <c r="AU87" s="39">
        <v>1.3434505806306301</v>
      </c>
      <c r="AV87" s="39">
        <v>1.2913321569287299</v>
      </c>
      <c r="AW87" s="39">
        <v>1.3468725190350299</v>
      </c>
      <c r="AX87" s="39">
        <v>1.2080806378143101</v>
      </c>
      <c r="AY87" s="39">
        <v>0.98718052806173595</v>
      </c>
      <c r="AZ87" s="39">
        <v>0.70273474511190903</v>
      </c>
      <c r="BA87" s="39">
        <v>1.02414796556673</v>
      </c>
      <c r="BB87" s="39"/>
      <c r="BC87" s="395">
        <v>1.1291141618784399</v>
      </c>
      <c r="BD87" s="297">
        <v>8.9824120550696204E-2</v>
      </c>
      <c r="BE87"/>
      <c r="BF87" s="706"/>
      <c r="BG87" s="40">
        <v>13.25</v>
      </c>
      <c r="BH87" s="40">
        <v>294.63612477286603</v>
      </c>
      <c r="BI87" s="40">
        <v>219.94785201753101</v>
      </c>
      <c r="BJ87" s="40">
        <v>309.72368987136701</v>
      </c>
      <c r="BK87" s="40">
        <v>217.256321466022</v>
      </c>
      <c r="BL87" s="40">
        <v>183.60524724605801</v>
      </c>
      <c r="BM87" s="40">
        <v>694.79503744610304</v>
      </c>
      <c r="BN87" s="40"/>
      <c r="BO87" s="395">
        <v>319.99404546999102</v>
      </c>
      <c r="BP87" s="297">
        <v>77.543637815811493</v>
      </c>
      <c r="BQ87"/>
      <c r="BR87" s="40">
        <v>13.25</v>
      </c>
      <c r="BS87" s="40">
        <v>87.452436584800694</v>
      </c>
      <c r="BT87" s="40">
        <v>273.14804310414797</v>
      </c>
      <c r="BU87" s="40">
        <v>367.249963017494</v>
      </c>
      <c r="BV87" s="40">
        <v>211.20647623895701</v>
      </c>
      <c r="BW87" s="40">
        <v>259.70897318106398</v>
      </c>
      <c r="BX87" s="40">
        <v>142.622353146124</v>
      </c>
      <c r="BY87" s="40">
        <v>352.31502410312697</v>
      </c>
      <c r="BZ87" s="40"/>
      <c r="CA87" s="395">
        <v>241.95760991081599</v>
      </c>
      <c r="CB87" s="297">
        <v>38.990188227930098</v>
      </c>
      <c r="CD87" s="40">
        <v>13.25</v>
      </c>
      <c r="CE87" s="40">
        <v>156.36915260520499</v>
      </c>
      <c r="CF87" s="40">
        <v>218.50272343400999</v>
      </c>
      <c r="CG87" s="40">
        <v>68.615868512792005</v>
      </c>
      <c r="CH87" s="40">
        <v>121.690636844229</v>
      </c>
      <c r="CI87" s="40"/>
      <c r="CJ87" s="395">
        <v>141.29459534905899</v>
      </c>
      <c r="CK87" s="297">
        <v>31.430942612934299</v>
      </c>
    </row>
    <row r="88" spans="4:89" x14ac:dyDescent="0.2">
      <c r="D88" s="40">
        <v>7.75</v>
      </c>
      <c r="E88" s="40">
        <v>1.6168669658550601</v>
      </c>
      <c r="F88" s="40">
        <v>1.26551967119764</v>
      </c>
      <c r="G88" s="40">
        <v>1.5531633112968499</v>
      </c>
      <c r="H88" s="40">
        <v>2.9398995869039801</v>
      </c>
      <c r="I88" s="40">
        <v>1.2573477672867801</v>
      </c>
      <c r="J88" s="40">
        <v>1.1763385885937001</v>
      </c>
      <c r="K88" s="40">
        <v>1.2812044486656999</v>
      </c>
      <c r="L88" s="40">
        <v>1.2331461350460899</v>
      </c>
      <c r="M88" s="40">
        <v>0.96892001839839303</v>
      </c>
      <c r="N88"/>
      <c r="O88" s="395">
        <v>1.4778</v>
      </c>
      <c r="P88" s="297">
        <v>0.19370000000000001</v>
      </c>
      <c r="Q88" s="703"/>
      <c r="R88" s="40">
        <v>7.75</v>
      </c>
      <c r="S88" s="40">
        <v>1.1125819678920701</v>
      </c>
      <c r="T88" s="40">
        <v>0.82965154328558299</v>
      </c>
      <c r="U88" s="40">
        <v>1.0391625676855101</v>
      </c>
      <c r="V88" s="40">
        <v>1.7333820715321</v>
      </c>
      <c r="W88" s="40">
        <v>1.94852485021427</v>
      </c>
      <c r="X88" s="40">
        <v>1.4572593780179799</v>
      </c>
      <c r="Y88" s="40">
        <v>0.70769707609326904</v>
      </c>
      <c r="Z88" s="40">
        <v>0.87977034249511099</v>
      </c>
      <c r="AA88" s="40"/>
      <c r="AB88" s="395">
        <v>1.21350372465199</v>
      </c>
      <c r="AC88" s="297">
        <v>0.15952425041561999</v>
      </c>
      <c r="AD88" s="706"/>
      <c r="AE88" s="706"/>
      <c r="AF88" s="41">
        <v>7.1666670699999804</v>
      </c>
      <c r="AG88" s="41">
        <v>1.71106574966127</v>
      </c>
      <c r="AH88" s="41">
        <v>2.0311115856253701</v>
      </c>
      <c r="AI88" s="41">
        <v>2.0311115856253701</v>
      </c>
      <c r="AJ88" s="41">
        <v>1.8781159090430199</v>
      </c>
      <c r="AK88" s="41">
        <v>1.6219071189957299</v>
      </c>
      <c r="AL88" s="41">
        <v>1.44781508706715</v>
      </c>
      <c r="AM88" s="41">
        <v>1.4301914495907</v>
      </c>
      <c r="AN88" s="41">
        <v>1.3385288684558601</v>
      </c>
      <c r="AO88" s="41">
        <v>1.91603791268306</v>
      </c>
      <c r="AP88"/>
      <c r="AQ88" s="395">
        <v>1.71176502963861</v>
      </c>
      <c r="AR88" s="297">
        <v>8.8952069626759001E-2</v>
      </c>
      <c r="AT88" s="39">
        <v>7.1666670699999804</v>
      </c>
      <c r="AU88" s="39">
        <v>1.48756770547394</v>
      </c>
      <c r="AV88" s="39">
        <v>1.27104936543678</v>
      </c>
      <c r="AW88" s="39">
        <v>1.45406547696591</v>
      </c>
      <c r="AX88" s="39">
        <v>1.1461278120390599</v>
      </c>
      <c r="AY88" s="39">
        <v>1.0044959556297799</v>
      </c>
      <c r="AZ88" s="39">
        <v>0.93987148966362399</v>
      </c>
      <c r="BA88" s="39">
        <v>1.0482521166640799</v>
      </c>
      <c r="BB88" s="39"/>
      <c r="BC88" s="395">
        <v>1.1930614174104499</v>
      </c>
      <c r="BD88" s="297">
        <v>8.2198042300221694E-2</v>
      </c>
      <c r="BE88"/>
      <c r="BF88" s="706"/>
      <c r="BG88" s="40">
        <v>13.5</v>
      </c>
      <c r="BH88" s="40">
        <v>171.46111366144001</v>
      </c>
      <c r="BI88" s="40">
        <v>200.90913543263699</v>
      </c>
      <c r="BJ88" s="40">
        <v>323.35318486578399</v>
      </c>
      <c r="BK88" s="40">
        <v>172.250303836526</v>
      </c>
      <c r="BL88" s="40">
        <v>181.15742367082601</v>
      </c>
      <c r="BM88" s="40">
        <v>608.91091570984395</v>
      </c>
      <c r="BN88" s="40"/>
      <c r="BO88" s="395">
        <v>276.34034619617597</v>
      </c>
      <c r="BP88" s="297">
        <v>70.568509818390794</v>
      </c>
      <c r="BQ88"/>
      <c r="BR88" s="40">
        <v>13.5</v>
      </c>
      <c r="BS88" s="40">
        <v>79.933560132214893</v>
      </c>
      <c r="BT88" s="40">
        <v>266.41292326360599</v>
      </c>
      <c r="BU88" s="40">
        <v>350.85109248456598</v>
      </c>
      <c r="BV88" s="40">
        <v>188.16288594802</v>
      </c>
      <c r="BW88" s="40">
        <v>232.55541908074099</v>
      </c>
      <c r="BX88" s="40">
        <v>133.46607847236299</v>
      </c>
      <c r="BY88" s="40">
        <v>316.01365455178302</v>
      </c>
      <c r="BZ88" s="40"/>
      <c r="CA88" s="395">
        <v>223.913659133328</v>
      </c>
      <c r="CB88" s="297">
        <v>36.731179225888503</v>
      </c>
      <c r="CD88" s="40">
        <v>13.5</v>
      </c>
      <c r="CE88" s="40">
        <v>148.95491357243199</v>
      </c>
      <c r="CF88" s="40">
        <v>194.83961341728701</v>
      </c>
      <c r="CG88" s="40">
        <v>87.942512537609005</v>
      </c>
      <c r="CH88" s="40">
        <v>119.68808189887601</v>
      </c>
      <c r="CI88" s="40"/>
      <c r="CJ88" s="395">
        <v>137.856280356551</v>
      </c>
      <c r="CK88" s="297">
        <v>22.715170332937099</v>
      </c>
    </row>
    <row r="89" spans="4:89" x14ac:dyDescent="0.2">
      <c r="D89" s="40">
        <v>8</v>
      </c>
      <c r="E89" s="40">
        <v>1.7960084330791699</v>
      </c>
      <c r="F89" s="40">
        <v>1.4885497657512401</v>
      </c>
      <c r="G89" s="40">
        <v>1.06577741926757</v>
      </c>
      <c r="H89" s="40">
        <v>2.7971047008477101</v>
      </c>
      <c r="I89" s="40">
        <v>1.25913371612422</v>
      </c>
      <c r="J89" s="40">
        <v>1.3055411830850201</v>
      </c>
      <c r="K89" s="40">
        <v>2.1973934165412299</v>
      </c>
      <c r="L89" s="40">
        <v>1.0657905537400001</v>
      </c>
      <c r="M89" s="40">
        <v>1.20990347807386</v>
      </c>
      <c r="N89"/>
      <c r="O89" s="395">
        <v>1.5789</v>
      </c>
      <c r="P89" s="297">
        <v>0.1958</v>
      </c>
      <c r="Q89" s="703"/>
      <c r="R89" s="40">
        <v>8</v>
      </c>
      <c r="S89" s="40">
        <v>1.19893954339043</v>
      </c>
      <c r="T89" s="40">
        <v>1.0821541808622299</v>
      </c>
      <c r="U89" s="40">
        <v>0.94038387051024497</v>
      </c>
      <c r="V89" s="40">
        <v>1.46239077730914</v>
      </c>
      <c r="W89" s="40">
        <v>1.56358899141734</v>
      </c>
      <c r="X89" s="40">
        <v>0.976687616629346</v>
      </c>
      <c r="Y89" s="40">
        <v>0.73579087582427005</v>
      </c>
      <c r="Z89" s="40">
        <v>0.92375887701295001</v>
      </c>
      <c r="AA89" s="40"/>
      <c r="AB89" s="395">
        <v>1.11046184161949</v>
      </c>
      <c r="AC89" s="297">
        <v>9.9988053407728997E-2</v>
      </c>
      <c r="AD89" s="706"/>
      <c r="AE89" s="706"/>
      <c r="AF89" s="41">
        <v>7.3333337399999801</v>
      </c>
      <c r="AG89" s="41">
        <v>1.4859255174589501</v>
      </c>
      <c r="AH89" s="41">
        <v>1.9180420114729599</v>
      </c>
      <c r="AI89" s="41">
        <v>1.9180420114729599</v>
      </c>
      <c r="AJ89" s="41">
        <v>1.7654289372599199</v>
      </c>
      <c r="AK89" s="41">
        <v>1.52849883231574</v>
      </c>
      <c r="AL89" s="41">
        <v>1.4075320842416099</v>
      </c>
      <c r="AM89" s="41">
        <v>1.40616526299046</v>
      </c>
      <c r="AN89" s="41">
        <v>1.6323522486770701</v>
      </c>
      <c r="AO89" s="41">
        <v>1.87535331238654</v>
      </c>
      <c r="AP89"/>
      <c r="AQ89" s="395">
        <v>1.6597044686973601</v>
      </c>
      <c r="AR89" s="297">
        <v>7.1413689768414904E-2</v>
      </c>
      <c r="AT89" s="39">
        <v>7.3333337399999801</v>
      </c>
      <c r="AU89" s="39">
        <v>1.34436509284133</v>
      </c>
      <c r="AV89" s="39">
        <v>1.22560718590991</v>
      </c>
      <c r="AW89" s="39">
        <v>1.1284640019266701</v>
      </c>
      <c r="AX89" s="39">
        <v>1.1151514129567699</v>
      </c>
      <c r="AY89" s="39">
        <v>1.0246145599486101</v>
      </c>
      <c r="AZ89" s="39">
        <v>0.74532465123466896</v>
      </c>
      <c r="BA89" s="39">
        <v>1.04222557785637</v>
      </c>
      <c r="BB89" s="39"/>
      <c r="BC89" s="395">
        <v>1.08939321181062</v>
      </c>
      <c r="BD89" s="297">
        <v>7.0804753712746096E-2</v>
      </c>
      <c r="BE89"/>
      <c r="BF89" s="706"/>
      <c r="BG89" s="40">
        <v>13.75</v>
      </c>
      <c r="BH89" s="40">
        <v>231.04609849788</v>
      </c>
      <c r="BI89" s="40">
        <v>251.164766931472</v>
      </c>
      <c r="BJ89" s="40">
        <v>251.21376329947799</v>
      </c>
      <c r="BK89" s="40">
        <v>165.70397399950801</v>
      </c>
      <c r="BL89" s="40">
        <v>192.00843095627201</v>
      </c>
      <c r="BM89" s="40">
        <v>638.68948917889395</v>
      </c>
      <c r="BN89" s="40"/>
      <c r="BO89" s="395">
        <v>288.30442047725103</v>
      </c>
      <c r="BP89" s="297">
        <v>71.439267818825002</v>
      </c>
      <c r="BQ89"/>
      <c r="BR89" s="40">
        <v>13.75</v>
      </c>
      <c r="BS89" s="40">
        <v>86.624954855080901</v>
      </c>
      <c r="BT89" s="40">
        <v>275.61091063945997</v>
      </c>
      <c r="BU89" s="40">
        <v>334.01392322699701</v>
      </c>
      <c r="BV89" s="40">
        <v>190.27425842146701</v>
      </c>
      <c r="BW89" s="40">
        <v>269.82488574621101</v>
      </c>
      <c r="BX89" s="40">
        <v>100.234224276725</v>
      </c>
      <c r="BY89" s="40">
        <v>351.325545630595</v>
      </c>
      <c r="BZ89" s="40"/>
      <c r="CA89" s="395">
        <v>229.70124325664801</v>
      </c>
      <c r="CB89" s="297">
        <v>40.290088233981898</v>
      </c>
      <c r="CD89" s="40">
        <v>13.75</v>
      </c>
      <c r="CE89" s="40">
        <v>196.16818976475199</v>
      </c>
      <c r="CF89" s="40">
        <v>189.18453708892099</v>
      </c>
      <c r="CG89" s="40">
        <v>101.841055741011</v>
      </c>
      <c r="CH89" s="40">
        <v>127.475764510828</v>
      </c>
      <c r="CI89" s="40"/>
      <c r="CJ89" s="395">
        <v>153.66738677637801</v>
      </c>
      <c r="CK89" s="297">
        <v>23.1656280698889</v>
      </c>
    </row>
    <row r="90" spans="4:89" x14ac:dyDescent="0.2">
      <c r="D90" s="40">
        <v>8.25</v>
      </c>
      <c r="E90" s="40">
        <v>1.47571184983074</v>
      </c>
      <c r="F90" s="40">
        <v>1.3393657654998099</v>
      </c>
      <c r="G90" s="40">
        <v>0.98379454127567401</v>
      </c>
      <c r="H90" s="40">
        <v>1.21613247689682</v>
      </c>
      <c r="I90" s="40">
        <v>1.5332169740575501</v>
      </c>
      <c r="J90" s="40">
        <v>1.7437489236058501</v>
      </c>
      <c r="K90" s="40">
        <v>1.27883185980763</v>
      </c>
      <c r="L90" s="40">
        <v>1.9267908962217299</v>
      </c>
      <c r="M90" s="40">
        <v>1.08720370916642</v>
      </c>
      <c r="N90"/>
      <c r="O90" s="395">
        <v>1.3989</v>
      </c>
      <c r="P90" s="297">
        <v>0.1016</v>
      </c>
      <c r="Q90" s="703"/>
      <c r="R90" s="40">
        <v>8.25</v>
      </c>
      <c r="S90" s="40">
        <v>1.3442271799485499</v>
      </c>
      <c r="T90" s="40">
        <v>1.0184979677966499</v>
      </c>
      <c r="U90" s="40">
        <v>1.0355513993266601</v>
      </c>
      <c r="V90" s="40">
        <v>1.2346176173060299</v>
      </c>
      <c r="W90" s="40">
        <v>1.8839185889177601</v>
      </c>
      <c r="X90" s="40">
        <v>1.3436678740454899</v>
      </c>
      <c r="Y90" s="40">
        <v>0.89383052963439602</v>
      </c>
      <c r="Z90" s="40">
        <v>4.4868289189262001</v>
      </c>
      <c r="AA90" s="40"/>
      <c r="AB90" s="395">
        <v>1.6551425094877199</v>
      </c>
      <c r="AC90" s="297">
        <v>0.41854590417412801</v>
      </c>
      <c r="AD90" s="706"/>
      <c r="AE90" s="706"/>
      <c r="AF90" s="41">
        <v>7.50000040999997</v>
      </c>
      <c r="AG90" s="41">
        <v>1.97560491205405</v>
      </c>
      <c r="AH90" s="41">
        <v>1.55540316561756</v>
      </c>
      <c r="AI90" s="41">
        <v>1.55540316561756</v>
      </c>
      <c r="AJ90" s="41">
        <v>1.92853914454799</v>
      </c>
      <c r="AK90" s="41">
        <v>1.56246545506648</v>
      </c>
      <c r="AL90" s="41">
        <v>1.5745468077365801</v>
      </c>
      <c r="AM90" s="41">
        <v>1.6508198985431899</v>
      </c>
      <c r="AN90" s="41">
        <v>1.8888647001013099</v>
      </c>
      <c r="AO90" s="41">
        <v>1.94046410087904</v>
      </c>
      <c r="AP90"/>
      <c r="AQ90" s="395">
        <v>1.73690126112931</v>
      </c>
      <c r="AR90" s="297">
        <v>6.3280149286051093E-2</v>
      </c>
      <c r="AT90" s="39">
        <v>7.50000040999997</v>
      </c>
      <c r="AU90" s="39">
        <v>1.12815728464315</v>
      </c>
      <c r="AV90" s="39">
        <v>1.1624315087958901</v>
      </c>
      <c r="AW90" s="39">
        <v>1.37736668044976</v>
      </c>
      <c r="AX90" s="39">
        <v>1.23429145105394</v>
      </c>
      <c r="AY90" s="39">
        <v>0.98627923131780604</v>
      </c>
      <c r="AZ90" s="39">
        <v>0.95688276078295298</v>
      </c>
      <c r="BA90" s="39">
        <v>1.11961742379308</v>
      </c>
      <c r="BB90" s="39"/>
      <c r="BC90" s="395">
        <v>1.1378609058338001</v>
      </c>
      <c r="BD90" s="297">
        <v>5.4209175684403602E-2</v>
      </c>
      <c r="BE90"/>
      <c r="BF90" s="706"/>
      <c r="BG90" s="40">
        <v>14</v>
      </c>
      <c r="BH90" s="40">
        <v>215.72136651823999</v>
      </c>
      <c r="BI90" s="40">
        <v>226.30758357769901</v>
      </c>
      <c r="BJ90" s="40">
        <v>301.06299155504098</v>
      </c>
      <c r="BK90" s="40">
        <v>181.251507362425</v>
      </c>
      <c r="BL90" s="40">
        <v>188.395647599684</v>
      </c>
      <c r="BM90" s="40">
        <v>596.44949357418295</v>
      </c>
      <c r="BN90" s="40"/>
      <c r="BO90" s="395">
        <v>284.86476503121202</v>
      </c>
      <c r="BP90" s="297">
        <v>64.704244179232902</v>
      </c>
      <c r="BQ90"/>
      <c r="BR90" s="40">
        <v>14</v>
      </c>
      <c r="BS90" s="40">
        <v>79.754972219427103</v>
      </c>
      <c r="BT90" s="40">
        <v>266.78995474439802</v>
      </c>
      <c r="BU90" s="40">
        <v>281.36488266870703</v>
      </c>
      <c r="BV90" s="40">
        <v>206.66586522319199</v>
      </c>
      <c r="BW90" s="40">
        <v>236.62703311796</v>
      </c>
      <c r="BX90" s="40">
        <v>120.870377659204</v>
      </c>
      <c r="BY90" s="40">
        <v>322.445249576886</v>
      </c>
      <c r="BZ90" s="40"/>
      <c r="CA90" s="395">
        <v>216.35976217282499</v>
      </c>
      <c r="CB90" s="297">
        <v>33.204570021768802</v>
      </c>
      <c r="CD90" s="40">
        <v>14</v>
      </c>
      <c r="CE90" s="40">
        <v>152.68059777970601</v>
      </c>
      <c r="CF90" s="40">
        <v>180.40110697370301</v>
      </c>
      <c r="CG90" s="40">
        <v>97.098504739388105</v>
      </c>
      <c r="CH90" s="40">
        <v>120.537650543057</v>
      </c>
      <c r="CI90" s="40"/>
      <c r="CJ90" s="395">
        <v>137.679465008964</v>
      </c>
      <c r="CK90" s="297">
        <v>18.236476304724299</v>
      </c>
    </row>
    <row r="91" spans="4:89" x14ac:dyDescent="0.2">
      <c r="D91" s="40">
        <v>8.5</v>
      </c>
      <c r="E91" s="40">
        <v>2.1611412350464998</v>
      </c>
      <c r="F91" s="40">
        <v>1.75279721897762</v>
      </c>
      <c r="G91" s="40">
        <v>1.2769683526669899</v>
      </c>
      <c r="H91" s="40">
        <v>1.0552139996915</v>
      </c>
      <c r="I91" s="40">
        <v>1.46329270371151</v>
      </c>
      <c r="J91" s="40">
        <v>1.2109367033344201</v>
      </c>
      <c r="K91" s="40">
        <v>2.4081898658715102</v>
      </c>
      <c r="L91" s="40">
        <v>1.4913360520947501</v>
      </c>
      <c r="M91" s="40">
        <v>1.09223704099187</v>
      </c>
      <c r="N91"/>
      <c r="O91" s="395">
        <v>1.5456000000000001</v>
      </c>
      <c r="P91" s="297">
        <v>0.1583</v>
      </c>
      <c r="Q91" s="703"/>
      <c r="R91" s="40">
        <v>8.5</v>
      </c>
      <c r="S91" s="40">
        <v>1.1570852587766101</v>
      </c>
      <c r="T91" s="40">
        <v>1.1831552160130501</v>
      </c>
      <c r="U91" s="40">
        <v>0.91875190204146795</v>
      </c>
      <c r="V91" s="40">
        <v>1.1319467142592801</v>
      </c>
      <c r="W91" s="40">
        <v>1.4838766138202399</v>
      </c>
      <c r="X91" s="40">
        <v>1.3632426441510599</v>
      </c>
      <c r="Y91" s="40">
        <v>1.1160225682301601</v>
      </c>
      <c r="Z91" s="40">
        <v>0.68622090633347599</v>
      </c>
      <c r="AA91" s="40"/>
      <c r="AB91" s="395">
        <v>1.1300377279531599</v>
      </c>
      <c r="AC91" s="297">
        <v>8.7111860237542402E-2</v>
      </c>
      <c r="AD91" s="706"/>
      <c r="AE91" s="706"/>
      <c r="AF91" s="41">
        <v>7.6666670799999697</v>
      </c>
      <c r="AG91" s="41">
        <v>1.8991241747816401</v>
      </c>
      <c r="AH91" s="41">
        <v>1.8238246946182599</v>
      </c>
      <c r="AI91" s="41">
        <v>1.8238246946182599</v>
      </c>
      <c r="AJ91" s="41">
        <v>1.7389475894035999</v>
      </c>
      <c r="AK91" s="41">
        <v>1.48806233815856</v>
      </c>
      <c r="AL91" s="41">
        <v>1.4644021229803901</v>
      </c>
      <c r="AM91" s="41">
        <v>1.6825781759890499</v>
      </c>
      <c r="AN91" s="41">
        <v>2.3027825659235002</v>
      </c>
      <c r="AO91" s="41">
        <v>1.7302479763527101</v>
      </c>
      <c r="AP91"/>
      <c r="AQ91" s="395">
        <v>1.77264381475844</v>
      </c>
      <c r="AR91" s="297">
        <v>8.24391662297356E-2</v>
      </c>
      <c r="AT91" s="39">
        <v>7.6666670799999697</v>
      </c>
      <c r="AU91" s="39">
        <v>1.15917191967536</v>
      </c>
      <c r="AV91" s="39">
        <v>0.99973149653537896</v>
      </c>
      <c r="AW91" s="39">
        <v>1.6463942174058299</v>
      </c>
      <c r="AX91" s="39">
        <v>0.94555544903265099</v>
      </c>
      <c r="AY91" s="39">
        <v>0.90483128667664503</v>
      </c>
      <c r="AZ91" s="39">
        <v>0.53523701235536303</v>
      </c>
      <c r="BA91" s="39">
        <v>1.0334078561457201</v>
      </c>
      <c r="BB91" s="39"/>
      <c r="BC91" s="395">
        <v>1.0320470339752801</v>
      </c>
      <c r="BD91" s="297">
        <v>0.125841376188149</v>
      </c>
      <c r="BE91"/>
      <c r="BF91" s="706"/>
      <c r="BG91" s="40">
        <v>14.25</v>
      </c>
      <c r="BH91" s="40">
        <v>158.77574451113799</v>
      </c>
      <c r="BI91" s="40">
        <v>170.16939499193799</v>
      </c>
      <c r="BJ91" s="40">
        <v>372.27675485452102</v>
      </c>
      <c r="BK91" s="40">
        <v>190.66185650313801</v>
      </c>
      <c r="BL91" s="40">
        <v>185.46978233506201</v>
      </c>
      <c r="BM91" s="40">
        <v>609.78833861620103</v>
      </c>
      <c r="BN91" s="40"/>
      <c r="BO91" s="395">
        <v>281.19031196866598</v>
      </c>
      <c r="BP91" s="297">
        <v>73.244384214475502</v>
      </c>
      <c r="BQ91"/>
      <c r="BR91" s="40">
        <v>14.25</v>
      </c>
      <c r="BS91" s="40">
        <v>82.113637147769694</v>
      </c>
      <c r="BT91" s="40">
        <v>279.053820866786</v>
      </c>
      <c r="BU91" s="40">
        <v>334.69371814378502</v>
      </c>
      <c r="BV91" s="40">
        <v>207.07452101731499</v>
      </c>
      <c r="BW91" s="40">
        <v>259.888881073307</v>
      </c>
      <c r="BX91" s="40">
        <v>117.015045869387</v>
      </c>
      <c r="BY91" s="40">
        <v>361.282155377349</v>
      </c>
      <c r="BZ91" s="40"/>
      <c r="CA91" s="395">
        <v>234.445968499385</v>
      </c>
      <c r="CB91" s="297">
        <v>39.796682323314698</v>
      </c>
      <c r="CD91" s="40">
        <v>14.25</v>
      </c>
      <c r="CE91" s="40">
        <v>179.31653680549201</v>
      </c>
      <c r="CF91" s="40">
        <v>172.33960265378499</v>
      </c>
      <c r="CG91" s="40">
        <v>112.80645374903899</v>
      </c>
      <c r="CH91" s="40">
        <v>119.667838014699</v>
      </c>
      <c r="CI91" s="40"/>
      <c r="CJ91" s="395">
        <v>146.032607805754</v>
      </c>
      <c r="CK91" s="297">
        <v>17.317997158856301</v>
      </c>
    </row>
    <row r="92" spans="4:89" x14ac:dyDescent="0.2">
      <c r="D92" s="40">
        <v>8.75</v>
      </c>
      <c r="E92" s="40">
        <v>1.7754658841320801</v>
      </c>
      <c r="F92" s="40">
        <v>1.81208310543386</v>
      </c>
      <c r="G92" s="40">
        <v>1.49824051901146</v>
      </c>
      <c r="H92" s="40">
        <v>2.0474300507748602</v>
      </c>
      <c r="I92" s="40">
        <v>1.5875603055171601</v>
      </c>
      <c r="J92" s="40">
        <v>1.4823535733583999</v>
      </c>
      <c r="K92" s="40">
        <v>1.16257441800693</v>
      </c>
      <c r="L92" s="40">
        <v>0.80154498194328805</v>
      </c>
      <c r="M92" s="40">
        <v>0.89999840885480498</v>
      </c>
      <c r="N92"/>
      <c r="O92" s="395">
        <v>1.4521999999999999</v>
      </c>
      <c r="P92" s="297">
        <v>0.14099999999999999</v>
      </c>
      <c r="Q92" s="703"/>
      <c r="R92" s="40">
        <v>8.75</v>
      </c>
      <c r="S92" s="40">
        <v>1.17345424128279</v>
      </c>
      <c r="T92" s="40">
        <v>1.5230317478254101</v>
      </c>
      <c r="U92" s="40">
        <v>1.07084784023688</v>
      </c>
      <c r="V92" s="40">
        <v>1.2052537426016801</v>
      </c>
      <c r="W92" s="40">
        <v>1.37963734536824</v>
      </c>
      <c r="X92" s="40">
        <v>1.0857174720567</v>
      </c>
      <c r="Y92" s="40">
        <v>0.86934197695962701</v>
      </c>
      <c r="Z92" s="40">
        <v>1.1311333057303701</v>
      </c>
      <c r="AA92" s="40"/>
      <c r="AB92" s="395">
        <v>1.17980220900771</v>
      </c>
      <c r="AC92" s="297">
        <v>7.0445759951581297E-2</v>
      </c>
      <c r="AD92" s="706"/>
      <c r="AE92" s="706"/>
      <c r="AF92" s="41">
        <v>7.8333337499999702</v>
      </c>
      <c r="AG92" s="41">
        <v>2.1883630238385701</v>
      </c>
      <c r="AH92" s="41">
        <v>1.5547669557213399</v>
      </c>
      <c r="AI92" s="41">
        <v>1.5547669557213399</v>
      </c>
      <c r="AJ92" s="41">
        <v>1.89551322918597</v>
      </c>
      <c r="AK92" s="41">
        <v>1.4610650900272499</v>
      </c>
      <c r="AL92" s="41">
        <v>1.51267911500951</v>
      </c>
      <c r="AM92" s="41">
        <v>1.35421675142238</v>
      </c>
      <c r="AN92" s="41">
        <v>2.0177687537305</v>
      </c>
      <c r="AO92" s="41">
        <v>1.8755008806731199</v>
      </c>
      <c r="AP92"/>
      <c r="AQ92" s="395">
        <v>1.71273786170333</v>
      </c>
      <c r="AR92" s="297">
        <v>9.5813147306800198E-2</v>
      </c>
      <c r="AT92" s="39">
        <v>7.8333337499999702</v>
      </c>
      <c r="AU92" s="39">
        <v>1.17700537882762</v>
      </c>
      <c r="AV92" s="39">
        <v>1.13125149296601</v>
      </c>
      <c r="AW92" s="39">
        <v>1.4027335771193099</v>
      </c>
      <c r="AX92" s="39">
        <v>0.42979792136233202</v>
      </c>
      <c r="AY92" s="39">
        <v>1.0101421339688801</v>
      </c>
      <c r="AZ92" s="39">
        <v>0.70273474511190903</v>
      </c>
      <c r="BA92" s="39">
        <v>1.0077905826765501</v>
      </c>
      <c r="BB92" s="39"/>
      <c r="BC92" s="395">
        <v>0.98020797600466203</v>
      </c>
      <c r="BD92" s="297">
        <v>0.121662170969304</v>
      </c>
      <c r="BE92"/>
      <c r="BF92" s="706"/>
      <c r="BG92" s="40">
        <v>14.5</v>
      </c>
      <c r="BH92" s="40">
        <v>166.06520467382501</v>
      </c>
      <c r="BI92" s="40">
        <v>207.846458280154</v>
      </c>
      <c r="BJ92" s="40">
        <v>402.15972426994801</v>
      </c>
      <c r="BK92" s="40">
        <v>184.524672280934</v>
      </c>
      <c r="BL92" s="40">
        <v>177.60432544713001</v>
      </c>
      <c r="BM92" s="40">
        <v>620.37773867528301</v>
      </c>
      <c r="BN92" s="40"/>
      <c r="BO92" s="395">
        <v>293.09635393787897</v>
      </c>
      <c r="BP92" s="297">
        <v>74.730315098034694</v>
      </c>
      <c r="BQ92"/>
      <c r="BR92" s="40">
        <v>14.5</v>
      </c>
      <c r="BS92" s="40">
        <v>88.063534812460006</v>
      </c>
      <c r="BT92" s="40">
        <v>283.22562144031099</v>
      </c>
      <c r="BU92" s="40">
        <v>328.51132079785702</v>
      </c>
      <c r="BV92" s="40">
        <v>199.62792312939001</v>
      </c>
      <c r="BW92" s="40">
        <v>280.05442630819999</v>
      </c>
      <c r="BX92" s="40">
        <v>128.98742998788299</v>
      </c>
      <c r="BY92" s="40">
        <v>315.82814574717202</v>
      </c>
      <c r="BZ92" s="40"/>
      <c r="CA92" s="395">
        <v>232.04262888903901</v>
      </c>
      <c r="CB92" s="297">
        <v>35.741172560793999</v>
      </c>
      <c r="CD92" s="40">
        <v>14.5</v>
      </c>
      <c r="CE92" s="40">
        <v>125.543635210227</v>
      </c>
      <c r="CF92" s="40">
        <v>186.93853258351601</v>
      </c>
      <c r="CG92" s="40">
        <v>68.670759176832405</v>
      </c>
      <c r="CH92" s="40">
        <v>120.01169531891099</v>
      </c>
      <c r="CI92" s="40"/>
      <c r="CJ92" s="395">
        <v>125.291155572371</v>
      </c>
      <c r="CK92" s="297">
        <v>24.211231599675699</v>
      </c>
    </row>
    <row r="93" spans="4:89" x14ac:dyDescent="0.2">
      <c r="D93" s="40">
        <v>9</v>
      </c>
      <c r="E93" s="40">
        <v>2.3242461313612202</v>
      </c>
      <c r="F93" s="40">
        <v>1.32981319825823</v>
      </c>
      <c r="G93" s="40">
        <v>1.3820725838556001</v>
      </c>
      <c r="H93" s="40">
        <v>1.3329018929104299</v>
      </c>
      <c r="I93" s="40">
        <v>1.33950401133624</v>
      </c>
      <c r="J93" s="40">
        <v>1.3177840437164901</v>
      </c>
      <c r="K93" s="40">
        <v>1.60220338107643</v>
      </c>
      <c r="L93" s="40">
        <v>1.4335322839861899</v>
      </c>
      <c r="M93" s="40">
        <v>1.1035834381510099</v>
      </c>
      <c r="N93"/>
      <c r="O93" s="395">
        <v>1.4611000000000001</v>
      </c>
      <c r="P93" s="297">
        <v>0.1157</v>
      </c>
      <c r="Q93" s="703"/>
      <c r="R93" s="40">
        <v>9</v>
      </c>
      <c r="S93" s="40">
        <v>1.0384098417696199</v>
      </c>
      <c r="T93" s="40">
        <v>1.4428721187276099</v>
      </c>
      <c r="U93" s="40">
        <v>1.0416560136875801</v>
      </c>
      <c r="V93" s="40">
        <v>1.0510933739136601</v>
      </c>
      <c r="W93" s="40">
        <v>1.6187744878038901</v>
      </c>
      <c r="X93" s="40">
        <v>1.2335503670308201</v>
      </c>
      <c r="Y93" s="40">
        <v>0.72115868352448298</v>
      </c>
      <c r="Z93" s="40">
        <v>0.65354372256110604</v>
      </c>
      <c r="AA93" s="40"/>
      <c r="AB93" s="395">
        <v>1.1001323261273499</v>
      </c>
      <c r="AC93" s="297">
        <v>0.116263017442265</v>
      </c>
      <c r="AD93" s="706"/>
      <c r="AE93" s="706"/>
      <c r="AF93" s="41">
        <v>8.0000004199999708</v>
      </c>
      <c r="AG93" s="41">
        <v>1.86802076251559</v>
      </c>
      <c r="AH93" s="41">
        <v>1.96723970944309</v>
      </c>
      <c r="AI93" s="41">
        <v>1.96723970944309</v>
      </c>
      <c r="AJ93" s="41">
        <v>1.8849631523024799</v>
      </c>
      <c r="AK93" s="41">
        <v>1.6435471489100799</v>
      </c>
      <c r="AL93" s="41">
        <v>1.546671971249</v>
      </c>
      <c r="AM93" s="41">
        <v>1.7901315541532701</v>
      </c>
      <c r="AN93" s="41">
        <v>1.4820040457427199</v>
      </c>
      <c r="AO93" s="41">
        <v>1.9222995234076701</v>
      </c>
      <c r="AP93"/>
      <c r="AQ93" s="395">
        <v>1.78579084190745</v>
      </c>
      <c r="AR93" s="297">
        <v>6.1327362932520599E-2</v>
      </c>
      <c r="AT93" s="39">
        <v>8.0000004199999708</v>
      </c>
      <c r="AU93" s="39">
        <v>1.2939593515794601</v>
      </c>
      <c r="AV93" s="39">
        <v>1.1002631138433101</v>
      </c>
      <c r="AW93" s="39">
        <v>1.46352824161102</v>
      </c>
      <c r="AX93" s="39">
        <v>1.1461277910612699</v>
      </c>
      <c r="AY93" s="39">
        <v>0.978239515229682</v>
      </c>
      <c r="AZ93" s="39">
        <v>0.63884972055442502</v>
      </c>
      <c r="BA93" s="39">
        <v>1.1443477427378801</v>
      </c>
      <c r="BB93" s="39"/>
      <c r="BC93" s="395">
        <v>1.1093307823738601</v>
      </c>
      <c r="BD93" s="297">
        <v>9.7680642002302101E-2</v>
      </c>
      <c r="BE93"/>
      <c r="BF93" s="706"/>
      <c r="BG93" s="40">
        <v>14.75</v>
      </c>
      <c r="BH93" s="40">
        <v>175.385112423896</v>
      </c>
      <c r="BI93" s="40">
        <v>182.71397198124299</v>
      </c>
      <c r="BJ93" s="40">
        <v>290.70861269692301</v>
      </c>
      <c r="BK93" s="40">
        <v>216.028884621581</v>
      </c>
      <c r="BL93" s="40">
        <v>183.40710899239099</v>
      </c>
      <c r="BM93" s="40">
        <v>584.69033123591601</v>
      </c>
      <c r="BN93" s="40"/>
      <c r="BO93" s="395">
        <v>272.15567032532499</v>
      </c>
      <c r="BP93" s="297">
        <v>64.913534139004</v>
      </c>
      <c r="BQ93"/>
      <c r="BR93" s="40">
        <v>14.75</v>
      </c>
      <c r="BS93" s="40">
        <v>81.763441055743101</v>
      </c>
      <c r="BT93" s="40">
        <v>257.76788877221702</v>
      </c>
      <c r="BU93" s="40">
        <v>295.68068987087503</v>
      </c>
      <c r="BV93" s="40">
        <v>194.42892533934801</v>
      </c>
      <c r="BW93" s="40">
        <v>307.596205053875</v>
      </c>
      <c r="BX93" s="40">
        <v>139.67066704946299</v>
      </c>
      <c r="BY93" s="40">
        <v>335.55577527693703</v>
      </c>
      <c r="BZ93" s="40"/>
      <c r="CA93" s="395">
        <v>230.35194177406501</v>
      </c>
      <c r="CB93" s="297">
        <v>35.739168026733203</v>
      </c>
      <c r="CD93" s="40">
        <v>14.75</v>
      </c>
      <c r="CE93" s="40">
        <v>154.905420558222</v>
      </c>
      <c r="CF93" s="40">
        <v>181.80484382174899</v>
      </c>
      <c r="CG93" s="40">
        <v>89.011477860025394</v>
      </c>
      <c r="CH93" s="40">
        <v>121.184925504259</v>
      </c>
      <c r="CI93" s="40"/>
      <c r="CJ93" s="395">
        <v>136.72666693606399</v>
      </c>
      <c r="CK93" s="297">
        <v>20.1676186618703</v>
      </c>
    </row>
    <row r="94" spans="4:89" x14ac:dyDescent="0.2">
      <c r="D94" s="40">
        <v>9.25</v>
      </c>
      <c r="E94" s="40">
        <v>1.3409112328572399</v>
      </c>
      <c r="F94" s="40">
        <v>1.45370884975628</v>
      </c>
      <c r="G94" s="40">
        <v>1.2573226814968901</v>
      </c>
      <c r="H94" s="40">
        <v>0.99221613042690304</v>
      </c>
      <c r="I94" s="40">
        <v>1.36888659709129</v>
      </c>
      <c r="J94" s="40">
        <v>1.26002871315676</v>
      </c>
      <c r="K94" s="40">
        <v>1.46851504925925</v>
      </c>
      <c r="L94" s="40">
        <v>1.26559727180908</v>
      </c>
      <c r="M94" s="40">
        <v>1.2186629518618199</v>
      </c>
      <c r="N94"/>
      <c r="O94" s="395">
        <v>1.2922</v>
      </c>
      <c r="P94" s="297">
        <v>4.7699999999999999E-2</v>
      </c>
      <c r="Q94" s="703"/>
      <c r="R94" s="40">
        <v>9.25</v>
      </c>
      <c r="S94" s="40">
        <v>1.34553740659296</v>
      </c>
      <c r="T94" s="40">
        <v>0.97742957052480595</v>
      </c>
      <c r="U94" s="40">
        <v>1.05148166164164</v>
      </c>
      <c r="V94" s="40">
        <v>1.61167651626968</v>
      </c>
      <c r="W94" s="40">
        <v>1.65556481444188</v>
      </c>
      <c r="X94" s="40">
        <v>1.1574052826462</v>
      </c>
      <c r="Y94" s="40">
        <v>1.5070744501864599</v>
      </c>
      <c r="Z94" s="40">
        <v>0.57813482487535395</v>
      </c>
      <c r="AA94" s="40"/>
      <c r="AB94" s="395">
        <v>1.23553806589737</v>
      </c>
      <c r="AC94" s="297">
        <v>0.12973289694210399</v>
      </c>
      <c r="AD94" s="706"/>
      <c r="AE94" s="706"/>
      <c r="AF94" s="41">
        <v>8.1666670899999705</v>
      </c>
      <c r="AG94" s="41">
        <v>1.9309085504457999</v>
      </c>
      <c r="AH94" s="41">
        <v>1.74343740928035</v>
      </c>
      <c r="AI94" s="41">
        <v>1.74343740928035</v>
      </c>
      <c r="AJ94" s="41">
        <v>1.81839187433979</v>
      </c>
      <c r="AK94" s="41">
        <v>1.490476481348</v>
      </c>
      <c r="AL94" s="41">
        <v>1.62831179170537</v>
      </c>
      <c r="AM94" s="41">
        <v>1.66962882136622</v>
      </c>
      <c r="AN94" s="41">
        <v>1.9044109405593199</v>
      </c>
      <c r="AO94" s="41">
        <v>1.9818146578303399</v>
      </c>
      <c r="AP94"/>
      <c r="AQ94" s="395">
        <v>1.7678686595728399</v>
      </c>
      <c r="AR94" s="297">
        <v>5.2812385912501703E-2</v>
      </c>
      <c r="AT94" s="39">
        <v>8.1666670899999705</v>
      </c>
      <c r="AU94" s="39">
        <v>0.97559264420196001</v>
      </c>
      <c r="AV94" s="39">
        <v>1.36013416412699</v>
      </c>
      <c r="AW94" s="39">
        <v>1.22603825411125</v>
      </c>
      <c r="AX94" s="39">
        <v>0.43979302237586998</v>
      </c>
      <c r="AY94" s="39">
        <v>0.93915497166441098</v>
      </c>
      <c r="AZ94" s="39">
        <v>1.0166879330869201</v>
      </c>
      <c r="BA94" s="39">
        <v>1.0220519787187901</v>
      </c>
      <c r="BB94" s="39"/>
      <c r="BC94" s="395">
        <v>0.99706470975517303</v>
      </c>
      <c r="BD94" s="297">
        <v>0.109067919876132</v>
      </c>
      <c r="BE94"/>
      <c r="BF94" s="706"/>
      <c r="BG94" s="40">
        <v>15</v>
      </c>
      <c r="BH94" s="40">
        <v>169.51499426404001</v>
      </c>
      <c r="BI94" s="40">
        <v>198.20307095115999</v>
      </c>
      <c r="BJ94" s="40">
        <v>326.719808187789</v>
      </c>
      <c r="BK94" s="40">
        <v>201.70878810310501</v>
      </c>
      <c r="BL94" s="40">
        <v>180.186613071755</v>
      </c>
      <c r="BM94" s="40">
        <v>571.64376268705701</v>
      </c>
      <c r="BN94" s="40"/>
      <c r="BO94" s="395">
        <v>274.66283954415098</v>
      </c>
      <c r="BP94" s="297">
        <v>63.7855295150991</v>
      </c>
      <c r="BQ94"/>
      <c r="BR94" s="40">
        <v>15</v>
      </c>
      <c r="BS94" s="40">
        <v>80.582449105953501</v>
      </c>
      <c r="BT94" s="40">
        <v>275.007755976233</v>
      </c>
      <c r="BU94" s="40">
        <v>305.009268272116</v>
      </c>
      <c r="BV94" s="40">
        <v>195.791106806562</v>
      </c>
      <c r="BW94" s="40">
        <v>265.50077663297401</v>
      </c>
      <c r="BX94" s="40">
        <v>144.90564291366599</v>
      </c>
      <c r="BY94" s="40">
        <v>313.47811830266397</v>
      </c>
      <c r="BZ94" s="40"/>
      <c r="CA94" s="395">
        <v>225.75358828716699</v>
      </c>
      <c r="CB94" s="297">
        <v>33.270775182125099</v>
      </c>
      <c r="CD94" s="40">
        <v>15</v>
      </c>
      <c r="CE94" s="40">
        <v>158.77747057881101</v>
      </c>
      <c r="CF94" s="40">
        <v>211.00272024044301</v>
      </c>
      <c r="CG94" s="40">
        <v>103.10202129618099</v>
      </c>
      <c r="CH94" s="40">
        <v>116.653907317452</v>
      </c>
      <c r="CI94" s="40"/>
      <c r="CJ94" s="395">
        <v>147.38402985822199</v>
      </c>
      <c r="CK94" s="297">
        <v>24.294006412868502</v>
      </c>
    </row>
    <row r="95" spans="4:89" x14ac:dyDescent="0.2">
      <c r="D95" s="40">
        <v>9.5</v>
      </c>
      <c r="E95" s="40">
        <v>1.6601758152972801</v>
      </c>
      <c r="F95" s="40">
        <v>1.8810111480179801</v>
      </c>
      <c r="G95" s="40">
        <v>1.1838649786072999</v>
      </c>
      <c r="H95" s="40">
        <v>1.34013609693508</v>
      </c>
      <c r="I95" s="40">
        <v>1.37165205506471</v>
      </c>
      <c r="J95" s="40">
        <v>1.89208863238773</v>
      </c>
      <c r="K95" s="40">
        <v>2.7311272240942301</v>
      </c>
      <c r="L95" s="40">
        <v>1.09301583028024</v>
      </c>
      <c r="M95" s="40">
        <v>1.3219592353499301</v>
      </c>
      <c r="N95"/>
      <c r="O95" s="395">
        <v>1.6067</v>
      </c>
      <c r="P95" s="297">
        <v>0.1699</v>
      </c>
      <c r="Q95" s="703"/>
      <c r="R95" s="40">
        <v>9.5</v>
      </c>
      <c r="S95" s="40">
        <v>1.07781371421329</v>
      </c>
      <c r="T95" s="40">
        <v>1.13680836075511</v>
      </c>
      <c r="U95" s="40">
        <v>1.1435709359513999</v>
      </c>
      <c r="V95" s="40">
        <v>0.99719115303794703</v>
      </c>
      <c r="W95" s="40">
        <v>1.77819924514128</v>
      </c>
      <c r="X95" s="40">
        <v>1.3523366982601901</v>
      </c>
      <c r="Y95" s="40">
        <v>1.0951833743536501</v>
      </c>
      <c r="Z95" s="40">
        <v>0.85777613151146404</v>
      </c>
      <c r="AA95" s="40"/>
      <c r="AB95" s="395">
        <v>1.1798599516530399</v>
      </c>
      <c r="AC95" s="297">
        <v>9.8707531997930503E-2</v>
      </c>
      <c r="AD95" s="706"/>
      <c r="AE95" s="706"/>
      <c r="AF95" s="41">
        <v>8.3333337599999702</v>
      </c>
      <c r="AG95" s="41">
        <v>2.1706622799850601</v>
      </c>
      <c r="AH95" s="41">
        <v>1.7927553726933001</v>
      </c>
      <c r="AI95" s="41">
        <v>1.7927553726933001</v>
      </c>
      <c r="AJ95" s="41">
        <v>1.7832608665799601</v>
      </c>
      <c r="AK95" s="41">
        <v>1.6271117254112799</v>
      </c>
      <c r="AL95" s="41">
        <v>1.62926124813497</v>
      </c>
      <c r="AM95" s="41">
        <v>1.6267005810195301</v>
      </c>
      <c r="AN95" s="41">
        <v>2.18524571487852</v>
      </c>
      <c r="AO95" s="41">
        <v>1.82530433379572</v>
      </c>
      <c r="AP95"/>
      <c r="AQ95" s="395">
        <v>1.82589527724352</v>
      </c>
      <c r="AR95" s="297">
        <v>7.1673443558276498E-2</v>
      </c>
      <c r="AT95" s="39">
        <v>8.3333337599999702</v>
      </c>
      <c r="AU95" s="39">
        <v>1.5009790385537101</v>
      </c>
      <c r="AV95" s="39">
        <v>1.2593385351716</v>
      </c>
      <c r="AW95" s="39">
        <v>1.86048394751103</v>
      </c>
      <c r="AX95" s="39">
        <v>1.0222221086918699</v>
      </c>
      <c r="AY95" s="39">
        <v>0.85263733999312397</v>
      </c>
      <c r="AZ95" s="39">
        <v>0.836588979103982</v>
      </c>
      <c r="BA95" s="39">
        <v>0.90320351671820498</v>
      </c>
      <c r="BB95" s="39"/>
      <c r="BC95" s="395">
        <v>1.1764933522490699</v>
      </c>
      <c r="BD95" s="297">
        <v>0.146295694506475</v>
      </c>
      <c r="BE95"/>
      <c r="BF95" s="706"/>
      <c r="BG95" s="40">
        <v>15.25</v>
      </c>
      <c r="BH95" s="40">
        <v>186.433930597169</v>
      </c>
      <c r="BI95" s="40">
        <v>220.97355658127401</v>
      </c>
      <c r="BJ95" s="40">
        <v>281.78847483189799</v>
      </c>
      <c r="BK95" s="40">
        <v>173.06859506615299</v>
      </c>
      <c r="BL95" s="40">
        <v>190.17494593640299</v>
      </c>
      <c r="BM95" s="40">
        <v>479.38275823156403</v>
      </c>
      <c r="BN95" s="40"/>
      <c r="BO95" s="395">
        <v>255.30371020741001</v>
      </c>
      <c r="BP95" s="297">
        <v>47.553071618262202</v>
      </c>
      <c r="BQ95"/>
      <c r="BR95" s="40">
        <v>15.25</v>
      </c>
      <c r="BS95" s="40">
        <v>92.361963035793906</v>
      </c>
      <c r="BT95" s="40">
        <v>249.499853645499</v>
      </c>
      <c r="BU95" s="40">
        <v>292.76522059875498</v>
      </c>
      <c r="BV95" s="40">
        <v>203.964198511185</v>
      </c>
      <c r="BW95" s="40">
        <v>297.92532740919103</v>
      </c>
      <c r="BX95" s="40">
        <v>136.39321036406</v>
      </c>
      <c r="BY95" s="40">
        <v>302.532057440389</v>
      </c>
      <c r="BZ95" s="40"/>
      <c r="CA95" s="395">
        <v>225.06311871498201</v>
      </c>
      <c r="CB95" s="297">
        <v>31.776069288479899</v>
      </c>
      <c r="CD95" s="40">
        <v>15.25</v>
      </c>
      <c r="CE95" s="40">
        <v>127.149194213711</v>
      </c>
      <c r="CF95" s="40">
        <v>167.88774150399701</v>
      </c>
      <c r="CG95" s="40">
        <v>98.030476102309706</v>
      </c>
      <c r="CH95" s="40">
        <v>119.384664241886</v>
      </c>
      <c r="CI95" s="40"/>
      <c r="CJ95" s="395">
        <v>128.113019015476</v>
      </c>
      <c r="CK95" s="297">
        <v>14.617629403291099</v>
      </c>
    </row>
    <row r="96" spans="4:89" x14ac:dyDescent="0.2">
      <c r="D96" s="40">
        <v>9.75</v>
      </c>
      <c r="E96" s="40">
        <v>1.3773311196431399</v>
      </c>
      <c r="F96" s="40">
        <v>1.1299282740467</v>
      </c>
      <c r="G96" s="40">
        <v>1.0726534139639701</v>
      </c>
      <c r="H96" s="40">
        <v>1.1339612916975901</v>
      </c>
      <c r="I96" s="40">
        <v>1.42880429924199</v>
      </c>
      <c r="J96" s="40">
        <v>1.3393693329360801</v>
      </c>
      <c r="K96" s="40">
        <v>1.2420049647665901</v>
      </c>
      <c r="L96" s="40">
        <v>0.84264985281217497</v>
      </c>
      <c r="M96" s="40">
        <v>1.0778826283121701</v>
      </c>
      <c r="N96"/>
      <c r="O96" s="395">
        <v>1.1821999999999999</v>
      </c>
      <c r="P96" s="297">
        <v>6.1699999999999998E-2</v>
      </c>
      <c r="Q96" s="703"/>
      <c r="R96" s="40">
        <v>9.75</v>
      </c>
      <c r="S96" s="40">
        <v>0.96154055537614103</v>
      </c>
      <c r="T96" s="40">
        <v>0.77422412543969998</v>
      </c>
      <c r="U96" s="40">
        <v>1.23344918548673</v>
      </c>
      <c r="V96" s="40">
        <v>1.03811691365266</v>
      </c>
      <c r="W96" s="40">
        <v>1.7705345954829801</v>
      </c>
      <c r="X96" s="40">
        <v>1.12694725136371</v>
      </c>
      <c r="Y96" s="40">
        <v>0.881416192383073</v>
      </c>
      <c r="Z96" s="40">
        <v>0.91496121044339795</v>
      </c>
      <c r="AA96" s="40"/>
      <c r="AB96" s="395">
        <v>1.08764875370355</v>
      </c>
      <c r="AC96" s="297">
        <v>0.1100389335435</v>
      </c>
      <c r="AD96" s="706"/>
      <c r="AE96" s="706"/>
      <c r="AF96" s="41">
        <v>8.5000004299999699</v>
      </c>
      <c r="AG96" s="41">
        <v>1.91433513848337</v>
      </c>
      <c r="AH96" s="41">
        <v>2.0194697760404101</v>
      </c>
      <c r="AI96" s="41">
        <v>2.0194697760404101</v>
      </c>
      <c r="AJ96" s="41">
        <v>1.8211785577645601</v>
      </c>
      <c r="AK96" s="41">
        <v>1.6407615086657801</v>
      </c>
      <c r="AL96" s="41">
        <v>1.48014841312169</v>
      </c>
      <c r="AM96" s="41">
        <v>1.90790343896005</v>
      </c>
      <c r="AN96" s="41">
        <v>1.87123302897842</v>
      </c>
      <c r="AO96" s="41">
        <v>1.86404079507082</v>
      </c>
      <c r="AP96"/>
      <c r="AQ96" s="395">
        <v>1.8376156036806099</v>
      </c>
      <c r="AR96" s="297">
        <v>5.8404845733403002E-2</v>
      </c>
      <c r="AT96" s="39">
        <v>8.5000004299999699</v>
      </c>
      <c r="AU96" s="39">
        <v>1.2690755538788501</v>
      </c>
      <c r="AV96" s="39">
        <v>1.1687491443717299</v>
      </c>
      <c r="AW96" s="39">
        <v>1.5795430869317999</v>
      </c>
      <c r="AX96" s="39">
        <v>0.58943806807453003</v>
      </c>
      <c r="AY96" s="39">
        <v>0.93622922946847997</v>
      </c>
      <c r="AZ96" s="39">
        <v>0.92639231281202306</v>
      </c>
      <c r="BA96" s="39">
        <v>1.1646752042955599</v>
      </c>
      <c r="BB96" s="39"/>
      <c r="BC96" s="395">
        <v>1.0905860856904199</v>
      </c>
      <c r="BD96" s="297">
        <v>0.117966002995048</v>
      </c>
      <c r="BE96"/>
      <c r="BF96" s="706"/>
      <c r="BG96" s="40">
        <v>15.5</v>
      </c>
      <c r="BH96" s="40">
        <v>181.792594634208</v>
      </c>
      <c r="BI96" s="40">
        <v>177.27693342099201</v>
      </c>
      <c r="BJ96" s="40">
        <v>293.841319869095</v>
      </c>
      <c r="BK96" s="40">
        <v>172.250303836526</v>
      </c>
      <c r="BL96" s="40">
        <v>168.107791177503</v>
      </c>
      <c r="BM96" s="40">
        <v>488.86043001630702</v>
      </c>
      <c r="BN96" s="40"/>
      <c r="BO96" s="395">
        <v>247.021562159105</v>
      </c>
      <c r="BP96" s="297">
        <v>52.158535090093402</v>
      </c>
      <c r="BQ96"/>
      <c r="BR96" s="40">
        <v>15.5</v>
      </c>
      <c r="BS96" s="40">
        <v>91.311385829870304</v>
      </c>
      <c r="BT96" s="40">
        <v>215.04535501455501</v>
      </c>
      <c r="BU96" s="40">
        <v>278.197124174853</v>
      </c>
      <c r="BV96" s="40">
        <v>184.984456399468</v>
      </c>
      <c r="BW96" s="40">
        <v>283.482158292137</v>
      </c>
      <c r="BX96" s="40">
        <v>147.812995189242</v>
      </c>
      <c r="BY96" s="40">
        <v>326.03209114377103</v>
      </c>
      <c r="BZ96" s="40"/>
      <c r="CA96" s="395">
        <v>218.123652291985</v>
      </c>
      <c r="CB96" s="297">
        <v>31.493540211435899</v>
      </c>
      <c r="CD96" s="40">
        <v>15.5</v>
      </c>
      <c r="CE96" s="40">
        <v>136.094626721992</v>
      </c>
      <c r="CF96" s="40">
        <v>182.807519588823</v>
      </c>
      <c r="CG96" s="40">
        <v>86.325107952226901</v>
      </c>
      <c r="CH96" s="40">
        <v>128.54787111986099</v>
      </c>
      <c r="CI96" s="40"/>
      <c r="CJ96" s="395">
        <v>133.44378134572599</v>
      </c>
      <c r="CK96" s="297">
        <v>19.765173398861801</v>
      </c>
    </row>
    <row r="97" spans="4:89" x14ac:dyDescent="0.2">
      <c r="D97" s="40">
        <v>10</v>
      </c>
      <c r="E97" s="40">
        <v>1.7754658841320801</v>
      </c>
      <c r="F97" s="40">
        <v>1.22111547220825</v>
      </c>
      <c r="G97" s="40">
        <v>1.1479902747217401</v>
      </c>
      <c r="H97" s="40">
        <v>1.2334315937682101</v>
      </c>
      <c r="I97" s="40">
        <v>1.7145650032842099</v>
      </c>
      <c r="J97" s="40">
        <v>1.4127594993235999</v>
      </c>
      <c r="K97" s="40">
        <v>1.96743364039156</v>
      </c>
      <c r="L97" s="40">
        <v>0.97110257339352601</v>
      </c>
      <c r="M97" s="40">
        <v>1.41465645678967</v>
      </c>
      <c r="N97"/>
      <c r="O97" s="395">
        <v>1.4278</v>
      </c>
      <c r="P97" s="297">
        <v>0.10979999999999999</v>
      </c>
      <c r="Q97" s="703"/>
      <c r="R97" s="40">
        <v>10</v>
      </c>
      <c r="S97" s="40">
        <v>1.19565472936074</v>
      </c>
      <c r="T97" s="40">
        <v>1.06971561905797</v>
      </c>
      <c r="U97" s="40">
        <v>1.0711368642717001</v>
      </c>
      <c r="V97" s="40">
        <v>0.70072891594244302</v>
      </c>
      <c r="W97" s="40">
        <v>2.18534872402335</v>
      </c>
      <c r="X97" s="40">
        <v>1.2521636119750601</v>
      </c>
      <c r="Y97" s="40">
        <v>0.80769773093077102</v>
      </c>
      <c r="Z97" s="40">
        <v>1.2587483790104199</v>
      </c>
      <c r="AA97" s="40"/>
      <c r="AB97" s="395">
        <v>1.1926493218215599</v>
      </c>
      <c r="AC97" s="297">
        <v>0.15887009278498801</v>
      </c>
      <c r="AD97" s="706"/>
      <c r="AE97" s="706"/>
      <c r="AF97" s="41">
        <v>8.6666670999999695</v>
      </c>
      <c r="AG97" s="41">
        <v>1.7367960640667299</v>
      </c>
      <c r="AH97" s="41">
        <v>1.8958620595292599</v>
      </c>
      <c r="AI97" s="41">
        <v>1.8958620595292599</v>
      </c>
      <c r="AJ97" s="41">
        <v>1.8114037389620901</v>
      </c>
      <c r="AK97" s="41">
        <v>1.5042369845900301</v>
      </c>
      <c r="AL97" s="41">
        <v>1.5992287544842201</v>
      </c>
      <c r="AM97" s="41">
        <v>1.92336101494256</v>
      </c>
      <c r="AN97" s="41">
        <v>1.6522589551520499</v>
      </c>
      <c r="AO97" s="41">
        <v>1.8016757525809299</v>
      </c>
      <c r="AP97"/>
      <c r="AQ97" s="395">
        <v>1.7578539315374599</v>
      </c>
      <c r="AR97" s="297">
        <v>4.8783855866408397E-2</v>
      </c>
      <c r="AT97" s="39">
        <v>8.6666670999999695</v>
      </c>
      <c r="AU97" s="39">
        <v>1.1724521769663501</v>
      </c>
      <c r="AV97" s="39">
        <v>1.24455982117969</v>
      </c>
      <c r="AW97" s="39">
        <v>1.5088695775887599</v>
      </c>
      <c r="AX97" s="39">
        <v>1.08580561686267</v>
      </c>
      <c r="AY97" s="39">
        <v>0.91432910972274395</v>
      </c>
      <c r="AZ97" s="39">
        <v>1.1567649673809699</v>
      </c>
      <c r="BA97" s="39">
        <v>1.0156948924131799</v>
      </c>
      <c r="BB97" s="39"/>
      <c r="BC97" s="395">
        <v>1.15692516601634</v>
      </c>
      <c r="BD97" s="297">
        <v>7.16543692115401E-2</v>
      </c>
      <c r="BE97"/>
      <c r="BF97" s="706"/>
      <c r="BG97" s="40">
        <v>15.75</v>
      </c>
      <c r="BH97" s="40">
        <v>165.78922150660799</v>
      </c>
      <c r="BI97" s="40">
        <v>194.41369846218899</v>
      </c>
      <c r="BJ97" s="40">
        <v>304.05836543899602</v>
      </c>
      <c r="BK97" s="40">
        <v>218.483758310463</v>
      </c>
      <c r="BL97" s="40">
        <v>185.895987659035</v>
      </c>
      <c r="BM97" s="40">
        <v>509.86351289842202</v>
      </c>
      <c r="BN97" s="40"/>
      <c r="BO97" s="395">
        <v>263.084090712619</v>
      </c>
      <c r="BP97" s="297">
        <v>53.137582949907099</v>
      </c>
      <c r="BQ97"/>
      <c r="BR97" s="40">
        <v>15.75</v>
      </c>
      <c r="BS97" s="40">
        <v>84.825977656641996</v>
      </c>
      <c r="BT97" s="40">
        <v>241.131287567313</v>
      </c>
      <c r="BU97" s="40">
        <v>284.56565602283098</v>
      </c>
      <c r="BV97" s="40">
        <v>178.83193293633499</v>
      </c>
      <c r="BW97" s="40">
        <v>253.787784681304</v>
      </c>
      <c r="BX97" s="40">
        <v>119.218831009418</v>
      </c>
      <c r="BY97" s="40">
        <v>315.95180034953898</v>
      </c>
      <c r="BZ97" s="40"/>
      <c r="CA97" s="395">
        <v>211.18761003191199</v>
      </c>
      <c r="CB97" s="297">
        <v>32.566298751126602</v>
      </c>
      <c r="CD97" s="40">
        <v>15.75</v>
      </c>
      <c r="CE97" s="40">
        <v>105.130690619449</v>
      </c>
      <c r="CF97" s="40">
        <v>174.98666824016101</v>
      </c>
      <c r="CG97" s="40">
        <v>82.761303601101105</v>
      </c>
      <c r="CH97" s="40">
        <v>116.532540254656</v>
      </c>
      <c r="CI97" s="40"/>
      <c r="CJ97" s="395">
        <v>119.852800678842</v>
      </c>
      <c r="CK97" s="297">
        <v>19.6708056978323</v>
      </c>
    </row>
    <row r="98" spans="4:89" x14ac:dyDescent="0.2">
      <c r="D98" s="40">
        <v>10.25</v>
      </c>
      <c r="E98" s="40">
        <v>1.3004710679984499</v>
      </c>
      <c r="F98" s="40">
        <v>1.7268299063771599</v>
      </c>
      <c r="G98" s="40">
        <v>1.1787399968165</v>
      </c>
      <c r="H98" s="40">
        <v>1.70094188184633</v>
      </c>
      <c r="I98" s="40">
        <v>1.34123233514688</v>
      </c>
      <c r="J98" s="40">
        <v>1.46484272313894</v>
      </c>
      <c r="K98" s="40">
        <v>1.90440760974802</v>
      </c>
      <c r="L98" s="40">
        <v>1.10983152154148</v>
      </c>
      <c r="M98" s="40">
        <v>1.0393868567847</v>
      </c>
      <c r="N98"/>
      <c r="O98" s="395">
        <v>1.4177999999999999</v>
      </c>
      <c r="P98" s="297">
        <v>0.1004</v>
      </c>
      <c r="Q98" s="703"/>
      <c r="R98" s="40">
        <v>10.25</v>
      </c>
      <c r="S98" s="40">
        <v>1.1343391384866199</v>
      </c>
      <c r="T98" s="40">
        <v>1.1698963804890901</v>
      </c>
      <c r="U98" s="40">
        <v>1.2017186124046999</v>
      </c>
      <c r="V98" s="40">
        <v>1.13868448275307</v>
      </c>
      <c r="W98" s="40">
        <v>2.1077792786924001</v>
      </c>
      <c r="X98" s="40">
        <v>1.1269472491994399</v>
      </c>
      <c r="Y98" s="40">
        <v>1.6012667248536101</v>
      </c>
      <c r="Z98" s="40">
        <v>1.2181435538763801</v>
      </c>
      <c r="AA98" s="40"/>
      <c r="AB98" s="395">
        <v>1.3373469275944101</v>
      </c>
      <c r="AC98" s="297">
        <v>0.12311513129514801</v>
      </c>
      <c r="AD98" s="706"/>
      <c r="AE98" s="706"/>
      <c r="AF98" s="41">
        <v>8.8333337699999692</v>
      </c>
      <c r="AG98" s="41">
        <v>2.2358753782650602</v>
      </c>
      <c r="AH98" s="41">
        <v>1.8461203540605799</v>
      </c>
      <c r="AI98" s="41">
        <v>1.8461203540605799</v>
      </c>
      <c r="AJ98" s="41">
        <v>1.9457684152799799</v>
      </c>
      <c r="AK98" s="41">
        <v>1.4676631323123399</v>
      </c>
      <c r="AL98" s="41">
        <v>1.38834541009438</v>
      </c>
      <c r="AM98" s="41">
        <v>1.6105699561001401</v>
      </c>
      <c r="AN98" s="41">
        <v>2.04044028879182</v>
      </c>
      <c r="AO98" s="41">
        <v>1.8199490893789101</v>
      </c>
      <c r="AP98"/>
      <c r="AQ98" s="395">
        <v>1.80009470870487</v>
      </c>
      <c r="AR98" s="297">
        <v>9.0484068951444396E-2</v>
      </c>
      <c r="AT98" s="39">
        <v>8.8333337699999692</v>
      </c>
      <c r="AU98" s="39">
        <v>1.48756770547394</v>
      </c>
      <c r="AV98" s="39">
        <v>1.3143916279008001</v>
      </c>
      <c r="AW98" s="39">
        <v>1.4201126730398399</v>
      </c>
      <c r="AX98" s="39">
        <v>1.1870611128434201</v>
      </c>
      <c r="AY98" s="39">
        <v>0.86144176089054303</v>
      </c>
      <c r="AZ98" s="39">
        <v>0.64001338372299998</v>
      </c>
      <c r="BA98" s="39">
        <v>1.0080491958062401</v>
      </c>
      <c r="BB98" s="39"/>
      <c r="BC98" s="395">
        <v>1.1312339228111099</v>
      </c>
      <c r="BD98" s="297">
        <v>0.117143382097101</v>
      </c>
      <c r="BE98"/>
      <c r="BF98" s="706"/>
      <c r="BG98" s="40">
        <v>16</v>
      </c>
      <c r="BH98" s="40">
        <v>160.33380821177499</v>
      </c>
      <c r="BI98" s="40">
        <v>217.31184577845499</v>
      </c>
      <c r="BJ98" s="40">
        <v>249.21510714510001</v>
      </c>
      <c r="BK98" s="40">
        <v>153.42960555510001</v>
      </c>
      <c r="BL98" s="40">
        <v>186.51082215300201</v>
      </c>
      <c r="BM98" s="40">
        <v>436.38234306527198</v>
      </c>
      <c r="BN98" s="40"/>
      <c r="BO98" s="395">
        <v>233.86392198478401</v>
      </c>
      <c r="BP98" s="297">
        <v>43.066620463401797</v>
      </c>
      <c r="BQ98"/>
      <c r="BR98" s="40">
        <v>16</v>
      </c>
      <c r="BS98" s="40">
        <v>80.475963196821098</v>
      </c>
      <c r="BT98" s="40">
        <v>260.10514801850297</v>
      </c>
      <c r="BU98" s="40">
        <v>279.33679740998002</v>
      </c>
      <c r="BV98" s="40">
        <v>192.86240823816399</v>
      </c>
      <c r="BW98" s="40">
        <v>274.55615874537699</v>
      </c>
      <c r="BX98" s="40">
        <v>127.592017781968</v>
      </c>
      <c r="BY98" s="40">
        <v>274.45570369759002</v>
      </c>
      <c r="BZ98" s="40"/>
      <c r="CA98" s="395">
        <v>212.76917101262899</v>
      </c>
      <c r="CB98" s="297">
        <v>30.646884111755</v>
      </c>
      <c r="CD98" s="40">
        <v>16</v>
      </c>
      <c r="CE98" s="40">
        <v>119.62013414873201</v>
      </c>
      <c r="CF98" s="40">
        <v>176.711268619734</v>
      </c>
      <c r="CG98" s="40">
        <v>91.643309860116602</v>
      </c>
      <c r="CH98" s="40">
        <v>125.39232947564101</v>
      </c>
      <c r="CI98" s="40"/>
      <c r="CJ98" s="395">
        <v>128.34176052605599</v>
      </c>
      <c r="CK98" s="297">
        <v>17.727454001941801</v>
      </c>
    </row>
    <row r="99" spans="4:89" x14ac:dyDescent="0.2">
      <c r="D99" s="40">
        <v>10.5</v>
      </c>
      <c r="E99" s="40">
        <v>1.84002818362537</v>
      </c>
      <c r="F99" s="40">
        <v>1.76310788636807</v>
      </c>
      <c r="G99" s="40">
        <v>1.17166751990212</v>
      </c>
      <c r="H99" s="40">
        <v>1.22845803381942</v>
      </c>
      <c r="I99" s="40">
        <v>1.4507859365271301</v>
      </c>
      <c r="J99" s="40">
        <v>1.3779624292604</v>
      </c>
      <c r="K99" s="40">
        <v>1.97084043334388</v>
      </c>
      <c r="L99" s="40">
        <v>1.33374489531942</v>
      </c>
      <c r="M99" s="40">
        <v>1.1803207413726999</v>
      </c>
      <c r="N99"/>
      <c r="O99" s="395">
        <v>1.4789000000000001</v>
      </c>
      <c r="P99" s="297">
        <v>0.1007</v>
      </c>
      <c r="Q99" s="703"/>
      <c r="R99" s="40">
        <v>10.5</v>
      </c>
      <c r="S99" s="40">
        <v>1.2263126033884</v>
      </c>
      <c r="T99" s="40">
        <v>1.0821541258751299</v>
      </c>
      <c r="U99" s="40">
        <v>1.0978538346975699</v>
      </c>
      <c r="V99" s="40">
        <v>0.90835229944609197</v>
      </c>
      <c r="W99" s="40">
        <v>1.74436906381274</v>
      </c>
      <c r="X99" s="40">
        <v>1.1991874574814601</v>
      </c>
      <c r="Y99" s="40">
        <v>0.54808059481543703</v>
      </c>
      <c r="Z99" s="40">
        <v>0.90909604947065903</v>
      </c>
      <c r="AA99" s="40"/>
      <c r="AB99" s="395">
        <v>1.08942575362343</v>
      </c>
      <c r="AC99" s="297">
        <v>0.120876358681034</v>
      </c>
      <c r="AD99" s="706"/>
      <c r="AE99" s="706"/>
      <c r="AF99" s="41">
        <v>9.0000004399999707</v>
      </c>
      <c r="AG99" s="41">
        <v>1.5462821928768</v>
      </c>
      <c r="AH99" s="41">
        <v>1.5930669814598699</v>
      </c>
      <c r="AI99" s="41">
        <v>1.5930669814598699</v>
      </c>
      <c r="AJ99" s="41">
        <v>1.99613830269436</v>
      </c>
      <c r="AK99" s="41">
        <v>1.5132899269248099</v>
      </c>
      <c r="AL99" s="41">
        <v>1.5053359267359701</v>
      </c>
      <c r="AM99" s="41">
        <v>2.0415651288466199</v>
      </c>
      <c r="AN99" s="41">
        <v>1.4235630630531999</v>
      </c>
      <c r="AO99" s="41">
        <v>1.8395210719369699</v>
      </c>
      <c r="AP99"/>
      <c r="AQ99" s="395">
        <v>1.6724255084431601</v>
      </c>
      <c r="AR99" s="297">
        <v>7.5705774206479406E-2</v>
      </c>
      <c r="AT99" s="39">
        <v>9.0000004399999707</v>
      </c>
      <c r="AU99" s="39">
        <v>1.1703178254970199</v>
      </c>
      <c r="AV99" s="39">
        <v>1.1299872316771</v>
      </c>
      <c r="AW99" s="39">
        <v>1.2550912589927401</v>
      </c>
      <c r="AX99" s="39">
        <v>1.04828754439236</v>
      </c>
      <c r="AY99" s="39">
        <v>0.91636981785891503</v>
      </c>
      <c r="AZ99" s="39">
        <v>0.97602037172754996</v>
      </c>
      <c r="BA99" s="39">
        <v>1.03756941914913</v>
      </c>
      <c r="BB99" s="39"/>
      <c r="BC99" s="395">
        <v>1.0762347813278299</v>
      </c>
      <c r="BD99" s="297">
        <v>4.4079575618738903E-2</v>
      </c>
      <c r="BE99"/>
      <c r="BF99" s="706"/>
      <c r="BG99" s="40">
        <v>16.25</v>
      </c>
      <c r="BH99" s="40">
        <v>164.16398729966301</v>
      </c>
      <c r="BI99" s="40">
        <v>208.38357147189399</v>
      </c>
      <c r="BJ99" s="40">
        <v>291.63934663966</v>
      </c>
      <c r="BK99" s="40">
        <v>187.38869158462899</v>
      </c>
      <c r="BL99" s="40">
        <v>190.38548265517599</v>
      </c>
      <c r="BM99" s="40">
        <v>435.036663121093</v>
      </c>
      <c r="BN99" s="40"/>
      <c r="BO99" s="395">
        <v>246.16629046201899</v>
      </c>
      <c r="BP99" s="297">
        <v>41.816277824991097</v>
      </c>
      <c r="BQ99"/>
      <c r="BR99" s="40">
        <v>16.25</v>
      </c>
      <c r="BS99" s="40">
        <v>80.620157517745199</v>
      </c>
      <c r="BT99" s="40">
        <v>188.45678376251499</v>
      </c>
      <c r="BU99" s="40">
        <v>243.97452863585099</v>
      </c>
      <c r="BV99" s="40">
        <v>161.69112158878599</v>
      </c>
      <c r="BW99" s="40">
        <v>188.897627422559</v>
      </c>
      <c r="BX99" s="40">
        <v>129.808255815113</v>
      </c>
      <c r="BY99" s="40">
        <v>273.03330052336997</v>
      </c>
      <c r="BZ99" s="40"/>
      <c r="CA99" s="395">
        <v>180.92596789513399</v>
      </c>
      <c r="CB99" s="297">
        <v>24.699815728444801</v>
      </c>
      <c r="CD99" s="40">
        <v>16.25</v>
      </c>
      <c r="CE99" s="40">
        <v>130.32771895816899</v>
      </c>
      <c r="CF99" s="40">
        <v>130.78879371395101</v>
      </c>
      <c r="CG99" s="40">
        <v>70.480048385749797</v>
      </c>
      <c r="CH99" s="40">
        <v>117.74621008722499</v>
      </c>
      <c r="CI99" s="40"/>
      <c r="CJ99" s="395">
        <v>112.335692786273</v>
      </c>
      <c r="CK99" s="297">
        <v>14.275265920652799</v>
      </c>
    </row>
    <row r="100" spans="4:89" x14ac:dyDescent="0.2">
      <c r="D100" s="40">
        <v>10.75</v>
      </c>
      <c r="E100" s="40">
        <v>1.2395980052717599</v>
      </c>
      <c r="F100" s="40">
        <v>1.77943295939</v>
      </c>
      <c r="G100" s="40">
        <v>0.95205922636954399</v>
      </c>
      <c r="H100" s="40">
        <v>1.34995391314998</v>
      </c>
      <c r="I100" s="40">
        <v>1.50763493829256</v>
      </c>
      <c r="J100" s="40">
        <v>1.65494678074051</v>
      </c>
      <c r="K100" s="40">
        <v>1.6608205971527601</v>
      </c>
      <c r="L100" s="40">
        <v>1.1979133539235101</v>
      </c>
      <c r="M100" s="40">
        <v>0.936373794431409</v>
      </c>
      <c r="N100"/>
      <c r="O100" s="395">
        <v>1.3644000000000001</v>
      </c>
      <c r="P100" s="297">
        <v>0.1026</v>
      </c>
      <c r="Q100" s="703"/>
      <c r="R100" s="40">
        <v>10.75</v>
      </c>
      <c r="S100" s="40">
        <v>1.18032587093751</v>
      </c>
      <c r="T100" s="40">
        <v>0.93362321096689704</v>
      </c>
      <c r="U100" s="40">
        <v>1.01660304198393</v>
      </c>
      <c r="V100" s="40">
        <v>0.91819650771572103</v>
      </c>
      <c r="W100" s="40">
        <v>1.7950120368948199</v>
      </c>
      <c r="X100" s="40">
        <v>1.3921113094858899</v>
      </c>
      <c r="Y100" s="40">
        <v>0.93956672292740895</v>
      </c>
      <c r="Z100" s="40">
        <v>0.89076745669548796</v>
      </c>
      <c r="AA100" s="40"/>
      <c r="AB100" s="395">
        <v>1.1332757697009599</v>
      </c>
      <c r="AC100" s="297">
        <v>0.112056321235811</v>
      </c>
      <c r="AD100" s="706"/>
      <c r="AE100" s="706"/>
      <c r="AF100" s="41">
        <v>9.1666671099999704</v>
      </c>
      <c r="AG100" s="41">
        <v>1.6992162002765101</v>
      </c>
      <c r="AH100" s="41">
        <v>2.11734164934518</v>
      </c>
      <c r="AI100" s="41">
        <v>2.11734164934518</v>
      </c>
      <c r="AJ100" s="41">
        <v>1.8781159090430199</v>
      </c>
      <c r="AK100" s="41">
        <v>1.48930660017355</v>
      </c>
      <c r="AL100" s="41">
        <v>1.44898742368811</v>
      </c>
      <c r="AM100" s="41">
        <v>1.7096542355044899</v>
      </c>
      <c r="AN100" s="41">
        <v>1.18716528663827</v>
      </c>
      <c r="AO100" s="41">
        <v>1.8005595731546999</v>
      </c>
      <c r="AP100"/>
      <c r="AQ100" s="395">
        <v>1.7164098363521101</v>
      </c>
      <c r="AR100" s="297">
        <v>0.102622173044892</v>
      </c>
      <c r="AT100" s="39">
        <v>9.1666671099999704</v>
      </c>
      <c r="AU100" s="39">
        <v>0.99074522052316405</v>
      </c>
      <c r="AV100" s="39">
        <v>0.92383547710214098</v>
      </c>
      <c r="AW100" s="39">
        <v>1.2723910193567001</v>
      </c>
      <c r="AX100" s="39">
        <v>1.24641392420708</v>
      </c>
      <c r="AY100" s="39">
        <v>0.95620974267827796</v>
      </c>
      <c r="AZ100" s="39">
        <v>0.83201735782340902</v>
      </c>
      <c r="BA100" s="39">
        <v>0.95762179855878404</v>
      </c>
      <c r="BB100" s="39"/>
      <c r="BC100" s="395">
        <v>1.02560493432136</v>
      </c>
      <c r="BD100" s="297">
        <v>6.3272982460329003E-2</v>
      </c>
      <c r="BE100"/>
      <c r="BF100" s="706"/>
      <c r="BG100" s="40">
        <v>16.5</v>
      </c>
      <c r="BH100" s="40">
        <v>164.32461242343999</v>
      </c>
      <c r="BI100" s="40">
        <v>193.90642489221199</v>
      </c>
      <c r="BJ100" s="40">
        <v>251.07657503057399</v>
      </c>
      <c r="BK100" s="40">
        <v>195.16245826608699</v>
      </c>
      <c r="BL100" s="40">
        <v>174.249645790226</v>
      </c>
      <c r="BM100" s="40">
        <v>397.35999053163101</v>
      </c>
      <c r="BN100" s="40"/>
      <c r="BO100" s="395">
        <v>229.34661782236199</v>
      </c>
      <c r="BP100" s="297">
        <v>35.771863245720901</v>
      </c>
      <c r="BQ100"/>
      <c r="BR100" s="40">
        <v>16.5</v>
      </c>
      <c r="BS100" s="40">
        <v>77.822095253541093</v>
      </c>
      <c r="BT100" s="40">
        <v>175.790888041541</v>
      </c>
      <c r="BU100" s="40">
        <v>244.906102002007</v>
      </c>
      <c r="BV100" s="40">
        <v>135.42369189640999</v>
      </c>
      <c r="BW100" s="40">
        <v>134.91559651729301</v>
      </c>
      <c r="BX100" s="40">
        <v>122.46769549258001</v>
      </c>
      <c r="BY100" s="40">
        <v>307.541275736383</v>
      </c>
      <c r="BZ100" s="40"/>
      <c r="CA100" s="395">
        <v>171.26676356282201</v>
      </c>
      <c r="CB100" s="297">
        <v>29.973540215541501</v>
      </c>
      <c r="CD100" s="40">
        <v>16.5</v>
      </c>
      <c r="CE100" s="40">
        <v>126.723573729194</v>
      </c>
      <c r="CF100" s="40">
        <v>158.30217503320799</v>
      </c>
      <c r="CG100" s="40">
        <v>66.861469967914999</v>
      </c>
      <c r="CH100" s="40">
        <v>117.786650132142</v>
      </c>
      <c r="CI100" s="40"/>
      <c r="CJ100" s="395">
        <v>117.418467215615</v>
      </c>
      <c r="CK100" s="297">
        <v>18.960942534385801</v>
      </c>
    </row>
    <row r="101" spans="4:89" x14ac:dyDescent="0.2">
      <c r="D101" s="40">
        <v>11</v>
      </c>
      <c r="E101" s="40">
        <v>1.33577363549619</v>
      </c>
      <c r="F101" s="40">
        <v>1.5680232583157101</v>
      </c>
      <c r="G101" s="40">
        <v>1.3162596038773799</v>
      </c>
      <c r="H101" s="40">
        <v>1.55394705319763</v>
      </c>
      <c r="I101" s="40">
        <v>1.6986894165861399</v>
      </c>
      <c r="J101" s="40">
        <v>1.3944119101029799</v>
      </c>
      <c r="K101" s="40">
        <v>1.3588532077564599</v>
      </c>
      <c r="L101" s="40">
        <v>1.0454934487807399</v>
      </c>
      <c r="M101" s="40">
        <v>0.92582678337372304</v>
      </c>
      <c r="N101"/>
      <c r="O101" s="395">
        <v>1.3567</v>
      </c>
      <c r="P101" s="297">
        <v>8.1600000000000006E-2</v>
      </c>
      <c r="Q101" s="703"/>
      <c r="R101" s="40">
        <v>11</v>
      </c>
      <c r="S101" s="40">
        <v>1.1893116804916499</v>
      </c>
      <c r="T101" s="40">
        <v>0.961914747569522</v>
      </c>
      <c r="U101" s="40">
        <v>1.0296290126124901</v>
      </c>
      <c r="V101" s="40">
        <v>2.0384841191052701</v>
      </c>
      <c r="W101" s="40">
        <v>1.5329303837424799</v>
      </c>
      <c r="X101" s="40">
        <v>1.2052074765259999</v>
      </c>
      <c r="Y101" s="40">
        <v>0.95491354066953404</v>
      </c>
      <c r="Z101" s="40">
        <v>0.52786222372108305</v>
      </c>
      <c r="AA101" s="40"/>
      <c r="AB101" s="395">
        <v>1.1800316480547499</v>
      </c>
      <c r="AC101" s="297">
        <v>0.158587355342729</v>
      </c>
      <c r="AD101" s="706"/>
      <c r="AE101" s="706"/>
      <c r="AF101" s="41">
        <v>9.33333377999997</v>
      </c>
      <c r="AG101" s="41">
        <v>1.6921064539823101</v>
      </c>
      <c r="AH101" s="41">
        <v>1.83664035802934</v>
      </c>
      <c r="AI101" s="41">
        <v>1.83664035802934</v>
      </c>
      <c r="AJ101" s="41">
        <v>1.83047114674064</v>
      </c>
      <c r="AK101" s="41">
        <v>1.5205379240585</v>
      </c>
      <c r="AL101" s="41">
        <v>1.4060511515006</v>
      </c>
      <c r="AM101" s="41">
        <v>1.7986181213133801</v>
      </c>
      <c r="AN101" s="41">
        <v>1.82216062432101</v>
      </c>
      <c r="AO101" s="41">
        <v>1.8483647847270199</v>
      </c>
      <c r="AP101"/>
      <c r="AQ101" s="395">
        <v>1.73239899141135</v>
      </c>
      <c r="AR101" s="297">
        <v>5.40386146469716E-2</v>
      </c>
      <c r="AT101" s="39">
        <v>9.33333377999997</v>
      </c>
      <c r="AU101" s="39">
        <v>1.2066012574117899</v>
      </c>
      <c r="AV101" s="39">
        <v>0.97180607394810603</v>
      </c>
      <c r="AW101" s="39">
        <v>1.5253553861792699</v>
      </c>
      <c r="AX101" s="39">
        <v>0.91956767519134597</v>
      </c>
      <c r="AY101" s="39">
        <v>1.03477941528503</v>
      </c>
      <c r="AZ101" s="39">
        <v>0.65068029332264798</v>
      </c>
      <c r="BA101" s="39">
        <v>1.0073246397492599</v>
      </c>
      <c r="BB101" s="39"/>
      <c r="BC101" s="395">
        <v>1.04515924872678</v>
      </c>
      <c r="BD101" s="297">
        <v>0.101765209348969</v>
      </c>
      <c r="BE101"/>
      <c r="BF101" s="706"/>
      <c r="BG101" s="40">
        <v>16.75</v>
      </c>
      <c r="BH101" s="40">
        <v>163.79235917237901</v>
      </c>
      <c r="BI101" s="40">
        <v>169.096206508346</v>
      </c>
      <c r="BJ101" s="40">
        <v>309.48977372153303</v>
      </c>
      <c r="BK101" s="40">
        <v>198.84476879940999</v>
      </c>
      <c r="BL101" s="40">
        <v>181.923088188126</v>
      </c>
      <c r="BM101" s="40">
        <v>438.54685385389598</v>
      </c>
      <c r="BN101" s="40"/>
      <c r="BO101" s="395">
        <v>243.61550837394799</v>
      </c>
      <c r="BP101" s="297">
        <v>44.748513426010298</v>
      </c>
      <c r="BQ101"/>
      <c r="BR101" s="40">
        <v>16.75</v>
      </c>
      <c r="BS101" s="40">
        <v>74.708056134212299</v>
      </c>
      <c r="BT101" s="40">
        <v>196.272572524362</v>
      </c>
      <c r="BU101" s="40">
        <v>306.76296747756999</v>
      </c>
      <c r="BV101" s="40">
        <v>143.778421078355</v>
      </c>
      <c r="BW101" s="40">
        <v>96.995938027958502</v>
      </c>
      <c r="BX101" s="40">
        <v>166.47257138293699</v>
      </c>
      <c r="BY101" s="40">
        <v>302.22284023128901</v>
      </c>
      <c r="BZ101" s="40"/>
      <c r="CA101" s="395">
        <v>183.88762383666901</v>
      </c>
      <c r="CB101" s="297">
        <v>34.722483361195401</v>
      </c>
      <c r="CD101" s="40">
        <v>16.75</v>
      </c>
      <c r="CE101" s="40">
        <v>123.47301037370499</v>
      </c>
      <c r="CF101" s="40">
        <v>156.29682231625699</v>
      </c>
      <c r="CG101" s="40">
        <v>104.363105424908</v>
      </c>
      <c r="CH101" s="40">
        <v>113.336511637473</v>
      </c>
      <c r="CI101" s="40"/>
      <c r="CJ101" s="395">
        <v>124.367362438086</v>
      </c>
      <c r="CK101" s="297">
        <v>11.336299520277899</v>
      </c>
    </row>
    <row r="102" spans="4:89" x14ac:dyDescent="0.2">
      <c r="D102" s="40">
        <v>11.25</v>
      </c>
      <c r="E102" s="40">
        <v>1.43471983047796</v>
      </c>
      <c r="F102" s="40">
        <v>1.4404933147585</v>
      </c>
      <c r="G102" s="40">
        <v>1.1173473059683801</v>
      </c>
      <c r="H102" s="40">
        <v>1.37268997954007</v>
      </c>
      <c r="I102" s="40">
        <v>1.69807893340109</v>
      </c>
      <c r="J102" s="40">
        <v>1.3623038432190699</v>
      </c>
      <c r="K102" s="40">
        <v>1.6412815123222</v>
      </c>
      <c r="L102" s="40">
        <v>1.1745716805970901</v>
      </c>
      <c r="M102" s="40">
        <v>1.0776016008326801</v>
      </c>
      <c r="N102"/>
      <c r="O102" s="395">
        <v>1.3677999999999999</v>
      </c>
      <c r="P102" s="297">
        <v>7.2400000000000006E-2</v>
      </c>
      <c r="Q102" s="703"/>
      <c r="R102" s="40">
        <v>11.25</v>
      </c>
      <c r="S102" s="40">
        <v>1.0219271672579</v>
      </c>
      <c r="T102" s="40">
        <v>0.92491803593992705</v>
      </c>
      <c r="U102" s="40">
        <v>1.0549074859834899</v>
      </c>
      <c r="V102" s="40">
        <v>0.934305216617899</v>
      </c>
      <c r="W102" s="40">
        <v>1.8839185889177601</v>
      </c>
      <c r="X102" s="40">
        <v>1.30969545141543</v>
      </c>
      <c r="Y102" s="40">
        <v>1.0794117747554199</v>
      </c>
      <c r="Z102" s="40">
        <v>0.55185596763355504</v>
      </c>
      <c r="AA102" s="40"/>
      <c r="AB102" s="395">
        <v>1.0951174610651699</v>
      </c>
      <c r="AC102" s="297">
        <v>0.13531924788869501</v>
      </c>
      <c r="AD102" s="706"/>
      <c r="AE102" s="706"/>
      <c r="AF102" s="41">
        <v>9.5000004499999697</v>
      </c>
      <c r="AG102" s="41">
        <v>1.91433513848337</v>
      </c>
      <c r="AH102" s="41">
        <v>1.7495874364327899</v>
      </c>
      <c r="AI102" s="41">
        <v>1.7495874364327899</v>
      </c>
      <c r="AJ102" s="41">
        <v>1.8481833468584901</v>
      </c>
      <c r="AK102" s="41">
        <v>1.7041884136791401</v>
      </c>
      <c r="AL102" s="41">
        <v>1.44898742368811</v>
      </c>
      <c r="AM102" s="41">
        <v>1.65278421958527</v>
      </c>
      <c r="AN102" s="41">
        <v>1.3385288684558601</v>
      </c>
      <c r="AO102" s="41">
        <v>1.95558132264675</v>
      </c>
      <c r="AP102"/>
      <c r="AQ102" s="395">
        <v>1.7068626229180599</v>
      </c>
      <c r="AR102" s="297">
        <v>6.8071571899311095E-2</v>
      </c>
      <c r="AT102" s="39">
        <v>9.5000004499999697</v>
      </c>
      <c r="AU102" s="39">
        <v>1.2212012089968001</v>
      </c>
      <c r="AV102" s="39">
        <v>1.1194120317731</v>
      </c>
      <c r="AW102" s="39">
        <v>1.3776305485095099</v>
      </c>
      <c r="AX102" s="39">
        <v>0.64469690040643501</v>
      </c>
      <c r="AY102" s="39">
        <v>1.03107575901912</v>
      </c>
      <c r="AZ102" s="39">
        <v>1.14175973290083</v>
      </c>
      <c r="BA102" s="39">
        <v>0.981470179768962</v>
      </c>
      <c r="BB102" s="39"/>
      <c r="BC102" s="395">
        <v>1.0738923373392499</v>
      </c>
      <c r="BD102" s="297">
        <v>8.66325942494727E-2</v>
      </c>
      <c r="BE102"/>
      <c r="BF102" s="706"/>
      <c r="BG102" s="40">
        <v>17</v>
      </c>
      <c r="BH102" s="40">
        <v>119.55766031254301</v>
      </c>
      <c r="BI102" s="40">
        <v>190.35784517712199</v>
      </c>
      <c r="BJ102" s="40">
        <v>253.62949499441601</v>
      </c>
      <c r="BK102" s="40">
        <v>196.38989511052799</v>
      </c>
      <c r="BL102" s="40">
        <v>175.24723707392599</v>
      </c>
      <c r="BM102" s="40">
        <v>420.58614875442601</v>
      </c>
      <c r="BN102" s="40"/>
      <c r="BO102" s="395">
        <v>225.96138023716</v>
      </c>
      <c r="BP102" s="297">
        <v>42.692733755899397</v>
      </c>
      <c r="BQ102"/>
      <c r="BR102" s="40">
        <v>17</v>
      </c>
      <c r="BS102" s="40">
        <v>80.558359753953496</v>
      </c>
      <c r="BT102" s="40">
        <v>182.19922635423299</v>
      </c>
      <c r="BU102" s="40">
        <v>255.550083039219</v>
      </c>
      <c r="BV102" s="40">
        <v>125.865707028334</v>
      </c>
      <c r="BW102" s="40">
        <v>61.017390354345899</v>
      </c>
      <c r="BX102" s="40">
        <v>142.99758372605999</v>
      </c>
      <c r="BY102" s="40">
        <v>281.25834368892703</v>
      </c>
      <c r="BZ102" s="40"/>
      <c r="CA102" s="395">
        <v>161.34952770643901</v>
      </c>
      <c r="CB102" s="297">
        <v>31.576145566660401</v>
      </c>
      <c r="CD102" s="40">
        <v>17</v>
      </c>
      <c r="CE102" s="40">
        <v>123.648714503357</v>
      </c>
      <c r="CF102" s="40">
        <v>128.98398040850299</v>
      </c>
      <c r="CG102" s="40">
        <v>71.028371051384198</v>
      </c>
      <c r="CH102" s="40">
        <v>112.406063301153</v>
      </c>
      <c r="CI102" s="40"/>
      <c r="CJ102" s="395">
        <v>109.016782316099</v>
      </c>
      <c r="CK102" s="297">
        <v>13.125639842202601</v>
      </c>
    </row>
    <row r="103" spans="4:89" x14ac:dyDescent="0.2">
      <c r="D103" s="40">
        <v>11.5</v>
      </c>
      <c r="E103" s="40">
        <v>1.30905820113757</v>
      </c>
      <c r="F103" s="40">
        <v>1.30316669075656</v>
      </c>
      <c r="G103" s="40">
        <v>1.23767701032678</v>
      </c>
      <c r="H103" s="40">
        <v>1.7387406497468201</v>
      </c>
      <c r="I103" s="40">
        <v>1.9873368283589901</v>
      </c>
      <c r="J103" s="40">
        <v>1.7042812460232</v>
      </c>
      <c r="K103" s="40">
        <v>1.14747604210545</v>
      </c>
      <c r="L103" s="40">
        <v>1.1838203490464301</v>
      </c>
      <c r="M103" s="40">
        <v>1.36142066499589</v>
      </c>
      <c r="N103"/>
      <c r="O103" s="395">
        <v>1.4411</v>
      </c>
      <c r="P103" s="297">
        <v>9.8199999999999996E-2</v>
      </c>
      <c r="Q103" s="703"/>
      <c r="R103" s="40">
        <v>11.5</v>
      </c>
      <c r="S103" s="40">
        <v>1.69950933628916</v>
      </c>
      <c r="T103" s="40">
        <v>0.84167546222238099</v>
      </c>
      <c r="U103" s="40">
        <v>1.0379716890608801</v>
      </c>
      <c r="V103" s="40">
        <v>1.33138494822278</v>
      </c>
      <c r="W103" s="40">
        <v>1.87358158674449</v>
      </c>
      <c r="X103" s="40">
        <v>1.11384321194039</v>
      </c>
      <c r="Y103" s="40">
        <v>1.0295927684105</v>
      </c>
      <c r="Z103" s="40">
        <v>0.69581833907360502</v>
      </c>
      <c r="AA103" s="40"/>
      <c r="AB103" s="395">
        <v>1.20292216774552</v>
      </c>
      <c r="AC103" s="297">
        <v>0.14427935669256101</v>
      </c>
      <c r="AD103" s="706"/>
      <c r="AE103" s="706"/>
      <c r="AF103" s="41">
        <v>9.6666671199999694</v>
      </c>
      <c r="AG103" s="41">
        <v>1.9760878206899799</v>
      </c>
      <c r="AH103" s="41">
        <v>1.7757757596931101</v>
      </c>
      <c r="AI103" s="41">
        <v>1.7757757596931101</v>
      </c>
      <c r="AJ103" s="41">
        <v>1.62696383806053</v>
      </c>
      <c r="AK103" s="41">
        <v>1.61202344040864</v>
      </c>
      <c r="AL103" s="41">
        <v>1.546671971249</v>
      </c>
      <c r="AM103" s="41">
        <v>1.7845147904812799</v>
      </c>
      <c r="AN103" s="41">
        <v>1.4147052912759299</v>
      </c>
      <c r="AO103" s="41">
        <v>1.8546148540259</v>
      </c>
      <c r="AP103"/>
      <c r="AQ103" s="395">
        <v>1.70745928061972</v>
      </c>
      <c r="AR103" s="297">
        <v>5.7280118539379803E-2</v>
      </c>
      <c r="AT103" s="39">
        <v>9.6666671199999694</v>
      </c>
      <c r="AU103" s="39">
        <v>1.0811507313088899</v>
      </c>
      <c r="AV103" s="39">
        <v>1.2369177157414699</v>
      </c>
      <c r="AW103" s="39">
        <v>1.2744600233012799</v>
      </c>
      <c r="AX103" s="39">
        <v>0.85959582281069302</v>
      </c>
      <c r="AY103" s="39">
        <v>0.88996193775467203</v>
      </c>
      <c r="AZ103" s="39">
        <v>1.06752226512536</v>
      </c>
      <c r="BA103" s="39">
        <v>1.0112515314111601</v>
      </c>
      <c r="BB103" s="39"/>
      <c r="BC103" s="395">
        <v>1.0601228610647899</v>
      </c>
      <c r="BD103" s="297">
        <v>5.9611440660094397E-2</v>
      </c>
      <c r="BE103"/>
      <c r="BF103" s="706"/>
      <c r="BG103" s="40">
        <v>17.25</v>
      </c>
      <c r="BH103" s="40">
        <v>195.693968982923</v>
      </c>
      <c r="BI103" s="40">
        <v>179.67007108641101</v>
      </c>
      <c r="BJ103" s="40">
        <v>276.992831212022</v>
      </c>
      <c r="BK103" s="40">
        <v>212.34657408825899</v>
      </c>
      <c r="BL103" s="40">
        <v>171.19410336186999</v>
      </c>
      <c r="BM103" s="40">
        <v>429.361666851216</v>
      </c>
      <c r="BN103" s="40"/>
      <c r="BO103" s="395">
        <v>244.20986926378399</v>
      </c>
      <c r="BP103" s="297">
        <v>40.092252170247399</v>
      </c>
      <c r="BQ103"/>
      <c r="BR103" s="40">
        <v>17.25</v>
      </c>
      <c r="BS103" s="40">
        <v>79.820259849993306</v>
      </c>
      <c r="BT103" s="40">
        <v>182.626475671847</v>
      </c>
      <c r="BU103" s="40">
        <v>307.22335872343302</v>
      </c>
      <c r="BV103" s="40">
        <v>121.938086473548</v>
      </c>
      <c r="BW103" s="40">
        <v>64.820717513639494</v>
      </c>
      <c r="BX103" s="40">
        <v>128.07791922760001</v>
      </c>
      <c r="BY103" s="40">
        <v>265.303037173647</v>
      </c>
      <c r="BZ103" s="40"/>
      <c r="CA103" s="395">
        <v>164.258550661958</v>
      </c>
      <c r="CB103" s="297">
        <v>34.882139195618201</v>
      </c>
      <c r="CD103" s="40">
        <v>17.25</v>
      </c>
      <c r="CE103" s="40">
        <v>101.606479093818</v>
      </c>
      <c r="CF103" s="40">
        <v>153.36900675810699</v>
      </c>
      <c r="CG103" s="40">
        <v>84.652810726578295</v>
      </c>
      <c r="CH103" s="40">
        <v>107.12659964878399</v>
      </c>
      <c r="CI103" s="40"/>
      <c r="CJ103" s="395">
        <v>111.688724056822</v>
      </c>
      <c r="CK103" s="297">
        <v>14.6931140852552</v>
      </c>
    </row>
    <row r="104" spans="4:89" x14ac:dyDescent="0.2">
      <c r="D104" s="40">
        <v>11.75</v>
      </c>
      <c r="E104" s="40">
        <v>1.4005073034940301</v>
      </c>
      <c r="F104" s="40">
        <v>1.4801399197518501</v>
      </c>
      <c r="G104" s="40">
        <v>1.2573226814968901</v>
      </c>
      <c r="H104" s="40">
        <v>1.9844322473067399</v>
      </c>
      <c r="I104" s="40">
        <v>2.1636179732090302</v>
      </c>
      <c r="J104" s="40">
        <v>1.47330627500738</v>
      </c>
      <c r="K104" s="40">
        <v>1.3618728896652701</v>
      </c>
      <c r="L104" s="40">
        <v>0.845585970729549</v>
      </c>
      <c r="M104" s="40">
        <v>0.84993928810779296</v>
      </c>
      <c r="N104"/>
      <c r="O104" s="395">
        <v>1.4233</v>
      </c>
      <c r="P104" s="297">
        <v>0.14660000000000001</v>
      </c>
      <c r="Q104" s="703"/>
      <c r="R104" s="40">
        <v>11.75</v>
      </c>
      <c r="S104" s="40">
        <v>1.37960155794369</v>
      </c>
      <c r="T104" s="40">
        <v>1.5997060761359001</v>
      </c>
      <c r="U104" s="40">
        <v>0.95812593189194095</v>
      </c>
      <c r="V104" s="40">
        <v>1.4014578282546</v>
      </c>
      <c r="W104" s="40">
        <v>1.7611666915398301</v>
      </c>
      <c r="X104" s="40">
        <v>1.21146829502695</v>
      </c>
      <c r="Y104" s="40">
        <v>1.3461628517563</v>
      </c>
      <c r="Z104" s="40">
        <v>1.63637290096289</v>
      </c>
      <c r="AA104" s="40"/>
      <c r="AB104" s="395">
        <v>1.41175776668901</v>
      </c>
      <c r="AC104" s="297">
        <v>9.0554210252744696E-2</v>
      </c>
      <c r="AD104" s="706"/>
      <c r="AE104" s="706"/>
      <c r="AF104" s="41">
        <v>9.8333337899999709</v>
      </c>
      <c r="AG104" s="41">
        <v>1.43893906515585</v>
      </c>
      <c r="AH104" s="41">
        <v>1.85559590772882</v>
      </c>
      <c r="AI104" s="41">
        <v>1.85559590772882</v>
      </c>
      <c r="AJ104" s="41">
        <v>1.7042507750400899</v>
      </c>
      <c r="AK104" s="41">
        <v>1.6690505001945</v>
      </c>
      <c r="AL104" s="41">
        <v>1.4444401193585501</v>
      </c>
      <c r="AM104" s="41">
        <v>2.1223293957986802</v>
      </c>
      <c r="AN104" s="41">
        <v>1.73437424547305</v>
      </c>
      <c r="AO104" s="41">
        <v>1.9018761515270199</v>
      </c>
      <c r="AP104"/>
      <c r="AQ104" s="395">
        <v>1.7473835631117101</v>
      </c>
      <c r="AR104" s="297">
        <v>7.2929822366566699E-2</v>
      </c>
      <c r="AT104" s="39">
        <v>9.8333337899999709</v>
      </c>
      <c r="AU104" s="39">
        <v>1.1155369910148301</v>
      </c>
      <c r="AV104" s="39">
        <v>1.0568517527932599</v>
      </c>
      <c r="AW104" s="39">
        <v>1.3897682746554001</v>
      </c>
      <c r="AX104" s="39">
        <v>1.1461277910612699</v>
      </c>
      <c r="AY104" s="39">
        <v>1.01222160174319</v>
      </c>
      <c r="AZ104" s="39">
        <v>0.68321428713872301</v>
      </c>
      <c r="BA104" s="39">
        <v>1.1737679929671101</v>
      </c>
      <c r="BB104" s="39"/>
      <c r="BC104" s="395">
        <v>1.08249838448197</v>
      </c>
      <c r="BD104" s="297">
        <v>8.0609219613869298E-2</v>
      </c>
      <c r="BE104"/>
      <c r="BF104" s="706"/>
      <c r="BG104" s="40">
        <v>17.5</v>
      </c>
      <c r="BH104" s="40">
        <v>109.349933696503</v>
      </c>
      <c r="BI104" s="40">
        <v>185.22802498354699</v>
      </c>
      <c r="BJ104" s="40">
        <v>256.589339146996</v>
      </c>
      <c r="BK104" s="40">
        <v>211.93742847344501</v>
      </c>
      <c r="BL104" s="40">
        <v>165.725905874087</v>
      </c>
      <c r="BM104" s="40">
        <v>401.68919288792699</v>
      </c>
      <c r="BN104" s="40"/>
      <c r="BO104" s="395">
        <v>221.753304177084</v>
      </c>
      <c r="BP104" s="297">
        <v>41.147907144259598</v>
      </c>
      <c r="BQ104"/>
      <c r="BR104" s="40">
        <v>17.5</v>
      </c>
      <c r="BS104" s="40">
        <v>90.868493784040894</v>
      </c>
      <c r="BT104" s="40">
        <v>166.31646436860501</v>
      </c>
      <c r="BU104" s="40">
        <v>273.26435836327698</v>
      </c>
      <c r="BV104" s="40">
        <v>120.64401204875701</v>
      </c>
      <c r="BW104" s="40">
        <v>41.217985567763598</v>
      </c>
      <c r="BX104" s="40">
        <v>133.17365853654999</v>
      </c>
      <c r="BY104" s="40">
        <v>328.25841109569001</v>
      </c>
      <c r="BZ104" s="40"/>
      <c r="CA104" s="395">
        <v>164.820483394955</v>
      </c>
      <c r="CB104" s="297">
        <v>38.475045892197898</v>
      </c>
      <c r="CD104" s="40">
        <v>17.5</v>
      </c>
      <c r="CE104" s="40">
        <v>132.40607189649299</v>
      </c>
      <c r="CF104" s="40">
        <v>145.58826187238199</v>
      </c>
      <c r="CG104" s="40">
        <v>87.284525141225103</v>
      </c>
      <c r="CH104" s="40">
        <v>108.15821888715899</v>
      </c>
      <c r="CI104" s="40"/>
      <c r="CJ104" s="395">
        <v>118.35926944931499</v>
      </c>
      <c r="CK104" s="297">
        <v>12.9371295558892</v>
      </c>
    </row>
    <row r="105" spans="4:89" x14ac:dyDescent="0.2">
      <c r="D105" s="40">
        <v>12</v>
      </c>
      <c r="E105" s="40">
        <v>1.33577363549619</v>
      </c>
      <c r="F105" s="40">
        <v>1.3529403843148899</v>
      </c>
      <c r="G105" s="40">
        <v>1.34624516388883</v>
      </c>
      <c r="H105" s="40">
        <v>1.10109287218466</v>
      </c>
      <c r="I105" s="40">
        <v>1.4119947244633</v>
      </c>
      <c r="J105" s="40">
        <v>1.4569083229695201</v>
      </c>
      <c r="K105" s="40">
        <v>1.1388483988139599</v>
      </c>
      <c r="L105" s="40">
        <v>1.3709683818504601</v>
      </c>
      <c r="M105" s="40">
        <v>1.1076903399365501</v>
      </c>
      <c r="N105"/>
      <c r="O105" s="395">
        <v>1.2922</v>
      </c>
      <c r="P105" s="297">
        <v>4.5699999999999998E-2</v>
      </c>
      <c r="Q105" s="703"/>
      <c r="R105" s="40">
        <v>12</v>
      </c>
      <c r="S105" s="40">
        <v>1.2933765159988899</v>
      </c>
      <c r="T105" s="40">
        <v>0.93362321096689704</v>
      </c>
      <c r="U105" s="40">
        <v>1.1051411756354601</v>
      </c>
      <c r="V105" s="40">
        <v>1.27405257444079</v>
      </c>
      <c r="W105" s="40">
        <v>1.77925917066565</v>
      </c>
      <c r="X105" s="40">
        <v>1.2991197474241301</v>
      </c>
      <c r="Y105" s="40">
        <v>1.0608012018381601</v>
      </c>
      <c r="Z105" s="40">
        <v>0.63343463373905096</v>
      </c>
      <c r="AA105" s="40"/>
      <c r="AB105" s="395">
        <v>1.1723510288386301</v>
      </c>
      <c r="AC105" s="297">
        <v>0.11754790465352601</v>
      </c>
      <c r="AD105" s="706"/>
      <c r="AE105" s="706"/>
      <c r="AF105" s="41">
        <v>10.0000004599999</v>
      </c>
      <c r="AG105" s="41">
        <v>2.1787748928713402</v>
      </c>
      <c r="AH105" s="41">
        <v>1.77818278764889</v>
      </c>
      <c r="AI105" s="41">
        <v>1.77818278764889</v>
      </c>
      <c r="AJ105" s="41">
        <v>1.8583462678952001</v>
      </c>
      <c r="AK105" s="41">
        <v>1.7738134497425599</v>
      </c>
      <c r="AL105" s="41">
        <v>1.43086745295179</v>
      </c>
      <c r="AM105" s="41">
        <v>1.7507516974108901</v>
      </c>
      <c r="AN105" s="41">
        <v>1.41581571059024</v>
      </c>
      <c r="AO105" s="41">
        <v>1.7176210321862599</v>
      </c>
      <c r="AP105"/>
      <c r="AQ105" s="395">
        <v>1.7424840087717799</v>
      </c>
      <c r="AR105" s="297">
        <v>7.5627717151718996E-2</v>
      </c>
      <c r="AT105" s="39">
        <v>10.0000004599999</v>
      </c>
      <c r="AU105" s="39">
        <v>1.08138791056939</v>
      </c>
      <c r="AV105" s="39">
        <v>1.0201005886854499</v>
      </c>
      <c r="AW105" s="39">
        <v>1.43701861034281</v>
      </c>
      <c r="AX105" s="39">
        <v>0.52898206659493396</v>
      </c>
      <c r="AY105" s="39">
        <v>0.94183515679184004</v>
      </c>
      <c r="AZ105" s="39">
        <v>1.0273898944364701</v>
      </c>
      <c r="BA105" s="39">
        <v>1.0260919110481099</v>
      </c>
      <c r="BB105" s="39"/>
      <c r="BC105" s="395">
        <v>1.0089723054955699</v>
      </c>
      <c r="BD105" s="297">
        <v>0.100489493917922</v>
      </c>
      <c r="BE105"/>
      <c r="BF105" s="706"/>
      <c r="BG105" s="40">
        <v>17.75</v>
      </c>
      <c r="BH105" s="40">
        <v>215.70566906296099</v>
      </c>
      <c r="BI105" s="40">
        <v>196.740929484757</v>
      </c>
      <c r="BJ105" s="40">
        <v>262.62083734150502</v>
      </c>
      <c r="BK105" s="40">
        <v>228.303253065989</v>
      </c>
      <c r="BL105" s="40">
        <v>166.94882578449401</v>
      </c>
      <c r="BM105" s="40">
        <v>400.10962022359701</v>
      </c>
      <c r="BN105" s="40"/>
      <c r="BO105" s="395">
        <v>245.071522493884</v>
      </c>
      <c r="BP105" s="297">
        <v>33.6290154322934</v>
      </c>
      <c r="BQ105"/>
      <c r="BR105" s="40">
        <v>17.75</v>
      </c>
      <c r="BS105" s="40">
        <v>82.972007381113798</v>
      </c>
      <c r="BT105" s="40">
        <v>151.16251350941101</v>
      </c>
      <c r="BU105" s="40">
        <v>305.09713189495898</v>
      </c>
      <c r="BV105" s="40">
        <v>118.986689748502</v>
      </c>
      <c r="BW105" s="40">
        <v>87.006282929649501</v>
      </c>
      <c r="BX105" s="40">
        <v>131.695427617435</v>
      </c>
      <c r="BY105" s="40">
        <v>316.19919071340502</v>
      </c>
      <c r="BZ105" s="40"/>
      <c r="CA105" s="395">
        <v>170.44560625635401</v>
      </c>
      <c r="CB105" s="297">
        <v>37.324295041626698</v>
      </c>
      <c r="CD105" s="40">
        <v>17.75</v>
      </c>
      <c r="CE105" s="40">
        <v>113.938755639115</v>
      </c>
      <c r="CF105" s="40">
        <v>121.24334080291401</v>
      </c>
      <c r="CG105" s="40">
        <v>87.421635698051304</v>
      </c>
      <c r="CH105" s="40">
        <v>116.99776462166299</v>
      </c>
      <c r="CI105" s="40"/>
      <c r="CJ105" s="395">
        <v>109.900374190436</v>
      </c>
      <c r="CK105" s="297">
        <v>7.6411062213919099</v>
      </c>
    </row>
    <row r="106" spans="4:89" x14ac:dyDescent="0.2">
      <c r="D106" s="40">
        <v>12.25</v>
      </c>
      <c r="E106" s="40">
        <v>1.13791218516449</v>
      </c>
      <c r="F106" s="40">
        <v>1.06054671335962</v>
      </c>
      <c r="G106" s="40">
        <v>0.962637645865973</v>
      </c>
      <c r="H106" s="40">
        <v>1.86631121512867</v>
      </c>
      <c r="I106" s="40">
        <v>1.35505941759243</v>
      </c>
      <c r="J106" s="40">
        <v>1.4379873438709401</v>
      </c>
      <c r="K106" s="40">
        <v>1.6054598988904001</v>
      </c>
      <c r="L106" s="40">
        <v>1.4913360520947501</v>
      </c>
      <c r="M106" s="40">
        <v>0.91849963633991105</v>
      </c>
      <c r="N106"/>
      <c r="O106" s="395">
        <v>1.3167</v>
      </c>
      <c r="P106" s="297">
        <v>0.10680000000000001</v>
      </c>
      <c r="Q106" s="703"/>
      <c r="R106" s="40">
        <v>12.25</v>
      </c>
      <c r="S106" s="40">
        <v>1.2482110441632699</v>
      </c>
      <c r="T106" s="40">
        <v>1.1443469574197001</v>
      </c>
      <c r="U106" s="40">
        <v>1.0238808249123901</v>
      </c>
      <c r="V106" s="40">
        <v>0.85895802929557896</v>
      </c>
      <c r="W106" s="40">
        <v>1.6397096455606299</v>
      </c>
      <c r="X106" s="40">
        <v>1.2487793839077399</v>
      </c>
      <c r="Y106" s="40">
        <v>0.85120366649911305</v>
      </c>
      <c r="Z106" s="40">
        <v>0.77626796684333699</v>
      </c>
      <c r="AA106" s="40"/>
      <c r="AB106" s="395">
        <v>1.09891968982522</v>
      </c>
      <c r="AC106" s="297">
        <v>0.100706702995739</v>
      </c>
      <c r="AD106" s="706"/>
      <c r="AE106" s="706"/>
      <c r="AF106" s="41">
        <v>10.166667129999899</v>
      </c>
      <c r="AG106" s="41">
        <v>1.4198198246145199</v>
      </c>
      <c r="AH106" s="41">
        <v>2.1142003974822101</v>
      </c>
      <c r="AI106" s="41">
        <v>2.1142003974822101</v>
      </c>
      <c r="AJ106" s="41">
        <v>1.7740829668729201</v>
      </c>
      <c r="AK106" s="41">
        <v>1.54442074989672</v>
      </c>
      <c r="AL106" s="41">
        <v>1.4857283111439199</v>
      </c>
      <c r="AM106" s="41">
        <v>1.6337107236800399</v>
      </c>
      <c r="AN106" s="41">
        <v>2.1220579369138899</v>
      </c>
      <c r="AO106" s="41">
        <v>1.8725050299160699</v>
      </c>
      <c r="AP106"/>
      <c r="AQ106" s="395">
        <v>1.7867473708891699</v>
      </c>
      <c r="AR106" s="297">
        <v>9.4412629608031998E-2</v>
      </c>
      <c r="AT106" s="39">
        <v>10.166667129999899</v>
      </c>
      <c r="AU106" s="39">
        <v>1.36076701602198</v>
      </c>
      <c r="AV106" s="39">
        <v>1.2050500446374799</v>
      </c>
      <c r="AW106" s="39">
        <v>1.31694204816567</v>
      </c>
      <c r="AX106" s="39">
        <v>0.89866836931677496</v>
      </c>
      <c r="AY106" s="39">
        <v>0.97718904184740596</v>
      </c>
      <c r="AZ106" s="39">
        <v>0.65068025570422106</v>
      </c>
      <c r="BA106" s="39">
        <v>1.0911094399395</v>
      </c>
      <c r="BB106" s="39"/>
      <c r="BC106" s="395">
        <v>1.0714866022332901</v>
      </c>
      <c r="BD106" s="297">
        <v>9.4867317801582404E-2</v>
      </c>
      <c r="BE106"/>
      <c r="BF106" s="706"/>
      <c r="BG106" s="40">
        <v>18</v>
      </c>
      <c r="BH106" s="40">
        <v>178.75970025161499</v>
      </c>
      <c r="BI106" s="40">
        <v>215.936887902595</v>
      </c>
      <c r="BJ106" s="40">
        <v>296.19092275788</v>
      </c>
      <c r="BK106" s="40">
        <v>204.5728074068</v>
      </c>
      <c r="BL106" s="40">
        <v>170.02539169716101</v>
      </c>
      <c r="BM106" s="40">
        <v>368.75138370069197</v>
      </c>
      <c r="BN106" s="40"/>
      <c r="BO106" s="395">
        <v>239.03951561945701</v>
      </c>
      <c r="BP106" s="297">
        <v>31.733128264223001</v>
      </c>
      <c r="BQ106"/>
      <c r="BR106" s="40">
        <v>18</v>
      </c>
      <c r="BS106" s="40">
        <v>81.492239523440006</v>
      </c>
      <c r="BT106" s="40">
        <v>186.47143048528099</v>
      </c>
      <c r="BU106" s="40">
        <v>309.02124943680701</v>
      </c>
      <c r="BV106" s="40">
        <v>124.435417551584</v>
      </c>
      <c r="BW106" s="40">
        <v>89.878501917157394</v>
      </c>
      <c r="BX106" s="40">
        <v>145.522002910195</v>
      </c>
      <c r="BY106" s="40">
        <v>338.89525383696599</v>
      </c>
      <c r="BZ106" s="40"/>
      <c r="CA106" s="395">
        <v>182.24515652306101</v>
      </c>
      <c r="CB106" s="297">
        <v>39.036794978699099</v>
      </c>
      <c r="CD106" s="40">
        <v>18</v>
      </c>
      <c r="CE106" s="40">
        <v>109.047765114127</v>
      </c>
      <c r="CF106" s="40">
        <v>123.44922228614701</v>
      </c>
      <c r="CG106" s="40">
        <v>101.210631756148</v>
      </c>
      <c r="CH106" s="40">
        <v>124.01680560731199</v>
      </c>
      <c r="CI106" s="40"/>
      <c r="CJ106" s="395">
        <v>114.431106190934</v>
      </c>
      <c r="CK106" s="297">
        <v>5.6048591763306996</v>
      </c>
    </row>
    <row r="107" spans="4:89" x14ac:dyDescent="0.2">
      <c r="D107" s="40">
        <v>12.5</v>
      </c>
      <c r="E107" s="40">
        <v>1.43471983047796</v>
      </c>
      <c r="F107" s="40">
        <v>1.55414694629522</v>
      </c>
      <c r="G107" s="40">
        <v>1.38967243698742</v>
      </c>
      <c r="H107" s="40">
        <v>1.59594558922532</v>
      </c>
      <c r="I107" s="40">
        <v>2.0313868028903399</v>
      </c>
      <c r="J107" s="40">
        <v>1.4453115345141001</v>
      </c>
      <c r="K107" s="40">
        <v>1.60220338107643</v>
      </c>
      <c r="L107" s="40">
        <v>1.1010233692695599</v>
      </c>
      <c r="M107" s="40">
        <v>1.0885921937910099</v>
      </c>
      <c r="N107"/>
      <c r="O107" s="395">
        <v>1.4711000000000001</v>
      </c>
      <c r="P107" s="297">
        <v>9.4500000000000001E-2</v>
      </c>
      <c r="Q107" s="703"/>
      <c r="R107" s="40">
        <v>12.5</v>
      </c>
      <c r="S107" s="40">
        <v>1.09218459222522</v>
      </c>
      <c r="T107" s="40">
        <v>1.18687870252196</v>
      </c>
      <c r="U107" s="40">
        <v>1.0582293434676799</v>
      </c>
      <c r="V107" s="40">
        <v>1.01216399081135</v>
      </c>
      <c r="W107" s="40">
        <v>1.98455526015641</v>
      </c>
      <c r="X107" s="40">
        <v>1.0745310985777901</v>
      </c>
      <c r="Y107" s="40">
        <v>0.96841310088667498</v>
      </c>
      <c r="Z107" s="40">
        <v>1.0557243799075999</v>
      </c>
      <c r="AA107" s="40"/>
      <c r="AB107" s="395">
        <v>1.17908505856934</v>
      </c>
      <c r="AC107" s="297">
        <v>0.117214355354033</v>
      </c>
      <c r="AD107" s="706"/>
      <c r="AE107" s="706"/>
      <c r="AF107" s="41">
        <v>10.333333799999901</v>
      </c>
      <c r="AG107" s="41">
        <v>1.7088133900854301</v>
      </c>
      <c r="AH107" s="41">
        <v>2.1445459287756798</v>
      </c>
      <c r="AI107" s="41">
        <v>2.1445459287756798</v>
      </c>
      <c r="AJ107" s="41">
        <v>1.8481833468584901</v>
      </c>
      <c r="AK107" s="41">
        <v>1.8361212667876201</v>
      </c>
      <c r="AL107" s="41">
        <v>1.51416333051331</v>
      </c>
      <c r="AM107" s="41">
        <v>1.66058262578034</v>
      </c>
      <c r="AN107" s="41">
        <v>1.8625557726743101</v>
      </c>
      <c r="AO107" s="41">
        <v>1.8458251418243099</v>
      </c>
      <c r="AP107"/>
      <c r="AQ107" s="395">
        <v>1.8405929702305699</v>
      </c>
      <c r="AR107" s="297">
        <v>6.88888036999067E-2</v>
      </c>
      <c r="AT107" s="39">
        <v>10.333333799999901</v>
      </c>
      <c r="AU107" s="39">
        <v>1.24075033785723</v>
      </c>
      <c r="AV107" s="39">
        <v>1.2731018083539001</v>
      </c>
      <c r="AW107" s="39">
        <v>1.4321022697085</v>
      </c>
      <c r="AX107" s="39">
        <v>0.53485962914955598</v>
      </c>
      <c r="AY107" s="39">
        <v>0.94183515679184004</v>
      </c>
      <c r="AZ107" s="39">
        <v>0.66024908544585803</v>
      </c>
      <c r="BA107" s="39">
        <v>1.0224147968556301</v>
      </c>
      <c r="BB107" s="39"/>
      <c r="BC107" s="395">
        <v>1.0150447263089299</v>
      </c>
      <c r="BD107" s="297">
        <v>0.124723036832528</v>
      </c>
      <c r="BE107"/>
      <c r="BF107" s="706"/>
      <c r="BG107" s="40">
        <v>18.25</v>
      </c>
      <c r="BH107" s="40">
        <v>144.46623632518899</v>
      </c>
      <c r="BI107" s="40">
        <v>179.189782913508</v>
      </c>
      <c r="BJ107" s="40">
        <v>267.30467107202998</v>
      </c>
      <c r="BK107" s="40">
        <v>213.983156547513</v>
      </c>
      <c r="BL107" s="40">
        <v>153.984300668169</v>
      </c>
      <c r="BM107" s="40">
        <v>384.78162007090401</v>
      </c>
      <c r="BN107" s="40"/>
      <c r="BO107" s="395">
        <v>223.951627932885</v>
      </c>
      <c r="BP107" s="297">
        <v>36.996450404255498</v>
      </c>
      <c r="BQ107"/>
      <c r="BR107" s="40">
        <v>18.25</v>
      </c>
      <c r="BS107" s="40">
        <v>85.5778675159318</v>
      </c>
      <c r="BT107" s="40">
        <v>164.10492474723199</v>
      </c>
      <c r="BU107" s="40">
        <v>287.33918014566302</v>
      </c>
      <c r="BV107" s="40">
        <v>130.36090819121199</v>
      </c>
      <c r="BW107" s="40">
        <v>142.932574571515</v>
      </c>
      <c r="BX107" s="40">
        <v>155.83440703945999</v>
      </c>
      <c r="BY107" s="40">
        <v>297.58466598962798</v>
      </c>
      <c r="BZ107" s="40"/>
      <c r="CA107" s="395">
        <v>180.533504028663</v>
      </c>
      <c r="CB107" s="297">
        <v>30.447481227891402</v>
      </c>
      <c r="CD107" s="40">
        <v>18.25</v>
      </c>
      <c r="CE107" s="40">
        <v>163.21473146260101</v>
      </c>
      <c r="CF107" s="40">
        <v>133.71659980968201</v>
      </c>
      <c r="CG107" s="40">
        <v>91.725528764789402</v>
      </c>
      <c r="CH107" s="40">
        <v>109.18983852322999</v>
      </c>
      <c r="CI107" s="40"/>
      <c r="CJ107" s="395">
        <v>124.461674640076</v>
      </c>
      <c r="CK107" s="297">
        <v>15.525079919635299</v>
      </c>
    </row>
    <row r="108" spans="4:89" x14ac:dyDescent="0.2">
      <c r="D108" s="40">
        <v>12.75</v>
      </c>
      <c r="E108" s="40">
        <v>1.43881904188248</v>
      </c>
      <c r="F108" s="40">
        <v>1.33476903477623</v>
      </c>
      <c r="G108" s="40">
        <v>1.0396486864682399</v>
      </c>
      <c r="H108" s="40">
        <v>1.75652819612574</v>
      </c>
      <c r="I108" s="40">
        <v>2.1636179732090302</v>
      </c>
      <c r="J108" s="40">
        <v>1.24655238918322</v>
      </c>
      <c r="K108" s="40">
        <v>1.5500992127217701</v>
      </c>
      <c r="L108" s="40">
        <v>1.4036104861802301</v>
      </c>
      <c r="M108" s="40">
        <v>1.15406178122532</v>
      </c>
      <c r="N108"/>
      <c r="O108" s="395">
        <v>1.4533</v>
      </c>
      <c r="P108" s="297">
        <v>0.1134</v>
      </c>
      <c r="Q108" s="703"/>
      <c r="R108" s="40">
        <v>12.75</v>
      </c>
      <c r="S108" s="40">
        <v>0.97383650769327201</v>
      </c>
      <c r="T108" s="40">
        <v>1.3851572379122099</v>
      </c>
      <c r="U108" s="40">
        <v>1.01287705449904</v>
      </c>
      <c r="V108" s="40">
        <v>1.0931371153829199</v>
      </c>
      <c r="W108" s="40">
        <v>1.89292178436181</v>
      </c>
      <c r="X108" s="40">
        <v>1.25574121981304</v>
      </c>
      <c r="Y108" s="40">
        <v>0.91996460165712901</v>
      </c>
      <c r="Z108" s="40">
        <v>1.64223800507338</v>
      </c>
      <c r="AA108" s="40"/>
      <c r="AB108" s="395">
        <v>1.2719841907991001</v>
      </c>
      <c r="AC108" s="297">
        <v>0.12303135280800601</v>
      </c>
      <c r="AD108" s="706"/>
      <c r="AE108" s="706"/>
      <c r="AF108" s="41">
        <v>10.5000004699999</v>
      </c>
      <c r="AG108" s="41">
        <v>1.69210558427344</v>
      </c>
      <c r="AH108" s="41">
        <v>2.1709501423463902</v>
      </c>
      <c r="AI108" s="41">
        <v>2.1709501423463902</v>
      </c>
      <c r="AJ108" s="41">
        <v>1.9400318181323499</v>
      </c>
      <c r="AK108" s="41">
        <v>1.2312907372617301</v>
      </c>
      <c r="AL108" s="41">
        <v>1.61487055160658</v>
      </c>
      <c r="AM108" s="41">
        <v>1.44843202419547</v>
      </c>
      <c r="AN108" s="41">
        <v>1.91801385470288</v>
      </c>
      <c r="AO108" s="41">
        <v>1.8430257350947099</v>
      </c>
      <c r="AP108"/>
      <c r="AQ108" s="395">
        <v>1.7810745099955501</v>
      </c>
      <c r="AR108" s="297">
        <v>0.105430086581977</v>
      </c>
      <c r="AT108" s="39">
        <v>10.5000004699999</v>
      </c>
      <c r="AU108" s="39">
        <v>1.15709825159568</v>
      </c>
      <c r="AV108" s="39">
        <v>1.1866990794294101</v>
      </c>
      <c r="AW108" s="39">
        <v>1.3980046302992</v>
      </c>
      <c r="AX108" s="39">
        <v>0.65493017792481101</v>
      </c>
      <c r="AY108" s="39">
        <v>0.89492478401104902</v>
      </c>
      <c r="AZ108" s="39">
        <v>0.73940940560607105</v>
      </c>
      <c r="BA108" s="39">
        <v>0.94832985054869801</v>
      </c>
      <c r="BB108" s="39"/>
      <c r="BC108" s="395">
        <v>0.99705659705927496</v>
      </c>
      <c r="BD108" s="297">
        <v>9.9830176354497605E-2</v>
      </c>
      <c r="BE108"/>
      <c r="BF108" s="706"/>
      <c r="BG108" s="40">
        <v>18.5</v>
      </c>
      <c r="BH108" s="40">
        <v>171.548362308218</v>
      </c>
      <c r="BI108" s="40">
        <v>230.88005153172901</v>
      </c>
      <c r="BJ108" s="40">
        <v>249.86102315958399</v>
      </c>
      <c r="BK108" s="40">
        <v>157.11191608842299</v>
      </c>
      <c r="BL108" s="40">
        <v>168.696707488762</v>
      </c>
      <c r="BM108" s="40">
        <v>352.83838647401598</v>
      </c>
      <c r="BN108" s="40"/>
      <c r="BO108" s="395">
        <v>221.82274117512199</v>
      </c>
      <c r="BP108" s="297">
        <v>30.315375059376699</v>
      </c>
      <c r="BQ108"/>
      <c r="BR108" s="40">
        <v>18.5</v>
      </c>
      <c r="BS108" s="40">
        <v>82.759118589021298</v>
      </c>
      <c r="BT108" s="40">
        <v>214.215997949128</v>
      </c>
      <c r="BU108" s="40">
        <v>288.93924462665399</v>
      </c>
      <c r="BV108" s="40">
        <v>153.47262003127599</v>
      </c>
      <c r="BW108" s="40">
        <v>176.52495913349301</v>
      </c>
      <c r="BX108" s="40">
        <v>144.120724484428</v>
      </c>
      <c r="BY108" s="40">
        <v>364.12688147855602</v>
      </c>
      <c r="BZ108" s="40"/>
      <c r="CA108" s="395">
        <v>203.45136375607899</v>
      </c>
      <c r="CB108" s="297">
        <v>36.0391077298559</v>
      </c>
      <c r="CD108" s="40">
        <v>18.5</v>
      </c>
      <c r="CE108" s="40">
        <v>150.468156936882</v>
      </c>
      <c r="CF108" s="40">
        <v>122.526758262146</v>
      </c>
      <c r="CG108" s="40">
        <v>98.633690420097494</v>
      </c>
      <c r="CH108" s="40">
        <v>107.57158052931</v>
      </c>
      <c r="CI108" s="40"/>
      <c r="CJ108" s="395">
        <v>119.800046537109</v>
      </c>
      <c r="CK108" s="297">
        <v>11.3487075787662</v>
      </c>
    </row>
    <row r="109" spans="4:89" x14ac:dyDescent="0.2">
      <c r="D109" s="40">
        <v>13</v>
      </c>
      <c r="E109" s="40">
        <v>1.11047314133748</v>
      </c>
      <c r="F109" s="40">
        <v>1.1954975732508699</v>
      </c>
      <c r="G109" s="40">
        <v>1.2995608606403399</v>
      </c>
      <c r="H109" s="40">
        <v>2.4740972780792601</v>
      </c>
      <c r="I109" s="40">
        <v>1.49333082436738</v>
      </c>
      <c r="J109" s="40">
        <v>1.9929999645235399</v>
      </c>
      <c r="K109" s="40">
        <v>1.3286564777222101</v>
      </c>
      <c r="L109" s="40">
        <v>0.92485953153244704</v>
      </c>
      <c r="M109" s="40">
        <v>1.2076568903704401</v>
      </c>
      <c r="N109"/>
      <c r="O109" s="395">
        <v>1.4467000000000001</v>
      </c>
      <c r="P109" s="297">
        <v>0.16189999999999999</v>
      </c>
      <c r="Q109" s="703"/>
      <c r="R109" s="40">
        <v>13</v>
      </c>
      <c r="S109" s="40">
        <v>1.2368841607194001</v>
      </c>
      <c r="T109" s="40">
        <v>1.14033442697774</v>
      </c>
      <c r="U109" s="40">
        <v>1.0809638416568399</v>
      </c>
      <c r="V109" s="40">
        <v>0.90835229944609197</v>
      </c>
      <c r="W109" s="40">
        <v>1.5176010830962201</v>
      </c>
      <c r="X109" s="40">
        <v>1.20108851750624</v>
      </c>
      <c r="Y109" s="40">
        <v>1.0295927684105</v>
      </c>
      <c r="Z109" s="40">
        <v>0.75880195380083704</v>
      </c>
      <c r="AA109" s="40"/>
      <c r="AB109" s="395">
        <v>1.10920238145173</v>
      </c>
      <c r="AC109" s="297">
        <v>8.0485216397335094E-2</v>
      </c>
      <c r="AD109" s="706"/>
      <c r="AE109" s="706"/>
      <c r="AF109" s="41">
        <v>10.6666671399999</v>
      </c>
      <c r="AG109" s="41">
        <v>1.3220994798264001</v>
      </c>
      <c r="AH109" s="41">
        <v>1.65779252821425</v>
      </c>
      <c r="AI109" s="41">
        <v>1.65779252821425</v>
      </c>
      <c r="AJ109" s="41">
        <v>1.85933473179502</v>
      </c>
      <c r="AK109" s="41">
        <v>1.6778349506852399</v>
      </c>
      <c r="AL109" s="41">
        <v>1.3637190537698101</v>
      </c>
      <c r="AM109" s="41">
        <v>1.66962882136622</v>
      </c>
      <c r="AN109" s="41">
        <v>1.6114247274096301</v>
      </c>
      <c r="AO109" s="41">
        <v>1.90209711890749</v>
      </c>
      <c r="AP109"/>
      <c r="AQ109" s="395">
        <v>1.63574710446537</v>
      </c>
      <c r="AR109" s="297">
        <v>6.4311609790498603E-2</v>
      </c>
      <c r="AT109" s="39">
        <v>10.6666671399999</v>
      </c>
      <c r="AU109" s="39">
        <v>1.52269921101709</v>
      </c>
      <c r="AV109" s="39">
        <v>1.1946511283444701</v>
      </c>
      <c r="AW109" s="39">
        <v>1.40894030208472</v>
      </c>
      <c r="AX109" s="39">
        <v>0.42979792136233202</v>
      </c>
      <c r="AY109" s="39">
        <v>0.88835367440673296</v>
      </c>
      <c r="AZ109" s="39">
        <v>1.0121693464583601</v>
      </c>
      <c r="BA109" s="39">
        <v>0.89984410196710296</v>
      </c>
      <c r="BB109" s="39"/>
      <c r="BC109" s="395">
        <v>1.0509222408058301</v>
      </c>
      <c r="BD109" s="297">
        <v>0.13869792328389999</v>
      </c>
      <c r="BE109"/>
      <c r="BF109" s="706"/>
      <c r="BG109" s="40">
        <v>18.75</v>
      </c>
      <c r="BH109" s="40">
        <v>181.70425081613001</v>
      </c>
      <c r="BI109" s="40">
        <v>212.330445268782</v>
      </c>
      <c r="BJ109" s="40">
        <v>217.65890491083599</v>
      </c>
      <c r="BK109" s="40">
        <v>155.06618801435499</v>
      </c>
      <c r="BL109" s="40">
        <v>166.42724931067201</v>
      </c>
      <c r="BM109" s="40">
        <v>361.38004329048999</v>
      </c>
      <c r="BN109" s="40"/>
      <c r="BO109" s="395">
        <v>215.761180268544</v>
      </c>
      <c r="BP109" s="297">
        <v>30.820890016069502</v>
      </c>
      <c r="BQ109"/>
      <c r="BR109" s="40">
        <v>18.75</v>
      </c>
      <c r="BS109" s="40">
        <v>86.257654679681494</v>
      </c>
      <c r="BT109" s="40">
        <v>184.15950229390799</v>
      </c>
      <c r="BU109" s="40">
        <v>281.81448304014202</v>
      </c>
      <c r="BV109" s="40">
        <v>146.27575215639101</v>
      </c>
      <c r="BW109" s="40">
        <v>219.949192474027</v>
      </c>
      <c r="BX109" s="40">
        <v>139.00483668721199</v>
      </c>
      <c r="BY109" s="40">
        <v>357.880822615076</v>
      </c>
      <c r="BZ109" s="40"/>
      <c r="CA109" s="395">
        <v>202.19174913520499</v>
      </c>
      <c r="CB109" s="297">
        <v>35.111812879801903</v>
      </c>
      <c r="CD109" s="40">
        <v>18.75</v>
      </c>
      <c r="CE109" s="40">
        <v>104.211927995805</v>
      </c>
      <c r="CF109" s="40">
        <v>114.104299324195</v>
      </c>
      <c r="CG109" s="40">
        <v>84.488372917232795</v>
      </c>
      <c r="CH109" s="40">
        <v>104.638576849941</v>
      </c>
      <c r="CI109" s="40"/>
      <c r="CJ109" s="395">
        <v>101.86079427179401</v>
      </c>
      <c r="CK109" s="297">
        <v>6.2246040404741301</v>
      </c>
    </row>
    <row r="110" spans="4:89" x14ac:dyDescent="0.2">
      <c r="D110" s="40">
        <v>13.25</v>
      </c>
      <c r="E110" s="40">
        <v>1.5158127013349501</v>
      </c>
      <c r="F110" s="40">
        <v>1.1910500819182399</v>
      </c>
      <c r="G110" s="40">
        <v>1.1787399968165</v>
      </c>
      <c r="H110" s="40">
        <v>1.2779564229104201</v>
      </c>
      <c r="I110" s="40">
        <v>1.4656765624230701</v>
      </c>
      <c r="J110" s="40">
        <v>1.68185654681379</v>
      </c>
      <c r="K110" s="40">
        <v>1.5045080529620101</v>
      </c>
      <c r="L110" s="40">
        <v>0.94620244443989299</v>
      </c>
      <c r="M110" s="40">
        <v>1.2960384151669599</v>
      </c>
      <c r="N110"/>
      <c r="O110" s="395">
        <v>1.3411</v>
      </c>
      <c r="P110" s="297">
        <v>7.4200000000000002E-2</v>
      </c>
      <c r="Q110" s="703"/>
      <c r="R110" s="40">
        <v>13.25</v>
      </c>
      <c r="S110" s="40">
        <v>1.0977475883008201</v>
      </c>
      <c r="T110" s="40">
        <v>0.79125246834797103</v>
      </c>
      <c r="U110" s="40">
        <v>1.0553289674348101</v>
      </c>
      <c r="V110" s="40">
        <v>1.0900227593353</v>
      </c>
      <c r="W110" s="40">
        <v>1.69710228942783</v>
      </c>
      <c r="X110" s="40">
        <v>1.05181743329314</v>
      </c>
      <c r="Y110" s="40">
        <v>1.1336108232647699</v>
      </c>
      <c r="Z110" s="40">
        <v>0.72895254776423701</v>
      </c>
      <c r="AA110" s="40"/>
      <c r="AB110" s="395">
        <v>1.0807293596461101</v>
      </c>
      <c r="AC110" s="297">
        <v>0.10282725636871801</v>
      </c>
      <c r="AD110" s="706"/>
      <c r="AE110" s="706"/>
      <c r="AF110" s="41">
        <v>10.8333338099999</v>
      </c>
      <c r="AG110" s="41">
        <v>1.7703122534128</v>
      </c>
      <c r="AH110" s="41">
        <v>2.15007609625959</v>
      </c>
      <c r="AI110" s="41">
        <v>2.15007609625959</v>
      </c>
      <c r="AJ110" s="41">
        <v>1.84994424404639</v>
      </c>
      <c r="AK110" s="41">
        <v>1.56084809309408</v>
      </c>
      <c r="AL110" s="41">
        <v>1.58888413129441</v>
      </c>
      <c r="AM110" s="41">
        <v>1.5781423106064301</v>
      </c>
      <c r="AN110" s="41">
        <v>1.28504325089448</v>
      </c>
      <c r="AO110" s="41">
        <v>1.83478322191917</v>
      </c>
      <c r="AP110"/>
      <c r="AQ110" s="395">
        <v>1.75201218864299</v>
      </c>
      <c r="AR110" s="297">
        <v>9.4658125401177406E-2</v>
      </c>
      <c r="AT110" s="39">
        <v>10.8333338099999</v>
      </c>
      <c r="AU110" s="39">
        <v>1.14343658624358</v>
      </c>
      <c r="AV110" s="39">
        <v>1.1434788735261201</v>
      </c>
      <c r="AW110" s="39">
        <v>1.38411313552528</v>
      </c>
      <c r="AX110" s="39">
        <v>0.88163627775932796</v>
      </c>
      <c r="AY110" s="39">
        <v>0.92806427680490999</v>
      </c>
      <c r="AZ110" s="39">
        <v>0.41406927775397101</v>
      </c>
      <c r="BA110" s="39">
        <v>0.98971935130450905</v>
      </c>
      <c r="BB110" s="39"/>
      <c r="BC110" s="395">
        <v>0.98350253984538605</v>
      </c>
      <c r="BD110" s="297">
        <v>0.11437232442744499</v>
      </c>
      <c r="BE110"/>
      <c r="BF110" s="706"/>
      <c r="BG110" s="40">
        <v>19</v>
      </c>
      <c r="BH110" s="40">
        <v>138.97358720620801</v>
      </c>
      <c r="BI110" s="40">
        <v>207.633948278205</v>
      </c>
      <c r="BJ110" s="40">
        <v>234.31437286398599</v>
      </c>
      <c r="BK110" s="40">
        <v>207.027681095682</v>
      </c>
      <c r="BL110" s="40">
        <v>167.309696587996</v>
      </c>
      <c r="BM110" s="40">
        <v>439.59993111663101</v>
      </c>
      <c r="BN110" s="40"/>
      <c r="BO110" s="395">
        <v>232.476536191451</v>
      </c>
      <c r="BP110" s="297">
        <v>43.649282247523502</v>
      </c>
      <c r="BQ110"/>
      <c r="BR110" s="40">
        <v>19</v>
      </c>
      <c r="BS110" s="40">
        <v>85.426775795746195</v>
      </c>
      <c r="BT110" s="40">
        <v>179.81190771065499</v>
      </c>
      <c r="BU110" s="40">
        <v>303.46366678047599</v>
      </c>
      <c r="BV110" s="40">
        <v>144.981676764486</v>
      </c>
      <c r="BW110" s="40">
        <v>195.88248884931801</v>
      </c>
      <c r="BX110" s="40">
        <v>144.516120843512</v>
      </c>
      <c r="BY110" s="40">
        <v>380.94795714998003</v>
      </c>
      <c r="BZ110" s="40"/>
      <c r="CA110" s="395">
        <v>205.00437055630999</v>
      </c>
      <c r="CB110" s="297">
        <v>38.707880604838699</v>
      </c>
      <c r="CD110" s="40">
        <v>19</v>
      </c>
      <c r="CE110" s="40">
        <v>108.033303240457</v>
      </c>
      <c r="CF110" s="40">
        <v>136.20323244749201</v>
      </c>
      <c r="CG110" s="40">
        <v>80.348917659840296</v>
      </c>
      <c r="CH110" s="40">
        <v>105.85224668251099</v>
      </c>
      <c r="CI110" s="40"/>
      <c r="CJ110" s="395">
        <v>107.609425007575</v>
      </c>
      <c r="CK110" s="297">
        <v>11.4163933052043</v>
      </c>
    </row>
    <row r="111" spans="4:89" x14ac:dyDescent="0.2">
      <c r="D111" s="40">
        <v>13.5</v>
      </c>
      <c r="E111" s="40">
        <v>1.4005073034940301</v>
      </c>
      <c r="F111" s="40">
        <v>2.1091993856463902</v>
      </c>
      <c r="G111" s="40">
        <v>1.2180313391566899</v>
      </c>
      <c r="H111" s="40">
        <v>1.7819392211584799</v>
      </c>
      <c r="I111" s="40">
        <v>2.0313868028903399</v>
      </c>
      <c r="J111" s="40">
        <v>1.50449706443694</v>
      </c>
      <c r="K111" s="40">
        <v>2.2974684927279898</v>
      </c>
      <c r="L111" s="40">
        <v>1.09301583028024</v>
      </c>
      <c r="M111" s="40">
        <v>1.1704673153637</v>
      </c>
      <c r="N111"/>
      <c r="O111" s="395">
        <v>1.6222000000000001</v>
      </c>
      <c r="P111" s="297">
        <v>0.1492</v>
      </c>
      <c r="Q111" s="703"/>
      <c r="R111" s="40">
        <v>13.5</v>
      </c>
      <c r="S111" s="40">
        <v>1.2810586832771</v>
      </c>
      <c r="T111" s="40">
        <v>0.95332625939534099</v>
      </c>
      <c r="U111" s="40">
        <v>1.06130996845787</v>
      </c>
      <c r="V111" s="40">
        <v>1.0900227593353</v>
      </c>
      <c r="W111" s="40">
        <v>1.88856795273286</v>
      </c>
      <c r="X111" s="40">
        <v>1.4513714559720099</v>
      </c>
      <c r="Y111" s="40">
        <v>0.96720109335799298</v>
      </c>
      <c r="Z111" s="40">
        <v>0.55425532949419798</v>
      </c>
      <c r="AA111" s="40"/>
      <c r="AB111" s="395">
        <v>1.1558891877528299</v>
      </c>
      <c r="AC111" s="297">
        <v>0.13962175930013401</v>
      </c>
      <c r="AD111" s="706"/>
      <c r="AE111" s="706"/>
      <c r="AF111" s="41">
        <v>11.000000479999899</v>
      </c>
      <c r="AG111" s="41">
        <v>1.74258451019136</v>
      </c>
      <c r="AH111" s="41">
        <v>1.8693156137795</v>
      </c>
      <c r="AI111" s="41">
        <v>1.8693156137795</v>
      </c>
      <c r="AJ111" s="41">
        <v>1.8109295941969401</v>
      </c>
      <c r="AK111" s="41">
        <v>1.4109220736944099</v>
      </c>
      <c r="AL111" s="41">
        <v>1.4419534219936601</v>
      </c>
      <c r="AM111" s="41">
        <v>1.73124569225795</v>
      </c>
      <c r="AN111" s="41">
        <v>2.1838226600740098</v>
      </c>
      <c r="AO111" s="41">
        <v>1.7842679664100001</v>
      </c>
      <c r="AP111"/>
      <c r="AQ111" s="395">
        <v>1.7604841273752601</v>
      </c>
      <c r="AR111" s="297">
        <v>7.7356070318028894E-2</v>
      </c>
      <c r="AT111" s="39">
        <v>11.000000479999899</v>
      </c>
      <c r="AU111" s="39">
        <v>1.20375543784386</v>
      </c>
      <c r="AV111" s="39">
        <v>1.07903990334753</v>
      </c>
      <c r="AW111" s="39">
        <v>1.2492807079513599</v>
      </c>
      <c r="AX111" s="39">
        <v>8.3863008567604799E-2</v>
      </c>
      <c r="AY111" s="39">
        <v>0.94737461662113198</v>
      </c>
      <c r="AZ111" s="39">
        <v>0.56672156385827299</v>
      </c>
      <c r="BA111" s="39">
        <v>1.1460780234047401</v>
      </c>
      <c r="BB111" s="39"/>
      <c r="BC111" s="395">
        <v>0.89658760879921695</v>
      </c>
      <c r="BD111" s="297">
        <v>0.160815704023614</v>
      </c>
      <c r="BE111"/>
      <c r="BF111" s="706"/>
      <c r="BG111" s="40">
        <v>19.25</v>
      </c>
      <c r="BH111" s="40">
        <v>130.19980487698001</v>
      </c>
      <c r="BI111" s="40">
        <v>218.94134860170499</v>
      </c>
      <c r="BJ111" s="40">
        <v>267.60993672324003</v>
      </c>
      <c r="BK111" s="40">
        <v>192.70758457720601</v>
      </c>
      <c r="BL111" s="40">
        <v>158.42773806176001</v>
      </c>
      <c r="BM111" s="40">
        <v>369.80454742297297</v>
      </c>
      <c r="BN111" s="40"/>
      <c r="BO111" s="395">
        <v>222.948493377311</v>
      </c>
      <c r="BP111" s="297">
        <v>35.240678195769497</v>
      </c>
      <c r="BQ111"/>
      <c r="BR111" s="40">
        <v>19.25</v>
      </c>
      <c r="BS111" s="40">
        <v>84.853391514956698</v>
      </c>
      <c r="BT111" s="40">
        <v>188.783485000062</v>
      </c>
      <c r="BU111" s="40">
        <v>306.22601641081599</v>
      </c>
      <c r="BV111" s="40">
        <v>151.33853586158901</v>
      </c>
      <c r="BW111" s="40">
        <v>191.57099183062601</v>
      </c>
      <c r="BX111" s="40">
        <v>146.59348312447301</v>
      </c>
      <c r="BY111" s="40">
        <v>356.76766309506598</v>
      </c>
      <c r="BZ111" s="40"/>
      <c r="CA111" s="395">
        <v>203.733366691084</v>
      </c>
      <c r="CB111" s="297">
        <v>36.0020814665423</v>
      </c>
      <c r="CD111" s="40">
        <v>19.25</v>
      </c>
      <c r="CE111" s="40">
        <v>113.65615294506399</v>
      </c>
      <c r="CF111" s="40">
        <v>125.013390899957</v>
      </c>
      <c r="CG111" s="40">
        <v>94.686118798127296</v>
      </c>
      <c r="CH111" s="40">
        <v>110.767609146493</v>
      </c>
      <c r="CI111" s="40"/>
      <c r="CJ111" s="395">
        <v>111.03081794741</v>
      </c>
      <c r="CK111" s="297">
        <v>6.2558186206699302</v>
      </c>
    </row>
    <row r="112" spans="4:89" x14ac:dyDescent="0.2">
      <c r="D112" s="40">
        <v>13.75</v>
      </c>
      <c r="E112" s="40">
        <v>1.0652795153832899</v>
      </c>
      <c r="F112" s="40">
        <v>1.62551080472748</v>
      </c>
      <c r="G112" s="40">
        <v>0.96263767302963299</v>
      </c>
      <c r="H112" s="40">
        <v>1.2419576030861601</v>
      </c>
      <c r="I112" s="40">
        <v>1.47166835701447</v>
      </c>
      <c r="J112" s="40">
        <v>1.2801331662136599</v>
      </c>
      <c r="K112" s="40">
        <v>2.0185358128692701</v>
      </c>
      <c r="L112" s="40">
        <v>1.0762002673028499</v>
      </c>
      <c r="M112" s="40">
        <v>0.95309478510316703</v>
      </c>
      <c r="N112"/>
      <c r="O112" s="395">
        <v>1.3</v>
      </c>
      <c r="P112" s="297">
        <v>0.1178</v>
      </c>
      <c r="Q112" s="703"/>
      <c r="R112" s="40">
        <v>13.75</v>
      </c>
      <c r="S112" s="40">
        <v>1.0033466757984799</v>
      </c>
      <c r="T112" s="40">
        <v>1.34449455916545</v>
      </c>
      <c r="U112" s="40">
        <v>1.09235807962565</v>
      </c>
      <c r="V112" s="40">
        <v>1.36808979214992</v>
      </c>
      <c r="W112" s="40">
        <v>1.88857023577121</v>
      </c>
      <c r="X112" s="40">
        <v>1.0857174720567</v>
      </c>
      <c r="Y112" s="40">
        <v>1.25000844422068</v>
      </c>
      <c r="Z112" s="40">
        <v>0.58651356451064796</v>
      </c>
      <c r="AA112" s="40"/>
      <c r="AB112" s="395">
        <v>1.2023873529123399</v>
      </c>
      <c r="AC112" s="297">
        <v>0.131298629764455</v>
      </c>
      <c r="AD112" s="706"/>
      <c r="AE112" s="706"/>
      <c r="AF112" s="41">
        <v>11.166667149999901</v>
      </c>
      <c r="AG112" s="41">
        <v>1.4736451356747</v>
      </c>
      <c r="AH112" s="41">
        <v>2.2201075934101802</v>
      </c>
      <c r="AI112" s="41">
        <v>2.2201075934101802</v>
      </c>
      <c r="AJ112" s="41">
        <v>1.9012311442573699</v>
      </c>
      <c r="AK112" s="41">
        <v>1.7568952281452599</v>
      </c>
      <c r="AL112" s="41">
        <v>1.37777795788613</v>
      </c>
      <c r="AM112" s="41">
        <v>1.3553457491090499</v>
      </c>
      <c r="AN112" s="41">
        <v>1.4623155987118499</v>
      </c>
      <c r="AO112" s="41">
        <v>1.7940102159265401</v>
      </c>
      <c r="AP112"/>
      <c r="AQ112" s="395">
        <v>1.7290484685034699</v>
      </c>
      <c r="AR112" s="297">
        <v>0.11281391100369299</v>
      </c>
      <c r="AT112" s="39">
        <v>11.166667149999901</v>
      </c>
      <c r="AU112" s="39">
        <v>1.18770538391475</v>
      </c>
      <c r="AV112" s="39">
        <v>0.98094527746931703</v>
      </c>
      <c r="AW112" s="39">
        <v>1.5882836853503</v>
      </c>
      <c r="AX112" s="39">
        <v>0.95007957906768603</v>
      </c>
      <c r="AY112" s="39">
        <v>0.96477262913141804</v>
      </c>
      <c r="AZ112" s="39">
        <v>0.81859777410703805</v>
      </c>
      <c r="BA112" s="39">
        <v>0.902601686658981</v>
      </c>
      <c r="BB112" s="39"/>
      <c r="BC112" s="395">
        <v>1.0561408593856401</v>
      </c>
      <c r="BD112" s="297">
        <v>9.8287446576198895E-2</v>
      </c>
      <c r="BE112"/>
      <c r="BF112" s="706"/>
      <c r="BG112" s="40">
        <v>19.5</v>
      </c>
      <c r="BH112" s="40">
        <v>170.34294376569099</v>
      </c>
      <c r="BI112" s="40">
        <v>182.339290121885</v>
      </c>
      <c r="BJ112" s="40">
        <v>310.60874273090701</v>
      </c>
      <c r="BK112" s="40">
        <v>172.250303836526</v>
      </c>
      <c r="BL112" s="40">
        <v>149.94669199068099</v>
      </c>
      <c r="BM112" s="40">
        <v>371.26729359159799</v>
      </c>
      <c r="BN112" s="40"/>
      <c r="BO112" s="395">
        <v>226.12587767288099</v>
      </c>
      <c r="BP112" s="297">
        <v>37.389050025979998</v>
      </c>
      <c r="BQ112"/>
      <c r="BR112" s="40">
        <v>19.5</v>
      </c>
      <c r="BS112" s="40">
        <v>77.519912505054606</v>
      </c>
      <c r="BT112" s="40">
        <v>176.14263557106401</v>
      </c>
      <c r="BU112" s="40">
        <v>297.48937145867802</v>
      </c>
      <c r="BV112" s="40">
        <v>176.493513132678</v>
      </c>
      <c r="BW112" s="40">
        <v>222.196476095451</v>
      </c>
      <c r="BX112" s="40">
        <v>125.81880672379801</v>
      </c>
      <c r="BY112" s="40">
        <v>371.30056461232499</v>
      </c>
      <c r="BZ112" s="40"/>
      <c r="CA112" s="395">
        <v>206.70875429986401</v>
      </c>
      <c r="CB112" s="297">
        <v>38.0011412347937</v>
      </c>
      <c r="CD112" s="40">
        <v>19.5</v>
      </c>
      <c r="CE112" s="40">
        <v>144.94775727898701</v>
      </c>
      <c r="CF112" s="40">
        <v>109.050823488304</v>
      </c>
      <c r="CG112" s="40">
        <v>83.145070871945606</v>
      </c>
      <c r="CH112" s="40">
        <v>99.925460743198997</v>
      </c>
      <c r="CI112" s="40"/>
      <c r="CJ112" s="395">
        <v>109.267278095609</v>
      </c>
      <c r="CK112" s="297">
        <v>13.047294448257199</v>
      </c>
    </row>
    <row r="113" spans="4:89" x14ac:dyDescent="0.2">
      <c r="D113" s="40">
        <v>14</v>
      </c>
      <c r="E113" s="40">
        <v>1.6068862572120599</v>
      </c>
      <c r="F113" s="40">
        <v>1.2488680006281401</v>
      </c>
      <c r="G113" s="40">
        <v>0.99966219872873896</v>
      </c>
      <c r="H113" s="40">
        <v>1.9439335735655601</v>
      </c>
      <c r="I113" s="40">
        <v>1.82996861659327</v>
      </c>
      <c r="J113" s="40">
        <v>1.90290053690648</v>
      </c>
      <c r="K113" s="40">
        <v>1.58700633683419</v>
      </c>
      <c r="L113" s="40">
        <v>1.7358903053861701</v>
      </c>
      <c r="M113" s="40">
        <v>1.2735290818004501</v>
      </c>
      <c r="N113"/>
      <c r="O113" s="395">
        <v>1.57</v>
      </c>
      <c r="P113" s="297">
        <v>0.1094</v>
      </c>
      <c r="Q113" s="703"/>
      <c r="R113" s="40">
        <v>14</v>
      </c>
      <c r="S113" s="40">
        <v>0.96031097463774395</v>
      </c>
      <c r="T113" s="40">
        <v>1.21201266683581</v>
      </c>
      <c r="U113" s="40">
        <v>1.1051420172441999</v>
      </c>
      <c r="V113" s="40">
        <v>1.9708000797573799</v>
      </c>
      <c r="W113" s="40">
        <v>1.88856795273286</v>
      </c>
      <c r="X113" s="40">
        <v>1.1001151739502899</v>
      </c>
      <c r="Y113" s="40">
        <v>1.2348261270457399</v>
      </c>
      <c r="Z113" s="40">
        <v>0.71416654785102696</v>
      </c>
      <c r="AA113" s="40"/>
      <c r="AB113" s="395">
        <v>1.27324269250688</v>
      </c>
      <c r="AC113" s="297">
        <v>0.15464012388229301</v>
      </c>
      <c r="AD113" s="706"/>
      <c r="AE113" s="706"/>
      <c r="AF113" s="41">
        <v>11.333333819999901</v>
      </c>
      <c r="AG113" s="41">
        <v>1.70881422446697</v>
      </c>
      <c r="AH113" s="41">
        <v>2.2438757501173301</v>
      </c>
      <c r="AI113" s="41">
        <v>2.2438757501173301</v>
      </c>
      <c r="AJ113" s="41">
        <v>2.0273332301501301</v>
      </c>
      <c r="AK113" s="41">
        <v>1.58696604936526</v>
      </c>
      <c r="AL113" s="41">
        <v>1.42693304451127</v>
      </c>
      <c r="AM113" s="41">
        <v>1.58991955930273</v>
      </c>
      <c r="AN113" s="41">
        <v>1.64971772568856</v>
      </c>
      <c r="AO113" s="41">
        <v>1.93650233214823</v>
      </c>
      <c r="AP113"/>
      <c r="AQ113" s="395">
        <v>1.82377085176309</v>
      </c>
      <c r="AR113" s="297">
        <v>9.9921843301468694E-2</v>
      </c>
      <c r="AT113" s="39">
        <v>11.333333819999901</v>
      </c>
      <c r="AU113" s="39">
        <v>1.1027601095481301</v>
      </c>
      <c r="AV113" s="39">
        <v>1.2191748288092701</v>
      </c>
      <c r="AW113" s="39">
        <v>1.3987974625922499</v>
      </c>
      <c r="AX113" s="39">
        <v>1.1461278104742201</v>
      </c>
      <c r="AY113" s="39">
        <v>0.89018496742280595</v>
      </c>
      <c r="AZ113" s="39">
        <v>0.92954323667838701</v>
      </c>
      <c r="BA113" s="39">
        <v>0.90785703551195596</v>
      </c>
      <c r="BB113" s="39"/>
      <c r="BC113" s="395">
        <v>1.08492077871957</v>
      </c>
      <c r="BD113" s="297">
        <v>7.1384780796931099E-2</v>
      </c>
      <c r="BE113"/>
      <c r="BF113" s="706"/>
      <c r="BG113" s="40">
        <v>19.75</v>
      </c>
      <c r="BH113" s="40">
        <v>115.25655756630999</v>
      </c>
      <c r="BI113" s="40">
        <v>160.453095195853</v>
      </c>
      <c r="BJ113" s="40">
        <v>306.48932416166701</v>
      </c>
      <c r="BK113" s="40">
        <v>204.5728074068</v>
      </c>
      <c r="BL113" s="40">
        <v>142.58129215365801</v>
      </c>
      <c r="BM113" s="40">
        <v>386.653763976844</v>
      </c>
      <c r="BN113" s="40"/>
      <c r="BO113" s="395">
        <v>219.33447341018899</v>
      </c>
      <c r="BP113" s="297">
        <v>43.204899370426197</v>
      </c>
      <c r="BQ113"/>
      <c r="BR113" s="40">
        <v>19.75</v>
      </c>
      <c r="BS113" s="40">
        <v>84.846576449982706</v>
      </c>
      <c r="BT113" s="40">
        <v>180.38990581655801</v>
      </c>
      <c r="BU113" s="40">
        <v>350.335721011511</v>
      </c>
      <c r="BV113" s="40">
        <v>168.50204536578599</v>
      </c>
      <c r="BW113" s="40">
        <v>232.20190810242499</v>
      </c>
      <c r="BX113" s="40">
        <v>153.48001370754</v>
      </c>
      <c r="BY113" s="40">
        <v>369.94004299736099</v>
      </c>
      <c r="BZ113" s="40"/>
      <c r="CA113" s="395">
        <v>219.956601921595</v>
      </c>
      <c r="CB113" s="297">
        <v>39.800288767077703</v>
      </c>
      <c r="CD113" s="40">
        <v>19.75</v>
      </c>
      <c r="CE113" s="40">
        <v>106.021275647679</v>
      </c>
      <c r="CF113" s="40">
        <v>112.700555379335</v>
      </c>
      <c r="CG113" s="40">
        <v>116.72646195948801</v>
      </c>
      <c r="CH113" s="40">
        <v>107.369333774376</v>
      </c>
      <c r="CI113" s="40"/>
      <c r="CJ113" s="395">
        <v>110.704406690219</v>
      </c>
      <c r="CK113" s="297">
        <v>2.4715748517019498</v>
      </c>
    </row>
    <row r="114" spans="4:89" x14ac:dyDescent="0.2">
      <c r="D114" s="40">
        <v>14.25</v>
      </c>
      <c r="E114" s="40">
        <v>1.89038699444398</v>
      </c>
      <c r="F114" s="40">
        <v>1.9981888916649999</v>
      </c>
      <c r="G114" s="40">
        <v>1.0762408669506001</v>
      </c>
      <c r="H114" s="40">
        <v>0.97646667945236298</v>
      </c>
      <c r="I114" s="40">
        <v>1.5963193037082199</v>
      </c>
      <c r="J114" s="40">
        <v>1.4843739117636301</v>
      </c>
      <c r="K114" s="40">
        <v>1.7319986065295601</v>
      </c>
      <c r="L114" s="40">
        <v>1.14506423385011</v>
      </c>
      <c r="M114" s="40">
        <v>1.0205551507456401</v>
      </c>
      <c r="N114"/>
      <c r="O114" s="395">
        <v>1.4367000000000001</v>
      </c>
      <c r="P114" s="297">
        <v>0.13070000000000001</v>
      </c>
      <c r="Q114" s="703"/>
      <c r="R114" s="40">
        <v>14.25</v>
      </c>
      <c r="S114" s="40">
        <v>1.05908812206429</v>
      </c>
      <c r="T114" s="40">
        <v>0.78702118063118198</v>
      </c>
      <c r="U114" s="40">
        <v>1.14569678576783</v>
      </c>
      <c r="V114" s="40">
        <v>1.2346176173060299</v>
      </c>
      <c r="W114" s="40">
        <v>2.06093974541895</v>
      </c>
      <c r="X114" s="40">
        <v>1.21146829502695</v>
      </c>
      <c r="Y114" s="40">
        <v>1.27748120058554</v>
      </c>
      <c r="Z114" s="40">
        <v>0.68622090633347599</v>
      </c>
      <c r="AA114" s="40"/>
      <c r="AB114" s="395">
        <v>1.1828167316417799</v>
      </c>
      <c r="AC114" s="297">
        <v>0.14659917559506799</v>
      </c>
      <c r="AD114" s="706"/>
      <c r="AE114" s="706"/>
      <c r="AF114" s="41">
        <v>11.5000004899999</v>
      </c>
      <c r="AG114" s="41">
        <v>1.43893906515585</v>
      </c>
      <c r="AH114" s="41">
        <v>1.9300476791493</v>
      </c>
      <c r="AI114" s="41">
        <v>1.9300476791493</v>
      </c>
      <c r="AJ114" s="41">
        <v>2.06659024278945</v>
      </c>
      <c r="AK114" s="41">
        <v>1.6954039631883999</v>
      </c>
      <c r="AL114" s="41">
        <v>1.37777795788613</v>
      </c>
      <c r="AM114" s="41">
        <v>1.4685491356426299</v>
      </c>
      <c r="AN114" s="41">
        <v>1.64971772568856</v>
      </c>
      <c r="AO114" s="41">
        <v>1.8155533244719599</v>
      </c>
      <c r="AP114"/>
      <c r="AQ114" s="395">
        <v>1.7080696414579499</v>
      </c>
      <c r="AR114" s="297">
        <v>8.1742954474799595E-2</v>
      </c>
      <c r="AT114" s="39">
        <v>11.5000004899999</v>
      </c>
      <c r="AU114" s="39">
        <v>1.02046763606111</v>
      </c>
      <c r="AV114" s="39">
        <v>1.0570185533204599</v>
      </c>
      <c r="AW114" s="39">
        <v>1.3417452196341999</v>
      </c>
      <c r="AX114" s="39">
        <v>0.82052327630461097</v>
      </c>
      <c r="AY114" s="39">
        <v>0.93896655010566099</v>
      </c>
      <c r="AZ114" s="39">
        <v>0.90094193369995701</v>
      </c>
      <c r="BA114" s="39">
        <v>0.87081351869533896</v>
      </c>
      <c r="BB114" s="39"/>
      <c r="BC114" s="395">
        <v>0.99292524111733504</v>
      </c>
      <c r="BD114" s="297">
        <v>6.5927104947560794E-2</v>
      </c>
      <c r="BE114"/>
      <c r="BF114" s="706"/>
      <c r="BG114" s="40">
        <v>20</v>
      </c>
      <c r="BH114" s="40">
        <v>112.77562951815101</v>
      </c>
      <c r="BI114" s="40">
        <v>207.90821332345601</v>
      </c>
      <c r="BJ114" s="40">
        <v>273.84982766871701</v>
      </c>
      <c r="BK114" s="40">
        <v>207.84597232530899</v>
      </c>
      <c r="BL114" s="40">
        <v>151.056085085814</v>
      </c>
      <c r="BM114" s="40">
        <v>380.510982266665</v>
      </c>
      <c r="BN114" s="40"/>
      <c r="BO114" s="395">
        <v>222.324451698019</v>
      </c>
      <c r="BP114" s="297">
        <v>38.805249488805501</v>
      </c>
      <c r="BQ114"/>
      <c r="BR114" s="40">
        <v>20</v>
      </c>
      <c r="BS114" s="40">
        <v>78.082997389173798</v>
      </c>
      <c r="BT114" s="40">
        <v>198.760532384757</v>
      </c>
      <c r="BU114" s="40">
        <v>313.81168217071598</v>
      </c>
      <c r="BV114" s="40">
        <v>161.28246482754901</v>
      </c>
      <c r="BW114" s="40">
        <v>242.90805477765599</v>
      </c>
      <c r="BX114" s="40">
        <v>158.053943020139</v>
      </c>
      <c r="BY114" s="40">
        <v>384.04007361505398</v>
      </c>
      <c r="BZ114" s="40"/>
      <c r="CA114" s="395">
        <v>219.56282116929199</v>
      </c>
      <c r="CB114" s="297">
        <v>39.0694839163015</v>
      </c>
      <c r="CD114" s="40">
        <v>20</v>
      </c>
      <c r="CE114" s="40">
        <v>93.916533253796203</v>
      </c>
      <c r="CF114" s="40">
        <v>107.807511309207</v>
      </c>
      <c r="CG114" s="40">
        <v>90.135451431926597</v>
      </c>
      <c r="CH114" s="40">
        <v>111.57669042001601</v>
      </c>
      <c r="CI114" s="40"/>
      <c r="CJ114" s="395">
        <v>100.859046603736</v>
      </c>
      <c r="CK114" s="297">
        <v>5.2149068045266596</v>
      </c>
    </row>
    <row r="115" spans="4:89" x14ac:dyDescent="0.2">
      <c r="D115" s="40">
        <v>14.5</v>
      </c>
      <c r="E115" s="40">
        <v>1.31707285301722</v>
      </c>
      <c r="F115" s="40">
        <v>1.2488680006281401</v>
      </c>
      <c r="G115" s="40">
        <v>1.2170490417388</v>
      </c>
      <c r="H115" s="40">
        <v>1.637944125253</v>
      </c>
      <c r="I115" s="40">
        <v>1.7002770328586401</v>
      </c>
      <c r="J115" s="40">
        <v>1.5742177163545199</v>
      </c>
      <c r="K115" s="40">
        <v>1.5570193098307199</v>
      </c>
      <c r="L115" s="40">
        <v>0.98115545129113202</v>
      </c>
      <c r="M115" s="40">
        <v>1.0660961485476199</v>
      </c>
      <c r="N115"/>
      <c r="O115" s="395">
        <v>1.3677999999999999</v>
      </c>
      <c r="P115" s="297">
        <v>8.6599999999999996E-2</v>
      </c>
      <c r="Q115" s="703"/>
      <c r="R115" s="40">
        <v>14.5</v>
      </c>
      <c r="S115" s="40">
        <v>1.34553740659296</v>
      </c>
      <c r="T115" s="40">
        <v>1.5294444920260399</v>
      </c>
      <c r="U115" s="40">
        <v>0.99978472282953001</v>
      </c>
      <c r="V115" s="40">
        <v>1.4014578249268399</v>
      </c>
      <c r="W115" s="40">
        <v>1.61245115040122</v>
      </c>
      <c r="X115" s="40">
        <v>1.11384321194039</v>
      </c>
      <c r="Y115" s="40">
        <v>1.0073327936526699</v>
      </c>
      <c r="Z115" s="40">
        <v>0.76246767314865005</v>
      </c>
      <c r="AA115" s="40"/>
      <c r="AB115" s="395">
        <v>1.2215399094397901</v>
      </c>
      <c r="AC115" s="297">
        <v>0.10460543330680901</v>
      </c>
      <c r="AD115" s="706"/>
      <c r="AE115" s="706"/>
      <c r="AF115" s="41">
        <v>11.6666671599999</v>
      </c>
      <c r="AG115" s="41">
        <v>1.62100888788662</v>
      </c>
      <c r="AH115" s="41">
        <v>1.8885369849250699</v>
      </c>
      <c r="AI115" s="41">
        <v>1.8885369849250699</v>
      </c>
      <c r="AJ115" s="41">
        <v>1.8929321957526399</v>
      </c>
      <c r="AK115" s="41">
        <v>1.5516578994074</v>
      </c>
      <c r="AL115" s="41">
        <v>1.3500818500477201</v>
      </c>
      <c r="AM115" s="41">
        <v>1.61102029696226</v>
      </c>
      <c r="AN115" s="41">
        <v>1.3129789737400099</v>
      </c>
      <c r="AO115" s="41">
        <v>1.72192944580837</v>
      </c>
      <c r="AP115"/>
      <c r="AQ115" s="395">
        <v>1.64874261327279</v>
      </c>
      <c r="AR115" s="297">
        <v>7.3931330137136098E-2</v>
      </c>
      <c r="AT115" s="39">
        <v>11.6666671599999</v>
      </c>
      <c r="AU115" s="39">
        <v>1.36076701602198</v>
      </c>
      <c r="AV115" s="39">
        <v>0.95272364456817604</v>
      </c>
      <c r="AW115" s="39">
        <v>1.49886657567774</v>
      </c>
      <c r="AX115" s="39">
        <v>0.97681339555457003</v>
      </c>
      <c r="AY115" s="39">
        <v>0.90663558133369004</v>
      </c>
      <c r="AZ115" s="39">
        <v>0.50279838974667102</v>
      </c>
      <c r="BA115" s="39">
        <v>0.997863744980935</v>
      </c>
      <c r="BB115" s="39"/>
      <c r="BC115" s="395">
        <v>1.0280669068405399</v>
      </c>
      <c r="BD115" s="297">
        <v>0.122689118668575</v>
      </c>
      <c r="BE115"/>
      <c r="BF115" s="706"/>
      <c r="BG115" s="40">
        <v>20.25</v>
      </c>
      <c r="BH115" s="40">
        <v>164.13770318850001</v>
      </c>
      <c r="BI115" s="40">
        <v>193.872433670899</v>
      </c>
      <c r="BJ115" s="40">
        <v>217.37930767780401</v>
      </c>
      <c r="BK115" s="40">
        <v>198.84476879940999</v>
      </c>
      <c r="BL115" s="40">
        <v>148.69123419532599</v>
      </c>
      <c r="BM115" s="40">
        <v>372.67141625847501</v>
      </c>
      <c r="BN115" s="40"/>
      <c r="BO115" s="395">
        <v>215.932810631736</v>
      </c>
      <c r="BP115" s="297">
        <v>32.940303079736097</v>
      </c>
      <c r="BQ115"/>
      <c r="BR115" s="40">
        <v>20.25</v>
      </c>
      <c r="BS115" s="40">
        <v>91.589474383163406</v>
      </c>
      <c r="BT115" s="40">
        <v>209.64213673143399</v>
      </c>
      <c r="BU115" s="40">
        <v>319.14985900096502</v>
      </c>
      <c r="BV115" s="40">
        <v>173.88266612644699</v>
      </c>
      <c r="BW115" s="40">
        <v>243.58348816605999</v>
      </c>
      <c r="BX115" s="40">
        <v>146.74335241934401</v>
      </c>
      <c r="BY115" s="40">
        <v>358.56108387850799</v>
      </c>
      <c r="BZ115" s="40"/>
      <c r="CA115" s="395">
        <v>220.45029438655999</v>
      </c>
      <c r="CB115" s="297">
        <v>35.748634134207101</v>
      </c>
      <c r="CD115" s="40">
        <v>20.25</v>
      </c>
      <c r="CE115" s="40">
        <v>128.042054145446</v>
      </c>
      <c r="CF115" s="40">
        <v>134.879708525322</v>
      </c>
      <c r="CG115" s="40">
        <v>97.893484119040906</v>
      </c>
      <c r="CH115" s="40">
        <v>103.121489758077</v>
      </c>
      <c r="CI115" s="40"/>
      <c r="CJ115" s="395">
        <v>115.984184136971</v>
      </c>
      <c r="CK115" s="297">
        <v>9.1065699949525296</v>
      </c>
    </row>
    <row r="116" spans="4:89" x14ac:dyDescent="0.2">
      <c r="D116" s="40">
        <v>14.75</v>
      </c>
      <c r="E116" s="40">
        <v>1.4745217547070499</v>
      </c>
      <c r="F116" s="40">
        <v>1.1409411798339699</v>
      </c>
      <c r="G116" s="40">
        <v>1.10015734373478</v>
      </c>
      <c r="H116" s="40">
        <v>1.0867129016405801</v>
      </c>
      <c r="I116" s="40">
        <v>1.6431248889696799</v>
      </c>
      <c r="J116" s="40">
        <v>1.8372831880415801</v>
      </c>
      <c r="K116" s="40">
        <v>1.2021177543036199</v>
      </c>
      <c r="L116" s="40">
        <v>1.2461266200229499</v>
      </c>
      <c r="M116" s="40">
        <v>1.3416898958638299</v>
      </c>
      <c r="N116"/>
      <c r="O116" s="395">
        <v>1.3411</v>
      </c>
      <c r="P116" s="297">
        <v>8.6999999999999994E-2</v>
      </c>
      <c r="Q116" s="703"/>
      <c r="R116" s="40">
        <v>14.75</v>
      </c>
      <c r="S116" s="40">
        <v>1.02484688257565</v>
      </c>
      <c r="T116" s="40">
        <v>0.93362321096689704</v>
      </c>
      <c r="U116" s="40">
        <v>1.0978538346975699</v>
      </c>
      <c r="V116" s="40">
        <v>1.22627559681099</v>
      </c>
      <c r="W116" s="40">
        <v>1.5665559594718399</v>
      </c>
      <c r="X116" s="40">
        <v>0.888554561868793</v>
      </c>
      <c r="Y116" s="40">
        <v>1.0256479115252299</v>
      </c>
      <c r="Z116" s="40">
        <v>1.51760392003388</v>
      </c>
      <c r="AA116" s="40"/>
      <c r="AB116" s="395">
        <v>1.16012023474385</v>
      </c>
      <c r="AC116" s="297">
        <v>9.0895222457273495E-2</v>
      </c>
      <c r="AD116" s="706"/>
      <c r="AE116" s="706"/>
      <c r="AF116" s="41">
        <v>11.8333338299999</v>
      </c>
      <c r="AG116" s="41">
        <v>1.63357540690071</v>
      </c>
      <c r="AH116" s="41">
        <v>2.0190277085786201</v>
      </c>
      <c r="AI116" s="41">
        <v>2.0190277085786201</v>
      </c>
      <c r="AJ116" s="41">
        <v>1.9359533820197401</v>
      </c>
      <c r="AK116" s="41">
        <v>1.4422758046767501</v>
      </c>
      <c r="AL116" s="41">
        <v>1.3298284673483201</v>
      </c>
      <c r="AM116" s="41">
        <v>1.69591407851107</v>
      </c>
      <c r="AN116" s="41">
        <v>1.75791784821746</v>
      </c>
      <c r="AO116" s="41">
        <v>1.76696120778312</v>
      </c>
      <c r="AP116"/>
      <c r="AQ116" s="395">
        <v>1.73338684584605</v>
      </c>
      <c r="AR116" s="297">
        <v>8.0356423820334894E-2</v>
      </c>
      <c r="AT116" s="39">
        <v>11.8333338299999</v>
      </c>
      <c r="AU116" s="39">
        <v>0.91714705804602703</v>
      </c>
      <c r="AV116" s="39">
        <v>1.04107781735992</v>
      </c>
      <c r="AW116" s="39">
        <v>1.61583324307745</v>
      </c>
      <c r="AX116" s="39">
        <v>0.99532147483057898</v>
      </c>
      <c r="AY116" s="39">
        <v>1.0039437460474001</v>
      </c>
      <c r="AZ116" s="39">
        <v>1.02106752999226</v>
      </c>
      <c r="BA116" s="39">
        <v>0.90655031258666596</v>
      </c>
      <c r="BB116" s="39"/>
      <c r="BC116" s="395">
        <v>1.0715630259914699</v>
      </c>
      <c r="BD116" s="297">
        <v>9.2732056428037599E-2</v>
      </c>
      <c r="BE116"/>
      <c r="BF116" s="706"/>
      <c r="BG116" s="40">
        <v>20.5</v>
      </c>
      <c r="BH116" s="40">
        <v>168.292783094936</v>
      </c>
      <c r="BI116" s="40">
        <v>199.04558618477401</v>
      </c>
      <c r="BJ116" s="40">
        <v>243.702343028679</v>
      </c>
      <c r="BK116" s="40">
        <v>186.16125474018801</v>
      </c>
      <c r="BL116" s="40">
        <v>142.624481937323</v>
      </c>
      <c r="BM116" s="40">
        <v>367.990936629256</v>
      </c>
      <c r="BN116" s="40"/>
      <c r="BO116" s="395">
        <v>217.969564269193</v>
      </c>
      <c r="BP116" s="297">
        <v>33.006634478816103</v>
      </c>
      <c r="BQ116"/>
      <c r="BR116" s="40">
        <v>20.5</v>
      </c>
      <c r="BS116" s="40">
        <v>79.559275380073103</v>
      </c>
      <c r="BT116" s="40">
        <v>174.785720908325</v>
      </c>
      <c r="BU116" s="40">
        <v>326.03363516769502</v>
      </c>
      <c r="BV116" s="40">
        <v>161.69112158878599</v>
      </c>
      <c r="BW116" s="40">
        <v>266.60547051538299</v>
      </c>
      <c r="BX116" s="40">
        <v>153.09634978816001</v>
      </c>
      <c r="BY116" s="40">
        <v>333.329456236917</v>
      </c>
      <c r="BZ116" s="40"/>
      <c r="CA116" s="395">
        <v>213.585861369334</v>
      </c>
      <c r="CB116" s="297">
        <v>36.3890129212133</v>
      </c>
      <c r="CD116" s="40">
        <v>20.5</v>
      </c>
      <c r="CE116" s="40">
        <v>153.314444480102</v>
      </c>
      <c r="CF116" s="40">
        <v>104.077558212683</v>
      </c>
      <c r="CG116" s="40">
        <v>81.3084534223959</v>
      </c>
      <c r="CH116" s="40">
        <v>109.796673439515</v>
      </c>
      <c r="CI116" s="40"/>
      <c r="CJ116" s="395">
        <v>112.124282388674</v>
      </c>
      <c r="CK116" s="297">
        <v>15.0455206550591</v>
      </c>
    </row>
    <row r="117" spans="4:89" x14ac:dyDescent="0.2">
      <c r="D117" s="40">
        <v>15</v>
      </c>
      <c r="E117" s="40">
        <v>1.29124784492281</v>
      </c>
      <c r="F117" s="40">
        <v>1.3245569949481399</v>
      </c>
      <c r="G117" s="40">
        <v>1.09417821889338</v>
      </c>
      <c r="H117" s="40">
        <v>1.0353559649503401</v>
      </c>
      <c r="I117" s="40">
        <v>1.83458460108412</v>
      </c>
      <c r="J117" s="40">
        <v>1.38122468373688</v>
      </c>
      <c r="K117" s="40">
        <v>1.3286564777222101</v>
      </c>
      <c r="L117" s="40">
        <v>1.101423710298</v>
      </c>
      <c r="M117" s="40">
        <v>1.1443826312574099</v>
      </c>
      <c r="N117"/>
      <c r="O117" s="395">
        <v>1.28</v>
      </c>
      <c r="P117" s="297">
        <v>8.0100000000000005E-2</v>
      </c>
      <c r="Q117" s="703"/>
      <c r="R117" s="40">
        <v>15</v>
      </c>
      <c r="S117" s="40">
        <v>1.2722992572487</v>
      </c>
      <c r="T117" s="40">
        <v>1.6160168444943499</v>
      </c>
      <c r="U117" s="40">
        <v>1.1254189807016499</v>
      </c>
      <c r="V117" s="40">
        <v>1.2963485022169201</v>
      </c>
      <c r="W117" s="40">
        <v>1.8021512857425399</v>
      </c>
      <c r="X117" s="40">
        <v>1.3423930484328199</v>
      </c>
      <c r="Y117" s="40">
        <v>0.935019481274457</v>
      </c>
      <c r="Z117" s="40">
        <v>1.13693400605969</v>
      </c>
      <c r="AA117" s="40"/>
      <c r="AB117" s="395">
        <v>1.31582267577139</v>
      </c>
      <c r="AC117" s="297">
        <v>9.8459325185685106E-2</v>
      </c>
      <c r="AD117" s="706"/>
      <c r="AE117" s="706"/>
      <c r="AF117" s="41">
        <v>12.000000499999899</v>
      </c>
      <c r="AG117" s="41">
        <v>1.40832321836312</v>
      </c>
      <c r="AH117" s="41">
        <v>1.8239765764787099</v>
      </c>
      <c r="AI117" s="41">
        <v>1.8239765764787099</v>
      </c>
      <c r="AJ117" s="41">
        <v>2.0106273624559798</v>
      </c>
      <c r="AK117" s="41">
        <v>1.82493495234144</v>
      </c>
      <c r="AL117" s="41">
        <v>1.4841569788022699</v>
      </c>
      <c r="AM117" s="41">
        <v>1.90790343896005</v>
      </c>
      <c r="AN117" s="41">
        <v>1.4364700279171401</v>
      </c>
      <c r="AO117" s="41">
        <v>1.73180130479085</v>
      </c>
      <c r="AP117"/>
      <c r="AQ117" s="395">
        <v>1.7169078262875801</v>
      </c>
      <c r="AR117" s="297">
        <v>7.3182835741434499E-2</v>
      </c>
      <c r="AT117" s="39">
        <v>12.000000499999899</v>
      </c>
      <c r="AU117" s="39">
        <v>1.3318145264404999</v>
      </c>
      <c r="AV117" s="39">
        <v>1.0731110447824099</v>
      </c>
      <c r="AW117" s="39">
        <v>1.2865976676081501</v>
      </c>
      <c r="AX117" s="39">
        <v>0.94555544903265099</v>
      </c>
      <c r="AY117" s="39">
        <v>0.898564636139218</v>
      </c>
      <c r="AZ117" s="39">
        <v>1.09181949032502</v>
      </c>
      <c r="BA117" s="39">
        <v>0.88787496161358304</v>
      </c>
      <c r="BB117" s="39"/>
      <c r="BC117" s="395">
        <v>1.07361968227736</v>
      </c>
      <c r="BD117" s="297">
        <v>6.7946321562461207E-2</v>
      </c>
      <c r="BE117"/>
      <c r="BF117" s="706"/>
      <c r="BG117" s="40">
        <v>20.75</v>
      </c>
      <c r="BH117" s="40">
        <v>144.05518203115901</v>
      </c>
      <c r="BI117" s="40">
        <v>186.02201839742401</v>
      </c>
      <c r="BJ117" s="40">
        <v>227.591132552484</v>
      </c>
      <c r="BK117" s="40">
        <v>178.38748805873001</v>
      </c>
      <c r="BL117" s="40">
        <v>141.88333403710999</v>
      </c>
      <c r="BM117" s="40">
        <v>370.682292587635</v>
      </c>
      <c r="BN117" s="40"/>
      <c r="BO117" s="395">
        <v>208.10357461075699</v>
      </c>
      <c r="BP117" s="297">
        <v>34.961675318348902</v>
      </c>
      <c r="BQ117"/>
      <c r="BR117" s="40">
        <v>20.75</v>
      </c>
      <c r="BS117" s="40">
        <v>76.201535764236795</v>
      </c>
      <c r="BT117" s="40">
        <v>208.36061252090099</v>
      </c>
      <c r="BU117" s="40">
        <v>318.535833030638</v>
      </c>
      <c r="BV117" s="40">
        <v>168.479333669547</v>
      </c>
      <c r="BW117" s="40">
        <v>229.620070118711</v>
      </c>
      <c r="BX117" s="40">
        <v>153.471580368095</v>
      </c>
      <c r="BY117" s="40">
        <v>357.20056135164299</v>
      </c>
      <c r="BZ117" s="40"/>
      <c r="CA117" s="395">
        <v>215.98136097482501</v>
      </c>
      <c r="CB117" s="297">
        <v>36.647187670094503</v>
      </c>
      <c r="CD117" s="40">
        <v>20.75</v>
      </c>
      <c r="CE117" s="40">
        <v>116.922492797432</v>
      </c>
      <c r="CF117" s="40">
        <v>105.320878671396</v>
      </c>
      <c r="CG117" s="40">
        <v>109.544197764085</v>
      </c>
      <c r="CH117" s="40">
        <v>100.49185601226201</v>
      </c>
      <c r="CI117" s="40"/>
      <c r="CJ117" s="395">
        <v>108.069856311294</v>
      </c>
      <c r="CK117" s="297">
        <v>3.4824060417081002</v>
      </c>
    </row>
    <row r="118" spans="4:89" x14ac:dyDescent="0.2">
      <c r="D118" s="40">
        <v>15.25</v>
      </c>
      <c r="E118" s="40">
        <v>1.24513185953008</v>
      </c>
      <c r="F118" s="40">
        <v>1.4128607946113501</v>
      </c>
      <c r="G118" s="40">
        <v>1.2376770229291501</v>
      </c>
      <c r="H118" s="40">
        <v>0.965967022947817</v>
      </c>
      <c r="I118" s="40">
        <v>1.6380219920910299</v>
      </c>
      <c r="J118" s="40">
        <v>1.37912230222007</v>
      </c>
      <c r="K118" s="40">
        <v>3.8910653626143601</v>
      </c>
      <c r="L118" s="40">
        <v>1.23006325776518</v>
      </c>
      <c r="M118" s="40">
        <v>1.2471313516054801</v>
      </c>
      <c r="N118"/>
      <c r="O118" s="395">
        <v>1.5844</v>
      </c>
      <c r="P118" s="297">
        <v>0.29430000000000001</v>
      </c>
      <c r="Q118" s="703"/>
      <c r="R118" s="40">
        <v>15.25</v>
      </c>
      <c r="S118" s="40">
        <v>1.2210267215105499</v>
      </c>
      <c r="T118" s="40">
        <v>0.906419670072662</v>
      </c>
      <c r="U118" s="40">
        <v>1.06762720240186</v>
      </c>
      <c r="V118" s="40">
        <v>1.6487739169754101</v>
      </c>
      <c r="W118" s="40">
        <v>1.7073012180718801</v>
      </c>
      <c r="X118" s="40">
        <v>1.29186635915607</v>
      </c>
      <c r="Y118" s="40">
        <v>0.764038433968658</v>
      </c>
      <c r="Z118" s="40">
        <v>0.974514822610829</v>
      </c>
      <c r="AA118" s="40"/>
      <c r="AB118" s="395">
        <v>1.19769604309599</v>
      </c>
      <c r="AC118" s="297">
        <v>0.120431490570687</v>
      </c>
      <c r="AD118" s="706"/>
      <c r="AE118" s="706"/>
      <c r="AF118" s="41">
        <v>12.166667169999901</v>
      </c>
      <c r="AG118" s="41">
        <v>1.3563543395359801</v>
      </c>
      <c r="AH118" s="41">
        <v>1.6066481067639</v>
      </c>
      <c r="AI118" s="41">
        <v>1.6066481067639</v>
      </c>
      <c r="AJ118" s="41">
        <v>2.1125638793964598</v>
      </c>
      <c r="AK118" s="41">
        <v>1.5125770158012699</v>
      </c>
      <c r="AL118" s="41">
        <v>1.49994582082862</v>
      </c>
      <c r="AM118" s="41">
        <v>1.5448012748345901</v>
      </c>
      <c r="AN118" s="41">
        <v>1.74117570768452</v>
      </c>
      <c r="AO118" s="41">
        <v>1.79804485130582</v>
      </c>
      <c r="AP118"/>
      <c r="AQ118" s="395">
        <v>1.64208434476834</v>
      </c>
      <c r="AR118" s="297">
        <v>7.3227799448164793E-2</v>
      </c>
      <c r="AT118" s="39">
        <v>12.166667169999901</v>
      </c>
      <c r="AU118" s="39">
        <v>1.3375060854996701</v>
      </c>
      <c r="AV118" s="39">
        <v>0.97443903243703001</v>
      </c>
      <c r="AW118" s="39">
        <v>1.4607598966202899</v>
      </c>
      <c r="AX118" s="39">
        <v>0.87958646300990495</v>
      </c>
      <c r="AY118" s="39">
        <v>0.95539163155286799</v>
      </c>
      <c r="AZ118" s="39">
        <v>0.89896612301483003</v>
      </c>
      <c r="BA118" s="39">
        <v>0.91328225883428704</v>
      </c>
      <c r="BB118" s="39"/>
      <c r="BC118" s="395">
        <v>1.0599902129955501</v>
      </c>
      <c r="BD118" s="297">
        <v>8.9427912031925197E-2</v>
      </c>
      <c r="BE118"/>
      <c r="BF118" s="706"/>
      <c r="BG118" s="40">
        <v>21</v>
      </c>
      <c r="BH118" s="40">
        <v>140.20894043089501</v>
      </c>
      <c r="BI118" s="40">
        <v>175.71463461545301</v>
      </c>
      <c r="BJ118" s="40">
        <v>253.05478346199601</v>
      </c>
      <c r="BK118" s="40">
        <v>211.93742847344501</v>
      </c>
      <c r="BL118" s="40">
        <v>148.177290863499</v>
      </c>
      <c r="BM118" s="40">
        <v>383.14333744528102</v>
      </c>
      <c r="BN118" s="40"/>
      <c r="BO118" s="395">
        <v>218.706069215095</v>
      </c>
      <c r="BP118" s="297">
        <v>37.080828426100901</v>
      </c>
      <c r="BQ118"/>
      <c r="BR118" s="40">
        <v>21</v>
      </c>
      <c r="BS118" s="40">
        <v>77.183506368357598</v>
      </c>
      <c r="BT118" s="40">
        <v>216.980363061021</v>
      </c>
      <c r="BU118" s="40">
        <v>321.19952600854799</v>
      </c>
      <c r="BV118" s="40">
        <v>142.96110949010901</v>
      </c>
      <c r="BW118" s="40">
        <v>179.90220054173</v>
      </c>
      <c r="BX118" s="40">
        <v>165.97749770084101</v>
      </c>
      <c r="BY118" s="40">
        <v>347.05844280027799</v>
      </c>
      <c r="BZ118" s="40"/>
      <c r="CA118" s="395">
        <v>207.32323513869801</v>
      </c>
      <c r="CB118" s="297">
        <v>36.556288419784103</v>
      </c>
      <c r="CD118" s="40">
        <v>21</v>
      </c>
      <c r="CE118" s="40">
        <v>98.632999532900101</v>
      </c>
      <c r="CF118" s="40">
        <v>100.34761339577599</v>
      </c>
      <c r="CG118" s="40">
        <v>86.215325636033</v>
      </c>
      <c r="CH118" s="40">
        <v>109.938236265356</v>
      </c>
      <c r="CI118" s="40"/>
      <c r="CJ118" s="395">
        <v>98.783543707516401</v>
      </c>
      <c r="CK118" s="297">
        <v>4.8721679730428002</v>
      </c>
    </row>
    <row r="119" spans="4:89" x14ac:dyDescent="0.2">
      <c r="D119" s="40">
        <v>15.5</v>
      </c>
      <c r="E119" s="40">
        <v>1.45652759915828</v>
      </c>
      <c r="F119" s="40">
        <v>1.4669243847540701</v>
      </c>
      <c r="G119" s="40">
        <v>0.97363923147679399</v>
      </c>
      <c r="H119" s="40">
        <v>1.4721603612504099</v>
      </c>
      <c r="I119" s="40">
        <v>1.74518231736447</v>
      </c>
      <c r="J119" s="40">
        <v>1.42463139508732</v>
      </c>
      <c r="K119" s="40">
        <v>1.56312524983066</v>
      </c>
      <c r="L119" s="40">
        <v>1.4036104861802301</v>
      </c>
      <c r="M119" s="40">
        <v>1.0687480313639599</v>
      </c>
      <c r="N119"/>
      <c r="O119" s="395">
        <v>1.3967000000000001</v>
      </c>
      <c r="P119" s="297">
        <v>7.9500000000000001E-2</v>
      </c>
      <c r="Q119" s="703"/>
      <c r="R119" s="40">
        <v>15.5</v>
      </c>
      <c r="S119" s="40">
        <v>1.1209262745704101</v>
      </c>
      <c r="T119" s="40">
        <v>1.07122324546764</v>
      </c>
      <c r="U119" s="40">
        <v>1.1152801202489899</v>
      </c>
      <c r="V119" s="40">
        <v>1.32359905687535</v>
      </c>
      <c r="W119" s="40">
        <v>2.0596014682148902</v>
      </c>
      <c r="X119" s="40">
        <v>1.20744348360397</v>
      </c>
      <c r="Y119" s="40">
        <v>1.1346229808762001</v>
      </c>
      <c r="Z119" s="40">
        <v>1.1437015180511501</v>
      </c>
      <c r="AA119" s="40"/>
      <c r="AB119" s="395">
        <v>1.2720497684885801</v>
      </c>
      <c r="AC119" s="297">
        <v>0.11574099021069</v>
      </c>
      <c r="AD119" s="706"/>
      <c r="AE119" s="706"/>
      <c r="AF119" s="41">
        <v>12.3333338399999</v>
      </c>
      <c r="AG119" s="41">
        <v>1.2211600483732901</v>
      </c>
      <c r="AH119" s="41">
        <v>2.0195808750112501</v>
      </c>
      <c r="AI119" s="41">
        <v>2.0195808750112501</v>
      </c>
      <c r="AJ119" s="41">
        <v>1.8733162995158401</v>
      </c>
      <c r="AK119" s="41">
        <v>2.0167693544016898</v>
      </c>
      <c r="AL119" s="41">
        <v>1.3705375823842201</v>
      </c>
      <c r="AM119" s="41">
        <v>1.5579097377217499</v>
      </c>
      <c r="AN119" s="41">
        <v>1.1803182108962</v>
      </c>
      <c r="AO119" s="41">
        <v>1.79058685978124</v>
      </c>
      <c r="AP119"/>
      <c r="AQ119" s="395">
        <v>1.6721955381218601</v>
      </c>
      <c r="AR119" s="297">
        <v>0.115709490729381</v>
      </c>
      <c r="AT119" s="39">
        <v>12.3333338399999</v>
      </c>
      <c r="AU119" s="39">
        <v>1.2909841125093899</v>
      </c>
      <c r="AV119" s="39">
        <v>0.98609727022702498</v>
      </c>
      <c r="AW119" s="39">
        <v>1.47206780927818</v>
      </c>
      <c r="AX119" s="39">
        <v>0.85959582281069302</v>
      </c>
      <c r="AY119" s="39">
        <v>0.80348012201944596</v>
      </c>
      <c r="AZ119" s="39">
        <v>1.1464366876938801</v>
      </c>
      <c r="BA119" s="39">
        <v>0.99836203308109395</v>
      </c>
      <c r="BB119" s="39"/>
      <c r="BC119" s="395">
        <v>1.07957483680281</v>
      </c>
      <c r="BD119" s="297">
        <v>9.0391707830741297E-2</v>
      </c>
      <c r="BE119"/>
      <c r="BF119" s="706"/>
      <c r="BG119" s="40">
        <v>21.25</v>
      </c>
      <c r="BH119" s="40">
        <v>123.624396400902</v>
      </c>
      <c r="BI119" s="40">
        <v>186.81964446090601</v>
      </c>
      <c r="BJ119" s="40">
        <v>258.79131237643099</v>
      </c>
      <c r="BK119" s="40">
        <v>186.57040035500199</v>
      </c>
      <c r="BL119" s="40">
        <v>153.55535690059901</v>
      </c>
      <c r="BM119" s="40">
        <v>419.18193569802401</v>
      </c>
      <c r="BN119" s="40"/>
      <c r="BO119" s="395">
        <v>221.42384103197699</v>
      </c>
      <c r="BP119" s="297">
        <v>43.622496939237799</v>
      </c>
      <c r="BQ119"/>
      <c r="BR119" s="40">
        <v>21.25</v>
      </c>
      <c r="BS119" s="40">
        <v>75.4840346536173</v>
      </c>
      <c r="BT119" s="40">
        <v>244.27261992775601</v>
      </c>
      <c r="BU119" s="40">
        <v>341.08421751384299</v>
      </c>
      <c r="BV119" s="40">
        <v>179.83086846231299</v>
      </c>
      <c r="BW119" s="40">
        <v>253.07445791850199</v>
      </c>
      <c r="BX119" s="40">
        <v>129.75036133174899</v>
      </c>
      <c r="BY119" s="40">
        <v>319.10574365984598</v>
      </c>
      <c r="BZ119" s="40"/>
      <c r="CA119" s="395">
        <v>220.371757638232</v>
      </c>
      <c r="CB119" s="297">
        <v>36.777603570430799</v>
      </c>
      <c r="CD119" s="40">
        <v>21.25</v>
      </c>
      <c r="CE119" s="40">
        <v>93.400830970511095</v>
      </c>
      <c r="CF119" s="40">
        <v>119.358315754393</v>
      </c>
      <c r="CG119" s="40">
        <v>89.724246239909206</v>
      </c>
      <c r="CH119" s="40">
        <v>108.562759722769</v>
      </c>
      <c r="CI119" s="40"/>
      <c r="CJ119" s="395">
        <v>102.761538171895</v>
      </c>
      <c r="CK119" s="297">
        <v>6.87205099075896</v>
      </c>
    </row>
    <row r="120" spans="4:89" x14ac:dyDescent="0.2">
      <c r="D120" s="40">
        <v>15.75</v>
      </c>
      <c r="E120" s="40">
        <v>1.45652759915828</v>
      </c>
      <c r="F120" s="40">
        <v>1.34137679128656</v>
      </c>
      <c r="G120" s="40">
        <v>1.2197395992874001</v>
      </c>
      <c r="H120" s="40">
        <v>1.46747935759088</v>
      </c>
      <c r="I120" s="40">
        <v>1.5067390892060999</v>
      </c>
      <c r="J120" s="40">
        <v>1.54119216067543</v>
      </c>
      <c r="K120" s="40">
        <v>1.58266431545355</v>
      </c>
      <c r="L120" s="40">
        <v>1.23006325776518</v>
      </c>
      <c r="M120" s="40">
        <v>1.0048059095977799</v>
      </c>
      <c r="N120"/>
      <c r="O120" s="395">
        <v>1.3722000000000001</v>
      </c>
      <c r="P120" s="297">
        <v>6.3500000000000001E-2</v>
      </c>
      <c r="Q120" s="703"/>
      <c r="R120" s="40">
        <v>15.75</v>
      </c>
      <c r="S120" s="40">
        <v>1.30031416145663</v>
      </c>
      <c r="T120" s="40">
        <v>1.14581025068121</v>
      </c>
      <c r="U120" s="40">
        <v>1.1744782793464299</v>
      </c>
      <c r="V120" s="40">
        <v>1.55717536102983</v>
      </c>
      <c r="W120" s="40">
        <v>1.7705327443199701</v>
      </c>
      <c r="X120" s="40">
        <v>1.3523366982601901</v>
      </c>
      <c r="Y120" s="40">
        <v>1.05769940880415</v>
      </c>
      <c r="Z120" s="40">
        <v>1.36364408413574</v>
      </c>
      <c r="AA120" s="40"/>
      <c r="AB120" s="395">
        <v>1.3402488735042699</v>
      </c>
      <c r="AC120" s="297">
        <v>8.2333165837645397E-2</v>
      </c>
      <c r="AD120" s="706"/>
      <c r="AE120" s="706"/>
      <c r="AF120" s="41">
        <v>12.5000005099999</v>
      </c>
      <c r="AG120" s="41">
        <v>1.54561299862337</v>
      </c>
      <c r="AH120" s="41">
        <v>1.8458925220682501</v>
      </c>
      <c r="AI120" s="41">
        <v>1.8458925220682501</v>
      </c>
      <c r="AJ120" s="41">
        <v>2.1349374197126698</v>
      </c>
      <c r="AK120" s="41">
        <v>1.7468558083608401</v>
      </c>
      <c r="AL120" s="41">
        <v>1.4430757820898401</v>
      </c>
      <c r="AM120" s="41">
        <v>1.4137525697122699</v>
      </c>
      <c r="AN120" s="41">
        <v>2.0299797462662101</v>
      </c>
      <c r="AO120" s="41">
        <v>1.73227343531172</v>
      </c>
      <c r="AP120"/>
      <c r="AQ120" s="395">
        <v>1.7486969782459401</v>
      </c>
      <c r="AR120" s="297">
        <v>8.2857300312348101E-2</v>
      </c>
      <c r="AT120" s="39">
        <v>12.5000005099999</v>
      </c>
      <c r="AU120" s="39">
        <v>1.2037554667694199</v>
      </c>
      <c r="AV120" s="39">
        <v>1.1019211832957601</v>
      </c>
      <c r="AW120" s="39">
        <v>1.4064577307975901</v>
      </c>
      <c r="AX120" s="39">
        <v>0.80903142109958304</v>
      </c>
      <c r="AY120" s="39">
        <v>0.92336871916980301</v>
      </c>
      <c r="AZ120" s="39">
        <v>0.48093759028590299</v>
      </c>
      <c r="BA120" s="39">
        <v>0.97495733218465397</v>
      </c>
      <c r="BB120" s="39"/>
      <c r="BC120" s="395">
        <v>0.98577563480038899</v>
      </c>
      <c r="BD120" s="297">
        <v>0.112131942746149</v>
      </c>
      <c r="BE120"/>
      <c r="BF120" s="706"/>
      <c r="BG120" s="40">
        <v>21.5</v>
      </c>
      <c r="BH120" s="40">
        <v>81.6435600733397</v>
      </c>
      <c r="BI120" s="40">
        <v>204.909720548699</v>
      </c>
      <c r="BJ120" s="40">
        <v>253.45141127960099</v>
      </c>
      <c r="BK120" s="40">
        <v>195.57160388090099</v>
      </c>
      <c r="BL120" s="40">
        <v>147.544430079395</v>
      </c>
      <c r="BM120" s="40">
        <v>394.96123332471598</v>
      </c>
      <c r="BN120" s="40"/>
      <c r="BO120" s="395">
        <v>213.01365986444199</v>
      </c>
      <c r="BP120" s="297">
        <v>43.456627244772797</v>
      </c>
      <c r="BQ120"/>
      <c r="BR120" s="40">
        <v>21.5</v>
      </c>
      <c r="BS120" s="40">
        <v>81.142044123298206</v>
      </c>
      <c r="BT120" s="40">
        <v>241.20667801951899</v>
      </c>
      <c r="BU120" s="40">
        <v>312.58363023006302</v>
      </c>
      <c r="BV120" s="40">
        <v>155.81103983493199</v>
      </c>
      <c r="BW120" s="40">
        <v>248.75665361143299</v>
      </c>
      <c r="BX120" s="40">
        <v>139.18329703159799</v>
      </c>
      <c r="BY120" s="40">
        <v>299.316259927837</v>
      </c>
      <c r="BZ120" s="40"/>
      <c r="CA120" s="395">
        <v>211.14280039695399</v>
      </c>
      <c r="CB120" s="297">
        <v>32.922495601113098</v>
      </c>
      <c r="CD120" s="40">
        <v>21.5</v>
      </c>
      <c r="CE120" s="40">
        <v>76.936459117182096</v>
      </c>
      <c r="CF120" s="40">
        <v>102.352966112727</v>
      </c>
      <c r="CG120" s="40">
        <v>86.873195446972503</v>
      </c>
      <c r="CH120" s="40">
        <v>104.861067091357</v>
      </c>
      <c r="CI120" s="40"/>
      <c r="CJ120" s="395">
        <v>92.755921942059899</v>
      </c>
      <c r="CK120" s="297">
        <v>6.6049203312316003</v>
      </c>
    </row>
    <row r="121" spans="4:89" x14ac:dyDescent="0.2">
      <c r="D121" s="40">
        <v>16</v>
      </c>
      <c r="E121" s="40">
        <v>1.5172162448144799</v>
      </c>
      <c r="F121" s="40">
        <v>1.52639432225423</v>
      </c>
      <c r="G121" s="40">
        <v>0.98379454127567401</v>
      </c>
      <c r="H121" s="40">
        <v>1.2885923679873601</v>
      </c>
      <c r="I121" s="40">
        <v>2.1626900618310598</v>
      </c>
      <c r="J121" s="40">
        <v>1.4424392435061599</v>
      </c>
      <c r="K121" s="40">
        <v>1.7438616270103999</v>
      </c>
      <c r="L121" s="40">
        <v>0.91164734687152804</v>
      </c>
      <c r="M121" s="40">
        <v>1.07960625374057</v>
      </c>
      <c r="N121"/>
      <c r="O121" s="395">
        <v>1.4056</v>
      </c>
      <c r="P121" s="297">
        <v>0.1321</v>
      </c>
      <c r="Q121" s="703"/>
      <c r="R121" s="40">
        <v>16</v>
      </c>
      <c r="S121" s="40">
        <v>1.23125738489906</v>
      </c>
      <c r="T121" s="40">
        <v>1.2745370744609501</v>
      </c>
      <c r="U121" s="40">
        <v>1.1832605765508699</v>
      </c>
      <c r="V121" s="40">
        <v>1.2012495735950399</v>
      </c>
      <c r="W121" s="40">
        <v>1.6524972879808999</v>
      </c>
      <c r="X121" s="40">
        <v>1.5143353675431499</v>
      </c>
      <c r="Y121" s="40">
        <v>1.0576994331702601</v>
      </c>
      <c r="Z121" s="40">
        <v>1.1964877064861199</v>
      </c>
      <c r="AA121" s="40"/>
      <c r="AB121" s="395">
        <v>1.2889155505857901</v>
      </c>
      <c r="AC121" s="297">
        <v>6.9099963131586201E-2</v>
      </c>
      <c r="AD121" s="706"/>
      <c r="AE121" s="706"/>
      <c r="AF121" s="41">
        <v>12.6666671799999</v>
      </c>
      <c r="AG121" s="41">
        <v>1.4370645992668201</v>
      </c>
      <c r="AH121" s="41">
        <v>1.6052542850412299</v>
      </c>
      <c r="AI121" s="41">
        <v>1.6052542850412299</v>
      </c>
      <c r="AJ121" s="41">
        <v>1.7919103195972701</v>
      </c>
      <c r="AK121" s="41">
        <v>1.4513019134257299</v>
      </c>
      <c r="AL121" s="41">
        <v>1.3841747861063201</v>
      </c>
      <c r="AM121" s="41">
        <v>1.4395217631524699</v>
      </c>
      <c r="AN121" s="41">
        <v>1.64971772568856</v>
      </c>
      <c r="AO121" s="41">
        <v>1.87560935261245</v>
      </c>
      <c r="AP121"/>
      <c r="AQ121" s="395">
        <v>1.5822010033257901</v>
      </c>
      <c r="AR121" s="297">
        <v>5.6942803656999399E-2</v>
      </c>
      <c r="AT121" s="39">
        <v>12.6666671799999</v>
      </c>
      <c r="AU121" s="39">
        <v>1.2909841125093899</v>
      </c>
      <c r="AV121" s="39">
        <v>1.0849686345363201</v>
      </c>
      <c r="AW121" s="39">
        <v>1.3987974625922499</v>
      </c>
      <c r="AX121" s="39">
        <v>0.99953003122696504</v>
      </c>
      <c r="AY121" s="39">
        <v>0.933599201969457</v>
      </c>
      <c r="AZ121" s="39">
        <v>0.67101399298773001</v>
      </c>
      <c r="BA121" s="39">
        <v>1.0969626253807301</v>
      </c>
      <c r="BB121" s="39"/>
      <c r="BC121" s="395">
        <v>1.06797943731469</v>
      </c>
      <c r="BD121" s="297">
        <v>9.0056231356125005E-2</v>
      </c>
      <c r="BE121"/>
      <c r="BF121" s="706"/>
      <c r="BG121" s="40">
        <v>21.75</v>
      </c>
      <c r="BH121" s="40">
        <v>123.21480233526999</v>
      </c>
      <c r="BI121" s="40">
        <v>221.34564369091399</v>
      </c>
      <c r="BJ121" s="40">
        <v>256.72159675930101</v>
      </c>
      <c r="BK121" s="40">
        <v>182.478944206866</v>
      </c>
      <c r="BL121" s="40">
        <v>148.542905427562</v>
      </c>
      <c r="BM121" s="40">
        <v>389.81294074533901</v>
      </c>
      <c r="BN121" s="40"/>
      <c r="BO121" s="395">
        <v>220.35280552754199</v>
      </c>
      <c r="BP121" s="297">
        <v>39.186432566727603</v>
      </c>
      <c r="BQ121"/>
      <c r="BR121" s="40">
        <v>21.75</v>
      </c>
      <c r="BS121" s="40">
        <v>81.124852170559706</v>
      </c>
      <c r="BT121" s="40">
        <v>253.696810776348</v>
      </c>
      <c r="BU121" s="40">
        <v>353.394034133665</v>
      </c>
      <c r="BV121" s="40">
        <v>173.859953463094</v>
      </c>
      <c r="BW121" s="40">
        <v>246.376805234796</v>
      </c>
      <c r="BX121" s="40">
        <v>149.818163427542</v>
      </c>
      <c r="BY121" s="40">
        <v>328.38209214316799</v>
      </c>
      <c r="BZ121" s="40"/>
      <c r="CA121" s="395">
        <v>226.664673049882</v>
      </c>
      <c r="CB121" s="297">
        <v>36.968980834774896</v>
      </c>
      <c r="CD121" s="40">
        <v>21.75</v>
      </c>
      <c r="CE121" s="40">
        <v>83.290018230682506</v>
      </c>
      <c r="CF121" s="40">
        <v>102.232638444297</v>
      </c>
      <c r="CG121" s="40">
        <v>92.931603655918906</v>
      </c>
      <c r="CH121" s="40">
        <v>106.641131795295</v>
      </c>
      <c r="CI121" s="40"/>
      <c r="CJ121" s="395">
        <v>96.273848031548496</v>
      </c>
      <c r="CK121" s="297">
        <v>5.1860244052758198</v>
      </c>
    </row>
    <row r="122" spans="4:89" x14ac:dyDescent="0.2">
      <c r="D122" s="40">
        <v>16.25</v>
      </c>
      <c r="E122" s="40">
        <v>1.76079251300637</v>
      </c>
      <c r="F122" s="40">
        <v>1.66515735802874</v>
      </c>
      <c r="G122" s="40">
        <v>1.7386414857566399</v>
      </c>
      <c r="H122" s="40">
        <v>0.95846731344388503</v>
      </c>
      <c r="I122" s="40">
        <v>1.6074047716489399</v>
      </c>
      <c r="J122" s="40">
        <v>1.3839277438336199</v>
      </c>
      <c r="K122" s="40">
        <v>1.39192582077261</v>
      </c>
      <c r="L122" s="40">
        <v>1.23931192621451</v>
      </c>
      <c r="M122" s="40">
        <v>1.22851741849931</v>
      </c>
      <c r="N122"/>
      <c r="O122" s="395">
        <v>1.4421999999999999</v>
      </c>
      <c r="P122" s="297">
        <v>9.0899999999999995E-2</v>
      </c>
      <c r="Q122" s="703"/>
      <c r="R122" s="40">
        <v>16.25</v>
      </c>
      <c r="S122" s="40">
        <v>1.23589307762984</v>
      </c>
      <c r="T122" s="40">
        <v>0.91819141120612202</v>
      </c>
      <c r="U122" s="40">
        <v>1.13555792531517</v>
      </c>
      <c r="V122" s="40">
        <v>1.2346176173060299</v>
      </c>
      <c r="W122" s="40">
        <v>2.2958580460632998</v>
      </c>
      <c r="X122" s="40">
        <v>1.20557147645313</v>
      </c>
      <c r="Y122" s="40">
        <v>0.87469570135199204</v>
      </c>
      <c r="Z122" s="40">
        <v>0.67867997044783401</v>
      </c>
      <c r="AA122" s="40"/>
      <c r="AB122" s="395">
        <v>1.1973831532216801</v>
      </c>
      <c r="AC122" s="297">
        <v>0.172405985222152</v>
      </c>
      <c r="AD122" s="706"/>
      <c r="AE122" s="706"/>
      <c r="AF122" s="41">
        <v>12.833333849999899</v>
      </c>
      <c r="AG122" s="41">
        <v>1.30972817268148</v>
      </c>
      <c r="AH122" s="41">
        <v>1.6053833916300599</v>
      </c>
      <c r="AI122" s="41">
        <v>1.6053833916300599</v>
      </c>
      <c r="AJ122" s="41">
        <v>2.0498591549295702</v>
      </c>
      <c r="AK122" s="41">
        <v>1.6704905447938501</v>
      </c>
      <c r="AL122" s="41">
        <v>1.4630552759576501</v>
      </c>
      <c r="AM122" s="41">
        <v>1.56718307418487</v>
      </c>
      <c r="AN122" s="41">
        <v>1.8914558429714099</v>
      </c>
      <c r="AO122" s="41">
        <v>1.7760064889381399</v>
      </c>
      <c r="AP122"/>
      <c r="AQ122" s="395">
        <v>1.65983837085745</v>
      </c>
      <c r="AR122" s="297">
        <v>7.4085892034613104E-2</v>
      </c>
      <c r="AT122" s="39">
        <v>12.833333849999899</v>
      </c>
      <c r="AU122" s="39">
        <v>1.19346690938986</v>
      </c>
      <c r="AV122" s="39">
        <v>0.87541141437819703</v>
      </c>
      <c r="AW122" s="39">
        <v>1.2939669776526199</v>
      </c>
      <c r="AX122" s="39">
        <v>0.93327542661202501</v>
      </c>
      <c r="AY122" s="39">
        <v>0.882510953957647</v>
      </c>
      <c r="AZ122" s="39">
        <v>0.80870261025489298</v>
      </c>
      <c r="BA122" s="39">
        <v>1.02227329360374</v>
      </c>
      <c r="BB122" s="39"/>
      <c r="BC122" s="395">
        <v>1.0013725122641399</v>
      </c>
      <c r="BD122" s="297">
        <v>6.8086393592454705E-2</v>
      </c>
      <c r="BE122"/>
      <c r="BF122" s="706"/>
      <c r="BG122" s="40">
        <v>22</v>
      </c>
      <c r="BH122" s="40">
        <v>174.82584494747201</v>
      </c>
      <c r="BI122" s="40">
        <v>217.69534978685701</v>
      </c>
      <c r="BJ122" s="40">
        <v>232.41752026644801</v>
      </c>
      <c r="BK122" s="40">
        <v>182.478944206866</v>
      </c>
      <c r="BL122" s="40">
        <v>145.95751279602399</v>
      </c>
      <c r="BM122" s="40">
        <v>372.61288314625199</v>
      </c>
      <c r="BN122" s="40"/>
      <c r="BO122" s="395">
        <v>220.99800919165301</v>
      </c>
      <c r="BP122" s="297">
        <v>32.850695585835403</v>
      </c>
      <c r="BQ122"/>
      <c r="BR122" s="40">
        <v>22</v>
      </c>
      <c r="BS122" s="40">
        <v>62.447858720578502</v>
      </c>
      <c r="BT122" s="40">
        <v>218.38781351017599</v>
      </c>
      <c r="BU122" s="40">
        <v>301.22748165277801</v>
      </c>
      <c r="BV122" s="40">
        <v>182.16927375926599</v>
      </c>
      <c r="BW122" s="40">
        <v>226.132363045544</v>
      </c>
      <c r="BX122" s="40">
        <v>127.97568170134799</v>
      </c>
      <c r="BY122" s="40">
        <v>331.783424905441</v>
      </c>
      <c r="BZ122" s="40"/>
      <c r="CA122" s="395">
        <v>207.16055675644699</v>
      </c>
      <c r="CB122" s="297">
        <v>35.423290693505201</v>
      </c>
      <c r="CD122" s="40">
        <v>22</v>
      </c>
      <c r="CE122" s="40">
        <v>126.528890169928</v>
      </c>
      <c r="CF122" s="40">
        <v>114.385050478772</v>
      </c>
      <c r="CG122" s="40">
        <v>91.643192274672202</v>
      </c>
      <c r="CH122" s="40">
        <v>101.786452862711</v>
      </c>
      <c r="CI122" s="40"/>
      <c r="CJ122" s="395">
        <v>108.58589644652101</v>
      </c>
      <c r="CK122" s="297">
        <v>7.5766575136632204</v>
      </c>
    </row>
    <row r="123" spans="4:89" x14ac:dyDescent="0.2">
      <c r="D123" s="40">
        <v>16.5</v>
      </c>
      <c r="E123" s="40">
        <v>1.23385904832645</v>
      </c>
      <c r="F123" s="40">
        <v>1.63432116139267</v>
      </c>
      <c r="G123" s="40">
        <v>1.2180313391566899</v>
      </c>
      <c r="H123" s="40">
        <v>1.0552139996915</v>
      </c>
      <c r="I123" s="40">
        <v>1.74518231736447</v>
      </c>
      <c r="J123" s="40">
        <v>1.2950295585322</v>
      </c>
      <c r="K123" s="40">
        <v>0.92776874108510599</v>
      </c>
      <c r="L123" s="40">
        <v>1.1362560815781799</v>
      </c>
      <c r="M123" s="40">
        <v>1.2482708845824899</v>
      </c>
      <c r="N123"/>
      <c r="O123" s="395">
        <v>1.2788999999999999</v>
      </c>
      <c r="P123" s="297">
        <v>8.6699999999999999E-2</v>
      </c>
      <c r="Q123" s="703"/>
      <c r="R123" s="40">
        <v>16.5</v>
      </c>
      <c r="S123" s="40">
        <v>1.20715139528465</v>
      </c>
      <c r="T123" s="40">
        <v>0.95590280688981699</v>
      </c>
      <c r="U123" s="40">
        <v>1.10329774279326</v>
      </c>
      <c r="V123" s="40">
        <v>1.01216399081135</v>
      </c>
      <c r="W123" s="40">
        <v>1.7705345954829801</v>
      </c>
      <c r="X123" s="40">
        <v>1.5086551928605001</v>
      </c>
      <c r="Y123" s="40">
        <v>0.84936465910345205</v>
      </c>
      <c r="Z123" s="40">
        <v>0.90047079363578597</v>
      </c>
      <c r="AA123" s="40"/>
      <c r="AB123" s="395">
        <v>1.1634426471077199</v>
      </c>
      <c r="AC123" s="297">
        <v>0.113940569965314</v>
      </c>
      <c r="AD123" s="706"/>
      <c r="AE123" s="706"/>
      <c r="AF123" s="41">
        <v>13.000000519999899</v>
      </c>
      <c r="AG123" s="41">
        <v>1.2832991803278599</v>
      </c>
      <c r="AH123" s="41">
        <v>1.72368076593554</v>
      </c>
      <c r="AI123" s="41">
        <v>1.72368076593554</v>
      </c>
      <c r="AJ123" s="41">
        <v>2.0864161147192002</v>
      </c>
      <c r="AK123" s="41">
        <v>1.7305417651513699</v>
      </c>
      <c r="AL123" s="41">
        <v>1.3769429947695699</v>
      </c>
      <c r="AM123" s="41">
        <v>1.8816312653739999</v>
      </c>
      <c r="AN123" s="41">
        <v>1.92254822520542</v>
      </c>
      <c r="AO123" s="41">
        <v>1.81641700156871</v>
      </c>
      <c r="AP123"/>
      <c r="AQ123" s="395">
        <v>1.72723978655413</v>
      </c>
      <c r="AR123" s="297">
        <v>8.4883062196191295E-2</v>
      </c>
      <c r="AT123" s="39">
        <v>13.000000519999899</v>
      </c>
      <c r="AU123" s="39">
        <v>1.0009722461374</v>
      </c>
      <c r="AV123" s="39">
        <v>1.0332420756354199</v>
      </c>
      <c r="AW123" s="39">
        <v>1.4373608787733201</v>
      </c>
      <c r="AX123" s="39">
        <v>0.88564423051223196</v>
      </c>
      <c r="AY123" s="39">
        <v>0.82465769754803897</v>
      </c>
      <c r="AZ123" s="39">
        <v>0.78664326099383597</v>
      </c>
      <c r="BA123" s="39">
        <v>1.0129124374289999</v>
      </c>
      <c r="BB123" s="39"/>
      <c r="BC123" s="395">
        <v>0.99734754671846704</v>
      </c>
      <c r="BD123" s="297">
        <v>8.1919133287709806E-2</v>
      </c>
      <c r="BE123"/>
      <c r="BF123" s="706"/>
      <c r="BG123" s="40">
        <v>22.25</v>
      </c>
      <c r="BH123" s="40">
        <v>155.18285253792101</v>
      </c>
      <c r="BI123" s="40">
        <v>190.80362317876899</v>
      </c>
      <c r="BJ123" s="40">
        <v>203.29213173554299</v>
      </c>
      <c r="BK123" s="40">
        <v>149.33814940696399</v>
      </c>
      <c r="BL123" s="40">
        <v>160.71558909330301</v>
      </c>
      <c r="BM123" s="40">
        <v>380.10111293182899</v>
      </c>
      <c r="BN123" s="40"/>
      <c r="BO123" s="395">
        <v>206.57224314738801</v>
      </c>
      <c r="BP123" s="297">
        <v>35.772951061656599</v>
      </c>
      <c r="BQ123"/>
      <c r="BR123" s="40">
        <v>22.25</v>
      </c>
      <c r="BS123" s="40">
        <v>75.933736921227407</v>
      </c>
      <c r="BT123" s="40">
        <v>236.18049014665201</v>
      </c>
      <c r="BU123" s="40">
        <v>316.48616602305401</v>
      </c>
      <c r="BV123" s="40">
        <v>163.43926166058799</v>
      </c>
      <c r="BW123" s="40">
        <v>264.44973069376198</v>
      </c>
      <c r="BX123" s="40">
        <v>137.15541203271201</v>
      </c>
      <c r="BY123" s="40">
        <v>317.99261149684799</v>
      </c>
      <c r="BZ123" s="40"/>
      <c r="CA123" s="395">
        <v>215.94820128212001</v>
      </c>
      <c r="CB123" s="297">
        <v>35.136546733332601</v>
      </c>
      <c r="CD123" s="40">
        <v>22.25</v>
      </c>
      <c r="CE123" s="40">
        <v>116.983334831639</v>
      </c>
      <c r="CF123" s="40">
        <v>127.25938712574499</v>
      </c>
      <c r="CG123" s="40">
        <v>91.889966574134903</v>
      </c>
      <c r="CH123" s="40">
        <v>98.529740714130597</v>
      </c>
      <c r="CI123" s="40"/>
      <c r="CJ123" s="395">
        <v>108.665607311412</v>
      </c>
      <c r="CK123" s="297">
        <v>8.1602244286371697</v>
      </c>
    </row>
    <row r="124" spans="4:89" x14ac:dyDescent="0.2">
      <c r="D124" s="40">
        <v>16.75</v>
      </c>
      <c r="E124" s="40">
        <v>1.78529058654414</v>
      </c>
      <c r="F124" s="40">
        <v>1.3876311375647199</v>
      </c>
      <c r="G124" s="40">
        <v>1.1626662784508599</v>
      </c>
      <c r="H124" s="40">
        <v>2.6081109746202298</v>
      </c>
      <c r="I124" s="40">
        <v>1.65544221398536</v>
      </c>
      <c r="J124" s="40">
        <v>1.74913080868625</v>
      </c>
      <c r="K124" s="40">
        <v>1.79368623708825</v>
      </c>
      <c r="L124" s="40">
        <v>1.101423710298</v>
      </c>
      <c r="M124" s="40">
        <v>1.1762551888267101</v>
      </c>
      <c r="N124"/>
      <c r="O124" s="395">
        <v>1.6032999999999999</v>
      </c>
      <c r="P124" s="297">
        <v>0.1573</v>
      </c>
      <c r="Q124" s="703"/>
      <c r="R124" s="40">
        <v>16.75</v>
      </c>
      <c r="S124" s="40">
        <v>1.1927805172727199</v>
      </c>
      <c r="T124" s="40">
        <v>1.14581025068121</v>
      </c>
      <c r="U124" s="40">
        <v>1.037970917624</v>
      </c>
      <c r="V124" s="40">
        <v>0.86987037573068304</v>
      </c>
      <c r="W124" s="40">
        <v>1.63663094378188</v>
      </c>
      <c r="X124" s="40">
        <v>1.23074502411133</v>
      </c>
      <c r="Y124" s="40">
        <v>0.91275005694684597</v>
      </c>
      <c r="Z124" s="40">
        <v>1.02273305472357</v>
      </c>
      <c r="AA124" s="40"/>
      <c r="AB124" s="395">
        <v>1.13116139260903</v>
      </c>
      <c r="AC124" s="297">
        <v>8.5130734390952895E-2</v>
      </c>
      <c r="AD124" s="706"/>
      <c r="AE124" s="706"/>
      <c r="AF124" s="41">
        <v>13.166667189999901</v>
      </c>
      <c r="AG124" s="41">
        <v>1.6524243544697901</v>
      </c>
      <c r="AH124" s="41">
        <v>1.65067451367614</v>
      </c>
      <c r="AI124" s="41">
        <v>1.65067451367614</v>
      </c>
      <c r="AJ124" s="41">
        <v>2.0564336313554299</v>
      </c>
      <c r="AK124" s="41">
        <v>1.46299173372698</v>
      </c>
      <c r="AL124" s="41">
        <v>1.40533354368448</v>
      </c>
      <c r="AM124" s="41">
        <v>1.5248267748825799</v>
      </c>
      <c r="AN124" s="41">
        <v>1.632352312301</v>
      </c>
      <c r="AO124" s="41">
        <v>1.8422906007069499</v>
      </c>
      <c r="AP124"/>
      <c r="AQ124" s="395">
        <v>1.6531113309421701</v>
      </c>
      <c r="AR124" s="297">
        <v>6.5922637687288899E-2</v>
      </c>
      <c r="AT124" s="39">
        <v>13.166667189999901</v>
      </c>
      <c r="AU124" s="39">
        <v>1.0700048509438</v>
      </c>
      <c r="AV124" s="39">
        <v>0.96599701673574501</v>
      </c>
      <c r="AW124" s="39">
        <v>1.3122053647871901</v>
      </c>
      <c r="AX124" s="39">
        <v>0.482580131696973</v>
      </c>
      <c r="AY124" s="39">
        <v>0.92027059404092304</v>
      </c>
      <c r="AZ124" s="39">
        <v>1.36934201433376</v>
      </c>
      <c r="BA124" s="39">
        <v>1.0515832277204</v>
      </c>
      <c r="BB124" s="39"/>
      <c r="BC124" s="395">
        <v>1.0245690286083999</v>
      </c>
      <c r="BD124" s="297">
        <v>0.110459868050044</v>
      </c>
      <c r="BE124"/>
      <c r="BF124" s="706"/>
      <c r="BG124" s="40">
        <v>22.5</v>
      </c>
      <c r="BH124" s="40">
        <v>131.802405543757</v>
      </c>
      <c r="BI124" s="40">
        <v>184.65406634580401</v>
      </c>
      <c r="BJ124" s="40">
        <v>208.240480690677</v>
      </c>
      <c r="BK124" s="40">
        <v>159.15764416249101</v>
      </c>
      <c r="BL124" s="40">
        <v>148.756072777193</v>
      </c>
      <c r="BM124" s="40">
        <v>388.58438204531598</v>
      </c>
      <c r="BN124" s="40"/>
      <c r="BO124" s="395">
        <v>203.53250859420601</v>
      </c>
      <c r="BP124" s="297">
        <v>38.616728088800002</v>
      </c>
      <c r="BQ124"/>
      <c r="BR124" s="40">
        <v>22.5</v>
      </c>
      <c r="BS124" s="40">
        <v>73.619764981418797</v>
      </c>
      <c r="BT124" s="40">
        <v>216.93028867620501</v>
      </c>
      <c r="BU124" s="40">
        <v>363.68706929671401</v>
      </c>
      <c r="BV124" s="40">
        <v>172.13452508753099</v>
      </c>
      <c r="BW124" s="40">
        <v>243.10057724665</v>
      </c>
      <c r="BX124" s="40">
        <v>145.95587493959101</v>
      </c>
      <c r="BY124" s="40">
        <v>359.24137158705099</v>
      </c>
      <c r="BZ124" s="40"/>
      <c r="CA124" s="395">
        <v>224.95278168787999</v>
      </c>
      <c r="CB124" s="297">
        <v>40.709859653049101</v>
      </c>
      <c r="CD124" s="40">
        <v>22.5</v>
      </c>
      <c r="CE124" s="40">
        <v>94.055075151081397</v>
      </c>
      <c r="CF124" s="40">
        <v>117.433175963317</v>
      </c>
      <c r="CG124" s="40">
        <v>105.020975235848</v>
      </c>
      <c r="CH124" s="40">
        <v>107.79411809646599</v>
      </c>
      <c r="CI124" s="40"/>
      <c r="CJ124" s="395">
        <v>106.075836111678</v>
      </c>
      <c r="CK124" s="297">
        <v>4.8093059705814198</v>
      </c>
    </row>
    <row r="125" spans="4:89" x14ac:dyDescent="0.2">
      <c r="D125" s="40">
        <v>17</v>
      </c>
      <c r="E125" s="40">
        <v>1.46341428397192</v>
      </c>
      <c r="F125" s="40">
        <v>2.72900797704248</v>
      </c>
      <c r="G125" s="40">
        <v>1.3751966622373</v>
      </c>
      <c r="H125" s="40">
        <v>1.2334315937682101</v>
      </c>
      <c r="I125" s="40">
        <v>1.88602159075721</v>
      </c>
      <c r="J125" s="40">
        <v>1.47330627500738</v>
      </c>
      <c r="K125" s="40">
        <v>2.2421078061562301</v>
      </c>
      <c r="L125" s="40">
        <v>1.14346271627054</v>
      </c>
      <c r="M125" s="40">
        <v>1.1423056277552599</v>
      </c>
      <c r="N125"/>
      <c r="O125" s="395">
        <v>1.6311</v>
      </c>
      <c r="P125" s="297">
        <v>0.18279999999999999</v>
      </c>
      <c r="Q125" s="703"/>
      <c r="R125" s="40">
        <v>17</v>
      </c>
      <c r="S125" s="40">
        <v>1.29059505537485</v>
      </c>
      <c r="T125" s="40">
        <v>1.30760292474364</v>
      </c>
      <c r="U125" s="40">
        <v>1.18478075565088</v>
      </c>
      <c r="V125" s="40">
        <v>1.6487739169754101</v>
      </c>
      <c r="W125" s="40">
        <v>1.8548457672753</v>
      </c>
      <c r="X125" s="40">
        <v>1.39303201832226</v>
      </c>
      <c r="Y125" s="40">
        <v>0.83612599562846401</v>
      </c>
      <c r="Z125" s="40">
        <v>1.2206813982531499</v>
      </c>
      <c r="AA125" s="40"/>
      <c r="AB125" s="395">
        <v>1.3420547290279901</v>
      </c>
      <c r="AC125" s="297">
        <v>0.10847115230566599</v>
      </c>
      <c r="AD125" s="706"/>
      <c r="AE125" s="706"/>
      <c r="AF125" s="41">
        <v>13.3333338599999</v>
      </c>
      <c r="AG125" s="41">
        <v>1.61425523196097</v>
      </c>
      <c r="AH125" s="41">
        <v>1.79933872684402</v>
      </c>
      <c r="AI125" s="41">
        <v>1.79933872684402</v>
      </c>
      <c r="AJ125" s="41">
        <v>2.0462926905984902</v>
      </c>
      <c r="AK125" s="41">
        <v>1.59424077408694</v>
      </c>
      <c r="AL125" s="41">
        <v>1.4122223661323201</v>
      </c>
      <c r="AM125" s="41">
        <v>1.66962882136622</v>
      </c>
      <c r="AN125" s="41">
        <v>1.37540792207382</v>
      </c>
      <c r="AO125" s="41">
        <v>1.90123776019355</v>
      </c>
      <c r="AP125"/>
      <c r="AQ125" s="395">
        <v>1.69021811334448</v>
      </c>
      <c r="AR125" s="297">
        <v>7.3307384845052295E-2</v>
      </c>
      <c r="AT125" s="39">
        <v>13.3333338599999</v>
      </c>
      <c r="AU125" s="39">
        <v>1.24023292778321</v>
      </c>
      <c r="AV125" s="39">
        <v>1.05824104190688</v>
      </c>
      <c r="AW125" s="39">
        <v>1.1853640223097099</v>
      </c>
      <c r="AX125" s="39">
        <v>0.64469690040643501</v>
      </c>
      <c r="AY125" s="39">
        <v>0.90519377620462205</v>
      </c>
      <c r="AZ125" s="39">
        <v>0.76251592600029705</v>
      </c>
      <c r="BA125" s="39">
        <v>1.0524858090642999</v>
      </c>
      <c r="BB125" s="39"/>
      <c r="BC125" s="395">
        <v>0.97839005766792497</v>
      </c>
      <c r="BD125" s="297">
        <v>8.2602999235749194E-2</v>
      </c>
      <c r="BE125"/>
      <c r="BF125" s="706"/>
      <c r="BG125" s="40">
        <v>22.75</v>
      </c>
      <c r="BH125" s="40">
        <v>168.68777487658801</v>
      </c>
      <c r="BI125" s="40">
        <v>174.909743252759</v>
      </c>
      <c r="BJ125" s="40">
        <v>195.368711600095</v>
      </c>
      <c r="BK125" s="40">
        <v>182.069798592052</v>
      </c>
      <c r="BL125" s="40">
        <v>160.18763010526999</v>
      </c>
      <c r="BM125" s="40">
        <v>378.75587314533601</v>
      </c>
      <c r="BN125" s="40"/>
      <c r="BO125" s="395">
        <v>209.99658859535</v>
      </c>
      <c r="BP125" s="297">
        <v>34.103769908869097</v>
      </c>
      <c r="BQ125"/>
      <c r="BR125" s="40">
        <v>22.75</v>
      </c>
      <c r="BS125" s="40">
        <v>73.753664748865901</v>
      </c>
      <c r="BT125" s="40">
        <v>212.78369283418499</v>
      </c>
      <c r="BU125" s="40">
        <v>359.25888623892098</v>
      </c>
      <c r="BV125" s="40">
        <v>174.49564304783601</v>
      </c>
      <c r="BW125" s="40">
        <v>223.62943690943101</v>
      </c>
      <c r="BX125" s="40">
        <v>126.583567442966</v>
      </c>
      <c r="BY125" s="40">
        <v>334.13342590483802</v>
      </c>
      <c r="BZ125" s="40"/>
      <c r="CA125" s="395">
        <v>214.94833101814899</v>
      </c>
      <c r="CB125" s="297">
        <v>39.185564530423598</v>
      </c>
      <c r="CD125" s="40">
        <v>22.75</v>
      </c>
      <c r="CE125" s="40">
        <v>108.926152221995</v>
      </c>
      <c r="CF125" s="40">
        <v>112.058842509911</v>
      </c>
      <c r="CG125" s="40">
        <v>95.042440242895097</v>
      </c>
      <c r="CH125" s="40">
        <v>99.723214385960404</v>
      </c>
      <c r="CI125" s="40"/>
      <c r="CJ125" s="395">
        <v>103.93766234019</v>
      </c>
      <c r="CK125" s="297">
        <v>3.9552196143098599</v>
      </c>
    </row>
    <row r="126" spans="4:89" x14ac:dyDescent="0.2">
      <c r="D126" s="40">
        <v>17.25</v>
      </c>
      <c r="E126" s="40">
        <v>1.3409112328572399</v>
      </c>
      <c r="F126" s="40">
        <v>1.7730842788694099</v>
      </c>
      <c r="G126" s="40">
        <v>1.1983856679865901</v>
      </c>
      <c r="H126" s="40">
        <v>1.55394705319763</v>
      </c>
      <c r="I126" s="40">
        <v>1.6475898295809299</v>
      </c>
      <c r="J126" s="40">
        <v>1.26139238714739</v>
      </c>
      <c r="K126" s="40">
        <v>1.2136765841085999</v>
      </c>
      <c r="L126" s="40">
        <v>1.0712956659391299</v>
      </c>
      <c r="M126" s="40">
        <v>1.1641132840128601</v>
      </c>
      <c r="N126"/>
      <c r="O126" s="395">
        <v>1.3567</v>
      </c>
      <c r="P126" s="297">
        <v>8.09E-2</v>
      </c>
      <c r="Q126" s="703"/>
      <c r="R126" s="40">
        <v>17.25</v>
      </c>
      <c r="S126" s="40">
        <v>1.0774031692367301</v>
      </c>
      <c r="T126" s="40">
        <v>0.90179508663258401</v>
      </c>
      <c r="U126" s="40">
        <v>1.15773672594696</v>
      </c>
      <c r="V126" s="40">
        <v>0.90093717668177298</v>
      </c>
      <c r="W126" s="40">
        <v>2.06093974541895</v>
      </c>
      <c r="X126" s="40">
        <v>1.11384321194039</v>
      </c>
      <c r="Y126" s="40">
        <v>0.937506285061804</v>
      </c>
      <c r="Z126" s="40">
        <v>1.79473156757048</v>
      </c>
      <c r="AA126" s="40"/>
      <c r="AB126" s="395">
        <v>1.2431116210612101</v>
      </c>
      <c r="AC126" s="297">
        <v>0.15535448175910799</v>
      </c>
      <c r="AD126" s="706"/>
      <c r="AE126" s="706"/>
      <c r="AF126" s="41">
        <v>13.5000005299999</v>
      </c>
      <c r="AG126" s="41">
        <v>1.5330470883707501</v>
      </c>
      <c r="AH126" s="41">
        <v>1.70050646726348</v>
      </c>
      <c r="AI126" s="41">
        <v>1.70050646726348</v>
      </c>
      <c r="AJ126" s="41">
        <v>2.0758339682929301</v>
      </c>
      <c r="AK126" s="41">
        <v>1.75595410473084</v>
      </c>
      <c r="AL126" s="41">
        <v>1.45859275628981</v>
      </c>
      <c r="AM126" s="41">
        <v>1.7115064724267099</v>
      </c>
      <c r="AN126" s="41">
        <v>1.3024114053323299</v>
      </c>
      <c r="AO126" s="41">
        <v>1.80127113414784</v>
      </c>
      <c r="AP126"/>
      <c r="AQ126" s="395">
        <v>1.6710699849020201</v>
      </c>
      <c r="AR126" s="297">
        <v>7.3736175612170204E-2</v>
      </c>
      <c r="AT126" s="39">
        <v>13.5000005299999</v>
      </c>
      <c r="AU126" s="39">
        <v>1.4084758610758401</v>
      </c>
      <c r="AV126" s="39">
        <v>1.06718157580288</v>
      </c>
      <c r="AW126" s="39">
        <v>1.4201126730398399</v>
      </c>
      <c r="AX126" s="39">
        <v>0.60322513884865303</v>
      </c>
      <c r="AY126" s="39">
        <v>0.849807886928725</v>
      </c>
      <c r="AZ126" s="39">
        <v>1.00652102857541</v>
      </c>
      <c r="BA126" s="39">
        <v>1.09774269396822</v>
      </c>
      <c r="BB126" s="39"/>
      <c r="BC126" s="395">
        <v>1.0647238368913701</v>
      </c>
      <c r="BD126" s="297">
        <v>0.10999138982887</v>
      </c>
      <c r="BE126"/>
      <c r="BF126" s="706"/>
      <c r="BG126" s="40">
        <v>23</v>
      </c>
      <c r="BH126" s="40">
        <v>157.270979147025</v>
      </c>
      <c r="BI126" s="40">
        <v>169.721281715544</v>
      </c>
      <c r="BJ126" s="40">
        <v>258.42006293838102</v>
      </c>
      <c r="BK126" s="40">
        <v>158.33935293286299</v>
      </c>
      <c r="BL126" s="40">
        <v>155.64957625100899</v>
      </c>
      <c r="BM126" s="40">
        <v>389.16958347822401</v>
      </c>
      <c r="BN126" s="40"/>
      <c r="BO126" s="395">
        <v>214.76180607717399</v>
      </c>
      <c r="BP126" s="297">
        <v>38.442905353202903</v>
      </c>
      <c r="BQ126"/>
      <c r="BR126" s="40">
        <v>23</v>
      </c>
      <c r="BS126" s="40">
        <v>74.948441118906999</v>
      </c>
      <c r="BT126" s="40">
        <v>233.08948695891499</v>
      </c>
      <c r="BU126" s="40">
        <v>345.139875103772</v>
      </c>
      <c r="BV126" s="40">
        <v>169.84151513676099</v>
      </c>
      <c r="BW126" s="40">
        <v>243.31836113784101</v>
      </c>
      <c r="BX126" s="40">
        <v>137.297954604577</v>
      </c>
      <c r="BY126" s="40">
        <v>385.957176357874</v>
      </c>
      <c r="BZ126" s="40"/>
      <c r="CA126" s="395">
        <v>227.08468720266401</v>
      </c>
      <c r="CB126" s="297">
        <v>41.963975611046401</v>
      </c>
      <c r="CD126" s="40">
        <v>23</v>
      </c>
      <c r="CE126" s="40">
        <v>122.999009179602</v>
      </c>
      <c r="CF126" s="40">
        <v>92.085579126774206</v>
      </c>
      <c r="CG126" s="40">
        <v>99.593108597208797</v>
      </c>
      <c r="CH126" s="40">
        <v>104.233988688591</v>
      </c>
      <c r="CI126" s="40"/>
      <c r="CJ126" s="395">
        <v>104.727921398044</v>
      </c>
      <c r="CK126" s="297">
        <v>6.5845256653158604</v>
      </c>
    </row>
    <row r="127" spans="4:89" x14ac:dyDescent="0.2">
      <c r="D127" s="40">
        <v>17.5</v>
      </c>
      <c r="E127" s="40">
        <v>2.14816703197378</v>
      </c>
      <c r="F127" s="40">
        <v>1.51978652474521</v>
      </c>
      <c r="G127" s="40">
        <v>1.32018881536574</v>
      </c>
      <c r="H127" s="40">
        <v>1.2542299295614201</v>
      </c>
      <c r="I127" s="40">
        <v>1.92031287709053</v>
      </c>
      <c r="J127" s="40">
        <v>1.2927566507402399</v>
      </c>
      <c r="K127" s="40">
        <v>1.45103272724426</v>
      </c>
      <c r="L127" s="40">
        <v>1.0250526862537199</v>
      </c>
      <c r="M127" s="40">
        <v>1.0512275397302799</v>
      </c>
      <c r="N127"/>
      <c r="O127" s="395">
        <v>1.4421999999999999</v>
      </c>
      <c r="P127" s="297">
        <v>0.1255</v>
      </c>
      <c r="Q127" s="703"/>
      <c r="R127" s="40">
        <v>17.5</v>
      </c>
      <c r="S127" s="40">
        <v>1.2123771350182699</v>
      </c>
      <c r="T127" s="40">
        <v>1.1443469574197001</v>
      </c>
      <c r="U127" s="40">
        <v>1.0582297569679</v>
      </c>
      <c r="V127" s="40">
        <v>1.30590388880182</v>
      </c>
      <c r="W127" s="40">
        <v>1.7623754544058201</v>
      </c>
      <c r="X127" s="40">
        <v>1.3147717907326799</v>
      </c>
      <c r="Y127" s="40">
        <v>1.0232289386160101</v>
      </c>
      <c r="Z127" s="40">
        <v>1.64956943590127</v>
      </c>
      <c r="AA127" s="40"/>
      <c r="AB127" s="395">
        <v>1.30885041973293</v>
      </c>
      <c r="AC127" s="297">
        <v>9.4734307086196096E-2</v>
      </c>
      <c r="AD127" s="706"/>
      <c r="AE127" s="706"/>
      <c r="AF127" s="41">
        <v>13.6666671999999</v>
      </c>
      <c r="AG127" s="41">
        <v>1.86115797678078</v>
      </c>
      <c r="AH127" s="41">
        <v>1.7429573025577301</v>
      </c>
      <c r="AI127" s="41">
        <v>1.7429573025577301</v>
      </c>
      <c r="AJ127" s="41">
        <v>1.98362803876454</v>
      </c>
      <c r="AK127" s="41">
        <v>1.64543315375048</v>
      </c>
      <c r="AL127" s="41">
        <v>1.46599800843886</v>
      </c>
      <c r="AM127" s="41">
        <v>1.73124569225795</v>
      </c>
      <c r="AN127" s="41">
        <v>3.08331418707504</v>
      </c>
      <c r="AO127" s="41">
        <v>1.78257072285757</v>
      </c>
      <c r="AP127"/>
      <c r="AQ127" s="395">
        <v>1.89325137611563</v>
      </c>
      <c r="AR127" s="297">
        <v>0.15603949814645701</v>
      </c>
      <c r="AT127" s="39">
        <v>13.6666671999999</v>
      </c>
      <c r="AU127" s="39">
        <v>1.3491365056014499</v>
      </c>
      <c r="AV127" s="39">
        <v>0.97476232052935396</v>
      </c>
      <c r="AW127" s="39">
        <v>1.61644841558256</v>
      </c>
      <c r="AX127" s="39">
        <v>0.62516036053535495</v>
      </c>
      <c r="AY127" s="39">
        <v>0.95738673070077596</v>
      </c>
      <c r="AZ127" s="39">
        <v>1.12852357986296</v>
      </c>
      <c r="BA127" s="39">
        <v>1.0185690649960899</v>
      </c>
      <c r="BB127" s="39"/>
      <c r="BC127" s="395">
        <v>1.09571242540122</v>
      </c>
      <c r="BD127" s="297">
        <v>0.119283533494139</v>
      </c>
      <c r="BE127"/>
      <c r="BF127" s="706"/>
      <c r="BG127" s="40">
        <v>23.25</v>
      </c>
      <c r="BH127" s="40">
        <v>119.17654070067201</v>
      </c>
      <c r="BI127" s="40">
        <v>178.54732288319499</v>
      </c>
      <c r="BJ127" s="40">
        <v>239.30840290231899</v>
      </c>
      <c r="BK127" s="40">
        <v>186.16125474018801</v>
      </c>
      <c r="BL127" s="40">
        <v>155.23639470603499</v>
      </c>
      <c r="BM127" s="40">
        <v>397.65271111245499</v>
      </c>
      <c r="BN127" s="40"/>
      <c r="BO127" s="395">
        <v>212.68043784080999</v>
      </c>
      <c r="BP127" s="297">
        <v>40.3463851679819</v>
      </c>
      <c r="BQ127"/>
      <c r="BR127" s="40">
        <v>23.25</v>
      </c>
      <c r="BS127" s="40">
        <v>67.820964571992207</v>
      </c>
      <c r="BT127" s="40">
        <v>233.79309335384599</v>
      </c>
      <c r="BU127" s="40">
        <v>318.744447982292</v>
      </c>
      <c r="BV127" s="40">
        <v>134.56098496198001</v>
      </c>
      <c r="BW127" s="40">
        <v>226.78571471911499</v>
      </c>
      <c r="BX127" s="40">
        <v>122.607680166655</v>
      </c>
      <c r="BY127" s="40">
        <v>369.44531698365</v>
      </c>
      <c r="BZ127" s="40"/>
      <c r="CA127" s="395">
        <v>210.536886105647</v>
      </c>
      <c r="CB127" s="297">
        <v>41.2995326069287</v>
      </c>
      <c r="CD127" s="40">
        <v>23.25</v>
      </c>
      <c r="CE127" s="40">
        <v>90.108629489474495</v>
      </c>
      <c r="CF127" s="40">
        <v>105.802158592255</v>
      </c>
      <c r="CG127" s="40">
        <v>93.534700388262394</v>
      </c>
      <c r="CH127" s="40">
        <v>108.360465642093</v>
      </c>
      <c r="CI127" s="40"/>
      <c r="CJ127" s="395">
        <v>99.4514885280215</v>
      </c>
      <c r="CK127" s="297">
        <v>4.49071523988452</v>
      </c>
    </row>
    <row r="128" spans="4:89" x14ac:dyDescent="0.2">
      <c r="D128" s="40">
        <v>17.75</v>
      </c>
      <c r="E128" s="40">
        <v>1.3892045955260499</v>
      </c>
      <c r="F128" s="40">
        <v>1.8733020168785299</v>
      </c>
      <c r="G128" s="40">
        <v>1.48979641066994</v>
      </c>
      <c r="H128" s="40">
        <v>1.6379440585106</v>
      </c>
      <c r="I128" s="40">
        <v>1.98889557010327</v>
      </c>
      <c r="J128" s="40">
        <v>1.30408566246459</v>
      </c>
      <c r="K128" s="40">
        <v>1.50264719287953</v>
      </c>
      <c r="L128" s="40">
        <v>0.97465971723032097</v>
      </c>
      <c r="M128" s="40">
        <v>1.1203044288227699</v>
      </c>
      <c r="N128"/>
      <c r="O128" s="395">
        <v>1.4743999999999999</v>
      </c>
      <c r="P128" s="297">
        <v>0.10979999999999999</v>
      </c>
      <c r="Q128" s="703"/>
      <c r="R128" s="40">
        <v>17.75</v>
      </c>
      <c r="S128" s="40">
        <v>1.4857247826105799</v>
      </c>
      <c r="T128" s="40">
        <v>0.97491360518453096</v>
      </c>
      <c r="U128" s="40">
        <v>1.0994899747237199</v>
      </c>
      <c r="V128" s="40">
        <v>1.09679308298186</v>
      </c>
      <c r="W128" s="40">
        <v>1.7623780041388299</v>
      </c>
      <c r="X128" s="40">
        <v>1.5025963308886601</v>
      </c>
      <c r="Y128" s="40">
        <v>1.0365128410764799</v>
      </c>
      <c r="Z128" s="40">
        <v>0.86942012331222396</v>
      </c>
      <c r="AA128" s="40"/>
      <c r="AB128" s="395">
        <v>1.2284785931146101</v>
      </c>
      <c r="AC128" s="297">
        <v>0.11103513699937</v>
      </c>
      <c r="AD128" s="706"/>
      <c r="AE128" s="706"/>
      <c r="AF128" s="41">
        <v>13.833333869999899</v>
      </c>
      <c r="AG128" s="41">
        <v>1.3342997543544299</v>
      </c>
      <c r="AH128" s="41">
        <v>1.7833795759067601</v>
      </c>
      <c r="AI128" s="41">
        <v>1.7833795759067601</v>
      </c>
      <c r="AJ128" s="41">
        <v>2.23908070847915</v>
      </c>
      <c r="AK128" s="41">
        <v>1.57095719834515</v>
      </c>
      <c r="AL128" s="41">
        <v>1.3836926492230499</v>
      </c>
      <c r="AM128" s="41">
        <v>1.49809158906129</v>
      </c>
      <c r="AN128" s="41">
        <v>1.5643375318838999</v>
      </c>
      <c r="AO128" s="41">
        <v>1.9413837529007101</v>
      </c>
      <c r="AP128"/>
      <c r="AQ128" s="395">
        <v>1.67762248178458</v>
      </c>
      <c r="AR128" s="297">
        <v>9.6312715500162793E-2</v>
      </c>
      <c r="AT128" s="39">
        <v>13.833333869999899</v>
      </c>
      <c r="AU128" s="39">
        <v>1.11864151156072</v>
      </c>
      <c r="AV128" s="39">
        <v>0.82373086669809303</v>
      </c>
      <c r="AW128" s="39">
        <v>1.4163018769698501</v>
      </c>
      <c r="AX128" s="39">
        <v>0.53724717428310098</v>
      </c>
      <c r="AY128" s="39">
        <v>0.97367823617508698</v>
      </c>
      <c r="AZ128" s="39">
        <v>0.63065936128845002</v>
      </c>
      <c r="BA128" s="39">
        <v>1.0470021353818899</v>
      </c>
      <c r="BB128" s="39"/>
      <c r="BC128" s="395">
        <v>0.93532302319388605</v>
      </c>
      <c r="BD128" s="297">
        <v>0.113664796470622</v>
      </c>
      <c r="BE128"/>
      <c r="BF128" s="706"/>
      <c r="BG128" s="40">
        <v>23.5</v>
      </c>
      <c r="BH128" s="40">
        <v>122.545287614798</v>
      </c>
      <c r="BI128" s="40">
        <v>173.14194026951</v>
      </c>
      <c r="BJ128" s="40">
        <v>219.74413759432201</v>
      </c>
      <c r="BK128" s="40">
        <v>200.48135125866401</v>
      </c>
      <c r="BL128" s="40">
        <v>141.772696603269</v>
      </c>
      <c r="BM128" s="40">
        <v>452.47105359801702</v>
      </c>
      <c r="BN128" s="40"/>
      <c r="BO128" s="395">
        <v>218.35941115643001</v>
      </c>
      <c r="BP128" s="297">
        <v>49.064683296379599</v>
      </c>
      <c r="BQ128"/>
      <c r="BR128" s="40">
        <v>23.5</v>
      </c>
      <c r="BS128" s="40">
        <v>81.241637476362399</v>
      </c>
      <c r="BT128" s="40">
        <v>238.06531247241699</v>
      </c>
      <c r="BU128" s="40">
        <v>280.84951119565198</v>
      </c>
      <c r="BV128" s="40">
        <v>156.446713945857</v>
      </c>
      <c r="BW128" s="40">
        <v>240.69548234105901</v>
      </c>
      <c r="BX128" s="40">
        <v>133.23814891498</v>
      </c>
      <c r="BY128" s="40">
        <v>383.730856405954</v>
      </c>
      <c r="BZ128" s="40"/>
      <c r="CA128" s="395">
        <v>216.323951821755</v>
      </c>
      <c r="CB128" s="297">
        <v>38.418449092104701</v>
      </c>
      <c r="CD128" s="40">
        <v>23.5</v>
      </c>
      <c r="CE128" s="40">
        <v>136.15769164626801</v>
      </c>
      <c r="CF128" s="40">
        <v>110.97595381696</v>
      </c>
      <c r="CG128" s="40">
        <v>86.653983570918001</v>
      </c>
      <c r="CH128" s="40">
        <v>105.386974989762</v>
      </c>
      <c r="CI128" s="40"/>
      <c r="CJ128" s="395">
        <v>109.793651005977</v>
      </c>
      <c r="CK128" s="297">
        <v>10.211608922107599</v>
      </c>
    </row>
    <row r="129" spans="4:89" x14ac:dyDescent="0.2">
      <c r="D129" s="40">
        <v>18</v>
      </c>
      <c r="E129" s="40">
        <v>1.0564755158282599</v>
      </c>
      <c r="F129" s="40">
        <v>1.2066358247746001</v>
      </c>
      <c r="G129" s="40">
        <v>1.3162596038773799</v>
      </c>
      <c r="H129" s="40">
        <v>1.40886639325754</v>
      </c>
      <c r="I129" s="40">
        <v>1.84645475466895</v>
      </c>
      <c r="J129" s="40">
        <v>1.51367076761034</v>
      </c>
      <c r="K129" s="40">
        <v>1.3444738041553701</v>
      </c>
      <c r="L129" s="40">
        <v>1.0404670429216301</v>
      </c>
      <c r="M129" s="40">
        <v>1.01997866231585</v>
      </c>
      <c r="N129"/>
      <c r="O129" s="395">
        <v>1.3067</v>
      </c>
      <c r="P129" s="297">
        <v>8.9099999999999999E-2</v>
      </c>
      <c r="Q129" s="703"/>
      <c r="R129" s="40">
        <v>18</v>
      </c>
      <c r="S129" s="40">
        <v>1.1168203673917001</v>
      </c>
      <c r="T129" s="40">
        <v>1.0821541258751299</v>
      </c>
      <c r="U129" s="40">
        <v>0.97201290789703398</v>
      </c>
      <c r="V129" s="40">
        <v>0.90510817859859805</v>
      </c>
      <c r="W129" s="40">
        <v>1.8395164604909799</v>
      </c>
      <c r="X129" s="40">
        <v>1.01670241183229</v>
      </c>
      <c r="Y129" s="40">
        <v>1.07427773080864</v>
      </c>
      <c r="Z129" s="40">
        <v>0.65354372256110604</v>
      </c>
      <c r="AA129" s="40"/>
      <c r="AB129" s="395">
        <v>1.0825169881819301</v>
      </c>
      <c r="AC129" s="297">
        <v>0.119994612861769</v>
      </c>
      <c r="AD129" s="706"/>
      <c r="AE129" s="706"/>
      <c r="AF129" s="41">
        <v>14.000000539999901</v>
      </c>
      <c r="AG129" s="41">
        <v>1.33430028620223</v>
      </c>
      <c r="AH129" s="41">
        <v>1.6460019495954601</v>
      </c>
      <c r="AI129" s="41">
        <v>1.6460019495954601</v>
      </c>
      <c r="AJ129" s="41">
        <v>2.0563234388754301</v>
      </c>
      <c r="AK129" s="41">
        <v>1.6093718270470201</v>
      </c>
      <c r="AL129" s="41">
        <v>1.3846667803339701</v>
      </c>
      <c r="AM129" s="41">
        <v>1.6259648966711699</v>
      </c>
      <c r="AN129" s="41">
        <v>1.1887782843594601</v>
      </c>
      <c r="AO129" s="41">
        <v>1.86430206123041</v>
      </c>
      <c r="AP129"/>
      <c r="AQ129" s="395">
        <v>1.59507905265673</v>
      </c>
      <c r="AR129" s="297">
        <v>8.8892187936798595E-2</v>
      </c>
      <c r="AT129" s="39">
        <v>14.000000539999901</v>
      </c>
      <c r="AU129" s="39">
        <v>1.1214474212066501</v>
      </c>
      <c r="AV129" s="39">
        <v>0.91186397130103503</v>
      </c>
      <c r="AW129" s="39">
        <v>1.3290797743115601</v>
      </c>
      <c r="AX129" s="39">
        <v>0.56136873557316203</v>
      </c>
      <c r="AY129" s="39">
        <v>0.89965760552177398</v>
      </c>
      <c r="AZ129" s="39">
        <v>0.685852186118867</v>
      </c>
      <c r="BA129" s="39">
        <v>1.02863974190945</v>
      </c>
      <c r="BB129" s="39"/>
      <c r="BC129" s="395">
        <v>0.93398706227750095</v>
      </c>
      <c r="BD129" s="297">
        <v>9.7867992232428994E-2</v>
      </c>
      <c r="BE129"/>
      <c r="BF129" s="706"/>
      <c r="BG129" s="40">
        <v>23.75</v>
      </c>
      <c r="BH129" s="40">
        <v>110.383045288071</v>
      </c>
      <c r="BI129" s="40">
        <v>166.77598131001699</v>
      </c>
      <c r="BJ129" s="40">
        <v>287.93700361098001</v>
      </c>
      <c r="BK129" s="40">
        <v>191.88929334757901</v>
      </c>
      <c r="BL129" s="40">
        <v>143.31053752736801</v>
      </c>
      <c r="BM129" s="40">
        <v>379.34072088010402</v>
      </c>
      <c r="BN129" s="40"/>
      <c r="BO129" s="395">
        <v>213.27276366068699</v>
      </c>
      <c r="BP129" s="297">
        <v>41.333410999782402</v>
      </c>
      <c r="BQ129"/>
      <c r="BR129" s="40">
        <v>23.75</v>
      </c>
      <c r="BS129" s="40">
        <v>77.966294417658503</v>
      </c>
      <c r="BT129" s="40">
        <v>253.520841198493</v>
      </c>
      <c r="BU129" s="40">
        <v>297.85110605211202</v>
      </c>
      <c r="BV129" s="40">
        <v>164.96036890888499</v>
      </c>
      <c r="BW129" s="40">
        <v>215.852334390062</v>
      </c>
      <c r="BX129" s="40">
        <v>131.00944876691599</v>
      </c>
      <c r="BY129" s="40">
        <v>350.45974911744003</v>
      </c>
      <c r="BZ129" s="40"/>
      <c r="CA129" s="395">
        <v>213.08859183593799</v>
      </c>
      <c r="CB129" s="297">
        <v>36.190392884346998</v>
      </c>
      <c r="CD129" s="40">
        <v>23.75</v>
      </c>
      <c r="CE129" s="40">
        <v>133.61764553569901</v>
      </c>
      <c r="CF129" s="40">
        <v>128.46259402470599</v>
      </c>
      <c r="CG129" s="40">
        <v>60.994945394390903</v>
      </c>
      <c r="CH129" s="40">
        <v>102.59553453393001</v>
      </c>
      <c r="CI129" s="40"/>
      <c r="CJ129" s="395">
        <v>106.417679872181</v>
      </c>
      <c r="CK129" s="297">
        <v>16.592292323333201</v>
      </c>
    </row>
    <row r="130" spans="4:89" x14ac:dyDescent="0.2">
      <c r="D130" s="40">
        <v>18.25</v>
      </c>
      <c r="E130" s="40">
        <v>1.1746190321752299</v>
      </c>
      <c r="F130" s="40">
        <v>1.33476903477623</v>
      </c>
      <c r="G130" s="40">
        <v>1.3614447248165</v>
      </c>
      <c r="H130" s="40">
        <v>1.1010979878176601</v>
      </c>
      <c r="I130" s="40">
        <v>2.2406248018727002</v>
      </c>
      <c r="J130" s="40">
        <v>1.6702575409849001</v>
      </c>
      <c r="K130" s="40">
        <v>1.97084043334388</v>
      </c>
      <c r="L130" s="40">
        <v>1.20672160941636</v>
      </c>
      <c r="M130" s="40">
        <v>1.0832559234046699</v>
      </c>
      <c r="N130"/>
      <c r="O130" s="395">
        <v>1.4589000000000001</v>
      </c>
      <c r="P130" s="297">
        <v>0.13739999999999999</v>
      </c>
      <c r="Q130" s="703"/>
      <c r="R130" s="40">
        <v>18.25</v>
      </c>
      <c r="S130" s="40">
        <v>1.3954590406115499</v>
      </c>
      <c r="T130" s="40">
        <v>1.1497887407893399</v>
      </c>
      <c r="U130" s="40">
        <v>1.10783427514953</v>
      </c>
      <c r="V130" s="40">
        <v>1.65171817657975</v>
      </c>
      <c r="W130" s="40">
        <v>2.2108262723585099</v>
      </c>
      <c r="X130" s="40">
        <v>1.07572237645431</v>
      </c>
      <c r="Y130" s="40">
        <v>0.96720109335799298</v>
      </c>
      <c r="Z130" s="40">
        <v>0.95015195744088798</v>
      </c>
      <c r="AA130" s="40"/>
      <c r="AB130" s="395">
        <v>1.31358774159273</v>
      </c>
      <c r="AC130" s="297">
        <v>0.15258989707392001</v>
      </c>
      <c r="AD130" s="706"/>
      <c r="AE130" s="706"/>
      <c r="AF130" s="41">
        <v>14.1666672099999</v>
      </c>
      <c r="AG130" s="41">
        <v>1.6274421185399699</v>
      </c>
      <c r="AH130" s="41">
        <v>1.74393468814631</v>
      </c>
      <c r="AI130" s="41">
        <v>1.74393468814631</v>
      </c>
      <c r="AJ130" s="41">
        <v>1.99322612679606</v>
      </c>
      <c r="AK130" s="41">
        <v>1.6621381164583999</v>
      </c>
      <c r="AL130" s="41">
        <v>1.4501846132956899</v>
      </c>
      <c r="AM130" s="41">
        <v>1.53661229063548</v>
      </c>
      <c r="AN130" s="41">
        <v>1.8834834372703899</v>
      </c>
      <c r="AO130" s="41">
        <v>1.83558106051256</v>
      </c>
      <c r="AP130"/>
      <c r="AQ130" s="395">
        <v>1.7196152377556799</v>
      </c>
      <c r="AR130" s="297">
        <v>5.7036670979936602E-2</v>
      </c>
      <c r="AT130" s="39">
        <v>14.1666672099999</v>
      </c>
      <c r="AU130" s="39">
        <v>1.1002880359793501</v>
      </c>
      <c r="AV130" s="39">
        <v>1.2214301524225499</v>
      </c>
      <c r="AW130" s="39">
        <v>1.67549665598501</v>
      </c>
      <c r="AX130" s="39">
        <v>0.45845112469043098</v>
      </c>
      <c r="AY130" s="39">
        <v>0.93111306754822598</v>
      </c>
      <c r="AZ130" s="39">
        <v>1.0587340717851601</v>
      </c>
      <c r="BA130" s="39">
        <v>1.18059756948247</v>
      </c>
      <c r="BB130" s="39"/>
      <c r="BC130" s="395">
        <v>1.0894443825561699</v>
      </c>
      <c r="BD130" s="297">
        <v>0.137448554784321</v>
      </c>
      <c r="BE130"/>
      <c r="BF130" s="706"/>
      <c r="BG130" s="40">
        <v>24</v>
      </c>
      <c r="BH130" s="40">
        <v>101.180685924036</v>
      </c>
      <c r="BI130" s="40">
        <v>144.1770086363</v>
      </c>
      <c r="BJ130" s="40">
        <v>177.79802677056401</v>
      </c>
      <c r="BK130" s="40">
        <v>152.61131432547299</v>
      </c>
      <c r="BL130" s="40">
        <v>141.514463528297</v>
      </c>
      <c r="BM130" s="40">
        <v>422.57541390452201</v>
      </c>
      <c r="BN130" s="40"/>
      <c r="BO130" s="395">
        <v>189.976152181532</v>
      </c>
      <c r="BP130" s="297">
        <v>47.601675756602198</v>
      </c>
      <c r="BQ130"/>
      <c r="BR130" s="40">
        <v>24</v>
      </c>
      <c r="BS130" s="40">
        <v>70.948622751112794</v>
      </c>
      <c r="BT130" s="40">
        <v>229.26938574073299</v>
      </c>
      <c r="BU130" s="40">
        <v>317.26461759227197</v>
      </c>
      <c r="BV130" s="40">
        <v>154.15371850179099</v>
      </c>
      <c r="BW130" s="40">
        <v>263.78058473607598</v>
      </c>
      <c r="BX130" s="40">
        <v>142.11556546793199</v>
      </c>
      <c r="BY130" s="40">
        <v>361.52951838420398</v>
      </c>
      <c r="BZ130" s="40"/>
      <c r="CA130" s="395">
        <v>219.866001882017</v>
      </c>
      <c r="CB130" s="297">
        <v>39.070015546610698</v>
      </c>
      <c r="CD130" s="40">
        <v>24</v>
      </c>
      <c r="CE130" s="40">
        <v>105.999900862388</v>
      </c>
      <c r="CF130" s="40">
        <v>123.44922228614701</v>
      </c>
      <c r="CG130" s="40">
        <v>76.7302226446741</v>
      </c>
      <c r="CH130" s="40">
        <v>105.346534944846</v>
      </c>
      <c r="CI130" s="40"/>
      <c r="CJ130" s="395">
        <v>102.881470184514</v>
      </c>
      <c r="CK130" s="297">
        <v>9.6726475545287904</v>
      </c>
    </row>
    <row r="131" spans="4:89" x14ac:dyDescent="0.2">
      <c r="D131" s="40">
        <v>18.5</v>
      </c>
      <c r="E131" s="40">
        <v>1.44952981133351</v>
      </c>
      <c r="F131" s="40">
        <v>1.26551967119764</v>
      </c>
      <c r="G131" s="40">
        <v>0.97982760809957203</v>
      </c>
      <c r="H131" s="40">
        <v>0.96961905771603396</v>
      </c>
      <c r="I131" s="40">
        <v>1.52098508631179</v>
      </c>
      <c r="J131" s="40">
        <v>1.3533997405540401</v>
      </c>
      <c r="K131" s="40">
        <v>2.1116147394675502</v>
      </c>
      <c r="L131" s="40">
        <v>0.96925292153815001</v>
      </c>
      <c r="M131" s="40">
        <v>0.98653667604112905</v>
      </c>
      <c r="N131"/>
      <c r="O131" s="395">
        <v>1.29</v>
      </c>
      <c r="P131" s="297">
        <v>0.12620000000000001</v>
      </c>
      <c r="Q131" s="703"/>
      <c r="R131" s="40">
        <v>18.5</v>
      </c>
      <c r="S131" s="40">
        <v>1.44529696305044</v>
      </c>
      <c r="T131" s="40">
        <v>1.16702896449532</v>
      </c>
      <c r="U131" s="40">
        <v>1.03182911787374</v>
      </c>
      <c r="V131" s="40">
        <v>1.1912391641993301</v>
      </c>
      <c r="W131" s="40">
        <v>1.6663855030076</v>
      </c>
      <c r="X131" s="40">
        <v>1.21146829502695</v>
      </c>
      <c r="Y131" s="40">
        <v>1.1923157456317399</v>
      </c>
      <c r="Z131" s="40">
        <v>0.61583925454511301</v>
      </c>
      <c r="AA131" s="40"/>
      <c r="AB131" s="395">
        <v>1.1901753759787801</v>
      </c>
      <c r="AC131" s="297">
        <v>0.10755343229462801</v>
      </c>
      <c r="AD131" s="706"/>
      <c r="AE131" s="706"/>
      <c r="AF131" s="41">
        <v>14.3333338799999</v>
      </c>
      <c r="AG131" s="41">
        <v>1.4829235441719599</v>
      </c>
      <c r="AH131" s="41">
        <v>1.4789060543919199</v>
      </c>
      <c r="AI131" s="41">
        <v>1.4789060543919199</v>
      </c>
      <c r="AJ131" s="41">
        <v>2.1041449141981201</v>
      </c>
      <c r="AK131" s="41">
        <v>1.67530386429475</v>
      </c>
      <c r="AL131" s="41">
        <v>1.4565744902967399</v>
      </c>
      <c r="AM131" s="41">
        <v>1.3983539648135399</v>
      </c>
      <c r="AN131" s="41">
        <v>1.3262862105711799</v>
      </c>
      <c r="AO131" s="41">
        <v>1.8076364322781699</v>
      </c>
      <c r="AP131"/>
      <c r="AQ131" s="395">
        <v>1.57878172548981</v>
      </c>
      <c r="AR131" s="297">
        <v>8.1486138957520493E-2</v>
      </c>
      <c r="AT131" s="39">
        <v>14.3333338799999</v>
      </c>
      <c r="AU131" s="39">
        <v>1.1608543986328299</v>
      </c>
      <c r="AV131" s="39">
        <v>1.06125259360657</v>
      </c>
      <c r="AW131" s="39">
        <v>1.3417452196341999</v>
      </c>
      <c r="AX131" s="39">
        <v>0.51575752767031902</v>
      </c>
      <c r="AY131" s="39">
        <v>0.94154851102647197</v>
      </c>
      <c r="AZ131" s="39">
        <v>0.932318005343859</v>
      </c>
      <c r="BA131" s="39">
        <v>1.18211126458923</v>
      </c>
      <c r="BB131" s="39"/>
      <c r="BC131" s="395">
        <v>1.01936964578621</v>
      </c>
      <c r="BD131" s="297">
        <v>9.99335784578958E-2</v>
      </c>
      <c r="BE131"/>
      <c r="BF131" s="706"/>
      <c r="BG131" s="40">
        <v>24.25</v>
      </c>
      <c r="BH131" s="40">
        <v>116.23929127814699</v>
      </c>
      <c r="BI131" s="40">
        <v>134.32188973027201</v>
      </c>
      <c r="BJ131" s="40">
        <v>242.141065118504</v>
      </c>
      <c r="BK131" s="40">
        <v>175.11432314022099</v>
      </c>
      <c r="BL131" s="40">
        <v>146.877888595298</v>
      </c>
      <c r="BM131" s="40">
        <v>426.026867166177</v>
      </c>
      <c r="BN131" s="40"/>
      <c r="BO131" s="395">
        <v>206.78688750476999</v>
      </c>
      <c r="BP131" s="297">
        <v>47.384374754172804</v>
      </c>
      <c r="BQ131"/>
      <c r="BR131" s="40">
        <v>24.25</v>
      </c>
      <c r="BS131" s="40">
        <v>64.641720156384807</v>
      </c>
      <c r="BT131" s="40">
        <v>223.56471805521201</v>
      </c>
      <c r="BU131" s="40">
        <v>304.505200601014</v>
      </c>
      <c r="BV131" s="40">
        <v>197.788977858518</v>
      </c>
      <c r="BW131" s="40">
        <v>257.44907498288802</v>
      </c>
      <c r="BX131" s="40">
        <v>146.86061918010699</v>
      </c>
      <c r="BY131" s="40">
        <v>342.79133996996097</v>
      </c>
      <c r="BZ131" s="40"/>
      <c r="CA131" s="395">
        <v>219.65737868629799</v>
      </c>
      <c r="CB131" s="297">
        <v>35.727825108671603</v>
      </c>
      <c r="CD131" s="40">
        <v>24.25</v>
      </c>
      <c r="CE131" s="40">
        <v>128.57800881879001</v>
      </c>
      <c r="CF131" s="40">
        <v>107.606971897703</v>
      </c>
      <c r="CG131" s="40">
        <v>91.231979177751001</v>
      </c>
      <c r="CH131" s="40">
        <v>96.689039804536193</v>
      </c>
      <c r="CI131" s="40"/>
      <c r="CJ131" s="395">
        <v>106.026499924695</v>
      </c>
      <c r="CK131" s="297">
        <v>8.2519414416914501</v>
      </c>
    </row>
    <row r="132" spans="4:89" x14ac:dyDescent="0.2">
      <c r="D132" s="40">
        <v>18.75</v>
      </c>
      <c r="E132" s="40">
        <v>1.0260185869474701</v>
      </c>
      <c r="F132" s="40">
        <v>1.60965219437719</v>
      </c>
      <c r="G132" s="40">
        <v>1.37519661738768</v>
      </c>
      <c r="H132" s="40">
        <v>1.3985523389669099</v>
      </c>
      <c r="I132" s="40">
        <v>1.7911082017534901</v>
      </c>
      <c r="J132" s="40">
        <v>1.2885608710519401</v>
      </c>
      <c r="K132" s="40">
        <v>1.1842372919867401</v>
      </c>
      <c r="L132" s="40">
        <v>0.92485959454994804</v>
      </c>
      <c r="M132" s="40">
        <v>0.87842301658790301</v>
      </c>
      <c r="N132"/>
      <c r="O132" s="395">
        <v>1.2756000000000001</v>
      </c>
      <c r="P132" s="297">
        <v>0.1024</v>
      </c>
      <c r="Q132" s="703"/>
      <c r="R132" s="40">
        <v>18.75</v>
      </c>
      <c r="S132" s="40">
        <v>1.23125738489906</v>
      </c>
      <c r="T132" s="40">
        <v>1.0821541808622299</v>
      </c>
      <c r="U132" s="40">
        <v>1.0121759788165601</v>
      </c>
      <c r="V132" s="40">
        <v>1.15772603203641</v>
      </c>
      <c r="W132" s="40">
        <v>2.3347708943016499</v>
      </c>
      <c r="X132" s="40">
        <v>0.97109284322854605</v>
      </c>
      <c r="Y132" s="40">
        <v>1.1752215919835201</v>
      </c>
      <c r="Z132" s="40">
        <v>0.92375887701295001</v>
      </c>
      <c r="AA132" s="40"/>
      <c r="AB132" s="395">
        <v>1.23601972289261</v>
      </c>
      <c r="AC132" s="297">
        <v>0.16138777865252099</v>
      </c>
      <c r="AD132" s="706"/>
      <c r="AE132" s="706"/>
      <c r="AF132" s="41">
        <v>14.5000005499999</v>
      </c>
      <c r="AG132" s="41">
        <v>1.4255685854223299</v>
      </c>
      <c r="AH132" s="41">
        <v>1.6637653743568399</v>
      </c>
      <c r="AI132" s="41">
        <v>1.6637653743568399</v>
      </c>
      <c r="AJ132" s="41">
        <v>1.98362803876454</v>
      </c>
      <c r="AK132" s="41">
        <v>1.81453375589599</v>
      </c>
      <c r="AL132" s="41">
        <v>1.36317361807084</v>
      </c>
      <c r="AM132" s="41">
        <v>1.4395217631524699</v>
      </c>
      <c r="AN132" s="41">
        <v>1.76122219533665</v>
      </c>
      <c r="AO132" s="41">
        <v>1.7938527716906001</v>
      </c>
      <c r="AP132"/>
      <c r="AQ132" s="395">
        <v>1.6565590530052301</v>
      </c>
      <c r="AR132" s="297">
        <v>6.9559599107874501E-2</v>
      </c>
      <c r="AT132" s="39">
        <v>14.5000005499999</v>
      </c>
      <c r="AU132" s="39">
        <v>1.1626014646910501</v>
      </c>
      <c r="AV132" s="39">
        <v>0.936665788251281</v>
      </c>
      <c r="AW132" s="39">
        <v>1.40894030208472</v>
      </c>
      <c r="AX132" s="39">
        <v>0.92929280442696505</v>
      </c>
      <c r="AY132" s="39">
        <v>0.90260756372150397</v>
      </c>
      <c r="AZ132" s="39">
        <v>0.78766555354508505</v>
      </c>
      <c r="BA132" s="39">
        <v>1.1074525804561699</v>
      </c>
      <c r="BB132" s="39"/>
      <c r="BC132" s="395">
        <v>1.0336037224538199</v>
      </c>
      <c r="BD132" s="297">
        <v>7.8814871477926304E-2</v>
      </c>
      <c r="BE132"/>
      <c r="BF132" s="706"/>
      <c r="BG132" s="40">
        <v>24.5</v>
      </c>
      <c r="BH132" s="40">
        <v>114.425687607862</v>
      </c>
      <c r="BI132" s="40">
        <v>194.68822298241199</v>
      </c>
      <c r="BJ132" s="40">
        <v>218.97611531935601</v>
      </c>
      <c r="BK132" s="40">
        <v>150.15644063659099</v>
      </c>
      <c r="BL132" s="40">
        <v>147.93344000804899</v>
      </c>
      <c r="BM132" s="40">
        <v>441.76450478492399</v>
      </c>
      <c r="BN132" s="40"/>
      <c r="BO132" s="395">
        <v>211.32406855653201</v>
      </c>
      <c r="BP132" s="297">
        <v>48.506785281496299</v>
      </c>
      <c r="BQ132"/>
      <c r="BR132" s="40">
        <v>24.5</v>
      </c>
      <c r="BS132" s="40">
        <v>74.2445646031574</v>
      </c>
      <c r="BT132" s="40">
        <v>211.42661866137999</v>
      </c>
      <c r="BU132" s="40">
        <v>326.285924389429</v>
      </c>
      <c r="BV132" s="40">
        <v>166.61769120913999</v>
      </c>
      <c r="BW132" s="40">
        <v>274.78026730039301</v>
      </c>
      <c r="BX132" s="40">
        <v>133.94758227037701</v>
      </c>
      <c r="BY132" s="40">
        <v>312.36495878265401</v>
      </c>
      <c r="BZ132" s="40"/>
      <c r="CA132" s="395">
        <v>214.238229602362</v>
      </c>
      <c r="CB132" s="297">
        <v>35.913027990645901</v>
      </c>
      <c r="CD132" s="40">
        <v>24.5</v>
      </c>
      <c r="CE132" s="40">
        <v>140.680528322604</v>
      </c>
      <c r="CF132" s="40">
        <v>115.508044451858</v>
      </c>
      <c r="CG132" s="40">
        <v>89.121142590774895</v>
      </c>
      <c r="CH132" s="40">
        <v>102.797828614606</v>
      </c>
      <c r="CI132" s="40"/>
      <c r="CJ132" s="395">
        <v>112.02688599496101</v>
      </c>
      <c r="CK132" s="297">
        <v>10.9658495030057</v>
      </c>
    </row>
    <row r="133" spans="4:89" x14ac:dyDescent="0.2">
      <c r="D133" s="40">
        <v>19</v>
      </c>
      <c r="E133" s="40">
        <v>1.19353179496019</v>
      </c>
      <c r="F133" s="40">
        <v>1.8773833975215599</v>
      </c>
      <c r="G133" s="40">
        <v>1.36795880043812</v>
      </c>
      <c r="H133" s="40">
        <v>1.4323721094845401</v>
      </c>
      <c r="I133" s="40">
        <v>1.7621919090375</v>
      </c>
      <c r="J133" s="40">
        <v>1.17907001279774</v>
      </c>
      <c r="K133" s="40">
        <v>1.4615221254944299</v>
      </c>
      <c r="L133" s="40">
        <v>1.3434802212124799</v>
      </c>
      <c r="M133" s="40">
        <v>1.15662913651173</v>
      </c>
      <c r="N133"/>
      <c r="O133" s="395">
        <v>1.4189000000000001</v>
      </c>
      <c r="P133" s="297">
        <v>8.4599999999999995E-2</v>
      </c>
      <c r="Q133" s="703"/>
      <c r="R133" s="40">
        <v>19</v>
      </c>
      <c r="S133" s="40">
        <v>1.2790056379869601</v>
      </c>
      <c r="T133" s="40">
        <v>1.2799672536103801</v>
      </c>
      <c r="U133" s="40">
        <v>1.0144881703842199</v>
      </c>
      <c r="V133" s="40">
        <v>0.99269929265651802</v>
      </c>
      <c r="W133" s="40">
        <v>1.78541303893672</v>
      </c>
      <c r="X133" s="40">
        <v>1.03730372015238</v>
      </c>
      <c r="Y133" s="40">
        <v>0.99885859648698305</v>
      </c>
      <c r="Z133" s="40">
        <v>1.29566175808818</v>
      </c>
      <c r="AA133" s="40"/>
      <c r="AB133" s="395">
        <v>1.2104246835377901</v>
      </c>
      <c r="AC133" s="297">
        <v>9.5238706141688306E-2</v>
      </c>
      <c r="AD133" s="706"/>
      <c r="AE133" s="706"/>
      <c r="AF133" s="41">
        <v>14.6666672199999</v>
      </c>
      <c r="AG133" s="41">
        <v>1.6341883784109701</v>
      </c>
      <c r="AH133" s="41">
        <v>1.6667201344611999</v>
      </c>
      <c r="AI133" s="41">
        <v>1.6667201344611999</v>
      </c>
      <c r="AJ133" s="41">
        <v>1.9982328289448199</v>
      </c>
      <c r="AK133" s="41">
        <v>1.6666683027953699</v>
      </c>
      <c r="AL133" s="41">
        <v>1.4060511515006</v>
      </c>
      <c r="AM133" s="41">
        <v>1.52622975501688</v>
      </c>
      <c r="AN133" s="41">
        <v>1.2329469445938599</v>
      </c>
      <c r="AO133" s="41">
        <v>1.7408825695061001</v>
      </c>
      <c r="AP133"/>
      <c r="AQ133" s="395">
        <v>1.6154044666323299</v>
      </c>
      <c r="AR133" s="297">
        <v>7.1550721808332302E-2</v>
      </c>
      <c r="AT133" s="39">
        <v>14.6666672199999</v>
      </c>
      <c r="AU133" s="39">
        <v>1.2371931080418299</v>
      </c>
      <c r="AV133" s="39">
        <v>0.93590114112780498</v>
      </c>
      <c r="AW133" s="39">
        <v>1.1233111381102601</v>
      </c>
      <c r="AX133" s="39">
        <v>0.53724740424208295</v>
      </c>
      <c r="AY133" s="39">
        <v>0.852637155196597</v>
      </c>
      <c r="AZ133" s="39">
        <v>1.0704740247107001</v>
      </c>
      <c r="BA133" s="39">
        <v>1.1201705891025799</v>
      </c>
      <c r="BB133" s="39"/>
      <c r="BC133" s="395">
        <v>0.982419222933124</v>
      </c>
      <c r="BD133" s="297">
        <v>8.8462342874943506E-2</v>
      </c>
      <c r="BE133"/>
      <c r="BF133" s="706"/>
      <c r="BG133" s="40">
        <v>24.75</v>
      </c>
      <c r="BH133" s="40">
        <v>127.50057268332399</v>
      </c>
      <c r="BI133" s="40">
        <v>135.734730952023</v>
      </c>
      <c r="BJ133" s="40">
        <v>203.53619923719799</v>
      </c>
      <c r="BK133" s="40">
        <v>196.38989511052799</v>
      </c>
      <c r="BL133" s="40">
        <v>146.77074429423499</v>
      </c>
      <c r="BM133" s="40">
        <v>466.21950859623399</v>
      </c>
      <c r="BN133" s="40"/>
      <c r="BO133" s="395">
        <v>212.691941812257</v>
      </c>
      <c r="BP133" s="297">
        <v>52.3295319514799</v>
      </c>
      <c r="BQ133"/>
      <c r="BR133" s="40">
        <v>24.75</v>
      </c>
      <c r="BS133" s="40">
        <v>81.042450078349106</v>
      </c>
      <c r="BT133" s="40">
        <v>236.557378175438</v>
      </c>
      <c r="BU133" s="40">
        <v>331.08714799776698</v>
      </c>
      <c r="BV133" s="40">
        <v>167.457699986921</v>
      </c>
      <c r="BW133" s="40">
        <v>237.132045609861</v>
      </c>
      <c r="BX133" s="40">
        <v>111.837965641274</v>
      </c>
      <c r="BY133" s="40">
        <v>335.24658542484798</v>
      </c>
      <c r="BZ133" s="40"/>
      <c r="CA133" s="395">
        <v>214.33732470206499</v>
      </c>
      <c r="CB133" s="297">
        <v>37.712648524886802</v>
      </c>
      <c r="CD133" s="40">
        <v>24.75</v>
      </c>
      <c r="CE133" s="40">
        <v>130.82083919690101</v>
      </c>
      <c r="CF133" s="40">
        <v>107.967934795353</v>
      </c>
      <c r="CG133" s="40">
        <v>70.946034561267098</v>
      </c>
      <c r="CH133" s="40">
        <v>97.862222266447702</v>
      </c>
      <c r="CI133" s="40"/>
      <c r="CJ133" s="395">
        <v>101.899257704992</v>
      </c>
      <c r="CK133" s="297">
        <v>12.408620644997599</v>
      </c>
    </row>
    <row r="134" spans="4:89" x14ac:dyDescent="0.2">
      <c r="D134" s="40">
        <v>19.25</v>
      </c>
      <c r="E134" s="40">
        <v>0.83285485691281402</v>
      </c>
      <c r="F134" s="40">
        <v>1.2911003325088199</v>
      </c>
      <c r="G134" s="40">
        <v>1.2189243368095799</v>
      </c>
      <c r="H134" s="40">
        <v>1.07348339155966</v>
      </c>
      <c r="I134" s="40">
        <v>2.2550257397719502</v>
      </c>
      <c r="J134" s="40">
        <v>1.32548470817735</v>
      </c>
      <c r="K134" s="40">
        <v>1.27620950709435</v>
      </c>
      <c r="L134" s="40">
        <v>0.99600263013776702</v>
      </c>
      <c r="M134" s="40">
        <v>0.95365215427790095</v>
      </c>
      <c r="N134"/>
      <c r="O134" s="395">
        <v>1.2478</v>
      </c>
      <c r="P134" s="297">
        <v>0.13900000000000001</v>
      </c>
      <c r="Q134" s="703"/>
      <c r="R134" s="40">
        <v>19.25</v>
      </c>
      <c r="S134" s="40">
        <v>1.36427272215048</v>
      </c>
      <c r="T134" s="40">
        <v>1.6232311858577</v>
      </c>
      <c r="U134" s="40">
        <v>0.98269439409064796</v>
      </c>
      <c r="V134" s="40">
        <v>1.4383383146755699</v>
      </c>
      <c r="W134" s="40">
        <v>1.78739683028347</v>
      </c>
      <c r="X134" s="40">
        <v>1.2569796241070701</v>
      </c>
      <c r="Y134" s="40">
        <v>0.81448513037090697</v>
      </c>
      <c r="Z134" s="40">
        <v>0.86124889227295198</v>
      </c>
      <c r="AA134" s="40"/>
      <c r="AB134" s="395">
        <v>1.2660808867261</v>
      </c>
      <c r="AC134" s="297">
        <v>0.12584424296420499</v>
      </c>
      <c r="AD134" s="706"/>
      <c r="AE134" s="706"/>
      <c r="AF134" s="41">
        <v>14.833333889999899</v>
      </c>
      <c r="AG134" s="41">
        <v>1.7232352576478001</v>
      </c>
      <c r="AH134" s="41">
        <v>1.76551825917147</v>
      </c>
      <c r="AI134" s="41">
        <v>1.76551825917147</v>
      </c>
      <c r="AJ134" s="41">
        <v>2.0629732370257301</v>
      </c>
      <c r="AK134" s="41">
        <v>1.4296406908372801</v>
      </c>
      <c r="AL134" s="41">
        <v>1.30336433451124</v>
      </c>
      <c r="AM134" s="41">
        <v>1.6683219155470901</v>
      </c>
      <c r="AN134" s="41">
        <v>1.9170649088471301</v>
      </c>
      <c r="AO134" s="41">
        <v>1.86718641963542</v>
      </c>
      <c r="AP134"/>
      <c r="AQ134" s="395">
        <v>1.7225359202660699</v>
      </c>
      <c r="AR134" s="297">
        <v>7.8421041768762301E-2</v>
      </c>
      <c r="AT134" s="39">
        <v>14.833333889999899</v>
      </c>
      <c r="AU134" s="39">
        <v>1.2677231711736201</v>
      </c>
      <c r="AV134" s="39">
        <v>1.0115990363274601</v>
      </c>
      <c r="AW134" s="39">
        <v>1.8072699668760801</v>
      </c>
      <c r="AX134" s="39">
        <v>0.70330563678636604</v>
      </c>
      <c r="AY134" s="39">
        <v>0.91256036270187901</v>
      </c>
      <c r="AZ134" s="39">
        <v>1.0621399034974499</v>
      </c>
      <c r="BA134" s="39">
        <v>0.98173363902662902</v>
      </c>
      <c r="BB134" s="39"/>
      <c r="BC134" s="395">
        <v>1.1066188166270701</v>
      </c>
      <c r="BD134" s="297">
        <v>0.13307626634644801</v>
      </c>
      <c r="BE134"/>
      <c r="BF134" s="706"/>
      <c r="BG134" s="40">
        <v>25</v>
      </c>
      <c r="BH134" s="40">
        <v>122.891361745119</v>
      </c>
      <c r="BI134" s="40">
        <v>176.285998503478</v>
      </c>
      <c r="BJ134" s="40">
        <v>266.15031735059301</v>
      </c>
      <c r="BK134" s="40">
        <v>138.291217806997</v>
      </c>
      <c r="BL134" s="40">
        <v>139.41636291924499</v>
      </c>
      <c r="BM134" s="40">
        <v>527.94125671248105</v>
      </c>
      <c r="BN134" s="40"/>
      <c r="BO134" s="395">
        <v>228.49608583965201</v>
      </c>
      <c r="BP134" s="297">
        <v>63.517876153839801</v>
      </c>
      <c r="BQ134"/>
      <c r="BR134" s="40">
        <v>25</v>
      </c>
      <c r="BS134" s="40">
        <v>67.498177495087006</v>
      </c>
      <c r="BT134" s="40">
        <v>197.88097354056899</v>
      </c>
      <c r="BU134" s="40">
        <v>326.11070791611002</v>
      </c>
      <c r="BV134" s="40">
        <v>156.80997536090999</v>
      </c>
      <c r="BW134" s="40">
        <v>128.52095678958301</v>
      </c>
      <c r="BX134" s="40">
        <v>125.63888702898301</v>
      </c>
      <c r="BY134" s="40">
        <v>338.27684768767801</v>
      </c>
      <c r="BZ134" s="40"/>
      <c r="CA134" s="395">
        <v>191.53378940270301</v>
      </c>
      <c r="CB134" s="297">
        <v>39.214942005733697</v>
      </c>
      <c r="CD134" s="40">
        <v>25</v>
      </c>
      <c r="CE134" s="40">
        <v>145.816978472122</v>
      </c>
      <c r="CF134" s="40">
        <v>105.521408620481</v>
      </c>
      <c r="CG134" s="40">
        <v>122.867089073107</v>
      </c>
      <c r="CH134" s="40">
        <v>96.122644933167905</v>
      </c>
      <c r="CI134" s="40"/>
      <c r="CJ134" s="395">
        <v>117.582030274719</v>
      </c>
      <c r="CK134" s="297">
        <v>10.9205767557408</v>
      </c>
    </row>
    <row r="135" spans="4:89" x14ac:dyDescent="0.2">
      <c r="D135" s="40">
        <v>19.5</v>
      </c>
      <c r="E135" s="40">
        <v>1.4899013585248599</v>
      </c>
      <c r="F135" s="40">
        <v>1.4140622447629301</v>
      </c>
      <c r="G135" s="40">
        <v>1.4027005385809801</v>
      </c>
      <c r="H135" s="40">
        <v>1.4579502979182799</v>
      </c>
      <c r="I135" s="40">
        <v>1.8517303044237701</v>
      </c>
      <c r="J135" s="40">
        <v>2.0585924201291399</v>
      </c>
      <c r="K135" s="40">
        <v>1.8158305116202</v>
      </c>
      <c r="L135" s="40">
        <v>1.3240094553400601</v>
      </c>
      <c r="M135" s="40">
        <v>1.4154656982566101</v>
      </c>
      <c r="N135"/>
      <c r="O135" s="395">
        <v>1.5810999999999999</v>
      </c>
      <c r="P135" s="297">
        <v>8.6400000000000005E-2</v>
      </c>
      <c r="Q135" s="703"/>
      <c r="R135" s="40">
        <v>19.5</v>
      </c>
      <c r="S135" s="40">
        <v>1.1148296397760999</v>
      </c>
      <c r="T135" s="40">
        <v>1.00297212911058</v>
      </c>
      <c r="U135" s="40">
        <v>1.2656739316725101</v>
      </c>
      <c r="V135" s="40">
        <v>0.85088511131056299</v>
      </c>
      <c r="W135" s="40">
        <v>1.94852485021427</v>
      </c>
      <c r="X135" s="40">
        <v>1.17143201090115</v>
      </c>
      <c r="Y135" s="40">
        <v>1.0139928473558799</v>
      </c>
      <c r="Z135" s="40">
        <v>0.59120568458163403</v>
      </c>
      <c r="AA135" s="40"/>
      <c r="AB135" s="395">
        <v>1.1199395256153299</v>
      </c>
      <c r="AC135" s="297">
        <v>0.13934320215198201</v>
      </c>
      <c r="AD135" s="706"/>
      <c r="AE135" s="706"/>
      <c r="AF135" s="41">
        <v>15.000000559999901</v>
      </c>
      <c r="AG135" s="41">
        <v>1.48892718921888</v>
      </c>
      <c r="AH135" s="41">
        <v>1.75953918128427</v>
      </c>
      <c r="AI135" s="41">
        <v>1.75953918128427</v>
      </c>
      <c r="AJ135" s="41">
        <v>2.0162000147547201</v>
      </c>
      <c r="AK135" s="41">
        <v>1.58999022273448</v>
      </c>
      <c r="AL135" s="41">
        <v>1.3298284673483201</v>
      </c>
      <c r="AM135" s="41">
        <v>1.5781423997102499</v>
      </c>
      <c r="AN135" s="41">
        <v>2.0200359605684599</v>
      </c>
      <c r="AO135" s="41">
        <v>1.69201312322947</v>
      </c>
      <c r="AP135"/>
      <c r="AQ135" s="395">
        <v>1.6926906377925699</v>
      </c>
      <c r="AR135" s="297">
        <v>7.6158493699052102E-2</v>
      </c>
      <c r="AT135" s="39">
        <v>15.000000559999901</v>
      </c>
      <c r="AU135" s="39">
        <v>1.4421804299551</v>
      </c>
      <c r="AV135" s="39">
        <v>1.0866199517198101</v>
      </c>
      <c r="AW135" s="39">
        <v>1.20943659954115</v>
      </c>
      <c r="AX135" s="39">
        <v>0.71010090215345101</v>
      </c>
      <c r="AY135" s="39">
        <v>0.95976547635453402</v>
      </c>
      <c r="AZ135" s="39">
        <v>0.798562121661751</v>
      </c>
      <c r="BA135" s="39">
        <v>0.97097785766128397</v>
      </c>
      <c r="BB135" s="39"/>
      <c r="BC135" s="395">
        <v>1.02537761986387</v>
      </c>
      <c r="BD135" s="297">
        <v>9.37907854354912E-2</v>
      </c>
      <c r="BE135"/>
      <c r="BF135" s="706"/>
      <c r="BG135" s="40">
        <v>25.25</v>
      </c>
      <c r="BH135" s="40">
        <v>103.373218863594</v>
      </c>
      <c r="BI135" s="40">
        <v>175.452824368851</v>
      </c>
      <c r="BJ135" s="40">
        <v>168.745631293233</v>
      </c>
      <c r="BK135" s="40">
        <v>181.251507362425</v>
      </c>
      <c r="BL135" s="40">
        <v>134.27373834387001</v>
      </c>
      <c r="BM135" s="40">
        <v>485.70119822810102</v>
      </c>
      <c r="BN135" s="40"/>
      <c r="BO135" s="395">
        <v>208.13301974334601</v>
      </c>
      <c r="BP135" s="297">
        <v>56.808414952680401</v>
      </c>
      <c r="BQ135"/>
      <c r="BR135" s="40">
        <v>25.25</v>
      </c>
      <c r="BS135" s="40">
        <v>61.273676300684699</v>
      </c>
      <c r="BT135" s="40">
        <v>180.088153452087</v>
      </c>
      <c r="BU135" s="40">
        <v>349.70011329232801</v>
      </c>
      <c r="BV135" s="40">
        <v>141.667034098204</v>
      </c>
      <c r="BW135" s="40">
        <v>266.60547051538299</v>
      </c>
      <c r="BX135" s="40">
        <v>133.43749664465199</v>
      </c>
      <c r="BY135" s="40">
        <v>367.09531689615301</v>
      </c>
      <c r="BZ135" s="40"/>
      <c r="CA135" s="395">
        <v>214.26675159992701</v>
      </c>
      <c r="CB135" s="297">
        <v>43.8659354837595</v>
      </c>
      <c r="CD135" s="40">
        <v>25.25</v>
      </c>
      <c r="CE135" s="40">
        <v>88.787926183153601</v>
      </c>
      <c r="CF135" s="40">
        <v>100.949220985065</v>
      </c>
      <c r="CG135" s="40">
        <v>73.824405689932206</v>
      </c>
      <c r="CH135" s="40">
        <v>99.945704627375704</v>
      </c>
      <c r="CI135" s="40"/>
      <c r="CJ135" s="395">
        <v>90.876814371381698</v>
      </c>
      <c r="CK135" s="297">
        <v>6.3169496935409803</v>
      </c>
    </row>
    <row r="136" spans="4:89" x14ac:dyDescent="0.2">
      <c r="D136" s="40">
        <v>19.75</v>
      </c>
      <c r="E136" s="40">
        <v>1.2347558000408201</v>
      </c>
      <c r="F136" s="40">
        <v>1.0506350618328899</v>
      </c>
      <c r="G136" s="40">
        <v>1.7230404728355599</v>
      </c>
      <c r="H136" s="40">
        <v>2.1806947840894799</v>
      </c>
      <c r="I136" s="40">
        <v>2.3688071646765998</v>
      </c>
      <c r="J136" s="40">
        <v>1.3118480826332199</v>
      </c>
      <c r="K136" s="40">
        <v>1.18250425587318</v>
      </c>
      <c r="L136" s="40">
        <v>0.786130609532387</v>
      </c>
      <c r="M136" s="40">
        <v>1.0687480313639599</v>
      </c>
      <c r="N136"/>
      <c r="O136" s="395">
        <v>1.4333</v>
      </c>
      <c r="P136" s="297">
        <v>0.1799</v>
      </c>
      <c r="Q136" s="703"/>
      <c r="R136" s="40">
        <v>19.75</v>
      </c>
      <c r="S136" s="40">
        <v>1.2790056379869601</v>
      </c>
      <c r="T136" s="40">
        <v>1.49096795525346</v>
      </c>
      <c r="U136" s="40">
        <v>1.1332693148300499</v>
      </c>
      <c r="V136" s="40">
        <v>1.1115010356558701</v>
      </c>
      <c r="W136" s="40">
        <v>1.8548484019993901</v>
      </c>
      <c r="X136" s="40">
        <v>1.0392957971825101</v>
      </c>
      <c r="Y136" s="40">
        <v>0.88757992974309197</v>
      </c>
      <c r="Z136" s="40">
        <v>0.57185075590251</v>
      </c>
      <c r="AA136" s="40"/>
      <c r="AB136" s="395">
        <v>1.1710398535692299</v>
      </c>
      <c r="AC136" s="297">
        <v>0.136493708369192</v>
      </c>
      <c r="AD136" s="706"/>
      <c r="AE136" s="706"/>
      <c r="AF136" s="41">
        <v>15.1666672299999</v>
      </c>
      <c r="AG136" s="41">
        <v>1.55496841043598</v>
      </c>
      <c r="AH136" s="41">
        <v>1.52362889436838</v>
      </c>
      <c r="AI136" s="41">
        <v>1.52362889436838</v>
      </c>
      <c r="AJ136" s="41">
        <v>1.9267852898895299</v>
      </c>
      <c r="AK136" s="41">
        <v>1.5527607185429699</v>
      </c>
      <c r="AL136" s="41">
        <v>1.4114491935505</v>
      </c>
      <c r="AM136" s="41">
        <v>1.5428107409735601</v>
      </c>
      <c r="AN136" s="41">
        <v>1.9588227451566</v>
      </c>
      <c r="AO136" s="41">
        <v>1.7621031041985999</v>
      </c>
      <c r="AP136"/>
      <c r="AQ136" s="395">
        <v>1.6396619990538299</v>
      </c>
      <c r="AR136" s="297">
        <v>6.4808332827888601E-2</v>
      </c>
      <c r="AT136" s="39">
        <v>15.1666672299999</v>
      </c>
      <c r="AU136" s="39">
        <v>1.05991048387856</v>
      </c>
      <c r="AV136" s="39">
        <v>1.09925508006342</v>
      </c>
      <c r="AW136" s="39">
        <v>1.3908974697482399</v>
      </c>
      <c r="AX136" s="39">
        <v>0.73065650671444204</v>
      </c>
      <c r="AY136" s="39">
        <v>0.86935552098450797</v>
      </c>
      <c r="AZ136" s="39">
        <v>0.81084771723452098</v>
      </c>
      <c r="BA136" s="39">
        <v>1.0776884742763799</v>
      </c>
      <c r="BB136" s="39"/>
      <c r="BC136" s="395">
        <v>1.0055158932714401</v>
      </c>
      <c r="BD136" s="297">
        <v>8.4156412720846993E-2</v>
      </c>
      <c r="BE136"/>
      <c r="BF136" s="706"/>
      <c r="BG136" s="40">
        <v>25.5</v>
      </c>
      <c r="BH136" s="40">
        <v>114.34975573116699</v>
      </c>
      <c r="BI136" s="40">
        <v>199.07698265636799</v>
      </c>
      <c r="BJ136" s="40">
        <v>184.30243294065301</v>
      </c>
      <c r="BK136" s="40">
        <v>198.84476879940999</v>
      </c>
      <c r="BL136" s="40">
        <v>134.183736268475</v>
      </c>
      <c r="BM136" s="40">
        <v>539.11556345602105</v>
      </c>
      <c r="BN136" s="40"/>
      <c r="BO136" s="395">
        <v>228.31220664201601</v>
      </c>
      <c r="BP136" s="297">
        <v>63.798177652936097</v>
      </c>
      <c r="BQ136"/>
      <c r="BR136" s="40">
        <v>25.5</v>
      </c>
      <c r="BS136" s="40">
        <v>69.077538705825006</v>
      </c>
      <c r="BT136" s="40">
        <v>152.24319848877801</v>
      </c>
      <c r="BU136" s="40">
        <v>342.49827680224303</v>
      </c>
      <c r="BV136" s="40">
        <v>95.738764790707904</v>
      </c>
      <c r="BW136" s="40">
        <v>229.620070118711</v>
      </c>
      <c r="BX136" s="40">
        <v>146.64625143772901</v>
      </c>
      <c r="BY136" s="40">
        <v>339.39000720768701</v>
      </c>
      <c r="BZ136" s="40"/>
      <c r="CA136" s="395">
        <v>196.45915822166899</v>
      </c>
      <c r="CB136" s="297">
        <v>41.879461168542001</v>
      </c>
      <c r="CD136" s="40">
        <v>25.5</v>
      </c>
      <c r="CE136" s="40">
        <v>92.330085082294502</v>
      </c>
      <c r="CF136" s="40">
        <v>99.184514142555102</v>
      </c>
      <c r="CG136" s="40">
        <v>72.0151164810148</v>
      </c>
      <c r="CH136" s="40">
        <v>93.371644124557093</v>
      </c>
      <c r="CI136" s="40"/>
      <c r="CJ136" s="395">
        <v>89.225339957605399</v>
      </c>
      <c r="CK136" s="297">
        <v>5.9316118038194201</v>
      </c>
    </row>
    <row r="137" spans="4:89" x14ac:dyDescent="0.2">
      <c r="D137" s="40">
        <v>20</v>
      </c>
      <c r="E137" s="40">
        <v>1.34289777284274</v>
      </c>
      <c r="F137" s="40">
        <v>1.43809045165798</v>
      </c>
      <c r="G137" s="40">
        <v>1.32018881536574</v>
      </c>
      <c r="H137" s="40">
        <v>1.11752708194113</v>
      </c>
      <c r="I137" s="40">
        <v>1.6431248889696799</v>
      </c>
      <c r="J137" s="40">
        <v>1.6347645515989999</v>
      </c>
      <c r="K137" s="40">
        <v>1.50347969328924</v>
      </c>
      <c r="L137" s="40">
        <v>0.93908816792766003</v>
      </c>
      <c r="M137" s="40">
        <v>1.15406178122532</v>
      </c>
      <c r="N137"/>
      <c r="O137" s="395">
        <v>1.3422000000000001</v>
      </c>
      <c r="P137" s="297">
        <v>7.9500000000000001E-2</v>
      </c>
      <c r="Q137" s="703"/>
      <c r="R137" s="40">
        <v>20</v>
      </c>
      <c r="S137" s="40">
        <v>1.12411981849153</v>
      </c>
      <c r="T137" s="40">
        <v>1.0478000581721501</v>
      </c>
      <c r="U137" s="40">
        <v>0.99683922601299602</v>
      </c>
      <c r="V137" s="40">
        <v>0.77321811176060695</v>
      </c>
      <c r="W137" s="40">
        <v>2.21803538965283</v>
      </c>
      <c r="X137" s="40">
        <v>0.91114884056011403</v>
      </c>
      <c r="Y137" s="40">
        <v>1.06774541288243</v>
      </c>
      <c r="Z137" s="40">
        <v>0.93152154230453299</v>
      </c>
      <c r="AA137" s="40"/>
      <c r="AB137" s="395">
        <v>1.1338035499796499</v>
      </c>
      <c r="AC137" s="297">
        <v>0.15961376090019699</v>
      </c>
      <c r="AD137" s="706"/>
      <c r="AE137" s="706"/>
      <c r="AF137" s="41">
        <v>15.3333338999999</v>
      </c>
      <c r="AG137" s="41">
        <v>1.4920655541611101</v>
      </c>
      <c r="AH137" s="41">
        <v>1.60217003574714</v>
      </c>
      <c r="AI137" s="41">
        <v>1.60217003574714</v>
      </c>
      <c r="AJ137" s="41">
        <v>2.0462926905984902</v>
      </c>
      <c r="AK137" s="41">
        <v>1.7878805429986699</v>
      </c>
      <c r="AL137" s="41">
        <v>1.39974986518505</v>
      </c>
      <c r="AM137" s="41">
        <v>1.35114923549628</v>
      </c>
      <c r="AN137" s="41">
        <v>1.9821419948263399</v>
      </c>
      <c r="AO137" s="41">
        <v>1.85000680378187</v>
      </c>
      <c r="AP137"/>
      <c r="AQ137" s="395">
        <v>1.67929186206023</v>
      </c>
      <c r="AR137" s="297">
        <v>8.33427876271743E-2</v>
      </c>
      <c r="AT137" s="39">
        <v>15.3333338999999</v>
      </c>
      <c r="AU137" s="39">
        <v>0.96853888965610502</v>
      </c>
      <c r="AV137" s="39">
        <v>0.98242482490676497</v>
      </c>
      <c r="AW137" s="39">
        <v>1.3230108460458201</v>
      </c>
      <c r="AX137" s="39">
        <v>0.67419280196902698</v>
      </c>
      <c r="AY137" s="39">
        <v>0.85220850232506296</v>
      </c>
      <c r="AZ137" s="39">
        <v>0.80684351447312697</v>
      </c>
      <c r="BA137" s="39">
        <v>0.93172657288563199</v>
      </c>
      <c r="BB137" s="39"/>
      <c r="BC137" s="395">
        <v>0.93413513603736298</v>
      </c>
      <c r="BD137" s="297">
        <v>7.6412224557701303E-2</v>
      </c>
      <c r="BE137"/>
      <c r="BF137" s="706"/>
      <c r="BG137" s="40">
        <v>25.75</v>
      </c>
      <c r="BH137" s="40">
        <v>141.48079936553</v>
      </c>
      <c r="BI137" s="40">
        <v>158.61601239511899</v>
      </c>
      <c r="BJ137" s="40">
        <v>200.62218118712701</v>
      </c>
      <c r="BK137" s="40">
        <v>172.65944945133899</v>
      </c>
      <c r="BL137" s="40">
        <v>133.48567033918701</v>
      </c>
      <c r="BM137" s="40">
        <v>575.50523462276203</v>
      </c>
      <c r="BN137" s="40"/>
      <c r="BO137" s="395">
        <v>230.39489122684401</v>
      </c>
      <c r="BP137" s="297">
        <v>69.706591005892705</v>
      </c>
      <c r="BQ137"/>
      <c r="BR137" s="40">
        <v>25.75</v>
      </c>
      <c r="BS137" s="40">
        <v>71.295411310652398</v>
      </c>
      <c r="BT137" s="40">
        <v>191.29671489474001</v>
      </c>
      <c r="BU137" s="40">
        <v>331.37232492546798</v>
      </c>
      <c r="BV137" s="40">
        <v>106.22757040543</v>
      </c>
      <c r="BW137" s="40">
        <v>179.90220054173</v>
      </c>
      <c r="BX137" s="40">
        <v>135.44266488295099</v>
      </c>
      <c r="BY137" s="40">
        <v>330.67023802841999</v>
      </c>
      <c r="BZ137" s="40"/>
      <c r="CA137" s="395">
        <v>192.315303569913</v>
      </c>
      <c r="CB137" s="297">
        <v>39.013268463933102</v>
      </c>
      <c r="CD137" s="40">
        <v>25.75</v>
      </c>
      <c r="CE137" s="40">
        <v>94.522232471819905</v>
      </c>
      <c r="CF137" s="40">
        <v>102.513389598874</v>
      </c>
      <c r="CG137" s="40">
        <v>80.842232075989898</v>
      </c>
      <c r="CH137" s="40">
        <v>101.46279171924</v>
      </c>
      <c r="CI137" s="40"/>
      <c r="CJ137" s="395">
        <v>94.835161466480997</v>
      </c>
      <c r="CK137" s="297">
        <v>4.9898285500216497</v>
      </c>
    </row>
    <row r="138" spans="4:89" x14ac:dyDescent="0.2">
      <c r="D138" s="40">
        <v>20.25</v>
      </c>
      <c r="E138" s="40">
        <v>1.1879480773518301</v>
      </c>
      <c r="F138" s="40">
        <v>1.2433175717029401</v>
      </c>
      <c r="G138" s="40">
        <v>1.47652688246217</v>
      </c>
      <c r="H138" s="40">
        <v>1.24735745335117</v>
      </c>
      <c r="I138" s="40">
        <v>1.5940096954532601</v>
      </c>
      <c r="J138" s="40">
        <v>1.7537703645132401</v>
      </c>
      <c r="K138" s="40">
        <v>0.99649235326811303</v>
      </c>
      <c r="L138" s="40">
        <v>1.1178737666404499</v>
      </c>
      <c r="M138" s="40">
        <v>1.2735290818004501</v>
      </c>
      <c r="N138"/>
      <c r="O138" s="395">
        <v>1.3210999999999999</v>
      </c>
      <c r="P138" s="297">
        <v>7.9600000000000004E-2</v>
      </c>
      <c r="Q138" s="703"/>
      <c r="R138" s="40">
        <v>20.25</v>
      </c>
      <c r="S138" s="40">
        <v>1.39493059617812</v>
      </c>
      <c r="T138" s="40">
        <v>1.2504891988173401</v>
      </c>
      <c r="U138" s="40">
        <v>1.10428199244397</v>
      </c>
      <c r="V138" s="40">
        <v>1.81365130867295</v>
      </c>
      <c r="W138" s="40">
        <v>2.18534872402335</v>
      </c>
      <c r="X138" s="40">
        <v>1.11211899769096</v>
      </c>
      <c r="Y138" s="40">
        <v>1.38050377220298</v>
      </c>
      <c r="Z138" s="40">
        <v>0.98534280591404599</v>
      </c>
      <c r="AA138" s="40"/>
      <c r="AB138" s="395">
        <v>1.40333342449297</v>
      </c>
      <c r="AC138" s="297">
        <v>0.14347819715250501</v>
      </c>
      <c r="AD138" s="706"/>
      <c r="AE138" s="706"/>
      <c r="AF138" s="41">
        <v>15.5000005699999</v>
      </c>
      <c r="AG138" s="41">
        <v>1.76320325039078</v>
      </c>
      <c r="AH138" s="41">
        <v>1.77745322916895</v>
      </c>
      <c r="AI138" s="41">
        <v>1.77745322916895</v>
      </c>
      <c r="AJ138" s="41">
        <v>1.9885325562751499</v>
      </c>
      <c r="AK138" s="41">
        <v>1.65587376869755</v>
      </c>
      <c r="AL138" s="41">
        <v>1.31049432682695</v>
      </c>
      <c r="AM138" s="41">
        <v>1.3540850680648899</v>
      </c>
      <c r="AN138" s="41">
        <v>1.76521814999242</v>
      </c>
      <c r="AO138" s="41">
        <v>1.7699347347347301</v>
      </c>
      <c r="AP138"/>
      <c r="AQ138" s="395">
        <v>1.6846942570356001</v>
      </c>
      <c r="AR138" s="297">
        <v>7.2609927052047996E-2</v>
      </c>
      <c r="AT138" s="39">
        <v>15.5000005699999</v>
      </c>
      <c r="AU138" s="39">
        <v>1.1014756007331701</v>
      </c>
      <c r="AV138" s="39">
        <v>0.92684229687529995</v>
      </c>
      <c r="AW138" s="39">
        <v>1.32204535247558</v>
      </c>
      <c r="AX138" s="39">
        <v>0.58704104205819296</v>
      </c>
      <c r="AY138" s="39">
        <v>0.89415132376808204</v>
      </c>
      <c r="AZ138" s="39">
        <v>1.1154519316713201</v>
      </c>
      <c r="BA138" s="39">
        <v>0.931613434297207</v>
      </c>
      <c r="BB138" s="39"/>
      <c r="BC138" s="395">
        <v>0.98266014026840898</v>
      </c>
      <c r="BD138" s="297">
        <v>8.6877414330670005E-2</v>
      </c>
      <c r="BE138"/>
      <c r="BF138" s="706"/>
      <c r="BG138" s="40">
        <v>26</v>
      </c>
      <c r="BH138" s="40">
        <v>89.403943894374095</v>
      </c>
      <c r="BI138" s="40">
        <v>177.29587509393801</v>
      </c>
      <c r="BJ138" s="40">
        <v>213.824449289163</v>
      </c>
      <c r="BK138" s="40">
        <v>170.20457576245801</v>
      </c>
      <c r="BL138" s="40">
        <v>133.35724380323799</v>
      </c>
      <c r="BM138" s="40">
        <v>562.39998755244403</v>
      </c>
      <c r="BN138" s="40"/>
      <c r="BO138" s="395">
        <v>224.41434589926899</v>
      </c>
      <c r="BP138" s="297">
        <v>69.767350012951496</v>
      </c>
      <c r="BQ138"/>
      <c r="BR138" s="40">
        <v>26</v>
      </c>
      <c r="BS138" s="40">
        <v>64.514717788199107</v>
      </c>
      <c r="BT138" s="40">
        <v>164.68292178259799</v>
      </c>
      <c r="BU138" s="40">
        <v>347.08009673965603</v>
      </c>
      <c r="BV138" s="40">
        <v>108.997344159859</v>
      </c>
      <c r="BW138" s="40">
        <v>253.07445791850199</v>
      </c>
      <c r="BX138" s="40">
        <v>141.32331224660999</v>
      </c>
      <c r="BY138" s="40">
        <v>336.29789074261299</v>
      </c>
      <c r="BZ138" s="40"/>
      <c r="CA138" s="395">
        <v>202.281534482577</v>
      </c>
      <c r="CB138" s="297">
        <v>42.065177581797201</v>
      </c>
      <c r="CD138" s="40">
        <v>26</v>
      </c>
      <c r="CE138" s="40">
        <v>104.99668757897901</v>
      </c>
      <c r="CF138" s="40">
        <v>107.486654874495</v>
      </c>
      <c r="CG138" s="40">
        <v>81.034233296856499</v>
      </c>
      <c r="CH138" s="40">
        <v>101.584158782036</v>
      </c>
      <c r="CI138" s="40"/>
      <c r="CJ138" s="395">
        <v>98.775433633091794</v>
      </c>
      <c r="CK138" s="297">
        <v>6.0361998428139296</v>
      </c>
    </row>
    <row r="139" spans="4:89" x14ac:dyDescent="0.2">
      <c r="D139" s="40">
        <v>20.5</v>
      </c>
      <c r="E139" s="40">
        <v>1.5185075127705301</v>
      </c>
      <c r="F139" s="40">
        <v>1.17671127321886</v>
      </c>
      <c r="G139" s="40">
        <v>1.2892468485658299</v>
      </c>
      <c r="H139" s="40">
        <v>1.79543878379286</v>
      </c>
      <c r="I139" s="40">
        <v>1.71456522800905</v>
      </c>
      <c r="J139" s="40">
        <v>1.6650380687794599</v>
      </c>
      <c r="K139" s="40">
        <v>1.9929847165833201</v>
      </c>
      <c r="L139" s="40">
        <v>1.28506803768151</v>
      </c>
      <c r="M139" s="40">
        <v>1.0048059095977799</v>
      </c>
      <c r="N139"/>
      <c r="O139" s="395">
        <v>1.4944</v>
      </c>
      <c r="P139" s="297">
        <v>0.10829999999999999</v>
      </c>
      <c r="Q139" s="703"/>
      <c r="R139" s="40">
        <v>20.5</v>
      </c>
      <c r="S139" s="40">
        <v>1.36427272215048</v>
      </c>
      <c r="T139" s="40">
        <v>0.91819141120612202</v>
      </c>
      <c r="U139" s="40">
        <v>1.22337118463301</v>
      </c>
      <c r="V139" s="40">
        <v>0.89693301775008405</v>
      </c>
      <c r="W139" s="40">
        <v>1.8602877516058101</v>
      </c>
      <c r="X139" s="40">
        <v>1.1862602642036899</v>
      </c>
      <c r="Y139" s="40">
        <v>1.1153921317591999</v>
      </c>
      <c r="Z139" s="40">
        <v>0.57813482487535395</v>
      </c>
      <c r="AA139" s="40"/>
      <c r="AB139" s="395">
        <v>1.14285541352297</v>
      </c>
      <c r="AC139" s="297">
        <v>0.13381202623952701</v>
      </c>
      <c r="AD139" s="706"/>
      <c r="AE139" s="706"/>
      <c r="AF139" s="41">
        <v>15.666667239999899</v>
      </c>
      <c r="AG139" s="41">
        <v>1.91308333013756</v>
      </c>
      <c r="AH139" s="41">
        <v>1.8121829457990899</v>
      </c>
      <c r="AI139" s="41">
        <v>1.8121829457990899</v>
      </c>
      <c r="AJ139" s="41">
        <v>1.8888190391086399</v>
      </c>
      <c r="AK139" s="41">
        <v>1.59424077408694</v>
      </c>
      <c r="AL139" s="41">
        <v>1.4729631427213199</v>
      </c>
      <c r="AM139" s="41">
        <v>1.69086683290926</v>
      </c>
      <c r="AN139" s="41">
        <v>1.24736348119898</v>
      </c>
      <c r="AO139" s="41">
        <v>1.84129942624773</v>
      </c>
      <c r="AP139"/>
      <c r="AQ139" s="395">
        <v>1.6970002131120701</v>
      </c>
      <c r="AR139" s="297">
        <v>7.3956226022226998E-2</v>
      </c>
      <c r="AT139" s="39">
        <v>15.666667239999899</v>
      </c>
      <c r="AU139" s="39">
        <v>1.2245611623816299</v>
      </c>
      <c r="AV139" s="39">
        <v>1.0460076982095701</v>
      </c>
      <c r="AW139" s="39">
        <v>1.35279065424074</v>
      </c>
      <c r="AX139" s="39">
        <v>0.29471857234030002</v>
      </c>
      <c r="AY139" s="39">
        <v>0.91132933926247495</v>
      </c>
      <c r="AZ139" s="39">
        <v>0.76981896048237997</v>
      </c>
      <c r="BA139" s="39">
        <v>1.0411219355363399</v>
      </c>
      <c r="BB139" s="39"/>
      <c r="BC139" s="395">
        <v>0.94862118892192204</v>
      </c>
      <c r="BD139" s="297">
        <v>0.130792993193968</v>
      </c>
      <c r="BE139"/>
      <c r="BF139" s="706"/>
      <c r="BG139" s="40">
        <v>26.25</v>
      </c>
      <c r="BH139" s="40">
        <v>40.955755992183597</v>
      </c>
      <c r="BI139" s="40">
        <v>148.073284813675</v>
      </c>
      <c r="BJ139" s="40">
        <v>203.69383522905699</v>
      </c>
      <c r="BK139" s="40">
        <v>177.97834244391601</v>
      </c>
      <c r="BL139" s="40">
        <v>139.19981024957701</v>
      </c>
      <c r="BM139" s="40">
        <v>563.04386750681101</v>
      </c>
      <c r="BN139" s="40"/>
      <c r="BO139" s="395">
        <v>212.15748270587</v>
      </c>
      <c r="BP139" s="297">
        <v>73.733922454504295</v>
      </c>
      <c r="BQ139"/>
      <c r="BR139" s="40">
        <v>26.25</v>
      </c>
      <c r="BS139" s="40">
        <v>64.878615274305005</v>
      </c>
      <c r="BT139" s="40">
        <v>169.860001895761</v>
      </c>
      <c r="BU139" s="40">
        <v>371.25064253539</v>
      </c>
      <c r="BV139" s="40">
        <v>126.95546032585899</v>
      </c>
      <c r="BW139" s="40">
        <v>248.75665361143299</v>
      </c>
      <c r="BX139" s="40">
        <v>141.37352035662499</v>
      </c>
      <c r="BY139" s="40">
        <v>319.84785912552297</v>
      </c>
      <c r="BZ139" s="40"/>
      <c r="CA139" s="395">
        <v>206.13182187498501</v>
      </c>
      <c r="CB139" s="297">
        <v>41.902121064648</v>
      </c>
      <c r="CD139" s="40">
        <v>26.25</v>
      </c>
      <c r="CE139" s="40">
        <v>114.940857477489</v>
      </c>
      <c r="CF139" s="40">
        <v>89.959909386614001</v>
      </c>
      <c r="CG139" s="40">
        <v>63.763651792306497</v>
      </c>
      <c r="CH139" s="40">
        <v>93.250277459456299</v>
      </c>
      <c r="CI139" s="40"/>
      <c r="CJ139" s="395">
        <v>90.478674028966594</v>
      </c>
      <c r="CK139" s="297">
        <v>10.4882542815939</v>
      </c>
    </row>
    <row r="140" spans="4:89" x14ac:dyDescent="0.2">
      <c r="D140" s="40">
        <v>20.75</v>
      </c>
      <c r="E140" s="40">
        <v>1.1477758839976699</v>
      </c>
      <c r="F140" s="40">
        <v>1.27199523311656</v>
      </c>
      <c r="G140" s="40">
        <v>1.23767701032678</v>
      </c>
      <c r="H140" s="40">
        <v>1.1339612545642199</v>
      </c>
      <c r="I140" s="40">
        <v>1.68598894674216</v>
      </c>
      <c r="J140" s="40">
        <v>1.52232042952519</v>
      </c>
      <c r="K140" s="40">
        <v>1.4849689873391301</v>
      </c>
      <c r="L140" s="40">
        <v>1.3040520634499499</v>
      </c>
      <c r="M140" s="40">
        <v>1.1692286919311901</v>
      </c>
      <c r="N140"/>
      <c r="O140" s="395">
        <v>1.3278000000000001</v>
      </c>
      <c r="P140" s="297">
        <v>6.4399999999999999E-2</v>
      </c>
      <c r="Q140" s="703"/>
      <c r="R140" s="40">
        <v>20.75</v>
      </c>
      <c r="S140" s="40">
        <v>1.5918480072774699</v>
      </c>
      <c r="T140" s="40">
        <v>1.31404427441892</v>
      </c>
      <c r="U140" s="40">
        <v>1.4238831724835499</v>
      </c>
      <c r="V140" s="40">
        <v>1.6487739169754101</v>
      </c>
      <c r="W140" s="40">
        <v>2.3313871734779199</v>
      </c>
      <c r="X140" s="40">
        <v>1.21146829502695</v>
      </c>
      <c r="Y140" s="40">
        <v>0.99190952134973398</v>
      </c>
      <c r="Z140" s="40">
        <v>0.942611106229301</v>
      </c>
      <c r="AA140" s="40"/>
      <c r="AB140" s="395">
        <v>1.4319906834049101</v>
      </c>
      <c r="AC140" s="297">
        <v>0.156823057215255</v>
      </c>
      <c r="AD140" s="706"/>
      <c r="AE140" s="706"/>
      <c r="AF140" s="41">
        <v>15.833333909999901</v>
      </c>
      <c r="AG140" s="41">
        <v>1.6885516058302199</v>
      </c>
      <c r="AH140" s="41">
        <v>1.5832295782391601</v>
      </c>
      <c r="AI140" s="41">
        <v>1.5832295782391601</v>
      </c>
      <c r="AJ140" s="41">
        <v>2.0061692664777699</v>
      </c>
      <c r="AK140" s="41">
        <v>1.8105433054279001</v>
      </c>
      <c r="AL140" s="41">
        <v>1.3112288064191899</v>
      </c>
      <c r="AM140" s="41">
        <v>1.4027931266696501</v>
      </c>
      <c r="AN140" s="41">
        <v>1.44755762619086</v>
      </c>
      <c r="AO140" s="41">
        <v>1.76312391338707</v>
      </c>
      <c r="AP140"/>
      <c r="AQ140" s="395">
        <v>1.6218252007645499</v>
      </c>
      <c r="AR140" s="297">
        <v>7.3176558230871103E-2</v>
      </c>
      <c r="AT140" s="39">
        <v>15.833333909999901</v>
      </c>
      <c r="AU140" s="39">
        <v>0.95960755779295803</v>
      </c>
      <c r="AV140" s="39">
        <v>1.03324183565104</v>
      </c>
      <c r="AW140" s="39">
        <v>1.2764390380708199</v>
      </c>
      <c r="AX140" s="39">
        <v>0.35165281839319201</v>
      </c>
      <c r="AY140" s="39">
        <v>0.87148975244797799</v>
      </c>
      <c r="AZ140" s="39">
        <v>1.2012559629231301</v>
      </c>
      <c r="BA140" s="39">
        <v>0.97632848942102801</v>
      </c>
      <c r="BB140" s="39"/>
      <c r="BC140" s="395">
        <v>0.952859350671451</v>
      </c>
      <c r="BD140" s="297">
        <v>0.113550144126597</v>
      </c>
      <c r="BE140"/>
      <c r="BF140" s="706"/>
      <c r="BG140" s="40">
        <v>26.5</v>
      </c>
      <c r="BH140" s="40">
        <v>60.762293982307902</v>
      </c>
      <c r="BI140" s="40">
        <v>125.365332651779</v>
      </c>
      <c r="BJ140" s="40">
        <v>213.98208528102299</v>
      </c>
      <c r="BK140" s="40">
        <v>143.61011079957399</v>
      </c>
      <c r="BL140" s="40">
        <v>146.224133702172</v>
      </c>
      <c r="BM140" s="40">
        <v>534.14242219566802</v>
      </c>
      <c r="BN140" s="40"/>
      <c r="BO140" s="395">
        <v>204.01439643542</v>
      </c>
      <c r="BP140" s="297">
        <v>68.9877043379269</v>
      </c>
      <c r="BQ140"/>
      <c r="BR140" s="40">
        <v>26.5</v>
      </c>
      <c r="BS140" s="40">
        <v>70.2860275401016</v>
      </c>
      <c r="BT140" s="40">
        <v>117.838981926896</v>
      </c>
      <c r="BU140" s="40">
        <v>361.80182788802102</v>
      </c>
      <c r="BV140" s="40">
        <v>109.042754012746</v>
      </c>
      <c r="BW140" s="40">
        <v>246.376805234796</v>
      </c>
      <c r="BX140" s="40">
        <v>156.779637303486</v>
      </c>
      <c r="BY140" s="40">
        <v>316.19919071340502</v>
      </c>
      <c r="BZ140" s="40"/>
      <c r="CA140" s="395">
        <v>196.903603517064</v>
      </c>
      <c r="CB140" s="297">
        <v>42.393605112773002</v>
      </c>
      <c r="CD140" s="40">
        <v>26.5</v>
      </c>
      <c r="CE140" s="40">
        <v>78.227881595701803</v>
      </c>
      <c r="CF140" s="40">
        <v>113.221951225551</v>
      </c>
      <c r="CG140" s="40">
        <v>71.000807639863098</v>
      </c>
      <c r="CH140" s="40">
        <v>94.868535055681605</v>
      </c>
      <c r="CI140" s="40"/>
      <c r="CJ140" s="395">
        <v>89.3297938791994</v>
      </c>
      <c r="CK140" s="297">
        <v>9.4017597173576206</v>
      </c>
    </row>
    <row r="141" spans="4:89" x14ac:dyDescent="0.2">
      <c r="D141" s="40">
        <v>21</v>
      </c>
      <c r="E141" s="40">
        <v>1.0329982935920199</v>
      </c>
      <c r="F141" s="40">
        <v>1.6213374275543</v>
      </c>
      <c r="G141" s="40">
        <v>1.10565806491067</v>
      </c>
      <c r="H141" s="40">
        <v>1.5329476980285599</v>
      </c>
      <c r="I141" s="40">
        <v>1.4677716722454801</v>
      </c>
      <c r="J141" s="40">
        <v>1.5540354872128599</v>
      </c>
      <c r="K141" s="40">
        <v>1.90440760974802</v>
      </c>
      <c r="L141" s="40">
        <v>1.2558619459160201</v>
      </c>
      <c r="M141" s="40">
        <v>1.1035834381510099</v>
      </c>
      <c r="N141"/>
      <c r="O141" s="395">
        <v>1.3967000000000001</v>
      </c>
      <c r="P141" s="297">
        <v>9.6699999999999994E-2</v>
      </c>
      <c r="Q141" s="703"/>
      <c r="R141" s="40">
        <v>21</v>
      </c>
      <c r="S141" s="40">
        <v>1.2933765159988899</v>
      </c>
      <c r="T141" s="40">
        <v>1.2799672536103801</v>
      </c>
      <c r="U141" s="40">
        <v>1.0890186060352001</v>
      </c>
      <c r="V141" s="40">
        <v>1.1319467142592801</v>
      </c>
      <c r="W141" s="40">
        <v>2.0234681083947601</v>
      </c>
      <c r="X141" s="40">
        <v>1.0857174720567</v>
      </c>
      <c r="Y141" s="40">
        <v>0.91629576958218895</v>
      </c>
      <c r="Z141" s="40">
        <v>0.79179329087654005</v>
      </c>
      <c r="AA141" s="40"/>
      <c r="AB141" s="395">
        <v>1.2014479663517399</v>
      </c>
      <c r="AC141" s="297">
        <v>0.13163303370618501</v>
      </c>
      <c r="AD141" s="706"/>
      <c r="AE141" s="706"/>
      <c r="AF141" s="41">
        <v>16.000000579999899</v>
      </c>
      <c r="AG141" s="41">
        <v>1.55496841043598</v>
      </c>
      <c r="AH141" s="41">
        <v>2.00177510282913</v>
      </c>
      <c r="AI141" s="41">
        <v>2.00177510282913</v>
      </c>
      <c r="AJ141" s="41">
        <v>2.1600543305328199</v>
      </c>
      <c r="AK141" s="41">
        <v>1.6517648606594899</v>
      </c>
      <c r="AL141" s="41">
        <v>1.4138177174545801</v>
      </c>
      <c r="AM141" s="41">
        <v>1.5549343789157299</v>
      </c>
      <c r="AN141" s="41">
        <v>1.72951607462615</v>
      </c>
      <c r="AO141" s="41">
        <v>1.73653973973974</v>
      </c>
      <c r="AP141"/>
      <c r="AQ141" s="395">
        <v>1.7561273020025301</v>
      </c>
      <c r="AR141" s="297">
        <v>8.2827248375596796E-2</v>
      </c>
      <c r="AT141" s="39">
        <v>16.000000579999899</v>
      </c>
      <c r="AU141" s="39">
        <v>1.14926443142524</v>
      </c>
      <c r="AV141" s="39">
        <v>1.0541037853871</v>
      </c>
      <c r="AW141" s="39">
        <v>1.3972485374411301</v>
      </c>
      <c r="AX141" s="39">
        <v>0.327465088962405</v>
      </c>
      <c r="AY141" s="39">
        <v>0.97140524193222499</v>
      </c>
      <c r="AZ141" s="39">
        <v>0.73518423084323403</v>
      </c>
      <c r="BA141" s="39">
        <v>0.99491037612997502</v>
      </c>
      <c r="BB141" s="39"/>
      <c r="BC141" s="395">
        <v>0.94708309887447495</v>
      </c>
      <c r="BD141" s="297">
        <v>0.12786583968274301</v>
      </c>
      <c r="BE141"/>
      <c r="BF141" s="706"/>
      <c r="BG141" s="40">
        <v>26.75</v>
      </c>
      <c r="BH141" s="40">
        <v>148.73813450346199</v>
      </c>
      <c r="BI141" s="40">
        <v>178.227909192841</v>
      </c>
      <c r="BJ141" s="40">
        <v>216.65711150534801</v>
      </c>
      <c r="BK141" s="40">
        <v>194.34416703645999</v>
      </c>
      <c r="BL141" s="40">
        <v>147.40949165394599</v>
      </c>
      <c r="BM141" s="40">
        <v>632.25407727741594</v>
      </c>
      <c r="BN141" s="40"/>
      <c r="BO141" s="395">
        <v>252.93848186157899</v>
      </c>
      <c r="BP141" s="297">
        <v>76.638915772320999</v>
      </c>
      <c r="BQ141"/>
      <c r="BR141" s="40">
        <v>26.75</v>
      </c>
      <c r="BS141" s="40">
        <v>75.549239949896005</v>
      </c>
      <c r="BT141" s="40">
        <v>145.759390504115</v>
      </c>
      <c r="BU141" s="40">
        <v>384.89846939508999</v>
      </c>
      <c r="BV141" s="40">
        <v>111.403871005938</v>
      </c>
      <c r="BW141" s="40">
        <v>226.132363045544</v>
      </c>
      <c r="BX141" s="40">
        <v>132.039516166418</v>
      </c>
      <c r="BY141" s="40">
        <v>310.07681198550199</v>
      </c>
      <c r="BZ141" s="40"/>
      <c r="CA141" s="395">
        <v>197.97995172178599</v>
      </c>
      <c r="CB141" s="297">
        <v>43.054954248892898</v>
      </c>
      <c r="CD141" s="40">
        <v>26.75</v>
      </c>
      <c r="CE141" s="40">
        <v>105.974006383127</v>
      </c>
      <c r="CF141" s="40">
        <v>131.87168122409801</v>
      </c>
      <c r="CG141" s="40">
        <v>97.948257197636906</v>
      </c>
      <c r="CH141" s="40">
        <v>102.130310166923</v>
      </c>
      <c r="CI141" s="40"/>
      <c r="CJ141" s="395">
        <v>109.48106374294601</v>
      </c>
      <c r="CK141" s="297">
        <v>7.6413262780930502</v>
      </c>
    </row>
    <row r="142" spans="4:89" x14ac:dyDescent="0.2">
      <c r="D142" s="40">
        <v>21.25</v>
      </c>
      <c r="E142" s="40">
        <v>1.1362981494319</v>
      </c>
      <c r="F142" s="40">
        <v>1.4184674230955201</v>
      </c>
      <c r="G142" s="40">
        <v>1.6760209612409001</v>
      </c>
      <c r="H142" s="40">
        <v>1.1339612831532799</v>
      </c>
      <c r="I142" s="40">
        <v>1.8891966710772801</v>
      </c>
      <c r="J142" s="40">
        <v>1.3760644291745601</v>
      </c>
      <c r="K142" s="40">
        <v>1.1426445618549801</v>
      </c>
      <c r="L142" s="40">
        <v>1.0790028894322401</v>
      </c>
      <c r="M142" s="40">
        <v>1.21295488973447</v>
      </c>
      <c r="N142"/>
      <c r="O142" s="395">
        <v>1.3411</v>
      </c>
      <c r="P142" s="297">
        <v>9.3899999999999997E-2</v>
      </c>
      <c r="Q142" s="703"/>
      <c r="R142" s="40">
        <v>21.25</v>
      </c>
      <c r="S142" s="40">
        <v>1.49456854802748</v>
      </c>
      <c r="T142" s="40">
        <v>1.01740986527627</v>
      </c>
      <c r="U142" s="40">
        <v>1.18168992955234</v>
      </c>
      <c r="V142" s="40">
        <v>0.85895802929557896</v>
      </c>
      <c r="W142" s="40">
        <v>1.77925437778922</v>
      </c>
      <c r="X142" s="40">
        <v>1.08468672926832</v>
      </c>
      <c r="Y142" s="40">
        <v>0.91917175529699402</v>
      </c>
      <c r="Z142" s="40">
        <v>1.4516210788584301</v>
      </c>
      <c r="AA142" s="40"/>
      <c r="AB142" s="395">
        <v>1.2234200391705801</v>
      </c>
      <c r="AC142" s="297">
        <v>0.113654955607567</v>
      </c>
      <c r="AD142" s="706"/>
      <c r="AE142" s="706"/>
      <c r="AF142" s="41">
        <v>16.1666672499999</v>
      </c>
      <c r="AG142" s="41">
        <v>1.50029601821085</v>
      </c>
      <c r="AH142" s="41">
        <v>2.3065171786835701</v>
      </c>
      <c r="AI142" s="41">
        <v>2.3065171786835701</v>
      </c>
      <c r="AJ142" s="41">
        <v>2.0340810918841798</v>
      </c>
      <c r="AK142" s="41">
        <v>1.4568504558675901</v>
      </c>
      <c r="AL142" s="41">
        <v>1.46862045865415</v>
      </c>
      <c r="AM142" s="41">
        <v>1.63532146871465</v>
      </c>
      <c r="AN142" s="41">
        <v>1.7539104485197099</v>
      </c>
      <c r="AO142" s="41">
        <v>1.6697497073961101</v>
      </c>
      <c r="AP142"/>
      <c r="AQ142" s="395">
        <v>1.79242933406827</v>
      </c>
      <c r="AR142" s="297">
        <v>0.113712131562522</v>
      </c>
      <c r="AT142" s="39">
        <v>16.1666672499999</v>
      </c>
      <c r="AU142" s="39">
        <v>1.0972084176855199</v>
      </c>
      <c r="AV142" s="39">
        <v>1.0487152221262299</v>
      </c>
      <c r="AW142" s="39">
        <v>1.19271620229109</v>
      </c>
      <c r="AX142" s="39">
        <v>0.54510952881685104</v>
      </c>
      <c r="AY142" s="39">
        <v>0.83114208686973301</v>
      </c>
      <c r="AZ142" s="39">
        <v>1.1019585358587101</v>
      </c>
      <c r="BA142" s="39">
        <v>1.0083138413250901</v>
      </c>
      <c r="BB142" s="39"/>
      <c r="BC142" s="395">
        <v>0.97502340499617901</v>
      </c>
      <c r="BD142" s="297">
        <v>8.3166266408137304E-2</v>
      </c>
      <c r="BE142"/>
      <c r="BF142" s="706"/>
      <c r="BG142" s="40">
        <v>27</v>
      </c>
      <c r="BH142" s="40">
        <v>146.94205357395401</v>
      </c>
      <c r="BI142" s="40">
        <v>187.12504650278001</v>
      </c>
      <c r="BJ142" s="40">
        <v>167.75891989616599</v>
      </c>
      <c r="BK142" s="40">
        <v>162.43080908099901</v>
      </c>
      <c r="BL142" s="40">
        <v>147.13812698723501</v>
      </c>
      <c r="BM142" s="40">
        <v>544.67355245114197</v>
      </c>
      <c r="BN142" s="40"/>
      <c r="BO142" s="395">
        <v>226.01141808204599</v>
      </c>
      <c r="BP142" s="297">
        <v>64.022525622614197</v>
      </c>
      <c r="BQ142"/>
      <c r="BR142" s="40">
        <v>27</v>
      </c>
      <c r="BS142" s="40">
        <v>71.487701309404201</v>
      </c>
      <c r="BT142" s="40">
        <v>124.95087738980099</v>
      </c>
      <c r="BU142" s="40">
        <v>372.34663934527902</v>
      </c>
      <c r="BV142" s="40">
        <v>102.072911224458</v>
      </c>
      <c r="BW142" s="40">
        <v>264.44973069376198</v>
      </c>
      <c r="BX142" s="40">
        <v>143.65223149865099</v>
      </c>
      <c r="BY142" s="40">
        <v>366.229519471098</v>
      </c>
      <c r="BZ142" s="40"/>
      <c r="CA142" s="395">
        <v>206.45565870463599</v>
      </c>
      <c r="CB142" s="297">
        <v>47.836582875094599</v>
      </c>
      <c r="CD142" s="40">
        <v>27</v>
      </c>
      <c r="CE142" s="40">
        <v>68.835429179668196</v>
      </c>
      <c r="CF142" s="40">
        <v>129.665799740865</v>
      </c>
      <c r="CG142" s="40">
        <v>76.2916822952335</v>
      </c>
      <c r="CH142" s="40">
        <v>81.356313657046798</v>
      </c>
      <c r="CI142" s="40"/>
      <c r="CJ142" s="395">
        <v>89.037306218203497</v>
      </c>
      <c r="CK142" s="297">
        <v>13.784770877407301</v>
      </c>
    </row>
    <row r="143" spans="4:89" x14ac:dyDescent="0.2">
      <c r="D143" s="40">
        <v>21.5</v>
      </c>
      <c r="E143" s="40">
        <v>1.64246733999501</v>
      </c>
      <c r="F143" s="40">
        <v>1.28190689478509</v>
      </c>
      <c r="G143" s="40">
        <v>1.3555509462175801</v>
      </c>
      <c r="H143" s="40">
        <v>1.79543878379286</v>
      </c>
      <c r="I143" s="40">
        <v>1.6869106579778299</v>
      </c>
      <c r="J143" s="40">
        <v>1.47582916348733</v>
      </c>
      <c r="K143" s="40">
        <v>1.43937783738986</v>
      </c>
      <c r="L143" s="40">
        <v>1.2331461694530701</v>
      </c>
      <c r="M143" s="40">
        <v>1.31538219922537</v>
      </c>
      <c r="N143"/>
      <c r="O143" s="395">
        <v>1.4711000000000001</v>
      </c>
      <c r="P143" s="297">
        <v>6.6199999999999995E-2</v>
      </c>
      <c r="Q143" s="703"/>
      <c r="R143" s="40">
        <v>21.5</v>
      </c>
      <c r="S143" s="40">
        <v>1.5918480072774699</v>
      </c>
      <c r="T143" s="40">
        <v>1.15429774260919</v>
      </c>
      <c r="U143" s="40">
        <v>1.10329774279326</v>
      </c>
      <c r="V143" s="40">
        <v>1.1211662721875999</v>
      </c>
      <c r="W143" s="40">
        <v>2.0234681083947601</v>
      </c>
      <c r="X143" s="40">
        <v>1.25952928001104</v>
      </c>
      <c r="Y143" s="40">
        <v>0.78595843161664103</v>
      </c>
      <c r="Z143" s="40">
        <v>0.85777613151146404</v>
      </c>
      <c r="AA143" s="40"/>
      <c r="AB143" s="395">
        <v>1.23716771455018</v>
      </c>
      <c r="AC143" s="297">
        <v>0.14207261633724999</v>
      </c>
      <c r="AD143" s="706"/>
      <c r="AE143" s="706"/>
      <c r="AF143" s="41">
        <v>16.333333919999902</v>
      </c>
      <c r="AG143" s="41">
        <v>1.6480263685567</v>
      </c>
      <c r="AH143" s="41">
        <v>1.8140824658114401</v>
      </c>
      <c r="AI143" s="41">
        <v>1.8140824658114401</v>
      </c>
      <c r="AJ143" s="41">
        <v>2.1340349791054001</v>
      </c>
      <c r="AK143" s="41">
        <v>1.64738213322317</v>
      </c>
      <c r="AL143" s="41">
        <v>1.3698557762408199</v>
      </c>
      <c r="AM143" s="41">
        <v>1.6683219155470901</v>
      </c>
      <c r="AN143" s="41">
        <v>1.56138046512733</v>
      </c>
      <c r="AO143" s="41">
        <v>1.77640787764951</v>
      </c>
      <c r="AP143"/>
      <c r="AQ143" s="395">
        <v>1.7148416052303199</v>
      </c>
      <c r="AR143" s="297">
        <v>7.0015441638778805E-2</v>
      </c>
      <c r="AT143" s="39">
        <v>16.333333919999902</v>
      </c>
      <c r="AU143" s="39">
        <v>1.0963164468150299</v>
      </c>
      <c r="AV143" s="39">
        <v>1.0541037853871</v>
      </c>
      <c r="AW143" s="39">
        <v>1.06204995199191</v>
      </c>
      <c r="AX143" s="39">
        <v>0.88732478666628301</v>
      </c>
      <c r="AY143" s="39">
        <v>0.84891229781334399</v>
      </c>
      <c r="AZ143" s="39">
        <v>1.19641215001256</v>
      </c>
      <c r="BA143" s="39">
        <v>0.963475625143009</v>
      </c>
      <c r="BB143" s="39"/>
      <c r="BC143" s="395">
        <v>1.01551357768989</v>
      </c>
      <c r="BD143" s="297">
        <v>4.62407098768415E-2</v>
      </c>
      <c r="BE143"/>
      <c r="BF143" s="706"/>
      <c r="BG143" s="40">
        <v>27.25</v>
      </c>
      <c r="BH143" s="40">
        <v>83.4929393393749</v>
      </c>
      <c r="BI143" s="40">
        <v>149.02010898597501</v>
      </c>
      <c r="BJ143" s="40">
        <v>158.32004795305099</v>
      </c>
      <c r="BK143" s="40">
        <v>159.15764416249101</v>
      </c>
      <c r="BL143" s="40">
        <v>148.83867889862</v>
      </c>
      <c r="BM143" s="40">
        <v>543.62032977917102</v>
      </c>
      <c r="BN143" s="40"/>
      <c r="BO143" s="395">
        <v>207.07495818644699</v>
      </c>
      <c r="BP143" s="297">
        <v>68.305744638578105</v>
      </c>
      <c r="BQ143"/>
      <c r="BR143" s="40">
        <v>27.25</v>
      </c>
      <c r="BS143" s="40">
        <v>72.222393680877403</v>
      </c>
      <c r="BT143" s="40">
        <v>136.88818465611001</v>
      </c>
      <c r="BU143" s="40">
        <v>373.66204413640799</v>
      </c>
      <c r="BV143" s="40">
        <v>95.716059864264196</v>
      </c>
      <c r="BW143" s="40">
        <v>243.10057724665</v>
      </c>
      <c r="BX143" s="40">
        <v>186.89819559880999</v>
      </c>
      <c r="BY143" s="40">
        <v>322.630758381497</v>
      </c>
      <c r="BZ143" s="40"/>
      <c r="CA143" s="395">
        <v>204.44545908065999</v>
      </c>
      <c r="CB143" s="297">
        <v>43.169971058549898</v>
      </c>
      <c r="CD143" s="40">
        <v>27.25</v>
      </c>
      <c r="CE143" s="40">
        <v>78.4823669204239</v>
      </c>
      <c r="CF143" s="40">
        <v>116.39039373330399</v>
      </c>
      <c r="CG143" s="40">
        <v>88.956703793316294</v>
      </c>
      <c r="CH143" s="40">
        <v>93.007543333864305</v>
      </c>
      <c r="CI143" s="40"/>
      <c r="CJ143" s="395">
        <v>94.209251945227294</v>
      </c>
      <c r="CK143" s="297">
        <v>8.0019337729542599</v>
      </c>
    </row>
    <row r="144" spans="4:89" x14ac:dyDescent="0.2">
      <c r="D144" s="40">
        <v>21.75</v>
      </c>
      <c r="E144" s="40">
        <v>1.0894903777263201</v>
      </c>
      <c r="F144" s="40">
        <v>1.3750163090414</v>
      </c>
      <c r="G144" s="40">
        <v>1.16891711293061</v>
      </c>
      <c r="H144" s="40">
        <v>0.99396610498481497</v>
      </c>
      <c r="I144" s="40">
        <v>2.3770105285670602</v>
      </c>
      <c r="J144" s="40">
        <v>1.32548470817735</v>
      </c>
      <c r="K144" s="40">
        <v>1.92655188427997</v>
      </c>
      <c r="L144" s="40">
        <v>0.82342340783937595</v>
      </c>
      <c r="M144" s="40">
        <v>1.18749781413986</v>
      </c>
      <c r="N144"/>
      <c r="O144" s="395">
        <v>1.3644000000000001</v>
      </c>
      <c r="P144" s="297">
        <v>0.1638</v>
      </c>
      <c r="Q144" s="703"/>
      <c r="R144" s="40">
        <v>21.75</v>
      </c>
      <c r="S144" s="40">
        <v>1.49060400106708</v>
      </c>
      <c r="T144" s="40">
        <v>0.93027282076606399</v>
      </c>
      <c r="U144" s="40">
        <v>1.1908923712238999</v>
      </c>
      <c r="V144" s="40">
        <v>1.5288630893289501</v>
      </c>
      <c r="W144" s="40">
        <v>1.74754063746644</v>
      </c>
      <c r="X144" s="40">
        <v>1.2030923332769701</v>
      </c>
      <c r="Y144" s="40">
        <v>1.23077744386574</v>
      </c>
      <c r="Z144" s="40">
        <v>0.73314196617310201</v>
      </c>
      <c r="AA144" s="40"/>
      <c r="AB144" s="395">
        <v>1.2568980828960301</v>
      </c>
      <c r="AC144" s="297">
        <v>0.116362439431297</v>
      </c>
      <c r="AD144" s="706"/>
      <c r="AE144" s="706"/>
      <c r="AF144" s="41">
        <v>16.5000005899999</v>
      </c>
      <c r="AG144" s="41">
        <v>1.46005814905936</v>
      </c>
      <c r="AH144" s="41">
        <v>1.5842825810172001</v>
      </c>
      <c r="AI144" s="41">
        <v>1.5842825810172001</v>
      </c>
      <c r="AJ144" s="41">
        <v>1.9303315454626799</v>
      </c>
      <c r="AK144" s="41">
        <v>1.7738134497425599</v>
      </c>
      <c r="AL144" s="41">
        <v>1.3431942874615499</v>
      </c>
      <c r="AM144" s="41">
        <v>1.7076912830933699</v>
      </c>
      <c r="AN144" s="41">
        <v>1.3184383861630899</v>
      </c>
      <c r="AO144" s="41">
        <v>1.7226129472509299</v>
      </c>
      <c r="AP144"/>
      <c r="AQ144" s="395">
        <v>1.6027450233631</v>
      </c>
      <c r="AR144" s="297">
        <v>6.7823042697126398E-2</v>
      </c>
      <c r="AT144" s="39">
        <v>16.5000005899999</v>
      </c>
      <c r="AU144" s="39">
        <v>1.1169349065791701</v>
      </c>
      <c r="AV144" s="39">
        <v>0.92911379145222905</v>
      </c>
      <c r="AW144" s="39">
        <v>1.37849750057853</v>
      </c>
      <c r="AX144" s="39">
        <v>0.479774443686384</v>
      </c>
      <c r="AY144" s="39">
        <v>0.84166041627773602</v>
      </c>
      <c r="AZ144" s="39">
        <v>0.86119449447165497</v>
      </c>
      <c r="BA144" s="39">
        <v>1.01412858338781</v>
      </c>
      <c r="BB144" s="39"/>
      <c r="BC144" s="395">
        <v>0.94590059091907697</v>
      </c>
      <c r="BD144" s="297">
        <v>0.1042712124007</v>
      </c>
      <c r="BE144"/>
      <c r="BF144" s="706"/>
      <c r="BG144" s="40">
        <v>27.5</v>
      </c>
      <c r="BH144" s="40">
        <v>68.0648962005763</v>
      </c>
      <c r="BI144" s="40">
        <v>151.28610391518501</v>
      </c>
      <c r="BJ144" s="40">
        <v>189.93730331755799</v>
      </c>
      <c r="BK144" s="40">
        <v>142.38267395513299</v>
      </c>
      <c r="BL144" s="40">
        <v>150.28714306121699</v>
      </c>
      <c r="BM144" s="40">
        <v>637.10968464578298</v>
      </c>
      <c r="BN144" s="40"/>
      <c r="BO144" s="395">
        <v>223.17796751590799</v>
      </c>
      <c r="BP144" s="297">
        <v>84.363077409205999</v>
      </c>
      <c r="BQ144"/>
      <c r="BR144" s="40">
        <v>27.5</v>
      </c>
      <c r="BS144" s="40">
        <v>71.312603263390898</v>
      </c>
      <c r="BT144" s="40">
        <v>186.396023975015</v>
      </c>
      <c r="BU144" s="40">
        <v>382.04774321438299</v>
      </c>
      <c r="BV144" s="40">
        <v>110.904403242949</v>
      </c>
      <c r="BW144" s="40">
        <v>223.62943690943101</v>
      </c>
      <c r="BX144" s="40">
        <v>148.43265428602999</v>
      </c>
      <c r="BY144" s="40">
        <v>277.11489454907598</v>
      </c>
      <c r="BZ144" s="40"/>
      <c r="CA144" s="395">
        <v>199.97682277718201</v>
      </c>
      <c r="CB144" s="297">
        <v>39.9372022075936</v>
      </c>
      <c r="CD144" s="40">
        <v>27.5</v>
      </c>
      <c r="CE144" s="40">
        <v>73.618382319730301</v>
      </c>
      <c r="CF144" s="40">
        <v>103.114997188163</v>
      </c>
      <c r="CG144" s="40">
        <v>110.83260914533101</v>
      </c>
      <c r="CH144" s="40">
        <v>96.911530045951494</v>
      </c>
      <c r="CI144" s="40"/>
      <c r="CJ144" s="395">
        <v>96.119379674794203</v>
      </c>
      <c r="CK144" s="297">
        <v>8.0225732053851697</v>
      </c>
    </row>
    <row r="145" spans="4:89" x14ac:dyDescent="0.2">
      <c r="D145" s="40">
        <v>22</v>
      </c>
      <c r="E145" s="40">
        <v>1.2745866348263499</v>
      </c>
      <c r="F145" s="40">
        <v>1.6814825212584401</v>
      </c>
      <c r="G145" s="40">
        <v>1.5416677921100499</v>
      </c>
      <c r="H145" s="40">
        <v>1.8009974185748101</v>
      </c>
      <c r="I145" s="40">
        <v>1.8891966710772801</v>
      </c>
      <c r="J145" s="40">
        <v>1.4453115345141001</v>
      </c>
      <c r="K145" s="40">
        <v>1.3618728896652701</v>
      </c>
      <c r="L145" s="40">
        <v>0.91825346126101604</v>
      </c>
      <c r="M145" s="40">
        <v>1.30423497116484</v>
      </c>
      <c r="N145"/>
      <c r="O145" s="395">
        <v>1.4678</v>
      </c>
      <c r="P145" s="297">
        <v>9.9900000000000003E-2</v>
      </c>
      <c r="Q145" s="703"/>
      <c r="R145" s="40">
        <v>22</v>
      </c>
      <c r="S145" s="40">
        <v>1.2541833268866101</v>
      </c>
      <c r="T145" s="40">
        <v>0.87742230797834697</v>
      </c>
      <c r="U145" s="40">
        <v>1.1832605765508699</v>
      </c>
      <c r="V145" s="40">
        <v>0.92596320936738397</v>
      </c>
      <c r="W145" s="40">
        <v>1.75367236178755</v>
      </c>
      <c r="X145" s="40">
        <v>1.2464719563053701</v>
      </c>
      <c r="Y145" s="40">
        <v>0.89932731442304104</v>
      </c>
      <c r="Z145" s="40">
        <v>1.29566175808818</v>
      </c>
      <c r="AA145" s="40"/>
      <c r="AB145" s="395">
        <v>1.1794953514234201</v>
      </c>
      <c r="AC145" s="297">
        <v>0.102406142486059</v>
      </c>
      <c r="AD145" s="706"/>
      <c r="AE145" s="706"/>
      <c r="AF145" s="41">
        <v>16.666667259999901</v>
      </c>
      <c r="AG145" s="41">
        <v>1.6275990118960599</v>
      </c>
      <c r="AH145" s="41">
        <v>1.64211770723463</v>
      </c>
      <c r="AI145" s="41">
        <v>1.64211770723463</v>
      </c>
      <c r="AJ145" s="41">
        <v>1.9647515406704299</v>
      </c>
      <c r="AK145" s="41">
        <v>1.5135136170236501</v>
      </c>
      <c r="AL145" s="41">
        <v>1.4403902976837599</v>
      </c>
      <c r="AM145" s="41">
        <v>1.91249459900527</v>
      </c>
      <c r="AN145" s="41">
        <v>1.59439060652281</v>
      </c>
      <c r="AO145" s="41">
        <v>1.8698909868772799</v>
      </c>
      <c r="AP145"/>
      <c r="AQ145" s="395">
        <v>1.68969623046095</v>
      </c>
      <c r="AR145" s="297">
        <v>6.10583858318796E-2</v>
      </c>
      <c r="AT145" s="39">
        <v>16.666667259999901</v>
      </c>
      <c r="AU145" s="39">
        <v>1.2798098070800501</v>
      </c>
      <c r="AV145" s="39">
        <v>0.99176425660294698</v>
      </c>
      <c r="AW145" s="39">
        <v>1.3034249108815501</v>
      </c>
      <c r="AX145" s="39">
        <v>0.49119762863635202</v>
      </c>
      <c r="AY145" s="39">
        <v>0.90061161908232501</v>
      </c>
      <c r="AZ145" s="39">
        <v>0.94964153528734996</v>
      </c>
      <c r="BA145" s="39">
        <v>0.97874807781001705</v>
      </c>
      <c r="BB145" s="39"/>
      <c r="BC145" s="395">
        <v>0.98502826219722905</v>
      </c>
      <c r="BD145" s="297">
        <v>0.102423546882634</v>
      </c>
      <c r="BE145"/>
      <c r="BF145" s="706"/>
      <c r="BG145" s="40">
        <v>27.75</v>
      </c>
      <c r="BH145" s="40">
        <v>96.309363988394296</v>
      </c>
      <c r="BI145" s="40">
        <v>192.33763921237599</v>
      </c>
      <c r="BJ145" s="40">
        <v>106.579042775863</v>
      </c>
      <c r="BK145" s="40">
        <v>157.11191608842299</v>
      </c>
      <c r="BL145" s="40">
        <v>147.11783662955801</v>
      </c>
      <c r="BM145" s="40">
        <v>580.82874533081099</v>
      </c>
      <c r="BN145" s="40"/>
      <c r="BO145" s="395">
        <v>213.380757337571</v>
      </c>
      <c r="BP145" s="297">
        <v>74.862120201302403</v>
      </c>
      <c r="BQ145"/>
      <c r="BR145" s="40">
        <v>27.75</v>
      </c>
      <c r="BS145" s="40">
        <v>70.423329304957605</v>
      </c>
      <c r="BT145" s="40">
        <v>177.67564720560199</v>
      </c>
      <c r="BU145" s="40">
        <v>383.41864116022703</v>
      </c>
      <c r="BV145" s="40">
        <v>84.568859738355499</v>
      </c>
      <c r="BW145" s="40">
        <v>243.31836113784101</v>
      </c>
      <c r="BX145" s="40">
        <v>171.239964914474</v>
      </c>
      <c r="BY145" s="40">
        <v>282.12411284506999</v>
      </c>
      <c r="BZ145" s="40"/>
      <c r="CA145" s="395">
        <v>201.824130900932</v>
      </c>
      <c r="CB145" s="297">
        <v>41.8841753697141</v>
      </c>
      <c r="CD145" s="40">
        <v>27.75</v>
      </c>
      <c r="CE145" s="40">
        <v>98.652080251839394</v>
      </c>
      <c r="CF145" s="40">
        <v>91.443865074547304</v>
      </c>
      <c r="CG145" s="40">
        <v>92.246288018902703</v>
      </c>
      <c r="CH145" s="40">
        <v>90.681327245039597</v>
      </c>
      <c r="CI145" s="40"/>
      <c r="CJ145" s="395">
        <v>93.255890147582306</v>
      </c>
      <c r="CK145" s="297">
        <v>1.8268819772126601</v>
      </c>
    </row>
    <row r="146" spans="4:89" x14ac:dyDescent="0.2">
      <c r="D146" s="40">
        <v>22.25</v>
      </c>
      <c r="E146" s="40">
        <v>1.10095871214109</v>
      </c>
      <c r="F146" s="40">
        <v>1.2835588261449</v>
      </c>
      <c r="G146" s="40">
        <v>1.36795880043812</v>
      </c>
      <c r="H146" s="40">
        <v>1.2419576030861601</v>
      </c>
      <c r="I146" s="40">
        <v>1.74314109063112</v>
      </c>
      <c r="J146" s="40">
        <v>1.42463139508732</v>
      </c>
      <c r="K146" s="40">
        <v>1.59089130336419</v>
      </c>
      <c r="L146" s="40">
        <v>1.3434802212124799</v>
      </c>
      <c r="M146" s="40">
        <v>0.937209840865182</v>
      </c>
      <c r="N146"/>
      <c r="O146" s="395">
        <v>1.3355999999999999</v>
      </c>
      <c r="P146" s="297">
        <v>0.08</v>
      </c>
      <c r="Q146" s="703"/>
      <c r="R146" s="40">
        <v>22.25</v>
      </c>
      <c r="S146" s="40">
        <v>1.15588244432168</v>
      </c>
      <c r="T146" s="40">
        <v>0.93027282076606399</v>
      </c>
      <c r="U146" s="40">
        <v>0.98474160580908499</v>
      </c>
      <c r="V146" s="40">
        <v>1.26131205621105</v>
      </c>
      <c r="W146" s="40">
        <v>2.2993955756137301</v>
      </c>
      <c r="X146" s="40">
        <v>1.12694724889235</v>
      </c>
      <c r="Y146" s="40">
        <v>0.98602054188398403</v>
      </c>
      <c r="Z146" s="40">
        <v>0.52786223155117795</v>
      </c>
      <c r="AA146" s="40"/>
      <c r="AB146" s="395">
        <v>1.1590543156311399</v>
      </c>
      <c r="AC146" s="297">
        <v>0.18042340016363301</v>
      </c>
      <c r="AD146" s="706"/>
      <c r="AE146" s="706"/>
      <c r="AF146" s="41">
        <v>16.833333929999899</v>
      </c>
      <c r="AG146" s="41">
        <v>1.66257383686201</v>
      </c>
      <c r="AH146" s="41">
        <v>1.7009427522648699</v>
      </c>
      <c r="AI146" s="41">
        <v>1.7009427522648699</v>
      </c>
      <c r="AJ146" s="41">
        <v>2.1857692630391701</v>
      </c>
      <c r="AK146" s="41">
        <v>1.6666683027953699</v>
      </c>
      <c r="AL146" s="41">
        <v>1.3036885731244401</v>
      </c>
      <c r="AM146" s="41">
        <v>1.3328904620436299</v>
      </c>
      <c r="AN146" s="41">
        <v>1.9632344630891401</v>
      </c>
      <c r="AO146" s="41">
        <v>1.7267567269944</v>
      </c>
      <c r="AP146"/>
      <c r="AQ146" s="395">
        <v>1.6937185702753199</v>
      </c>
      <c r="AR146" s="297">
        <v>9.1284858782864201E-2</v>
      </c>
      <c r="AT146" s="39">
        <v>16.833333929999899</v>
      </c>
      <c r="AU146" s="39">
        <v>1.0515564817455201</v>
      </c>
      <c r="AV146" s="39">
        <v>0.99176425660294698</v>
      </c>
      <c r="AW146" s="39">
        <v>1.3096317691958601</v>
      </c>
      <c r="AX146" s="39">
        <v>0.73679644295452795</v>
      </c>
      <c r="AY146" s="39">
        <v>0.91802454418579804</v>
      </c>
      <c r="AZ146" s="39">
        <v>0.69348814075276299</v>
      </c>
      <c r="BA146" s="39">
        <v>1.1102960966380799</v>
      </c>
      <c r="BB146" s="39"/>
      <c r="BC146" s="395">
        <v>0.97307967601078704</v>
      </c>
      <c r="BD146" s="297">
        <v>8.10108223897371E-2</v>
      </c>
      <c r="BE146"/>
      <c r="BF146" s="706"/>
      <c r="BG146" s="40">
        <v>28</v>
      </c>
      <c r="BH146" s="40">
        <v>79.211549676512902</v>
      </c>
      <c r="BI146" s="40">
        <v>124.838079508969</v>
      </c>
      <c r="BJ146" s="40">
        <v>180.956257341602</v>
      </c>
      <c r="BK146" s="40">
        <v>181.66065297723901</v>
      </c>
      <c r="BL146" s="40">
        <v>139.98250917980499</v>
      </c>
      <c r="BM146" s="40">
        <v>555.32133628323095</v>
      </c>
      <c r="BN146" s="40"/>
      <c r="BO146" s="395">
        <v>210.32839749455999</v>
      </c>
      <c r="BP146" s="297">
        <v>70.746838860057807</v>
      </c>
      <c r="BQ146"/>
      <c r="BR146" s="40">
        <v>28</v>
      </c>
      <c r="BS146" s="40">
        <v>78.841779112647004</v>
      </c>
      <c r="BT146" s="40">
        <v>158.19924226241801</v>
      </c>
      <c r="BU146" s="40">
        <v>396.14517260067498</v>
      </c>
      <c r="BV146" s="40">
        <v>115.036358464591</v>
      </c>
      <c r="BW146" s="40">
        <v>226.78571471911499</v>
      </c>
      <c r="BX146" s="40">
        <v>160.79198298055701</v>
      </c>
      <c r="BY146" s="40">
        <v>265.67410858499102</v>
      </c>
      <c r="BZ146" s="40"/>
      <c r="CA146" s="395">
        <v>200.210622674999</v>
      </c>
      <c r="CB146" s="297">
        <v>40.439810674453199</v>
      </c>
      <c r="CD146" s="40">
        <v>28</v>
      </c>
      <c r="CE146" s="40">
        <v>87.281430877841203</v>
      </c>
      <c r="CF146" s="40">
        <v>102.43317785580101</v>
      </c>
      <c r="CG146" s="40">
        <v>77.689758407229704</v>
      </c>
      <c r="CH146" s="40">
        <v>87.788763212892704</v>
      </c>
      <c r="CI146" s="40"/>
      <c r="CJ146" s="395">
        <v>88.798282588441197</v>
      </c>
      <c r="CK146" s="297">
        <v>5.1041620836822004</v>
      </c>
    </row>
    <row r="147" spans="4:89" x14ac:dyDescent="0.2">
      <c r="D147" s="40">
        <v>22.5</v>
      </c>
      <c r="E147" s="40">
        <v>1.0095210359756499</v>
      </c>
      <c r="F147" s="40">
        <v>2.1607400328261499</v>
      </c>
      <c r="G147" s="40">
        <v>1.2573226814968901</v>
      </c>
      <c r="H147" s="40">
        <v>1.2959557207658301</v>
      </c>
      <c r="I147" s="40">
        <v>1.82569429005739</v>
      </c>
      <c r="J147" s="40">
        <v>1.3091207393856099</v>
      </c>
      <c r="K147" s="40">
        <v>1.7530883953401</v>
      </c>
      <c r="L147" s="40">
        <v>1.15808508575535</v>
      </c>
      <c r="M147" s="40">
        <v>1.0982200770574899</v>
      </c>
      <c r="N147"/>
      <c r="O147" s="395">
        <v>1.4311</v>
      </c>
      <c r="P147" s="297">
        <v>0.1298</v>
      </c>
      <c r="Q147" s="703"/>
      <c r="R147" s="40">
        <v>22.5</v>
      </c>
      <c r="S147" s="40">
        <v>1.5158585796152899</v>
      </c>
      <c r="T147" s="40">
        <v>0.82965154328558299</v>
      </c>
      <c r="U147" s="40">
        <v>1.1178142116971199</v>
      </c>
      <c r="V147" s="40">
        <v>1.1678815298840799</v>
      </c>
      <c r="W147" s="40">
        <v>2.2180323495865801</v>
      </c>
      <c r="X147" s="40">
        <v>1.11286041054802</v>
      </c>
      <c r="Y147" s="40">
        <v>0.95553521442043299</v>
      </c>
      <c r="Z147" s="40">
        <v>0.86942012331222396</v>
      </c>
      <c r="AA147" s="40"/>
      <c r="AB147" s="395">
        <v>1.22338174529366</v>
      </c>
      <c r="AC147" s="297">
        <v>0.16109925581981399</v>
      </c>
      <c r="AD147" s="706"/>
      <c r="AE147" s="706"/>
      <c r="AF147" s="41">
        <v>17.0000005999999</v>
      </c>
      <c r="AG147" s="41">
        <v>1.6071547630868499</v>
      </c>
      <c r="AH147" s="41">
        <v>1.69033211538886</v>
      </c>
      <c r="AI147" s="41">
        <v>1.69033211538886</v>
      </c>
      <c r="AJ147" s="41">
        <v>2.2119786501915901</v>
      </c>
      <c r="AK147" s="41">
        <v>1.6336337453588601</v>
      </c>
      <c r="AL147" s="41">
        <v>1.5200221455210901</v>
      </c>
      <c r="AM147" s="41">
        <v>1.7630809584579801</v>
      </c>
      <c r="AN147" s="41">
        <v>1.3243612969465799</v>
      </c>
      <c r="AO147" s="41">
        <v>1.63848797161869</v>
      </c>
      <c r="AP147"/>
      <c r="AQ147" s="395">
        <v>1.6754870846621499</v>
      </c>
      <c r="AR147" s="297">
        <v>7.9160986211561105E-2</v>
      </c>
      <c r="AT147" s="39">
        <v>17.0000005999999</v>
      </c>
      <c r="AU147" s="39">
        <v>1.0963164468150299</v>
      </c>
      <c r="AV147" s="39">
        <v>1.1561130897452501</v>
      </c>
      <c r="AW147" s="39">
        <v>1.0377745357488799</v>
      </c>
      <c r="AX147" s="39">
        <v>0.70330563678636604</v>
      </c>
      <c r="AY147" s="39">
        <v>0.91851660165425097</v>
      </c>
      <c r="AZ147" s="39">
        <v>0.70726117071712502</v>
      </c>
      <c r="BA147" s="39">
        <v>1.04813917194132</v>
      </c>
      <c r="BB147" s="39"/>
      <c r="BC147" s="395">
        <v>0.95248952191546299</v>
      </c>
      <c r="BD147" s="297">
        <v>6.9342978321871904E-2</v>
      </c>
      <c r="BE147"/>
      <c r="BF147" s="706"/>
      <c r="BG147" s="40">
        <v>28.25</v>
      </c>
      <c r="BH147" s="40">
        <v>127.894104236578</v>
      </c>
      <c r="BI147" s="40">
        <v>169.30015383622299</v>
      </c>
      <c r="BJ147" s="40">
        <v>154.71443280530099</v>
      </c>
      <c r="BK147" s="40">
        <v>170.20457576245801</v>
      </c>
      <c r="BL147" s="40">
        <v>136.59977664793999</v>
      </c>
      <c r="BM147" s="40">
        <v>544.55637225729595</v>
      </c>
      <c r="BN147" s="40"/>
      <c r="BO147" s="395">
        <v>217.21156925763299</v>
      </c>
      <c r="BP147" s="297">
        <v>65.838576317714001</v>
      </c>
      <c r="BQ147"/>
      <c r="BR147" s="40">
        <v>28.25</v>
      </c>
      <c r="BS147" s="40">
        <v>78.381690270885699</v>
      </c>
      <c r="BT147" s="40">
        <v>140.68303403914501</v>
      </c>
      <c r="BU147" s="40">
        <v>372.939085721906</v>
      </c>
      <c r="BV147" s="40">
        <v>114.287152951653</v>
      </c>
      <c r="BW147" s="40">
        <v>240.69548234105901</v>
      </c>
      <c r="BX147" s="40">
        <v>149.71592590129001</v>
      </c>
      <c r="BY147" s="40">
        <v>285.52544651924399</v>
      </c>
      <c r="BZ147" s="40"/>
      <c r="CA147" s="395">
        <v>197.46111682073999</v>
      </c>
      <c r="CB147" s="297">
        <v>39.9458640001859</v>
      </c>
      <c r="CD147" s="40">
        <v>28.25</v>
      </c>
      <c r="CE147" s="40">
        <v>132.41401626469499</v>
      </c>
      <c r="CF147" s="40">
        <v>122.085583621423</v>
      </c>
      <c r="CG147" s="40">
        <v>84.543190460912797</v>
      </c>
      <c r="CH147" s="40">
        <v>96.608112786656704</v>
      </c>
      <c r="CI147" s="40"/>
      <c r="CJ147" s="395">
        <v>108.912725783422</v>
      </c>
      <c r="CK147" s="297">
        <v>11.072159495556599</v>
      </c>
    </row>
    <row r="148" spans="4:89" x14ac:dyDescent="0.2">
      <c r="D148" s="40">
        <v>22.75</v>
      </c>
      <c r="E148" s="40">
        <v>0.91380621273333995</v>
      </c>
      <c r="F148" s="40">
        <v>1.51823179103918</v>
      </c>
      <c r="G148" s="40">
        <v>1.34081677009112</v>
      </c>
      <c r="H148" s="40">
        <v>1.2885923679873601</v>
      </c>
      <c r="I148" s="40">
        <v>1.9123996541236901</v>
      </c>
      <c r="J148" s="40">
        <v>1.54296762068926</v>
      </c>
      <c r="K148" s="40">
        <v>1.2984597318561699</v>
      </c>
      <c r="L148" s="40">
        <v>1.5232982445587999</v>
      </c>
      <c r="M148" s="40">
        <v>1.1762551888267101</v>
      </c>
      <c r="N148"/>
      <c r="O148" s="395">
        <v>1.39</v>
      </c>
      <c r="P148" s="297">
        <v>9.2899999999999996E-2</v>
      </c>
      <c r="Q148" s="703"/>
      <c r="R148" s="40">
        <v>22.75</v>
      </c>
      <c r="S148" s="40">
        <v>1.3202639666681599</v>
      </c>
      <c r="T148" s="40">
        <v>1.2094663921235</v>
      </c>
      <c r="U148" s="40">
        <v>1.3862262545731801</v>
      </c>
      <c r="V148" s="40">
        <v>0.86987037573068304</v>
      </c>
      <c r="W148" s="40">
        <v>1.7705345954829801</v>
      </c>
      <c r="X148" s="40">
        <v>1.30871293838501</v>
      </c>
      <c r="Y148" s="40">
        <v>1.0069997317488499</v>
      </c>
      <c r="Z148" s="40">
        <v>0.83346664345279897</v>
      </c>
      <c r="AA148" s="40"/>
      <c r="AB148" s="395">
        <v>1.21319261227064</v>
      </c>
      <c r="AC148" s="297">
        <v>0.109033947322199</v>
      </c>
      <c r="AD148" s="706"/>
      <c r="AE148" s="706"/>
      <c r="AF148" s="41">
        <v>17.166667269999898</v>
      </c>
      <c r="AG148" s="41">
        <v>1.59527913130594</v>
      </c>
      <c r="AH148" s="41">
        <v>1.7148435191390601</v>
      </c>
      <c r="AI148" s="41">
        <v>1.7148435191390601</v>
      </c>
      <c r="AJ148" s="41">
        <v>1.9982328289448199</v>
      </c>
      <c r="AK148" s="41">
        <v>1.50568547724626</v>
      </c>
      <c r="AL148" s="41">
        <v>1.39781198982841</v>
      </c>
      <c r="AM148" s="41">
        <v>1.58974625145924</v>
      </c>
      <c r="AN148" s="41">
        <v>1.3149504162335199</v>
      </c>
      <c r="AO148" s="41">
        <v>1.7608932776911601</v>
      </c>
      <c r="AP148"/>
      <c r="AQ148" s="395">
        <v>1.62136515677638</v>
      </c>
      <c r="AR148" s="297">
        <v>6.8506060472027605E-2</v>
      </c>
      <c r="AT148" s="39">
        <v>17.166667269999898</v>
      </c>
      <c r="AU148" s="39">
        <v>1.3217707208798</v>
      </c>
      <c r="AV148" s="39">
        <v>1.10510823808293</v>
      </c>
      <c r="AW148" s="39">
        <v>1.07054643250731</v>
      </c>
      <c r="AX148" s="39">
        <v>0.64469690040643501</v>
      </c>
      <c r="AY148" s="39">
        <v>0.87652051158178002</v>
      </c>
      <c r="AZ148" s="39">
        <v>1.0351731375211699</v>
      </c>
      <c r="BA148" s="39">
        <v>1.0571700753523201</v>
      </c>
      <c r="BB148" s="39"/>
      <c r="BC148" s="395">
        <v>1.01585514519025</v>
      </c>
      <c r="BD148" s="297">
        <v>7.9251600858787602E-2</v>
      </c>
      <c r="BE148"/>
      <c r="BF148" s="706"/>
      <c r="BG148" s="40">
        <v>28.5</v>
      </c>
      <c r="BH148" s="40">
        <v>97.801717411123704</v>
      </c>
      <c r="BI148" s="40">
        <v>154.83546205519099</v>
      </c>
      <c r="BJ148" s="40">
        <v>192.54620073573099</v>
      </c>
      <c r="BK148" s="40">
        <v>209.89170039937699</v>
      </c>
      <c r="BL148" s="40">
        <v>144.65185738890099</v>
      </c>
      <c r="BM148" s="40">
        <v>573.16489262869004</v>
      </c>
      <c r="BN148" s="40"/>
      <c r="BO148" s="395">
        <v>228.81530510316901</v>
      </c>
      <c r="BP148" s="297">
        <v>70.703901930066706</v>
      </c>
      <c r="BQ148"/>
      <c r="BR148" s="40">
        <v>28.5</v>
      </c>
      <c r="BS148" s="40">
        <v>82.638925750731602</v>
      </c>
      <c r="BT148" s="40">
        <v>126.63473309045401</v>
      </c>
      <c r="BU148" s="40">
        <v>416.53341884954699</v>
      </c>
      <c r="BV148" s="40">
        <v>105.59188952471099</v>
      </c>
      <c r="BW148" s="40">
        <v>215.852334390062</v>
      </c>
      <c r="BX148" s="40">
        <v>136.37617077635099</v>
      </c>
      <c r="BY148" s="40">
        <v>291.89518643020199</v>
      </c>
      <c r="BZ148" s="40"/>
      <c r="CA148" s="395">
        <v>196.50323697315099</v>
      </c>
      <c r="CB148" s="297">
        <v>45.673301286709098</v>
      </c>
      <c r="CD148" s="40">
        <v>28.5</v>
      </c>
      <c r="CE148" s="40">
        <v>81.900665399420404</v>
      </c>
      <c r="CF148" s="40">
        <v>135.36098962898299</v>
      </c>
      <c r="CG148" s="40">
        <v>74.866160357160595</v>
      </c>
      <c r="CH148" s="40">
        <v>86.959438055192507</v>
      </c>
      <c r="CI148" s="40"/>
      <c r="CJ148" s="395">
        <v>94.771813360189299</v>
      </c>
      <c r="CK148" s="297">
        <v>13.7550472839075</v>
      </c>
    </row>
    <row r="149" spans="4:89" x14ac:dyDescent="0.2">
      <c r="D149" s="40">
        <v>23</v>
      </c>
      <c r="E149" s="40">
        <v>1.41475855194818</v>
      </c>
      <c r="F149" s="40">
        <v>1.4933554547496399</v>
      </c>
      <c r="G149" s="40">
        <v>1.4330997100859999</v>
      </c>
      <c r="H149" s="40">
        <v>1.84546645645987</v>
      </c>
      <c r="I149" s="40">
        <v>1.67170096091411</v>
      </c>
      <c r="J149" s="40">
        <v>1.17907001279774</v>
      </c>
      <c r="K149" s="40">
        <v>1.09337355979224</v>
      </c>
      <c r="L149" s="40">
        <v>0.87383285403201805</v>
      </c>
      <c r="M149" s="40">
        <v>1.0835730669655099</v>
      </c>
      <c r="N149"/>
      <c r="O149" s="395">
        <v>1.3411</v>
      </c>
      <c r="P149" s="297">
        <v>0.1042</v>
      </c>
      <c r="Q149" s="703"/>
      <c r="R149" s="40">
        <v>23</v>
      </c>
      <c r="S149" s="40">
        <v>1.23507189449324</v>
      </c>
      <c r="T149" s="40">
        <v>1.0205681356715799</v>
      </c>
      <c r="U149" s="40">
        <v>1.13090399386902</v>
      </c>
      <c r="V149" s="40">
        <v>1.0241422652822001</v>
      </c>
      <c r="W149" s="40">
        <v>2.0234681083947601</v>
      </c>
      <c r="X149" s="40">
        <v>1.17263429952312</v>
      </c>
      <c r="Y149" s="40">
        <v>0.66204727757114901</v>
      </c>
      <c r="Z149" s="40">
        <v>1.13693400605969</v>
      </c>
      <c r="AA149" s="40"/>
      <c r="AB149" s="395">
        <v>1.1757212476081</v>
      </c>
      <c r="AC149" s="297">
        <v>0.13605601711161899</v>
      </c>
      <c r="AD149" s="706"/>
      <c r="AE149" s="706"/>
      <c r="AF149" s="41">
        <v>17.3333339399999</v>
      </c>
      <c r="AG149" s="41">
        <v>1.6695012819691799</v>
      </c>
      <c r="AH149" s="41">
        <v>1.6530243934808599</v>
      </c>
      <c r="AI149" s="41">
        <v>1.6530243934808599</v>
      </c>
      <c r="AJ149" s="41">
        <v>2.0758339682929301</v>
      </c>
      <c r="AK149" s="41">
        <v>1.70727065157446</v>
      </c>
      <c r="AL149" s="41">
        <v>1.26508118330579</v>
      </c>
      <c r="AM149" s="41">
        <v>1.71167747580435</v>
      </c>
      <c r="AN149" s="41">
        <v>1.6500952271668301</v>
      </c>
      <c r="AO149" s="41">
        <v>1.7476713612550001</v>
      </c>
      <c r="AP149"/>
      <c r="AQ149" s="395">
        <v>1.68146443737003</v>
      </c>
      <c r="AR149" s="297">
        <v>6.8476405401943496E-2</v>
      </c>
      <c r="AT149" s="39">
        <v>17.3333339399999</v>
      </c>
      <c r="AU149" s="39">
        <v>1.25482394950773</v>
      </c>
      <c r="AV149" s="39">
        <v>0.90732944348551703</v>
      </c>
      <c r="AW149" s="39">
        <v>1.33948352053493</v>
      </c>
      <c r="AX149" s="39">
        <v>0.36578544861677398</v>
      </c>
      <c r="AY149" s="39">
        <v>0.803137615006567</v>
      </c>
      <c r="AZ149" s="39">
        <v>0.61643394678618402</v>
      </c>
      <c r="BA149" s="39">
        <v>1.03153406668682</v>
      </c>
      <c r="BB149" s="39"/>
      <c r="BC149" s="395">
        <v>0.90264685580350501</v>
      </c>
      <c r="BD149" s="297">
        <v>0.13015822839171801</v>
      </c>
      <c r="BE149"/>
      <c r="BF149" s="706"/>
      <c r="BG149" s="40">
        <v>28.75</v>
      </c>
      <c r="BH149" s="40">
        <v>58.518653048819097</v>
      </c>
      <c r="BI149" s="40">
        <v>160.11473983255399</v>
      </c>
      <c r="BJ149" s="40">
        <v>220.63412111046</v>
      </c>
      <c r="BK149" s="40">
        <v>152.61131432547299</v>
      </c>
      <c r="BL149" s="40">
        <v>125.759033135347</v>
      </c>
      <c r="BM149" s="40">
        <v>602.06569342322098</v>
      </c>
      <c r="BN149" s="40"/>
      <c r="BO149" s="395">
        <v>219.95059247931201</v>
      </c>
      <c r="BP149" s="297">
        <v>79.385062857136603</v>
      </c>
      <c r="BQ149"/>
      <c r="BR149" s="40">
        <v>28.75</v>
      </c>
      <c r="BS149" s="40">
        <v>81.142044123298206</v>
      </c>
      <c r="BT149" s="40">
        <v>152.19298065195599</v>
      </c>
      <c r="BU149" s="40">
        <v>407.391362878736</v>
      </c>
      <c r="BV149" s="40">
        <v>110.700075345887</v>
      </c>
      <c r="BW149" s="40">
        <v>263.78058473607598</v>
      </c>
      <c r="BX149" s="40">
        <v>140.435427768631</v>
      </c>
      <c r="BY149" s="40">
        <v>242.66879998341901</v>
      </c>
      <c r="BZ149" s="40"/>
      <c r="CA149" s="395">
        <v>199.75875364114299</v>
      </c>
      <c r="CB149" s="297">
        <v>42.771402067333</v>
      </c>
      <c r="CD149" s="40">
        <v>28.75</v>
      </c>
      <c r="CE149" s="40">
        <v>114.794453338483</v>
      </c>
      <c r="CF149" s="40">
        <v>122.847614696858</v>
      </c>
      <c r="CG149" s="40">
        <v>97.180767121031906</v>
      </c>
      <c r="CH149" s="40">
        <v>82.226126185405107</v>
      </c>
      <c r="CI149" s="40"/>
      <c r="CJ149" s="395">
        <v>104.262240335445</v>
      </c>
      <c r="CK149" s="297">
        <v>9.0924934268847704</v>
      </c>
    </row>
    <row r="150" spans="4:89" x14ac:dyDescent="0.2">
      <c r="D150" s="40">
        <v>23.25</v>
      </c>
      <c r="E150" s="40">
        <v>0.88868238907429997</v>
      </c>
      <c r="F150" s="40">
        <v>1.8773833975215599</v>
      </c>
      <c r="G150" s="40">
        <v>1.5356362037248901</v>
      </c>
      <c r="H150" s="40">
        <v>1.9979319151480299</v>
      </c>
      <c r="I150" s="40">
        <v>1.8794271465377399</v>
      </c>
      <c r="J150" s="40">
        <v>1.9173164192279399</v>
      </c>
      <c r="K150" s="40">
        <v>1.21239903592152</v>
      </c>
      <c r="L150" s="40">
        <v>0.931710379600447</v>
      </c>
      <c r="M150" s="40">
        <v>0.90946343882012504</v>
      </c>
      <c r="N150"/>
      <c r="O150" s="395">
        <v>1.4621999999999999</v>
      </c>
      <c r="P150" s="297">
        <v>0.15959999999999999</v>
      </c>
      <c r="Q150" s="703"/>
      <c r="R150" s="40">
        <v>23.25</v>
      </c>
      <c r="S150" s="40">
        <v>0.96690030508279101</v>
      </c>
      <c r="T150" s="40">
        <v>1.48796199211998</v>
      </c>
      <c r="U150" s="40">
        <v>1.0471333051216201</v>
      </c>
      <c r="V150" s="40">
        <v>0.99719115303794703</v>
      </c>
      <c r="W150" s="40">
        <v>1.8211212987793799</v>
      </c>
      <c r="X150" s="40">
        <v>1.24295652632669</v>
      </c>
      <c r="Y150" s="40">
        <v>0.99739917145020596</v>
      </c>
      <c r="Z150" s="40">
        <v>1.27566696256846</v>
      </c>
      <c r="AA150" s="40"/>
      <c r="AB150" s="395">
        <v>1.2295413393108801</v>
      </c>
      <c r="AC150" s="297">
        <v>0.10599740744504101</v>
      </c>
      <c r="AD150" s="706"/>
      <c r="AE150" s="706"/>
      <c r="AF150" s="41">
        <v>17.500000609999901</v>
      </c>
      <c r="AG150" s="41">
        <v>1.69921516028007</v>
      </c>
      <c r="AH150" s="41">
        <v>1.86393392463357</v>
      </c>
      <c r="AI150" s="41">
        <v>1.86393392463357</v>
      </c>
      <c r="AJ150" s="41">
        <v>1.9140967098313499</v>
      </c>
      <c r="AK150" s="41">
        <v>1.9964066381266801</v>
      </c>
      <c r="AL150" s="41">
        <v>1.34967674465359</v>
      </c>
      <c r="AM150" s="41">
        <v>1.7359566360201599</v>
      </c>
      <c r="AN150" s="41">
        <v>1.6160287684547701</v>
      </c>
      <c r="AO150" s="41">
        <v>1.78580852629455</v>
      </c>
      <c r="AP150"/>
      <c r="AQ150" s="395">
        <v>1.75833967032537</v>
      </c>
      <c r="AR150" s="297">
        <v>6.4036171979689901E-2</v>
      </c>
      <c r="AT150" s="39">
        <v>17.500000609999901</v>
      </c>
      <c r="AU150" s="39">
        <v>1.1056716628605601</v>
      </c>
      <c r="AV150" s="39">
        <v>0.99467395844074802</v>
      </c>
      <c r="AW150" s="39">
        <v>1.04182051705537</v>
      </c>
      <c r="AX150" s="39">
        <v>0.85959582281069302</v>
      </c>
      <c r="AY150" s="39">
        <v>0.858209966036515</v>
      </c>
      <c r="AZ150" s="39">
        <v>1.0596792700778099</v>
      </c>
      <c r="BA150" s="39">
        <v>1.0971918318239899</v>
      </c>
      <c r="BB150" s="39"/>
      <c r="BC150" s="395">
        <v>1.0024061470151</v>
      </c>
      <c r="BD150" s="297">
        <v>3.9559752890217903E-2</v>
      </c>
      <c r="BE150"/>
      <c r="BF150" s="706"/>
      <c r="BG150" s="40">
        <v>29</v>
      </c>
      <c r="BH150" s="40">
        <v>81.755267545784704</v>
      </c>
      <c r="BI150" s="40">
        <v>116.61791240060001</v>
      </c>
      <c r="BJ150" s="40">
        <v>100.65442381410401</v>
      </c>
      <c r="BK150" s="40">
        <v>180.024070517984</v>
      </c>
      <c r="BL150" s="40">
        <v>123.567415755574</v>
      </c>
      <c r="BM150" s="40">
        <v>614.52705660919298</v>
      </c>
      <c r="BN150" s="40"/>
      <c r="BO150" s="395">
        <v>202.85769110720699</v>
      </c>
      <c r="BP150" s="297">
        <v>83.432326420190805</v>
      </c>
      <c r="BQ150"/>
      <c r="BR150" s="40">
        <v>29</v>
      </c>
      <c r="BS150" s="40">
        <v>66.993487685465894</v>
      </c>
      <c r="BT150" s="40">
        <v>126.484063521929</v>
      </c>
      <c r="BU150" s="40">
        <v>396.46271999650497</v>
      </c>
      <c r="BV150" s="40">
        <v>101.959402066058</v>
      </c>
      <c r="BW150" s="40">
        <v>257.44907498288802</v>
      </c>
      <c r="BX150" s="40">
        <v>142.40669665668401</v>
      </c>
      <c r="BY150" s="40">
        <v>245.45169923939301</v>
      </c>
      <c r="BZ150" s="40"/>
      <c r="CA150" s="395">
        <v>191.02959202127499</v>
      </c>
      <c r="CB150" s="297">
        <v>43.486409661660403</v>
      </c>
      <c r="CD150" s="40">
        <v>29</v>
      </c>
      <c r="CE150" s="40">
        <v>105.646351839494</v>
      </c>
      <c r="CF150" s="40">
        <v>107.08558551390701</v>
      </c>
      <c r="CG150" s="40">
        <v>77.881663781137505</v>
      </c>
      <c r="CH150" s="40">
        <v>90.216102878032103</v>
      </c>
      <c r="CI150" s="40"/>
      <c r="CJ150" s="395">
        <v>95.2074260031428</v>
      </c>
      <c r="CK150" s="297">
        <v>6.9231326549278496</v>
      </c>
    </row>
    <row r="151" spans="4:89" x14ac:dyDescent="0.2">
      <c r="D151" s="40">
        <v>23.5</v>
      </c>
      <c r="E151" s="40">
        <v>1.3892045955260499</v>
      </c>
      <c r="F151" s="40">
        <v>1.51978652474521</v>
      </c>
      <c r="G151" s="40">
        <v>1.2751823081807601</v>
      </c>
      <c r="H151" s="40">
        <v>1.49394904303806</v>
      </c>
      <c r="I151" s="40">
        <v>1.7293459037050301</v>
      </c>
      <c r="J151" s="40">
        <v>1.5515126641391901</v>
      </c>
      <c r="K151" s="40">
        <v>1.59089130336419</v>
      </c>
      <c r="L151" s="40">
        <v>0.96043108083510698</v>
      </c>
      <c r="M151" s="40">
        <v>1.0534205516100801</v>
      </c>
      <c r="N151"/>
      <c r="O151" s="395">
        <v>1.3956</v>
      </c>
      <c r="P151" s="297">
        <v>8.5000000000000006E-2</v>
      </c>
      <c r="Q151" s="703"/>
      <c r="R151" s="40">
        <v>23.5</v>
      </c>
      <c r="S151" s="40">
        <v>1.03159401767058</v>
      </c>
      <c r="T151" s="40">
        <v>0.91038362575140397</v>
      </c>
      <c r="U151" s="40">
        <v>1.19470151579009</v>
      </c>
      <c r="V151" s="40">
        <v>1.4014578294291</v>
      </c>
      <c r="W151" s="40">
        <v>1.95120139094041</v>
      </c>
      <c r="X151" s="40">
        <v>1.08360312423023</v>
      </c>
      <c r="Y151" s="40">
        <v>0.94406224464766897</v>
      </c>
      <c r="Z151" s="40">
        <v>1.1964877064861199</v>
      </c>
      <c r="AA151" s="40"/>
      <c r="AB151" s="395">
        <v>1.2141864318682001</v>
      </c>
      <c r="AC151" s="297">
        <v>0.1191195186535</v>
      </c>
      <c r="AD151" s="706"/>
      <c r="AE151" s="706"/>
      <c r="AF151" s="41">
        <v>17.666667279999899</v>
      </c>
      <c r="AG151" s="41">
        <v>1.9587198675121</v>
      </c>
      <c r="AH151" s="41">
        <v>1.6462413601227599</v>
      </c>
      <c r="AI151" s="41">
        <v>1.6462413601227599</v>
      </c>
      <c r="AJ151" s="41">
        <v>2.0786502930131099</v>
      </c>
      <c r="AK151" s="41">
        <v>1.6388904977487799</v>
      </c>
      <c r="AL151" s="41">
        <v>1.3637190537698101</v>
      </c>
      <c r="AM151" s="41">
        <v>1.50640858936731</v>
      </c>
      <c r="AN151" s="41">
        <v>1.10088876072888</v>
      </c>
      <c r="AO151" s="41">
        <v>1.77275379275379</v>
      </c>
      <c r="AP151"/>
      <c r="AQ151" s="395">
        <v>1.63472373057103</v>
      </c>
      <c r="AR151" s="297">
        <v>9.8338089328974795E-2</v>
      </c>
      <c r="AT151" s="39">
        <v>17.666667279999899</v>
      </c>
      <c r="AU151" s="39">
        <v>0.99357590537597296</v>
      </c>
      <c r="AV151" s="39">
        <v>0.91525626349263201</v>
      </c>
      <c r="AW151" s="39">
        <v>1.4983516176234799</v>
      </c>
      <c r="AX151" s="39">
        <v>0.64469689760901205</v>
      </c>
      <c r="AY151" s="39">
        <v>0.826222089556645</v>
      </c>
      <c r="AZ151" s="39">
        <v>1.25488346865597</v>
      </c>
      <c r="BA151" s="39">
        <v>1.04412519679983</v>
      </c>
      <c r="BB151" s="39"/>
      <c r="BC151" s="395">
        <v>1.0253016341590799</v>
      </c>
      <c r="BD151" s="297">
        <v>0.106284385823233</v>
      </c>
      <c r="BE151"/>
      <c r="BF151" s="706"/>
      <c r="BG151" s="40">
        <v>29.25</v>
      </c>
      <c r="BH151" s="40">
        <v>70.709369829308201</v>
      </c>
      <c r="BI151" s="40">
        <v>134.245085138603</v>
      </c>
      <c r="BJ151" s="40">
        <v>149.91864416611401</v>
      </c>
      <c r="BK151" s="40">
        <v>198.026477569783</v>
      </c>
      <c r="BL151" s="40">
        <v>134.77077663805699</v>
      </c>
      <c r="BM151" s="40">
        <v>669.16998053713598</v>
      </c>
      <c r="BO151" s="395">
        <v>226.1400556465</v>
      </c>
      <c r="BP151" s="297">
        <v>90.153077232322502</v>
      </c>
      <c r="BQ151"/>
      <c r="BR151" s="40">
        <v>29.25</v>
      </c>
      <c r="BS151" s="40">
        <v>78.477793757175505</v>
      </c>
      <c r="BT151" s="40">
        <v>109.947810206605</v>
      </c>
      <c r="BU151" s="40">
        <v>351.816064329055</v>
      </c>
      <c r="BV151" s="40">
        <v>106.18216828945199</v>
      </c>
      <c r="BW151" s="40">
        <v>274.78026730039301</v>
      </c>
      <c r="BX151" s="40">
        <v>152.50161492120799</v>
      </c>
      <c r="BY151" s="40">
        <v>254.728020365704</v>
      </c>
      <c r="CA151" s="395">
        <v>189.776248452799</v>
      </c>
      <c r="CB151" s="297">
        <v>39.290921021398297</v>
      </c>
      <c r="CD151" s="40">
        <v>29.25</v>
      </c>
      <c r="CE151" s="40">
        <v>115.249321800209</v>
      </c>
      <c r="CF151" s="40">
        <v>125.093612105449</v>
      </c>
      <c r="CG151" s="40">
        <v>76.127133817234395</v>
      </c>
      <c r="CH151" s="40">
        <v>101.867332554849</v>
      </c>
      <c r="CI151" s="40"/>
      <c r="CJ151" s="395">
        <v>104.584350069435</v>
      </c>
      <c r="CK151" s="297">
        <v>10.612754874360601</v>
      </c>
    </row>
    <row r="152" spans="4:89" x14ac:dyDescent="0.2">
      <c r="D152" s="40">
        <v>23.75</v>
      </c>
      <c r="E152" s="40">
        <v>1.2654229250972799</v>
      </c>
      <c r="F152" s="40">
        <v>1.6651574097208299</v>
      </c>
      <c r="G152" s="40">
        <v>1.39484228855778</v>
      </c>
      <c r="H152" s="40">
        <v>1.13396125124657</v>
      </c>
      <c r="I152" s="40">
        <v>1.90507232204796</v>
      </c>
      <c r="J152" s="40">
        <v>1.72670610947666</v>
      </c>
      <c r="K152" s="40">
        <v>1.4192466836567501</v>
      </c>
      <c r="L152" s="40">
        <v>1.3040520634499499</v>
      </c>
      <c r="M152" s="40">
        <v>1.4273295901140901</v>
      </c>
      <c r="N152"/>
      <c r="O152" s="395">
        <v>1.4722</v>
      </c>
      <c r="P152" s="297">
        <v>8.3000000000000004E-2</v>
      </c>
      <c r="Q152" s="703"/>
      <c r="R152" s="40">
        <v>23.75</v>
      </c>
      <c r="S152" s="40">
        <v>0.99824830783039697</v>
      </c>
      <c r="T152" s="40">
        <v>0.94341640180720499</v>
      </c>
      <c r="U152" s="40">
        <v>1.1051411756354601</v>
      </c>
      <c r="V152" s="40">
        <v>1.1678815298840799</v>
      </c>
      <c r="W152" s="40">
        <v>1.65556481444188</v>
      </c>
      <c r="X152" s="40">
        <v>1.30924754106411</v>
      </c>
      <c r="Y152" s="40">
        <v>0.86108495523126904</v>
      </c>
      <c r="Z152" s="40">
        <v>1.1261060095397999</v>
      </c>
      <c r="AA152" s="40"/>
      <c r="AB152" s="395">
        <v>1.1458363419292701</v>
      </c>
      <c r="AC152" s="297">
        <v>8.7922157208115595E-2</v>
      </c>
      <c r="AD152" s="706"/>
      <c r="AE152" s="706"/>
      <c r="AF152" s="41">
        <v>17.833333949999901</v>
      </c>
      <c r="AG152" s="41">
        <v>1.5780282746211001</v>
      </c>
      <c r="AH152" s="41">
        <v>2.1261674623123201</v>
      </c>
      <c r="AI152" s="41">
        <v>2.1261674623123201</v>
      </c>
      <c r="AJ152" s="41">
        <v>2.1049345779000901</v>
      </c>
      <c r="AK152" s="41">
        <v>1.5603425664111901</v>
      </c>
      <c r="AL152" s="41">
        <v>1.42885827240515</v>
      </c>
      <c r="AM152" s="41">
        <v>1.9914652744330601</v>
      </c>
      <c r="AN152" s="41">
        <v>1.8630106785868901</v>
      </c>
      <c r="AO152" s="41">
        <v>1.6123521021020999</v>
      </c>
      <c r="AP152"/>
      <c r="AQ152" s="395">
        <v>1.82125851900936</v>
      </c>
      <c r="AR152" s="297">
        <v>9.2944319269862102E-2</v>
      </c>
      <c r="AT152" s="39">
        <v>17.833333949999901</v>
      </c>
      <c r="AU152" s="39">
        <v>1.25136159063224</v>
      </c>
      <c r="AV152" s="39">
        <v>1.00624662872444</v>
      </c>
      <c r="AW152" s="39">
        <v>1.5195485160928499</v>
      </c>
      <c r="AX152" s="39">
        <v>0.84049371227651604</v>
      </c>
      <c r="AY152" s="39">
        <v>0.87413222352346098</v>
      </c>
      <c r="AZ152" s="39">
        <v>1.0334334375190299</v>
      </c>
      <c r="BA152" s="39">
        <v>1.1730014873149599</v>
      </c>
      <c r="BB152" s="39"/>
      <c r="BC152" s="395">
        <v>1.0997453708690701</v>
      </c>
      <c r="BD152" s="297">
        <v>8.9421503147576201E-2</v>
      </c>
      <c r="BE152"/>
      <c r="BF152" s="706"/>
      <c r="BG152" s="40">
        <v>29.5</v>
      </c>
      <c r="BH152" s="40">
        <v>109.870505120381</v>
      </c>
      <c r="BI152" s="40">
        <v>137.16988702135399</v>
      </c>
      <c r="BJ152" s="40">
        <v>238.94222914017999</v>
      </c>
      <c r="BK152" s="40">
        <v>174.296031910594</v>
      </c>
      <c r="BL152" s="40">
        <v>133.85490741131699</v>
      </c>
      <c r="BM152" s="40">
        <v>616.04842234958596</v>
      </c>
      <c r="BO152" s="395">
        <v>235.03033049223501</v>
      </c>
      <c r="BP152" s="297">
        <v>78.391508642387507</v>
      </c>
      <c r="BQ152"/>
      <c r="BR152" s="40">
        <v>29.5</v>
      </c>
      <c r="BS152" s="40">
        <v>61.963762861104698</v>
      </c>
      <c r="BT152" s="40">
        <v>153.474680430615</v>
      </c>
      <c r="BU152" s="40">
        <v>406.558444009852</v>
      </c>
      <c r="BV152" s="40">
        <v>116.78449176659799</v>
      </c>
      <c r="BW152" s="40">
        <v>237.132045609861</v>
      </c>
      <c r="BX152" s="40">
        <v>158.34251631110101</v>
      </c>
      <c r="BY152" s="40">
        <v>228.877986574825</v>
      </c>
      <c r="CA152" s="395">
        <v>194.733418223423</v>
      </c>
      <c r="CB152" s="297">
        <v>42.134629578640201</v>
      </c>
      <c r="CD152" s="40">
        <v>29.5</v>
      </c>
      <c r="CE152" s="40">
        <v>130.97283341167099</v>
      </c>
      <c r="CF152" s="40">
        <v>163.395749052421</v>
      </c>
      <c r="CG152" s="40">
        <v>84.926913266673296</v>
      </c>
      <c r="CH152" s="40">
        <v>85.462594449809501</v>
      </c>
      <c r="CI152" s="40"/>
      <c r="CJ152" s="395">
        <v>116.189522545144</v>
      </c>
      <c r="CK152" s="297">
        <v>19.0798081539686</v>
      </c>
    </row>
    <row r="153" spans="4:89" ht="17" thickBot="1" x14ac:dyDescent="0.25">
      <c r="D153" s="40">
        <v>24</v>
      </c>
      <c r="E153" s="40">
        <v>1.45652759915828</v>
      </c>
      <c r="F153" s="40">
        <v>1.53369756660542</v>
      </c>
      <c r="G153" s="40">
        <v>1.2769683526669899</v>
      </c>
      <c r="H153" s="40">
        <v>2.3260744524522998</v>
      </c>
      <c r="I153" s="40">
        <v>2.5504155492879699</v>
      </c>
      <c r="J153" s="40">
        <v>1.3666285630953201</v>
      </c>
      <c r="K153" s="40">
        <v>2.6573129554444299</v>
      </c>
      <c r="L153" s="40">
        <v>1.1024327083126</v>
      </c>
      <c r="M153" s="40">
        <v>1.0868624409043</v>
      </c>
      <c r="N153"/>
      <c r="O153" s="395">
        <v>1.7078</v>
      </c>
      <c r="P153" s="297">
        <v>0.20899999999999999</v>
      </c>
      <c r="Q153" s="703"/>
      <c r="R153" s="40">
        <v>24</v>
      </c>
      <c r="S153" s="40">
        <v>0.98703201274038699</v>
      </c>
      <c r="T153" s="40">
        <v>0.82210156161421899</v>
      </c>
      <c r="U153" s="40">
        <v>1.04795138390014</v>
      </c>
      <c r="V153" s="40">
        <v>1.7017702292596599</v>
      </c>
      <c r="W153" s="40">
        <v>1.7950120368948199</v>
      </c>
      <c r="X153" s="40">
        <v>1.04242620734877</v>
      </c>
      <c r="Y153" s="40">
        <v>0.98291260725971297</v>
      </c>
      <c r="Z153" s="40">
        <v>0.645164919239132</v>
      </c>
      <c r="AA153" s="40"/>
      <c r="AB153" s="395">
        <v>1.1280463697820999</v>
      </c>
      <c r="AC153" s="297">
        <v>0.14364352366303501</v>
      </c>
      <c r="AD153" s="706"/>
      <c r="AE153" s="706"/>
      <c r="AF153" s="41">
        <v>18.000000619999899</v>
      </c>
      <c r="AG153" s="41">
        <v>1.44089746599304</v>
      </c>
      <c r="AH153" s="41">
        <v>1.61388435389921</v>
      </c>
      <c r="AI153" s="41">
        <v>1.61388435389921</v>
      </c>
      <c r="AJ153" s="41">
        <v>1.9626311057836301</v>
      </c>
      <c r="AK153" s="41">
        <v>1.76984082413157</v>
      </c>
      <c r="AL153" s="41">
        <v>1.3429958065988501</v>
      </c>
      <c r="AM153" s="41">
        <v>1.4972119754909801</v>
      </c>
      <c r="AN153" s="41">
        <v>1.5707540531861801</v>
      </c>
      <c r="AO153" s="41">
        <v>1.76828650120943</v>
      </c>
      <c r="AP153"/>
      <c r="AQ153" s="395">
        <v>1.6200429377991199</v>
      </c>
      <c r="AR153" s="297">
        <v>6.3270047593562806E-2</v>
      </c>
      <c r="AT153" s="39">
        <v>18.000000619999899</v>
      </c>
      <c r="AU153" s="39">
        <v>1.1859220628464699</v>
      </c>
      <c r="AV153" s="39">
        <v>1.10510823808293</v>
      </c>
      <c r="AW153" s="39">
        <v>1.3654927985821399</v>
      </c>
      <c r="AX153" s="39">
        <v>0.31836882322023302</v>
      </c>
      <c r="AY153" s="39">
        <v>0.85289973303328104</v>
      </c>
      <c r="AZ153" s="39">
        <v>1.0334334375190299</v>
      </c>
      <c r="BA153" s="39">
        <v>1.14799503043411</v>
      </c>
      <c r="BB153" s="39"/>
      <c r="BC153" s="395">
        <v>1.0013171605311699</v>
      </c>
      <c r="BD153" s="297">
        <v>0.128031568844759</v>
      </c>
      <c r="BE153"/>
      <c r="BF153" s="706"/>
      <c r="BG153" s="40">
        <v>29.75</v>
      </c>
      <c r="BH153" s="40">
        <v>80.385573308484794</v>
      </c>
      <c r="BI153" s="40">
        <v>170.45196323628801</v>
      </c>
      <c r="BJ153" s="40">
        <v>210.554408828775</v>
      </c>
      <c r="BK153" s="40">
        <v>199.66306002903701</v>
      </c>
      <c r="BL153" s="40">
        <v>120.360935491145</v>
      </c>
      <c r="BM153" s="40">
        <v>540.28555760398694</v>
      </c>
      <c r="BO153" s="396">
        <v>220.28358308295299</v>
      </c>
      <c r="BP153" s="298">
        <v>67.072176416454994</v>
      </c>
      <c r="BQ153"/>
      <c r="BR153" s="40">
        <v>29.75</v>
      </c>
      <c r="BS153" s="40">
        <v>67.501667361861493</v>
      </c>
      <c r="BT153" s="40">
        <v>145.73429710849601</v>
      </c>
      <c r="BU153" s="40">
        <v>397.44927358985097</v>
      </c>
      <c r="BV153" s="40">
        <v>88.905142857059303</v>
      </c>
      <c r="BW153" s="40">
        <v>242.90805477765599</v>
      </c>
      <c r="BX153" s="40">
        <v>159.17965205082601</v>
      </c>
      <c r="BY153" s="40">
        <v>223.00298453228299</v>
      </c>
      <c r="CA153" s="396">
        <v>189.24015318257599</v>
      </c>
      <c r="CB153" s="298">
        <v>42.273197838614699</v>
      </c>
      <c r="CD153" s="40">
        <v>29.75</v>
      </c>
      <c r="CE153" s="40">
        <v>115.297740835486</v>
      </c>
      <c r="CF153" s="40">
        <v>110.01339279244</v>
      </c>
      <c r="CG153" s="40">
        <v>77.662312581153003</v>
      </c>
      <c r="CH153" s="40">
        <v>86.109869411010905</v>
      </c>
      <c r="CI153" s="40"/>
      <c r="CJ153" s="396">
        <v>97.270828905022697</v>
      </c>
      <c r="CK153" s="298">
        <v>9.1122784263141892</v>
      </c>
    </row>
    <row r="154" spans="4:89" x14ac:dyDescent="0.2">
      <c r="D154" s="40">
        <v>24.25</v>
      </c>
      <c r="E154" s="40">
        <v>1.1746190321752299</v>
      </c>
      <c r="F154" s="40">
        <v>1.37302448819914</v>
      </c>
      <c r="G154" s="40">
        <v>1.1345372682019801</v>
      </c>
      <c r="H154" s="40">
        <v>1.6064451759990701</v>
      </c>
      <c r="I154" s="40">
        <v>1.9368234011263701</v>
      </c>
      <c r="J154" s="40">
        <v>1.3177840437164901</v>
      </c>
      <c r="K154" s="40">
        <v>1.10278486783678</v>
      </c>
      <c r="L154" s="40">
        <v>0.97465971723032097</v>
      </c>
      <c r="M154" s="40">
        <v>1.04819515701793</v>
      </c>
      <c r="N154"/>
      <c r="O154" s="395">
        <v>1.2956000000000001</v>
      </c>
      <c r="P154" s="297">
        <v>0.1033</v>
      </c>
      <c r="Q154" s="703"/>
      <c r="R154" s="40">
        <v>24.25</v>
      </c>
      <c r="S154" s="40">
        <v>0.93095065230095198</v>
      </c>
      <c r="T154" s="40">
        <v>1.12724385736729</v>
      </c>
      <c r="U154" s="40">
        <v>1.1099612564919901</v>
      </c>
      <c r="V154" s="40">
        <v>1.40145783586089</v>
      </c>
      <c r="W154" s="40">
        <v>1.75367236178755</v>
      </c>
      <c r="X154" s="40">
        <v>1.0598670578301601</v>
      </c>
      <c r="Y154" s="40">
        <v>0.68886800312314</v>
      </c>
      <c r="Z154" s="40">
        <v>1.0557244728789099</v>
      </c>
      <c r="AA154" s="40"/>
      <c r="AB154" s="395">
        <v>1.1409681872051101</v>
      </c>
      <c r="AC154" s="297">
        <v>0.11234170411083599</v>
      </c>
      <c r="AD154" s="706"/>
      <c r="AE154" s="706"/>
      <c r="AF154" s="41">
        <v>18.1666672899999</v>
      </c>
      <c r="AG154" s="41">
        <v>2.0378406838128198</v>
      </c>
      <c r="AH154" s="41">
        <v>1.85764122382434</v>
      </c>
      <c r="AI154" s="41">
        <v>1.85764122382434</v>
      </c>
      <c r="AJ154" s="41">
        <v>1.92174295774647</v>
      </c>
      <c r="AK154" s="41">
        <v>1.5132899269248099</v>
      </c>
      <c r="AL154" s="41">
        <v>1.4199724633561099</v>
      </c>
      <c r="AM154" s="41">
        <v>1.60101395971405</v>
      </c>
      <c r="AN154" s="41">
        <v>1.4440038755851401</v>
      </c>
      <c r="AO154" s="41">
        <v>1.7286190901418199</v>
      </c>
      <c r="AP154"/>
      <c r="AQ154" s="395">
        <v>1.7090850449922099</v>
      </c>
      <c r="AR154" s="297">
        <v>7.4693104725863602E-2</v>
      </c>
      <c r="AT154" s="39">
        <v>18.1666672899999</v>
      </c>
      <c r="AU154" s="39">
        <v>1.3326423714854501</v>
      </c>
      <c r="AV154" s="39">
        <v>0.97180525569304599</v>
      </c>
      <c r="AW154" s="39">
        <v>1.2526913124930199</v>
      </c>
      <c r="AX154" s="39">
        <v>0.385940998211458</v>
      </c>
      <c r="AY154" s="39">
        <v>0.87709874944801003</v>
      </c>
      <c r="AZ154" s="39">
        <v>0.94644406343764198</v>
      </c>
      <c r="BA154" s="39">
        <v>1.0528544309647201</v>
      </c>
      <c r="BB154" s="39"/>
      <c r="BC154" s="395">
        <v>0.97421102596190901</v>
      </c>
      <c r="BD154" s="297">
        <v>0.116340867848006</v>
      </c>
      <c r="BE154"/>
      <c r="BF154" s="706"/>
      <c r="BG154" s="41"/>
      <c r="BH154" s="41"/>
      <c r="BO154" s="40"/>
      <c r="BP154" s="40"/>
      <c r="BQ154"/>
      <c r="BR154" s="41"/>
      <c r="BS154" s="41"/>
      <c r="BT154" s="41"/>
      <c r="BV154"/>
      <c r="BW154"/>
      <c r="BX154"/>
      <c r="BY154"/>
      <c r="CA154" s="40"/>
      <c r="CB154" s="40"/>
      <c r="CD154" s="41"/>
      <c r="CE154" s="40"/>
      <c r="CF154" s="40"/>
      <c r="CG154" s="40"/>
      <c r="CH154" s="40"/>
      <c r="CI154" s="40"/>
      <c r="CJ154" s="40"/>
      <c r="CK154" s="40"/>
    </row>
    <row r="155" spans="4:89" x14ac:dyDescent="0.2">
      <c r="D155" s="40">
        <v>24.5</v>
      </c>
      <c r="E155" s="40">
        <v>1.46010337413082</v>
      </c>
      <c r="F155" s="40">
        <v>1.5402706342747301</v>
      </c>
      <c r="G155" s="40">
        <v>1.1173473059683801</v>
      </c>
      <c r="H155" s="40">
        <v>1.84546645645987</v>
      </c>
      <c r="I155" s="40">
        <v>2.3964942819558401</v>
      </c>
      <c r="J155" s="40">
        <v>1.1753208650790301</v>
      </c>
      <c r="K155" s="40">
        <v>1.9218066729985499</v>
      </c>
      <c r="L155" s="40">
        <v>1.03584281492537</v>
      </c>
      <c r="M155" s="40">
        <v>1.34893796916683</v>
      </c>
      <c r="N155"/>
      <c r="O155" s="395">
        <v>1.54</v>
      </c>
      <c r="P155" s="297">
        <v>0.14810000000000001</v>
      </c>
      <c r="Q155" s="703"/>
      <c r="R155" s="40">
        <v>24.5</v>
      </c>
      <c r="S155" s="40">
        <v>1.1254644264007201</v>
      </c>
      <c r="T155" s="40">
        <v>1.0621142294908701</v>
      </c>
      <c r="U155" s="40">
        <v>1.1126636780746799</v>
      </c>
      <c r="V155" s="40">
        <v>1.3377552031628299</v>
      </c>
      <c r="W155" s="40">
        <v>1.70948168253649</v>
      </c>
      <c r="X155" s="40">
        <v>1.1862602642036899</v>
      </c>
      <c r="Y155" s="40">
        <v>0.91512550010589699</v>
      </c>
      <c r="Z155" s="40">
        <v>0.76540017252495396</v>
      </c>
      <c r="AA155" s="40"/>
      <c r="AB155" s="395">
        <v>1.15178314456252</v>
      </c>
      <c r="AC155" s="297">
        <v>0.100210858166626</v>
      </c>
      <c r="AD155" s="706"/>
      <c r="AE155" s="706"/>
      <c r="AF155" s="41">
        <v>18.333333959999901</v>
      </c>
      <c r="AG155" s="41">
        <v>1.85365443021496</v>
      </c>
      <c r="AH155" s="41">
        <v>1.9304404155124</v>
      </c>
      <c r="AI155" s="41">
        <v>1.9304404155124</v>
      </c>
      <c r="AJ155" s="41">
        <v>2.1224819226365899</v>
      </c>
      <c r="AK155" s="41">
        <v>1.61202344040864</v>
      </c>
      <c r="AL155" s="41">
        <v>1.44666677437852</v>
      </c>
      <c r="AM155" s="41">
        <v>1.9196806435423499</v>
      </c>
      <c r="AN155" s="41">
        <v>1.57540970142404</v>
      </c>
      <c r="AO155" s="41">
        <v>1.7306634672491901</v>
      </c>
      <c r="AP155"/>
      <c r="AQ155" s="395">
        <v>1.7912734678754501</v>
      </c>
      <c r="AR155" s="297">
        <v>7.1683020396882194E-2</v>
      </c>
      <c r="AT155" s="39">
        <v>18.333333959999901</v>
      </c>
      <c r="AU155" s="39">
        <v>0.97805129293998205</v>
      </c>
      <c r="AV155" s="39">
        <v>1.0743677896597901</v>
      </c>
      <c r="AW155" s="39">
        <v>1.2118749339627</v>
      </c>
      <c r="AX155" s="39">
        <v>0.44848480551972503</v>
      </c>
      <c r="AY155" s="39">
        <v>0.846295666198699</v>
      </c>
      <c r="AZ155" s="39">
        <v>0.87328139169262498</v>
      </c>
      <c r="BA155" s="39">
        <v>1.1809590798857501</v>
      </c>
      <c r="BB155" s="39"/>
      <c r="BC155" s="395">
        <v>0.94475927997989695</v>
      </c>
      <c r="BD155" s="297">
        <v>9.8336202670830999E-2</v>
      </c>
      <c r="BE155"/>
      <c r="BF155" s="706"/>
      <c r="BG155" s="41"/>
      <c r="BH155" s="41"/>
      <c r="BI155" s="41"/>
      <c r="BK155"/>
      <c r="BL155"/>
      <c r="BM155"/>
      <c r="BO155" s="40"/>
      <c r="BP155" s="40"/>
      <c r="BQ155"/>
      <c r="BR155" s="41"/>
      <c r="BS155" s="41"/>
      <c r="BT155" s="41"/>
      <c r="CA155" s="40"/>
      <c r="CB155" s="40"/>
      <c r="CD155" s="41"/>
      <c r="CE155" s="40"/>
      <c r="CF155" s="40"/>
      <c r="CG155" s="40"/>
      <c r="CH155" s="40"/>
      <c r="CI155" s="40"/>
      <c r="CJ155" s="40"/>
      <c r="CK155" s="40"/>
    </row>
    <row r="156" spans="4:89" x14ac:dyDescent="0.2">
      <c r="D156" s="40">
        <v>24.75</v>
      </c>
      <c r="E156" s="40">
        <v>1.0410685702881699</v>
      </c>
      <c r="F156" s="40">
        <v>1.5019067180172501</v>
      </c>
      <c r="G156" s="40">
        <v>1.2751823081807601</v>
      </c>
      <c r="H156" s="40">
        <v>1.3573172448392301</v>
      </c>
      <c r="I156" s="40">
        <v>1.8629410084620599</v>
      </c>
      <c r="J156" s="40">
        <v>1.3244620236026801</v>
      </c>
      <c r="K156" s="40">
        <v>1.1986792101817001</v>
      </c>
      <c r="L156" s="40">
        <v>0.90572451329307502</v>
      </c>
      <c r="M156" s="40">
        <v>1.24230541064558</v>
      </c>
      <c r="N156"/>
      <c r="O156" s="395">
        <v>1.3010999999999999</v>
      </c>
      <c r="P156" s="297">
        <v>9.06E-2</v>
      </c>
      <c r="Q156" s="703"/>
      <c r="R156" s="40">
        <v>24.75</v>
      </c>
      <c r="S156" s="40">
        <v>1.0219271672579</v>
      </c>
      <c r="T156" s="40">
        <v>0.96191482139776396</v>
      </c>
      <c r="U156" s="40">
        <v>1.1692397989955901</v>
      </c>
      <c r="V156" s="40">
        <v>1.1678815207723701</v>
      </c>
      <c r="W156" s="40">
        <v>1.95120139094041</v>
      </c>
      <c r="X156" s="40">
        <v>1.11384321194039</v>
      </c>
      <c r="Y156" s="40">
        <v>0.80183067913008199</v>
      </c>
      <c r="Z156" s="40">
        <v>1.1261060095397999</v>
      </c>
      <c r="AA156" s="40"/>
      <c r="AB156" s="395">
        <v>1.16424307499679</v>
      </c>
      <c r="AC156" s="297">
        <v>0.12070251676619199</v>
      </c>
      <c r="AD156" s="706"/>
      <c r="AE156" s="706"/>
      <c r="AF156" s="41">
        <v>18.500000629999899</v>
      </c>
      <c r="AG156" s="41">
        <v>1.5718880391852099</v>
      </c>
      <c r="AH156" s="41">
        <v>1.7587141030615201</v>
      </c>
      <c r="AI156" s="41">
        <v>1.7587141030615201</v>
      </c>
      <c r="AJ156" s="41">
        <v>1.8000452754440199</v>
      </c>
      <c r="AK156" s="41">
        <v>1.70727065157446</v>
      </c>
      <c r="AL156" s="41">
        <v>1.31716891469126</v>
      </c>
      <c r="AM156" s="41">
        <v>1.61456100091163</v>
      </c>
      <c r="AN156" s="41">
        <v>1.38250239104559</v>
      </c>
      <c r="AO156" s="41">
        <v>1.7832465003358999</v>
      </c>
      <c r="AP156"/>
      <c r="AQ156" s="395">
        <v>1.6326789977012299</v>
      </c>
      <c r="AR156" s="297">
        <v>5.9415486619029297E-2</v>
      </c>
      <c r="AT156" s="39">
        <v>18.500000629999899</v>
      </c>
      <c r="AU156" s="39">
        <v>1.29138518620814</v>
      </c>
      <c r="AV156" s="39">
        <v>1.02398597876176</v>
      </c>
      <c r="AW156" s="39">
        <v>1.5451629717020201</v>
      </c>
      <c r="AX156" s="39">
        <v>0.65492985907950696</v>
      </c>
      <c r="AY156" s="39">
        <v>0.85005868542112895</v>
      </c>
      <c r="AZ156" s="39">
        <v>0.79213253150931595</v>
      </c>
      <c r="BA156" s="39">
        <v>0.91182422990043999</v>
      </c>
      <c r="BB156" s="39"/>
      <c r="BC156" s="395">
        <v>1.0099256346546099</v>
      </c>
      <c r="BD156" s="297">
        <v>0.116958818854831</v>
      </c>
      <c r="BE156"/>
      <c r="BF156" s="706"/>
      <c r="BG156" s="41"/>
      <c r="BH156" s="41"/>
      <c r="BI156" s="41"/>
      <c r="BN156"/>
      <c r="BO156" s="40"/>
      <c r="BP156" s="40"/>
      <c r="BQ156"/>
      <c r="BR156" s="41"/>
      <c r="BS156" s="41"/>
      <c r="BT156" s="41"/>
      <c r="BZ156"/>
      <c r="CA156" s="40"/>
      <c r="CB156" s="40"/>
      <c r="CD156" s="41"/>
      <c r="CE156" s="40"/>
      <c r="CF156" s="40"/>
      <c r="CG156" s="40"/>
      <c r="CH156" s="40"/>
      <c r="CI156" s="40"/>
      <c r="CJ156" s="40"/>
      <c r="CK156" s="40"/>
    </row>
    <row r="157" spans="4:89" x14ac:dyDescent="0.2">
      <c r="D157" s="40">
        <v>25</v>
      </c>
      <c r="E157" s="40">
        <v>1.2813151622204599</v>
      </c>
      <c r="F157" s="40">
        <v>1.8733020168785299</v>
      </c>
      <c r="G157" s="40">
        <v>1.47652688246217</v>
      </c>
      <c r="H157" s="40">
        <v>1.2779564229104201</v>
      </c>
      <c r="I157" s="40">
        <v>2.0403324394303701</v>
      </c>
      <c r="J157" s="40">
        <v>1.3760644291745601</v>
      </c>
      <c r="K157" s="40">
        <v>1.47101251513469</v>
      </c>
      <c r="L157" s="40">
        <v>1.1252458691176499</v>
      </c>
      <c r="M157" s="40">
        <v>1.2586846509174701</v>
      </c>
      <c r="N157"/>
      <c r="O157" s="395">
        <v>1.4656</v>
      </c>
      <c r="P157" s="297">
        <v>0.1003</v>
      </c>
      <c r="Q157" s="703"/>
      <c r="R157" s="40">
        <v>25</v>
      </c>
      <c r="S157" s="40">
        <v>1.10616709915008</v>
      </c>
      <c r="T157" s="40">
        <v>0.86171535860664805</v>
      </c>
      <c r="U157" s="40">
        <v>1.30206992751039</v>
      </c>
      <c r="V157" s="40">
        <v>0.99269929265651802</v>
      </c>
      <c r="W157" s="40">
        <v>1.7297388719168301</v>
      </c>
      <c r="X157" s="40">
        <v>1.6540677415699501</v>
      </c>
      <c r="Y157" s="40">
        <v>0.84507613522082903</v>
      </c>
      <c r="Z157" s="40">
        <v>0.754088852366262</v>
      </c>
      <c r="AA157" s="40"/>
      <c r="AB157" s="395">
        <v>1.15570290987469</v>
      </c>
      <c r="AC157" s="297">
        <v>0.13178334461687999</v>
      </c>
      <c r="AD157" s="706"/>
      <c r="AE157" s="706"/>
      <c r="AF157" s="41">
        <v>18.666667299999901</v>
      </c>
      <c r="AG157" s="41">
        <v>1.74966113834952</v>
      </c>
      <c r="AH157" s="41">
        <v>1.7233076121723701</v>
      </c>
      <c r="AI157" s="41">
        <v>1.7233076121723701</v>
      </c>
      <c r="AJ157" s="41">
        <v>2.0799593404716998</v>
      </c>
      <c r="AK157" s="41">
        <v>1.50533978972505</v>
      </c>
      <c r="AL157" s="41">
        <v>1.35590747034811</v>
      </c>
      <c r="AM157" s="41">
        <v>1.8368542399065</v>
      </c>
      <c r="AN157" s="41">
        <v>1.46609418083426</v>
      </c>
      <c r="AO157" s="41">
        <v>1.76462187642908</v>
      </c>
      <c r="AP157"/>
      <c r="AQ157" s="395">
        <v>1.68945036226766</v>
      </c>
      <c r="AR157" s="297">
        <v>7.27275579643899E-2</v>
      </c>
      <c r="AT157" s="39">
        <v>18.666667299999901</v>
      </c>
      <c r="AU157" s="39">
        <v>1.19944092487974</v>
      </c>
      <c r="AV157" s="39">
        <v>0.95807548549860899</v>
      </c>
      <c r="AW157" s="39">
        <v>1.35307924400043</v>
      </c>
      <c r="AX157" s="39">
        <v>0.33545203427043802</v>
      </c>
      <c r="AY157" s="39">
        <v>0.82315792913650598</v>
      </c>
      <c r="AZ157" s="39">
        <v>0.844913173671205</v>
      </c>
      <c r="BA157" s="39">
        <v>0.99491037612997502</v>
      </c>
      <c r="BB157" s="39"/>
      <c r="BC157" s="395">
        <v>0.92986130965527303</v>
      </c>
      <c r="BD157" s="297">
        <v>0.12235177558683299</v>
      </c>
      <c r="BE157"/>
      <c r="BF157" s="706"/>
      <c r="BG157" s="41"/>
      <c r="BH157" s="41"/>
      <c r="BI157" s="41"/>
      <c r="BO157" s="40"/>
      <c r="BP157" s="40"/>
      <c r="BQ157"/>
      <c r="BR157" s="41"/>
      <c r="BS157" s="41"/>
      <c r="BT157" s="41"/>
      <c r="CA157" s="40"/>
      <c r="CB157" s="40"/>
      <c r="CD157" s="41"/>
      <c r="CE157" s="40"/>
      <c r="CF157" s="40"/>
      <c r="CG157" s="40"/>
      <c r="CH157" s="40"/>
      <c r="CI157" s="40"/>
      <c r="CJ157" s="40"/>
      <c r="CK157" s="40"/>
    </row>
    <row r="158" spans="4:89" x14ac:dyDescent="0.2">
      <c r="D158" s="40">
        <v>25.25</v>
      </c>
      <c r="E158" s="40">
        <v>1.2137729971773501</v>
      </c>
      <c r="F158" s="40">
        <v>1.34798456977401</v>
      </c>
      <c r="G158" s="40">
        <v>1.45481324591289</v>
      </c>
      <c r="H158" s="40">
        <v>1.5308478050509</v>
      </c>
      <c r="I158" s="40">
        <v>2.2601085552614699</v>
      </c>
      <c r="J158" s="40">
        <v>1.5325918236215299</v>
      </c>
      <c r="K158" s="40">
        <v>1.46454179058196</v>
      </c>
      <c r="L158" s="40">
        <v>1.1741696322503501</v>
      </c>
      <c r="M158" s="40">
        <v>1.3153822710183001</v>
      </c>
      <c r="N158"/>
      <c r="O158" s="395">
        <v>1.4756</v>
      </c>
      <c r="P158" s="297">
        <v>0.1071</v>
      </c>
      <c r="Q158" s="703"/>
      <c r="R158" s="40">
        <v>25.25</v>
      </c>
      <c r="S158" s="40">
        <v>1.12411981849153</v>
      </c>
      <c r="T158" s="40">
        <v>1.07051812161322</v>
      </c>
      <c r="U158" s="40">
        <v>1.1692397989955901</v>
      </c>
      <c r="V158" s="40">
        <v>1.33138494822278</v>
      </c>
      <c r="W158" s="40">
        <v>1.5176010830962201</v>
      </c>
      <c r="X158" s="40">
        <v>0.96260077495346796</v>
      </c>
      <c r="Y158" s="40">
        <v>1.0096222267580399</v>
      </c>
      <c r="Z158" s="40">
        <v>0.80731871551208401</v>
      </c>
      <c r="AA158" s="40"/>
      <c r="AB158" s="395">
        <v>1.1240506859553601</v>
      </c>
      <c r="AC158" s="297">
        <v>7.8177487476882204E-2</v>
      </c>
      <c r="AD158" s="706"/>
      <c r="AE158" s="706"/>
      <c r="AF158" s="41">
        <v>18.833333969999899</v>
      </c>
      <c r="AG158" s="41">
        <v>1.4639350260364401</v>
      </c>
      <c r="AH158" s="41">
        <v>1.63248107920437</v>
      </c>
      <c r="AI158" s="41">
        <v>1.63248107920437</v>
      </c>
      <c r="AJ158" s="41">
        <v>2.15223647852706</v>
      </c>
      <c r="AK158" s="41">
        <v>1.6704905447938501</v>
      </c>
      <c r="AL158" s="41">
        <v>1.3049247481941</v>
      </c>
      <c r="AM158" s="41">
        <v>1.7785414068936001</v>
      </c>
      <c r="AN158" s="41">
        <v>1.87910321913345</v>
      </c>
      <c r="AO158" s="41">
        <v>1.6956086474363901</v>
      </c>
      <c r="AP158"/>
      <c r="AQ158" s="395">
        <v>1.68997802549151</v>
      </c>
      <c r="AR158" s="297">
        <v>8.0249560074126203E-2</v>
      </c>
      <c r="AT158" s="39">
        <v>18.833333969999899</v>
      </c>
      <c r="AU158" s="39">
        <v>1.1821827481259</v>
      </c>
      <c r="AV158" s="39">
        <v>0.97384329405361902</v>
      </c>
      <c r="AW158" s="39">
        <v>1.31694204816567</v>
      </c>
      <c r="AX158" s="39">
        <v>0.92836352768258501</v>
      </c>
      <c r="AY158" s="39">
        <v>0.84448797432374201</v>
      </c>
      <c r="AZ158" s="39">
        <v>0.69715742016848703</v>
      </c>
      <c r="BA158" s="39">
        <v>1.0083138413250901</v>
      </c>
      <c r="BB158" s="39"/>
      <c r="BC158" s="395">
        <v>0.99304155054930099</v>
      </c>
      <c r="BD158" s="297">
        <v>7.7932597733313597E-2</v>
      </c>
      <c r="BE158"/>
      <c r="BF158" s="706"/>
      <c r="BG158" s="41"/>
      <c r="BH158" s="41"/>
      <c r="BI158" s="41"/>
      <c r="BO158" s="40"/>
      <c r="BP158" s="40"/>
      <c r="BQ158"/>
      <c r="BR158" s="41"/>
      <c r="BS158" s="41"/>
      <c r="BT158" s="41"/>
      <c r="CA158" s="40"/>
      <c r="CB158" s="40"/>
      <c r="CD158" s="41"/>
      <c r="CE158" s="40"/>
      <c r="CF158" s="40"/>
      <c r="CG158" s="40"/>
      <c r="CH158" s="40"/>
      <c r="CI158" s="40"/>
      <c r="CJ158" s="40"/>
      <c r="CK158" s="40"/>
    </row>
    <row r="159" spans="4:89" x14ac:dyDescent="0.2">
      <c r="D159" s="40">
        <v>25.5</v>
      </c>
      <c r="E159" s="40">
        <v>1.09964337289766</v>
      </c>
      <c r="F159" s="40">
        <v>1.49864169821324</v>
      </c>
      <c r="G159" s="40">
        <v>1.6502359748565101</v>
      </c>
      <c r="H159" s="40">
        <v>0.98276647157365604</v>
      </c>
      <c r="I159" s="40">
        <v>1.77368813828619</v>
      </c>
      <c r="J159" s="40">
        <v>1.37457673440608</v>
      </c>
      <c r="K159" s="40">
        <v>2.0345052315121399</v>
      </c>
      <c r="L159" s="40">
        <v>1.06543829419561</v>
      </c>
      <c r="M159" s="40">
        <v>1.14565553189461</v>
      </c>
      <c r="N159"/>
      <c r="O159" s="395">
        <v>1.4021999999999999</v>
      </c>
      <c r="P159" s="297">
        <v>0.1205</v>
      </c>
      <c r="Q159" s="703"/>
      <c r="R159" s="40">
        <v>25.5</v>
      </c>
      <c r="S159" s="40">
        <v>1.0564517539784799</v>
      </c>
      <c r="T159" s="40">
        <v>1.0334084377759001</v>
      </c>
      <c r="U159" s="40">
        <v>1.1520336451079201</v>
      </c>
      <c r="V159" s="40">
        <v>1.55717536102983</v>
      </c>
      <c r="W159" s="40">
        <v>1.7073012180718801</v>
      </c>
      <c r="X159" s="40">
        <v>1.2569796241070701</v>
      </c>
      <c r="Y159" s="40">
        <v>0.97480760006461098</v>
      </c>
      <c r="Z159" s="40">
        <v>0.59671383380467902</v>
      </c>
      <c r="AA159" s="40"/>
      <c r="AB159" s="395">
        <v>1.1668589342425499</v>
      </c>
      <c r="AC159" s="297">
        <v>0.122817680940092</v>
      </c>
      <c r="AD159" s="706"/>
      <c r="AE159" s="706"/>
      <c r="AF159" s="41">
        <v>19.0000006399999</v>
      </c>
      <c r="AG159" s="41">
        <v>1.63451800889944</v>
      </c>
      <c r="AH159" s="41">
        <v>1.88805780960341</v>
      </c>
      <c r="AI159" s="41">
        <v>1.88805780960341</v>
      </c>
      <c r="AJ159" s="41">
        <v>1.87576829971528</v>
      </c>
      <c r="AK159" s="41">
        <v>1.490476481348</v>
      </c>
      <c r="AL159" s="41">
        <v>1.3904424486900699</v>
      </c>
      <c r="AM159" s="41">
        <v>1.5343050447259601</v>
      </c>
      <c r="AN159" s="41">
        <v>1.4623155987118499</v>
      </c>
      <c r="AO159" s="41">
        <v>1.6322873738101</v>
      </c>
      <c r="AP159"/>
      <c r="AQ159" s="395">
        <v>1.6440254305674999</v>
      </c>
      <c r="AR159" s="297">
        <v>6.5189378932801897E-2</v>
      </c>
      <c r="AT159" s="39">
        <v>19.0000006399999</v>
      </c>
      <c r="AU159" s="39">
        <v>1.0946972891492699</v>
      </c>
      <c r="AV159" s="39">
        <v>0.94259673805020405</v>
      </c>
      <c r="AW159" s="39">
        <v>1.35928610231474</v>
      </c>
      <c r="AX159" s="39">
        <v>0.82653439940694295</v>
      </c>
      <c r="AY159" s="39">
        <v>0.84026553419338801</v>
      </c>
      <c r="AZ159" s="39">
        <v>0.93478013106051305</v>
      </c>
      <c r="BA159" s="39">
        <v>0.93649987800091705</v>
      </c>
      <c r="BB159" s="39"/>
      <c r="BC159" s="395">
        <v>0.99066572459656899</v>
      </c>
      <c r="BD159" s="297">
        <v>6.9800843296189796E-2</v>
      </c>
      <c r="BE159"/>
      <c r="BF159" s="706"/>
      <c r="BG159" s="41"/>
      <c r="BH159" s="41"/>
      <c r="BI159" s="41"/>
      <c r="BO159" s="40"/>
      <c r="BP159" s="40"/>
      <c r="BQ159"/>
      <c r="BR159" s="41"/>
      <c r="BS159" s="41"/>
      <c r="BT159" s="41"/>
      <c r="CA159" s="40"/>
      <c r="CB159" s="40"/>
      <c r="CD159" s="41"/>
      <c r="CE159" s="40"/>
      <c r="CF159" s="40"/>
      <c r="CG159" s="40"/>
      <c r="CH159" s="40"/>
      <c r="CI159" s="40"/>
      <c r="CJ159" s="40"/>
      <c r="CK159" s="40"/>
    </row>
    <row r="160" spans="4:89" x14ac:dyDescent="0.2">
      <c r="D160" s="40">
        <v>25.75</v>
      </c>
      <c r="E160" s="40">
        <v>0.83285485691281402</v>
      </c>
      <c r="F160" s="40">
        <v>1.41538382609029</v>
      </c>
      <c r="G160" s="40">
        <v>1.39484228855778</v>
      </c>
      <c r="H160" s="40">
        <v>1.70094201644976</v>
      </c>
      <c r="I160" s="40">
        <v>1.7604909813114</v>
      </c>
      <c r="J160" s="40">
        <v>1.52284467974686</v>
      </c>
      <c r="K160" s="40">
        <v>1.79368623708825</v>
      </c>
      <c r="L160" s="40">
        <v>1.15607449213515</v>
      </c>
      <c r="M160" s="40">
        <v>1.2471313516054801</v>
      </c>
      <c r="N160"/>
      <c r="O160" s="395">
        <v>1.4244000000000001</v>
      </c>
      <c r="P160" s="297">
        <v>0.1045</v>
      </c>
      <c r="Q160" s="703"/>
      <c r="R160" s="40">
        <v>25.75</v>
      </c>
      <c r="S160" s="40">
        <v>1.19024455116936</v>
      </c>
      <c r="T160" s="40">
        <v>1.00621348076311</v>
      </c>
      <c r="U160" s="40">
        <v>1.14975243076254</v>
      </c>
      <c r="V160" s="40">
        <v>0.89403344172320798</v>
      </c>
      <c r="W160" s="40">
        <v>2.0234681132911301</v>
      </c>
      <c r="X160" s="40">
        <v>1.0614270607902601</v>
      </c>
      <c r="Y160" s="40">
        <v>0.95023262985851797</v>
      </c>
      <c r="Z160" s="40">
        <v>1.01801995884874</v>
      </c>
      <c r="AA160" s="40"/>
      <c r="AB160" s="395">
        <v>1.16167395840086</v>
      </c>
      <c r="AC160" s="297">
        <v>0.12781406142978299</v>
      </c>
      <c r="AD160" s="706"/>
      <c r="AE160" s="706"/>
      <c r="AF160" s="41">
        <v>19.166667309999902</v>
      </c>
      <c r="AG160" s="41">
        <v>1.9297732638059599</v>
      </c>
      <c r="AH160" s="41">
        <v>1.71315748165659</v>
      </c>
      <c r="AI160" s="41">
        <v>1.71315748165659</v>
      </c>
      <c r="AJ160" s="41">
        <v>1.94013286046847</v>
      </c>
      <c r="AK160" s="41">
        <v>1.5683034746684199</v>
      </c>
      <c r="AL160" s="41">
        <v>1.36317361807084</v>
      </c>
      <c r="AM160" s="41">
        <v>1.6945626171349</v>
      </c>
      <c r="AN160" s="41">
        <v>2.1617637703646402</v>
      </c>
      <c r="AO160" s="41">
        <v>1.7377902729289201</v>
      </c>
      <c r="AP160"/>
      <c r="AQ160" s="395">
        <v>1.7579794267505899</v>
      </c>
      <c r="AR160" s="297">
        <v>7.6922642651263098E-2</v>
      </c>
      <c r="AT160" s="39">
        <v>19.166667309999902</v>
      </c>
      <c r="AU160" s="39">
        <v>1.1294495838982901</v>
      </c>
      <c r="AV160" s="39">
        <v>1.00196475456853</v>
      </c>
      <c r="AW160" s="39">
        <v>1.2261568770493201</v>
      </c>
      <c r="AX160" s="39">
        <v>0.64469684836459695</v>
      </c>
      <c r="AY160" s="39">
        <v>0.88395230833598104</v>
      </c>
      <c r="AZ160" s="39">
        <v>0.87050472377462496</v>
      </c>
      <c r="BA160" s="39">
        <v>0.98582276981175898</v>
      </c>
      <c r="BB160" s="39"/>
      <c r="BC160" s="395">
        <v>0.96322112368615898</v>
      </c>
      <c r="BD160" s="297">
        <v>7.1566919165509807E-2</v>
      </c>
      <c r="BE160"/>
      <c r="BF160" s="706"/>
      <c r="BG160" s="41"/>
      <c r="BH160" s="41"/>
      <c r="BI160" s="41"/>
      <c r="BO160" s="40"/>
      <c r="BP160" s="40"/>
      <c r="BQ160"/>
      <c r="BR160" s="41"/>
      <c r="BS160" s="41"/>
      <c r="BT160" s="41"/>
      <c r="CA160" s="40"/>
      <c r="CB160" s="40"/>
      <c r="CD160" s="41"/>
      <c r="CE160" s="40"/>
      <c r="CF160" s="40"/>
      <c r="CG160" s="40"/>
      <c r="CH160" s="40"/>
      <c r="CI160" s="40"/>
      <c r="CJ160" s="40"/>
      <c r="CK160" s="40"/>
    </row>
    <row r="161" spans="3:89" x14ac:dyDescent="0.2">
      <c r="D161" s="40">
        <v>26</v>
      </c>
      <c r="E161" s="40">
        <v>0.96256663636748296</v>
      </c>
      <c r="F161" s="40">
        <v>1.46472179558777</v>
      </c>
      <c r="G161" s="40">
        <v>1.3126876804199099</v>
      </c>
      <c r="H161" s="40">
        <v>3.3178865820230898</v>
      </c>
      <c r="I161" s="40">
        <v>2.3109353758841098</v>
      </c>
      <c r="J161" s="40">
        <v>1.46484272313894</v>
      </c>
      <c r="K161" s="40">
        <v>1.3286564698063199</v>
      </c>
      <c r="L161" s="40">
        <v>0.82004215034654004</v>
      </c>
      <c r="M161" s="40">
        <v>1.21672853527546</v>
      </c>
      <c r="N161"/>
      <c r="O161" s="395">
        <v>1.5767</v>
      </c>
      <c r="P161" s="297">
        <v>0.2586</v>
      </c>
      <c r="Q161" s="703"/>
      <c r="R161" s="40">
        <v>26</v>
      </c>
      <c r="S161" s="40">
        <v>0.96572116784822204</v>
      </c>
      <c r="T161" s="40">
        <v>1.0306229537392699</v>
      </c>
      <c r="U161" s="40">
        <v>1.1204326251805099</v>
      </c>
      <c r="V161" s="40">
        <v>1.2795919301455001</v>
      </c>
      <c r="W161" s="40">
        <v>1.95120139094041</v>
      </c>
      <c r="X161" s="40">
        <v>1.07572237645431</v>
      </c>
      <c r="Y161" s="40">
        <v>1.13248621419956</v>
      </c>
      <c r="Z161" s="40">
        <v>0.54897672722544499</v>
      </c>
      <c r="AA161" s="40"/>
      <c r="AB161" s="395">
        <v>1.1380944232166501</v>
      </c>
      <c r="AC161" s="297">
        <v>0.138468695818347</v>
      </c>
      <c r="AD161" s="706"/>
      <c r="AE161" s="706"/>
      <c r="AF161" s="41">
        <v>19.3333339799999</v>
      </c>
      <c r="AG161" s="41">
        <v>1.5411864657065899</v>
      </c>
      <c r="AH161" s="41">
        <v>1.46063498740723</v>
      </c>
      <c r="AI161" s="41">
        <v>1.46063498740723</v>
      </c>
      <c r="AJ161" s="41">
        <v>2.0176331658823101</v>
      </c>
      <c r="AK161" s="41">
        <v>1.65378568812294</v>
      </c>
      <c r="AL161" s="41">
        <v>1.22825629524422</v>
      </c>
      <c r="AM161" s="41">
        <v>1.57814237513094</v>
      </c>
      <c r="AN161" s="41">
        <v>1.4013590149431301</v>
      </c>
      <c r="AO161" s="41">
        <v>1.6660719011049101</v>
      </c>
      <c r="AP161"/>
      <c r="AQ161" s="395">
        <v>1.5564116534388299</v>
      </c>
      <c r="AR161" s="297">
        <v>7.3125651566404798E-2</v>
      </c>
      <c r="AT161" s="39">
        <v>19.3333339799999</v>
      </c>
      <c r="AU161" s="39">
        <v>1.0288508195908099</v>
      </c>
      <c r="AV161" s="39">
        <v>1.09004953306351</v>
      </c>
      <c r="AW161" s="39">
        <v>1.33373717826196</v>
      </c>
      <c r="AX161" s="39">
        <v>1.06426148666224</v>
      </c>
      <c r="AY161" s="39">
        <v>0.83245983671761203</v>
      </c>
      <c r="AZ161" s="39">
        <v>0.59645690128430096</v>
      </c>
      <c r="BA161" s="39">
        <v>1.1114249815586199</v>
      </c>
      <c r="BB161" s="39"/>
      <c r="BC161" s="395">
        <v>1.00817724816272</v>
      </c>
      <c r="BD161" s="297">
        <v>8.8279254513705302E-2</v>
      </c>
      <c r="BE161"/>
      <c r="BF161" s="706"/>
      <c r="BG161" s="41"/>
      <c r="BH161" s="41"/>
      <c r="BI161" s="41"/>
      <c r="BO161" s="40"/>
      <c r="BP161" s="40"/>
      <c r="BQ161"/>
      <c r="BR161" s="41"/>
      <c r="BS161" s="41"/>
      <c r="BT161" s="41"/>
      <c r="CA161" s="40"/>
      <c r="CB161" s="40"/>
      <c r="CD161" s="41"/>
      <c r="CE161" s="40"/>
      <c r="CF161" s="40"/>
      <c r="CG161" s="40"/>
      <c r="CH161" s="40"/>
      <c r="CI161" s="40"/>
      <c r="CJ161" s="40"/>
      <c r="CK161" s="40"/>
    </row>
    <row r="162" spans="3:89" x14ac:dyDescent="0.2">
      <c r="D162" s="40">
        <v>26.25</v>
      </c>
      <c r="E162" s="40">
        <v>1.1393363343410501</v>
      </c>
      <c r="F162" s="40">
        <v>1.63432116139267</v>
      </c>
      <c r="G162" s="40">
        <v>1.16891711293061</v>
      </c>
      <c r="H162" s="40">
        <v>2.1599262675550901</v>
      </c>
      <c r="I162" s="40">
        <v>1.9135771909738599</v>
      </c>
      <c r="J162" s="40">
        <v>1.2264614779869001</v>
      </c>
      <c r="K162" s="40">
        <v>0.91898739307608102</v>
      </c>
      <c r="L162" s="40">
        <v>1.1098314917867</v>
      </c>
      <c r="M162" s="40">
        <v>1.0350548746829999</v>
      </c>
      <c r="N162"/>
      <c r="O162" s="395">
        <v>1.3677999999999999</v>
      </c>
      <c r="P162" s="297">
        <v>0.1431</v>
      </c>
      <c r="Q162" s="703"/>
      <c r="R162" s="40">
        <v>26.25</v>
      </c>
      <c r="S162" s="40">
        <v>1.0002111590345599</v>
      </c>
      <c r="T162" s="40">
        <v>0.88375917988017705</v>
      </c>
      <c r="U162" s="40">
        <v>1.0471333051216201</v>
      </c>
      <c r="V162" s="40">
        <v>0.97024004079367099</v>
      </c>
      <c r="W162" s="40">
        <v>1.82764861938381</v>
      </c>
      <c r="X162" s="40">
        <v>1.31477179257381</v>
      </c>
      <c r="Y162" s="40">
        <v>0.97356419694864804</v>
      </c>
      <c r="Z162" s="40">
        <v>0.96774738590562004</v>
      </c>
      <c r="AA162" s="40"/>
      <c r="AB162" s="395">
        <v>1.12313445995524</v>
      </c>
      <c r="AC162" s="297">
        <v>0.110287369437199</v>
      </c>
      <c r="AD162" s="706"/>
      <c r="AE162" s="706"/>
      <c r="AF162" s="41">
        <v>19.500000649999901</v>
      </c>
      <c r="AG162" s="41">
        <v>1.6403066109476101</v>
      </c>
      <c r="AH162" s="41">
        <v>1.61846704400941</v>
      </c>
      <c r="AI162" s="41">
        <v>1.61846704400941</v>
      </c>
      <c r="AJ162" s="41">
        <v>2.1064776112731001</v>
      </c>
      <c r="AK162" s="41">
        <v>1.73932632716378</v>
      </c>
      <c r="AL162" s="41">
        <v>1.3099803321850201</v>
      </c>
      <c r="AM162" s="41">
        <v>1.5663651501381499</v>
      </c>
      <c r="AN162" s="41">
        <v>1.5067866701115999</v>
      </c>
      <c r="AO162" s="41">
        <v>1.54973648648648</v>
      </c>
      <c r="AP162"/>
      <c r="AQ162" s="395">
        <v>1.62843480848051</v>
      </c>
      <c r="AR162" s="297">
        <v>7.1435586173573901E-2</v>
      </c>
      <c r="AT162" s="39">
        <v>19.500000649999901</v>
      </c>
      <c r="AU162" s="39">
        <v>1.00612398150733</v>
      </c>
      <c r="AV162" s="39">
        <v>0.90732944348551703</v>
      </c>
      <c r="AW162" s="39">
        <v>1.2848046026364199</v>
      </c>
      <c r="AX162" s="39">
        <v>0.71010090215345101</v>
      </c>
      <c r="AY162" s="39">
        <v>0.87861495285678404</v>
      </c>
      <c r="AZ162" s="39">
        <v>0.75912700949828504</v>
      </c>
      <c r="BA162" s="39">
        <v>1.1197416789829</v>
      </c>
      <c r="BB162" s="39"/>
      <c r="BC162" s="395">
        <v>0.95226322444581502</v>
      </c>
      <c r="BD162" s="297">
        <v>7.6363959732949793E-2</v>
      </c>
      <c r="BE162"/>
      <c r="BF162" s="706"/>
      <c r="BG162" s="41"/>
      <c r="BH162" s="41"/>
      <c r="BI162" s="41"/>
      <c r="BO162" s="40"/>
      <c r="BP162" s="40"/>
      <c r="BQ162"/>
      <c r="BR162" s="41"/>
      <c r="BS162" s="41"/>
      <c r="BT162" s="41"/>
      <c r="CA162" s="40"/>
      <c r="CB162" s="40"/>
      <c r="CD162" s="41"/>
      <c r="CE162" s="40"/>
      <c r="CF162" s="40"/>
      <c r="CG162" s="40"/>
      <c r="CH162" s="40"/>
      <c r="CI162" s="40"/>
      <c r="CJ162" s="40"/>
      <c r="CK162" s="40"/>
    </row>
    <row r="163" spans="3:89" x14ac:dyDescent="0.2">
      <c r="D163" s="40">
        <v>26.5</v>
      </c>
      <c r="E163" s="40">
        <v>1.11047314133748</v>
      </c>
      <c r="F163" s="40">
        <v>1.44313645013127</v>
      </c>
      <c r="G163" s="40">
        <v>1.45377930206808</v>
      </c>
      <c r="H163" s="40">
        <v>1.436351021151</v>
      </c>
      <c r="I163" s="40">
        <v>1.92888585492091</v>
      </c>
      <c r="J163" s="40">
        <v>1.4012267978694899</v>
      </c>
      <c r="K163" s="40">
        <v>1.4849689873391301</v>
      </c>
      <c r="L163" s="40">
        <v>1.08023607718352</v>
      </c>
      <c r="M163" s="40">
        <v>1.25078757975901</v>
      </c>
      <c r="N163"/>
      <c r="O163" s="395">
        <v>1.3977999999999999</v>
      </c>
      <c r="P163" s="297">
        <v>8.3500000000000005E-2</v>
      </c>
      <c r="Q163" s="703"/>
      <c r="R163" s="40">
        <v>26.5</v>
      </c>
      <c r="S163" s="40">
        <v>1.25026388196309</v>
      </c>
      <c r="T163" s="40">
        <v>1.2625131123415301</v>
      </c>
      <c r="U163" s="40">
        <v>1.07472442595575</v>
      </c>
      <c r="V163" s="40">
        <v>1.2963485022169201</v>
      </c>
      <c r="W163" s="40">
        <v>2.02346811368405</v>
      </c>
      <c r="X163" s="40">
        <v>1.34607588287319</v>
      </c>
      <c r="Y163" s="40">
        <v>1.1764785105918401</v>
      </c>
      <c r="Z163" s="40">
        <v>0.76246767314865005</v>
      </c>
      <c r="AA163" s="40"/>
      <c r="AB163" s="395">
        <v>1.27404251284688</v>
      </c>
      <c r="AC163" s="297">
        <v>0.12528387024375501</v>
      </c>
      <c r="AD163" s="706"/>
      <c r="AE163" s="706"/>
      <c r="AF163" s="41">
        <v>19.666667319999899</v>
      </c>
      <c r="AG163" s="41">
        <v>1.53695652678815</v>
      </c>
      <c r="AH163" s="41">
        <v>1.4310284138940701</v>
      </c>
      <c r="AI163" s="41">
        <v>1.4310284138940701</v>
      </c>
      <c r="AJ163" s="41">
        <v>1.9078021644990899</v>
      </c>
      <c r="AK163" s="41">
        <v>1.5284989029018701</v>
      </c>
      <c r="AL163" s="41">
        <v>1.29789332186694</v>
      </c>
      <c r="AM163" s="41">
        <v>2.0311276020973299</v>
      </c>
      <c r="AN163" s="41">
        <v>1.8041788442231801</v>
      </c>
      <c r="AO163" s="41">
        <v>1.6305618373472699</v>
      </c>
      <c r="AP163"/>
      <c r="AQ163" s="395">
        <v>1.6221195586124399</v>
      </c>
      <c r="AR163" s="297">
        <v>8.1333577478094901E-2</v>
      </c>
      <c r="AT163" s="39">
        <v>19.666667319999899</v>
      </c>
      <c r="AU163" s="39">
        <v>1.0700048848179999</v>
      </c>
      <c r="AV163" s="39">
        <v>1.10192033611954</v>
      </c>
      <c r="AW163" s="39">
        <v>1.29721818591614</v>
      </c>
      <c r="AX163" s="39">
        <v>0.77188199642293198</v>
      </c>
      <c r="AY163" s="39">
        <v>0.79235899192985204</v>
      </c>
      <c r="AZ163" s="39">
        <v>1.31152736770047</v>
      </c>
      <c r="BA163" s="39">
        <v>0.95599391989544402</v>
      </c>
      <c r="BB163" s="39"/>
      <c r="BC163" s="395">
        <v>1.0429865261146301</v>
      </c>
      <c r="BD163" s="297">
        <v>8.2350968792042803E-2</v>
      </c>
      <c r="BE163"/>
      <c r="BF163" s="706"/>
      <c r="BG163" s="41"/>
      <c r="BH163" s="41"/>
      <c r="BI163" s="41"/>
      <c r="BO163" s="40"/>
      <c r="BP163" s="40"/>
      <c r="BQ163"/>
      <c r="BR163" s="41"/>
      <c r="BS163" s="41"/>
      <c r="BT163" s="41"/>
      <c r="CA163" s="40"/>
      <c r="CB163" s="40"/>
      <c r="CD163" s="41"/>
      <c r="CE163" s="40"/>
      <c r="CF163" s="40"/>
      <c r="CG163" s="40"/>
      <c r="CH163" s="40"/>
      <c r="CI163" s="40"/>
      <c r="CJ163" s="40"/>
      <c r="CK163" s="40"/>
    </row>
    <row r="164" spans="3:89" ht="17" thickBot="1" x14ac:dyDescent="0.25">
      <c r="D164" s="40">
        <v>26.75</v>
      </c>
      <c r="E164" s="40">
        <v>0.97982924286024498</v>
      </c>
      <c r="F164" s="40">
        <v>1.27662070588536</v>
      </c>
      <c r="G164" s="40">
        <v>1.2769683526669899</v>
      </c>
      <c r="H164" s="40">
        <v>1.58754574988732</v>
      </c>
      <c r="I164" s="40">
        <v>1.7283921964742099</v>
      </c>
      <c r="J164" s="40">
        <v>1.65494678074051</v>
      </c>
      <c r="K164" s="40">
        <v>1.43434505263182</v>
      </c>
      <c r="L164" s="40">
        <v>0.945412029984391</v>
      </c>
      <c r="M164" s="40">
        <v>0.94100421439135595</v>
      </c>
      <c r="N164"/>
      <c r="O164" s="395">
        <v>1.3144</v>
      </c>
      <c r="P164" s="297">
        <v>0.10290000000000001</v>
      </c>
      <c r="Q164" s="703"/>
      <c r="R164" s="40">
        <v>26.75</v>
      </c>
      <c r="S164" s="40">
        <v>1.12876496561955</v>
      </c>
      <c r="T164" s="40">
        <v>1.02203443672233</v>
      </c>
      <c r="U164" s="40">
        <v>1.05393921299893</v>
      </c>
      <c r="V164" s="40">
        <v>0.75263476239819105</v>
      </c>
      <c r="W164" s="40">
        <v>1.5991925419608399</v>
      </c>
      <c r="X164" s="40">
        <v>1.34015348516928</v>
      </c>
      <c r="Y164" s="40">
        <v>0.87363219857197705</v>
      </c>
      <c r="Z164" s="40">
        <v>1.2181435538763801</v>
      </c>
      <c r="AA164" s="40"/>
      <c r="AB164" s="395">
        <v>1.1235618946646799</v>
      </c>
      <c r="AC164" s="297">
        <v>9.4237174656960604E-2</v>
      </c>
      <c r="AD164" s="706"/>
      <c r="AE164" s="706"/>
      <c r="AF164" s="41">
        <v>19.83333399</v>
      </c>
      <c r="AG164" s="41">
        <v>1.38461184202973</v>
      </c>
      <c r="AH164" s="41">
        <v>1.70677364126927</v>
      </c>
      <c r="AI164" s="41">
        <v>1.70677364126927</v>
      </c>
      <c r="AJ164" s="41">
        <v>2.0786502930131099</v>
      </c>
      <c r="AK164" s="41">
        <v>1.5363372961587101</v>
      </c>
      <c r="AL164" s="41">
        <v>1.29231676718108</v>
      </c>
      <c r="AM164" s="41">
        <v>1.80879395069708</v>
      </c>
      <c r="AN164" s="41">
        <v>1.68036257284307</v>
      </c>
      <c r="AO164" s="41">
        <v>1.51489397390646</v>
      </c>
      <c r="AP164"/>
      <c r="AQ164" s="396">
        <v>1.6343904420408699</v>
      </c>
      <c r="AR164" s="298">
        <v>7.8499209502268699E-2</v>
      </c>
      <c r="AT164" s="39">
        <v>19.83333399</v>
      </c>
      <c r="AU164" s="39">
        <v>1.19738641756102</v>
      </c>
      <c r="AV164" s="39">
        <v>0.97627336817879296</v>
      </c>
      <c r="AW164" s="39">
        <v>1.5683659799663601</v>
      </c>
      <c r="AX164" s="39">
        <v>0.70790245070886804</v>
      </c>
      <c r="AY164" s="39">
        <v>0.855845713894692</v>
      </c>
      <c r="AZ164" s="39">
        <v>1.02877827917829</v>
      </c>
      <c r="BA164" s="39">
        <v>1.0457499967450301</v>
      </c>
      <c r="BB164" s="39"/>
      <c r="BC164" s="395">
        <v>1.05432888660472</v>
      </c>
      <c r="BD164" s="297">
        <v>0.103616225367983</v>
      </c>
      <c r="BE164"/>
      <c r="BF164" s="706"/>
      <c r="BG164" s="41"/>
      <c r="BH164" s="41"/>
      <c r="BI164" s="41"/>
      <c r="BO164" s="40"/>
      <c r="BP164" s="40"/>
      <c r="BQ164"/>
      <c r="BR164" s="41"/>
      <c r="BS164" s="41"/>
      <c r="BT164" s="41"/>
      <c r="CA164" s="40"/>
      <c r="CB164" s="40"/>
      <c r="CD164" s="41"/>
      <c r="CE164" s="40"/>
      <c r="CF164" s="40"/>
      <c r="CG164" s="40"/>
      <c r="CH164" s="40"/>
      <c r="CI164" s="40"/>
      <c r="CJ164" s="40"/>
      <c r="CK164" s="40"/>
    </row>
    <row r="165" spans="3:89" ht="17" thickBot="1" x14ac:dyDescent="0.25">
      <c r="D165" s="40">
        <v>27</v>
      </c>
      <c r="E165" s="40">
        <v>1.1738616753375799</v>
      </c>
      <c r="F165" s="40">
        <v>1.44930367142369</v>
      </c>
      <c r="G165" s="40">
        <v>1.3820725838556001</v>
      </c>
      <c r="H165" s="40">
        <v>1.2818693159226899</v>
      </c>
      <c r="I165" s="40">
        <v>1.9368234011263701</v>
      </c>
      <c r="J165" s="40">
        <v>1.6076228851093499</v>
      </c>
      <c r="K165" s="40">
        <v>1.92655188427997</v>
      </c>
      <c r="L165" s="40">
        <v>1.19390960226085</v>
      </c>
      <c r="M165" s="40">
        <v>1.3094032118680501</v>
      </c>
      <c r="N165"/>
      <c r="O165" s="395">
        <v>1.4733000000000001</v>
      </c>
      <c r="P165" s="297">
        <v>9.7900000000000001E-2</v>
      </c>
      <c r="Q165" s="703"/>
      <c r="R165" s="40">
        <v>27</v>
      </c>
      <c r="S165" s="40">
        <v>1.03121739893139</v>
      </c>
      <c r="T165" s="40">
        <v>0.94688489456924096</v>
      </c>
      <c r="U165" s="40">
        <v>1.13182248886013</v>
      </c>
      <c r="V165" s="40">
        <v>1.1784986313577399</v>
      </c>
      <c r="W165" s="40">
        <v>1.4102959530430801</v>
      </c>
      <c r="X165" s="40">
        <v>1.11414103275626</v>
      </c>
      <c r="Y165" s="40">
        <v>1.1336108232647699</v>
      </c>
      <c r="Z165" s="40">
        <v>0.95675021408865302</v>
      </c>
      <c r="AA165" s="40"/>
      <c r="AB165" s="395">
        <v>1.1129026796089101</v>
      </c>
      <c r="AC165" s="297">
        <v>5.2124831346236501E-2</v>
      </c>
      <c r="AD165" s="706"/>
      <c r="AE165" s="706"/>
      <c r="AF165" s="41"/>
      <c r="AG165" s="41"/>
      <c r="AH165" s="41"/>
      <c r="AM165" s="23"/>
      <c r="AP165"/>
      <c r="AQ165" s="40"/>
      <c r="AR165" s="40"/>
      <c r="AT165" s="39">
        <v>20</v>
      </c>
      <c r="AU165" s="39">
        <v>1.19202298585772</v>
      </c>
      <c r="AV165" s="39">
        <v>0.99414562846614996</v>
      </c>
      <c r="AW165" s="39">
        <v>1.3849999237183801</v>
      </c>
      <c r="AX165" s="39">
        <v>0.21051327583993901</v>
      </c>
      <c r="AY165" s="39">
        <v>0.79531697299162796</v>
      </c>
      <c r="AZ165" s="39">
        <v>1.0047268979521999</v>
      </c>
      <c r="BA165" s="39">
        <v>1.0773964639540501</v>
      </c>
      <c r="BB165" s="39"/>
      <c r="BC165" s="396">
        <v>0.95130316411144</v>
      </c>
      <c r="BD165" s="298">
        <v>0.14139857164153299</v>
      </c>
      <c r="BE165"/>
      <c r="BF165" s="706"/>
      <c r="BG165" s="41"/>
      <c r="BH165" s="41"/>
      <c r="BI165" s="41"/>
      <c r="BO165" s="40"/>
      <c r="BP165" s="40"/>
      <c r="BQ165"/>
      <c r="BR165" s="41"/>
      <c r="BS165" s="41"/>
      <c r="BT165" s="41"/>
      <c r="CA165" s="40"/>
      <c r="CB165" s="40"/>
      <c r="CD165" s="41"/>
      <c r="CE165" s="40"/>
      <c r="CF165" s="40"/>
      <c r="CG165" s="40"/>
      <c r="CH165" s="40"/>
      <c r="CI165" s="40"/>
      <c r="CJ165" s="40"/>
      <c r="CK165" s="40"/>
    </row>
    <row r="166" spans="3:89" x14ac:dyDescent="0.2">
      <c r="D166" s="40">
        <v>27.25</v>
      </c>
      <c r="E166" s="40">
        <v>1.44263555555592</v>
      </c>
      <c r="F166" s="40">
        <v>1.2110235382382999</v>
      </c>
      <c r="G166" s="40">
        <v>1.48521235748252</v>
      </c>
      <c r="H166" s="40">
        <v>2.07892897929483</v>
      </c>
      <c r="I166" s="40">
        <v>1.9288857921993701</v>
      </c>
      <c r="J166" s="40">
        <v>1.4780550707726601</v>
      </c>
      <c r="K166" s="40">
        <v>1.4494434216068901</v>
      </c>
      <c r="L166" s="40">
        <v>0.799556085992563</v>
      </c>
      <c r="M166" s="40">
        <v>1.15961331930416</v>
      </c>
      <c r="N166"/>
      <c r="O166" s="395">
        <v>1.4489000000000001</v>
      </c>
      <c r="P166" s="297">
        <v>0.1288</v>
      </c>
      <c r="Q166" s="703"/>
      <c r="R166" s="40">
        <v>27.25</v>
      </c>
      <c r="S166" s="40">
        <v>0.94393791802225202</v>
      </c>
      <c r="T166" s="40">
        <v>0.99197462039464201</v>
      </c>
      <c r="U166" s="40">
        <v>1.0809638416568399</v>
      </c>
      <c r="V166" s="40">
        <v>1.1345134861731001</v>
      </c>
      <c r="W166" s="40">
        <v>2.2108262723585099</v>
      </c>
      <c r="X166" s="40">
        <v>0.94663568913664498</v>
      </c>
      <c r="Y166" s="40">
        <v>0.96841310088667498</v>
      </c>
      <c r="Z166" s="40">
        <v>0.89736577790426397</v>
      </c>
      <c r="AA166" s="40"/>
      <c r="AB166" s="395">
        <v>1.1468288383166101</v>
      </c>
      <c r="AC166" s="297">
        <v>0.154449844524781</v>
      </c>
      <c r="AD166" s="706"/>
      <c r="AE166" s="706"/>
      <c r="AF166" s="41"/>
      <c r="AG166" s="41"/>
      <c r="AH166" s="41"/>
      <c r="AM166" s="23"/>
      <c r="AP166"/>
      <c r="AQ166"/>
      <c r="AR166"/>
      <c r="AT166" s="41"/>
      <c r="AU166" s="41"/>
      <c r="AV166" s="41"/>
      <c r="AX166"/>
      <c r="AY166"/>
      <c r="BD166"/>
      <c r="BE166"/>
      <c r="BF166" s="706"/>
      <c r="BG166" s="41"/>
      <c r="BH166" s="41"/>
      <c r="BI166" s="41"/>
      <c r="BO166" s="40"/>
      <c r="BP166" s="40"/>
      <c r="BQ166"/>
      <c r="BR166" s="41"/>
      <c r="BS166" s="41"/>
      <c r="BT166" s="41"/>
      <c r="CA166" s="40"/>
      <c r="CB166" s="40"/>
      <c r="CD166" s="41"/>
      <c r="CE166" s="40"/>
      <c r="CF166" s="40"/>
      <c r="CG166" s="40"/>
      <c r="CH166" s="40"/>
      <c r="CI166" s="40"/>
      <c r="CJ166" s="40"/>
      <c r="CK166" s="40"/>
    </row>
    <row r="167" spans="3:89" x14ac:dyDescent="0.2">
      <c r="D167" s="40">
        <v>27.5</v>
      </c>
      <c r="E167" s="40">
        <v>1.2246028335007899</v>
      </c>
      <c r="F167" s="40">
        <v>1.3460022659878199</v>
      </c>
      <c r="G167" s="40">
        <v>1.30942635900131</v>
      </c>
      <c r="H167" s="40">
        <v>1.7245661563577801</v>
      </c>
      <c r="I167" s="40">
        <v>1.8733210201064801</v>
      </c>
      <c r="J167" s="40">
        <v>1.17988699004168</v>
      </c>
      <c r="K167" s="40">
        <v>1.8158305116202</v>
      </c>
      <c r="L167" s="40">
        <v>1.25780904634922</v>
      </c>
      <c r="M167" s="40">
        <v>1.2035748300354301</v>
      </c>
      <c r="N167"/>
      <c r="O167" s="395">
        <v>1.4367000000000001</v>
      </c>
      <c r="P167" s="297">
        <v>9.4200000000000006E-2</v>
      </c>
      <c r="Q167" s="703"/>
      <c r="R167" s="40">
        <v>27.5</v>
      </c>
      <c r="S167" s="40">
        <v>0.99637893895733298</v>
      </c>
      <c r="T167" s="40">
        <v>1.1062020565058399</v>
      </c>
      <c r="U167" s="40">
        <v>1.12593456467228</v>
      </c>
      <c r="V167" s="40">
        <v>0.98739074519162495</v>
      </c>
      <c r="W167" s="40">
        <v>1.68622342479572</v>
      </c>
      <c r="X167" s="40">
        <v>1.3201382054444699</v>
      </c>
      <c r="Y167" s="40">
        <v>0.90533155311770896</v>
      </c>
      <c r="Z167" s="40">
        <v>0.71416654785102696</v>
      </c>
      <c r="AA167" s="40"/>
      <c r="AB167" s="395">
        <v>1.1052207545670001</v>
      </c>
      <c r="AC167" s="297">
        <v>0.103750488447048</v>
      </c>
      <c r="AD167" s="706"/>
      <c r="AE167" s="706"/>
      <c r="AF167" s="41"/>
      <c r="AG167" s="41"/>
      <c r="AH167" s="41"/>
      <c r="AM167" s="23"/>
      <c r="AP167"/>
      <c r="AQ167"/>
      <c r="AR167"/>
      <c r="AT167" s="41"/>
      <c r="AU167" s="41"/>
      <c r="AV167" s="41"/>
      <c r="BD167"/>
      <c r="BE167"/>
      <c r="BF167" s="706"/>
      <c r="BG167" s="41"/>
      <c r="BH167" s="41"/>
      <c r="BI167" s="41"/>
      <c r="BO167" s="40"/>
      <c r="BP167" s="40"/>
      <c r="BQ167"/>
      <c r="BR167" s="41"/>
      <c r="BS167" s="41"/>
      <c r="BT167" s="41"/>
      <c r="CA167" s="40"/>
      <c r="CB167" s="40"/>
      <c r="CD167" s="41"/>
      <c r="CE167" s="40"/>
      <c r="CF167" s="40"/>
      <c r="CG167" s="40"/>
      <c r="CH167" s="40"/>
      <c r="CI167" s="40"/>
      <c r="CJ167" s="40"/>
      <c r="CK167" s="40"/>
    </row>
    <row r="168" spans="3:89" x14ac:dyDescent="0.2">
      <c r="D168" s="40">
        <v>27.75</v>
      </c>
      <c r="E168" s="40">
        <v>1.1137013228214601</v>
      </c>
      <c r="F168" s="40">
        <v>1.7692296826075</v>
      </c>
      <c r="G168" s="40">
        <v>1.3126876804199099</v>
      </c>
      <c r="H168" s="40">
        <v>1.59594558922532</v>
      </c>
      <c r="I168" s="40">
        <v>1.99483069165424</v>
      </c>
      <c r="J168" s="40">
        <v>1.5325918236215299</v>
      </c>
      <c r="K168" s="40">
        <v>2.5063292498619201</v>
      </c>
      <c r="L168" s="40">
        <v>0.89182892628736399</v>
      </c>
      <c r="M168" s="40">
        <v>1.27669452462016</v>
      </c>
      <c r="N168"/>
      <c r="O168" s="395">
        <v>1.5544</v>
      </c>
      <c r="P168" s="297">
        <v>0.1636</v>
      </c>
      <c r="Q168" s="703"/>
      <c r="R168" s="40">
        <v>27.75</v>
      </c>
      <c r="S168" s="40">
        <v>1.1927805172727199</v>
      </c>
      <c r="T168" s="40">
        <v>0.703840099195712</v>
      </c>
      <c r="U168" s="40">
        <v>1.0080293735546799</v>
      </c>
      <c r="V168" s="40">
        <v>1.43482587957187</v>
      </c>
      <c r="W168" s="40">
        <v>2.09841137715383</v>
      </c>
      <c r="X168" s="40">
        <v>1.4869442892203899</v>
      </c>
      <c r="Y168" s="40">
        <v>0.82418131543294404</v>
      </c>
      <c r="Z168" s="40">
        <v>2.5337385183510901</v>
      </c>
      <c r="AA168" s="40"/>
      <c r="AB168" s="395">
        <v>1.41034392121915</v>
      </c>
      <c r="AC168" s="297">
        <v>0.22336086706427299</v>
      </c>
      <c r="AD168" s="706"/>
      <c r="AE168" s="706"/>
      <c r="AF168" s="41"/>
      <c r="AG168" s="41"/>
      <c r="AH168" s="41"/>
      <c r="AM168" s="23"/>
      <c r="AP168"/>
      <c r="AQ168"/>
      <c r="AR168"/>
      <c r="AT168" s="41"/>
      <c r="AU168" s="41"/>
      <c r="AV168" s="41"/>
      <c r="BD168"/>
      <c r="BE168"/>
      <c r="BF168" s="706"/>
      <c r="BG168" s="41"/>
      <c r="BH168" s="41"/>
      <c r="BI168" s="41"/>
      <c r="BO168" s="40"/>
      <c r="BP168" s="40"/>
      <c r="BQ168"/>
      <c r="BR168" s="41"/>
      <c r="BS168" s="41"/>
      <c r="BT168" s="41"/>
      <c r="CA168" s="40"/>
      <c r="CB168" s="40"/>
      <c r="CD168" s="41"/>
      <c r="CE168" s="40"/>
      <c r="CF168" s="40"/>
      <c r="CG168" s="40"/>
      <c r="CH168" s="40"/>
      <c r="CI168" s="40"/>
      <c r="CJ168" s="40"/>
      <c r="CK168" s="40"/>
    </row>
    <row r="169" spans="3:89" x14ac:dyDescent="0.2">
      <c r="D169" s="40">
        <v>28</v>
      </c>
      <c r="E169" s="40">
        <v>0.973969841154389</v>
      </c>
      <c r="F169" s="40">
        <v>1.8212658497430201</v>
      </c>
      <c r="G169" s="40">
        <v>1.2197395992874001</v>
      </c>
      <c r="H169" s="40">
        <v>1.60644516941907</v>
      </c>
      <c r="I169" s="40">
        <v>1.49374991982882</v>
      </c>
      <c r="J169" s="40">
        <v>1.4190665033532801</v>
      </c>
      <c r="K169" s="40">
        <v>1.1927711490306701</v>
      </c>
      <c r="L169" s="40">
        <v>0.73988767698688296</v>
      </c>
      <c r="M169" s="40">
        <v>1.41210155307731</v>
      </c>
      <c r="N169"/>
      <c r="O169" s="395">
        <v>1.3189</v>
      </c>
      <c r="P169" s="297">
        <v>0.10970000000000001</v>
      </c>
      <c r="Q169" s="703"/>
      <c r="R169" s="40">
        <v>28</v>
      </c>
      <c r="S169" s="40">
        <v>1.4647622102440201</v>
      </c>
      <c r="T169" s="40">
        <v>0.83416047745902699</v>
      </c>
      <c r="U169" s="40">
        <v>1.04795138390014</v>
      </c>
      <c r="V169" s="40">
        <v>1.63503412908132</v>
      </c>
      <c r="W169" s="40">
        <v>1.7297388719168301</v>
      </c>
      <c r="X169" s="40">
        <v>1.10073917415286</v>
      </c>
      <c r="Y169" s="40">
        <v>0.98635899249624004</v>
      </c>
      <c r="Z169" s="40">
        <v>0.98031558690098997</v>
      </c>
      <c r="AA169" s="40"/>
      <c r="AB169" s="395">
        <v>1.22238260326893</v>
      </c>
      <c r="AC169" s="297">
        <v>0.119274811534602</v>
      </c>
      <c r="AD169" s="706"/>
      <c r="AE169" s="706"/>
      <c r="AF169" s="41"/>
      <c r="AG169" s="41"/>
      <c r="AH169" s="41"/>
      <c r="AM169" s="23"/>
      <c r="AP169"/>
      <c r="AQ169"/>
      <c r="AR169"/>
      <c r="AT169" s="41"/>
      <c r="AU169" s="41"/>
      <c r="AV169" s="41"/>
      <c r="BD169"/>
      <c r="BE169"/>
      <c r="BF169" s="706"/>
      <c r="BG169" s="41"/>
      <c r="BH169" s="41"/>
      <c r="BI169" s="41"/>
      <c r="BO169" s="40"/>
      <c r="BP169" s="40"/>
      <c r="BQ169"/>
      <c r="BR169" s="41"/>
      <c r="BS169" s="41"/>
      <c r="BT169" s="41"/>
      <c r="CA169" s="40"/>
      <c r="CB169" s="40"/>
      <c r="CD169" s="41"/>
      <c r="CE169" s="40"/>
      <c r="CF169" s="40"/>
      <c r="CG169" s="40"/>
      <c r="CH169" s="40"/>
      <c r="CI169" s="40"/>
      <c r="CJ169" s="40"/>
      <c r="CK169" s="40"/>
    </row>
    <row r="170" spans="3:89" x14ac:dyDescent="0.2">
      <c r="D170" s="40">
        <v>28.25</v>
      </c>
      <c r="E170" s="40">
        <v>0.973969841154389</v>
      </c>
      <c r="F170" s="40">
        <v>1.1825031082791</v>
      </c>
      <c r="G170" s="40">
        <v>1.2769683526669899</v>
      </c>
      <c r="H170" s="40">
        <v>2.8520845286175001</v>
      </c>
      <c r="I170" s="40">
        <v>1.50715800386624</v>
      </c>
      <c r="J170" s="40">
        <v>1.3570842616074601</v>
      </c>
      <c r="K170" s="40">
        <v>1.97084043334388</v>
      </c>
      <c r="L170" s="40">
        <v>1.1017893143906401</v>
      </c>
      <c r="M170" s="40">
        <v>1.1878706749991199</v>
      </c>
      <c r="N170"/>
      <c r="O170" s="395">
        <v>1.49</v>
      </c>
      <c r="P170" s="297">
        <v>0.19539999999999999</v>
      </c>
      <c r="Q170" s="703"/>
      <c r="R170" s="40">
        <v>28.25</v>
      </c>
      <c r="S170" s="40">
        <v>0.99430754065294003</v>
      </c>
      <c r="T170" s="40">
        <v>0.85433224883494896</v>
      </c>
      <c r="U170" s="40">
        <v>1.24266163403032</v>
      </c>
      <c r="V170" s="40">
        <v>1.1784986313577399</v>
      </c>
      <c r="W170" s="40">
        <v>1.63182912444983</v>
      </c>
      <c r="X170" s="40">
        <v>0.95999210134913904</v>
      </c>
      <c r="Y170" s="40">
        <v>0.66176916738382097</v>
      </c>
      <c r="Z170" s="40">
        <v>0.77790221591081699</v>
      </c>
      <c r="AA170" s="40"/>
      <c r="AB170" s="395">
        <v>1.0376615829961899</v>
      </c>
      <c r="AC170" s="297">
        <v>0.10898779137612601</v>
      </c>
      <c r="AD170" s="706"/>
      <c r="AE170" s="706"/>
      <c r="AF170" s="41"/>
      <c r="AG170" s="41"/>
      <c r="AH170" s="41"/>
      <c r="AM170" s="23"/>
      <c r="AP170"/>
      <c r="AQ170"/>
      <c r="AR170"/>
      <c r="AT170" s="41"/>
      <c r="AU170" s="41"/>
      <c r="AV170" s="41"/>
      <c r="BD170"/>
      <c r="BE170"/>
      <c r="BF170" s="706"/>
      <c r="BG170" s="41"/>
      <c r="BH170" s="41"/>
      <c r="BI170" s="41"/>
      <c r="BO170" s="40"/>
      <c r="BP170" s="40"/>
      <c r="BQ170"/>
      <c r="BR170" s="41"/>
      <c r="BS170" s="41"/>
      <c r="BU170"/>
      <c r="CA170" s="40"/>
      <c r="CB170" s="40"/>
      <c r="CD170" s="41"/>
      <c r="CE170" s="40"/>
      <c r="CF170" s="40"/>
      <c r="CG170" s="40"/>
      <c r="CH170" s="40"/>
      <c r="CI170" s="40"/>
      <c r="CJ170" s="40"/>
      <c r="CK170" s="40"/>
    </row>
    <row r="171" spans="3:89" x14ac:dyDescent="0.2">
      <c r="D171" s="40">
        <v>28.5</v>
      </c>
      <c r="E171" s="40">
        <v>1.44384995455122</v>
      </c>
      <c r="F171" s="40">
        <v>1.2790339742610699</v>
      </c>
      <c r="G171" s="40">
        <v>1.1517271506970099</v>
      </c>
      <c r="H171" s="40">
        <v>2.0233427925641001</v>
      </c>
      <c r="I171" s="40">
        <v>1.6992565404271001</v>
      </c>
      <c r="J171" s="40">
        <v>1.49475000400514</v>
      </c>
      <c r="K171" s="40">
        <v>1.8562112341739101</v>
      </c>
      <c r="L171" s="40">
        <v>1.0136461837963</v>
      </c>
      <c r="M171" s="40">
        <v>1.38920473333293</v>
      </c>
      <c r="N171"/>
      <c r="O171" s="395">
        <v>1.4822</v>
      </c>
      <c r="P171" s="297">
        <v>0.1095</v>
      </c>
      <c r="Q171" s="703"/>
      <c r="R171" s="40">
        <v>28.5</v>
      </c>
      <c r="S171" s="40">
        <v>1.03121739893139</v>
      </c>
      <c r="T171" s="40">
        <v>1.1062020565058399</v>
      </c>
      <c r="U171" s="40">
        <v>1.2029816248685099</v>
      </c>
      <c r="V171" s="40">
        <v>1.0829446882746701</v>
      </c>
      <c r="W171" s="40">
        <v>1.9067295636796899</v>
      </c>
      <c r="X171" s="40">
        <v>1.24253158245067</v>
      </c>
      <c r="Y171" s="40">
        <v>0.78846680824731696</v>
      </c>
      <c r="Z171" s="40">
        <v>1.31965554872102</v>
      </c>
      <c r="AA171" s="40"/>
      <c r="AB171" s="395">
        <v>1.2100911589598899</v>
      </c>
      <c r="AC171" s="297">
        <v>0.114574869061245</v>
      </c>
      <c r="AD171" s="706"/>
      <c r="AE171" s="706"/>
      <c r="AF171" s="41"/>
      <c r="AG171" s="41"/>
      <c r="AH171" s="41"/>
      <c r="AM171" s="23"/>
      <c r="AP171"/>
      <c r="AQ171"/>
      <c r="AR171"/>
      <c r="AT171" s="41"/>
      <c r="AU171" s="41"/>
      <c r="AV171" s="41"/>
      <c r="BD171"/>
      <c r="BE171"/>
      <c r="BF171" s="706"/>
      <c r="BG171" s="41"/>
      <c r="BH171" s="41"/>
      <c r="BJ171"/>
      <c r="BO171" s="40"/>
      <c r="BP171" s="40"/>
      <c r="BQ171"/>
      <c r="BR171" s="41"/>
      <c r="BU171"/>
      <c r="CA171" s="40"/>
      <c r="CB171" s="40"/>
      <c r="CD171" s="41"/>
      <c r="CE171" s="40"/>
      <c r="CF171" s="40"/>
      <c r="CG171" s="40"/>
      <c r="CH171" s="40"/>
      <c r="CI171" s="40"/>
      <c r="CJ171" s="40"/>
      <c r="CK171" s="40"/>
    </row>
    <row r="172" spans="3:89" x14ac:dyDescent="0.2">
      <c r="D172" s="40">
        <v>28.75</v>
      </c>
      <c r="E172" s="40">
        <v>0.973969841154389</v>
      </c>
      <c r="F172" s="40">
        <v>1.5880667889004301</v>
      </c>
      <c r="G172" s="40">
        <v>1.5470962216586699</v>
      </c>
      <c r="H172" s="40">
        <v>0.87856464676101498</v>
      </c>
      <c r="I172" s="40">
        <v>1.8217254221957</v>
      </c>
      <c r="J172" s="40">
        <v>1.24655238918322</v>
      </c>
      <c r="K172" s="40">
        <v>2.1718423303023799</v>
      </c>
      <c r="L172" s="40">
        <v>1.29480350338259</v>
      </c>
      <c r="M172" s="40">
        <v>1.4273295901140901</v>
      </c>
      <c r="N172"/>
      <c r="O172" s="395">
        <v>1.4389000000000001</v>
      </c>
      <c r="P172" s="297">
        <v>0.1346</v>
      </c>
      <c r="Q172" s="703"/>
      <c r="R172" s="40">
        <v>28.75</v>
      </c>
      <c r="S172" s="40">
        <v>1.1705710860419101</v>
      </c>
      <c r="T172" s="40">
        <v>0.94187290030799997</v>
      </c>
      <c r="U172" s="40">
        <v>1.0994899747237199</v>
      </c>
      <c r="V172" s="40">
        <v>0.70072892011725296</v>
      </c>
      <c r="W172" s="40">
        <v>1.69710228942783</v>
      </c>
      <c r="X172" s="40">
        <v>1.20940680431632</v>
      </c>
      <c r="Y172" s="40">
        <v>0.98635899249624004</v>
      </c>
      <c r="Z172" s="40">
        <v>1.2140831360271001</v>
      </c>
      <c r="AA172" s="40"/>
      <c r="AB172" s="395">
        <v>1.12745176293229</v>
      </c>
      <c r="AC172" s="297">
        <v>0.10157716562482</v>
      </c>
      <c r="AD172" s="706"/>
      <c r="AE172" s="706"/>
      <c r="AF172" s="41"/>
      <c r="AG172" s="41"/>
      <c r="AH172" s="41"/>
      <c r="AM172" s="23"/>
      <c r="AP172"/>
      <c r="AQ172"/>
      <c r="AR172"/>
      <c r="AT172" s="41"/>
      <c r="AU172" s="41"/>
      <c r="AV172" s="41"/>
      <c r="BD172"/>
      <c r="BE172"/>
      <c r="BF172" s="706"/>
      <c r="BG172" s="41"/>
      <c r="BJ172"/>
      <c r="BO172" s="40"/>
      <c r="BP172" s="40"/>
      <c r="BR172" s="41"/>
      <c r="BS172" s="71"/>
      <c r="BU172"/>
      <c r="CA172" s="40"/>
      <c r="CB172" s="40"/>
      <c r="CD172" s="41"/>
      <c r="CE172" s="40"/>
      <c r="CF172" s="40"/>
      <c r="CG172" s="40"/>
      <c r="CH172" s="40"/>
      <c r="CI172" s="40"/>
      <c r="CJ172" s="40"/>
      <c r="CK172" s="40"/>
    </row>
    <row r="173" spans="3:89" x14ac:dyDescent="0.2">
      <c r="C173" s="40"/>
      <c r="D173" s="40">
        <v>29</v>
      </c>
      <c r="E173" s="40">
        <v>1.1362981494319</v>
      </c>
      <c r="F173" s="40">
        <v>1.2110235382382999</v>
      </c>
      <c r="G173" s="40">
        <v>1.48521235748252</v>
      </c>
      <c r="H173" s="40">
        <v>1.5119484316824201</v>
      </c>
      <c r="I173" s="40">
        <v>1.4600593601338601</v>
      </c>
      <c r="J173" s="40">
        <v>1.58935448375559</v>
      </c>
      <c r="K173" s="40">
        <v>1.4494434216068901</v>
      </c>
      <c r="L173" s="40">
        <v>1.00624724894955</v>
      </c>
      <c r="M173" s="40">
        <v>1.32967985670793</v>
      </c>
      <c r="N173"/>
      <c r="O173" s="395">
        <v>1.3544</v>
      </c>
      <c r="P173" s="297">
        <v>6.5000000000000002E-2</v>
      </c>
      <c r="Q173" s="703"/>
      <c r="R173" s="40">
        <v>29</v>
      </c>
      <c r="S173" s="40">
        <v>1.03470121591602</v>
      </c>
      <c r="T173" s="40">
        <v>1.08215136297933</v>
      </c>
      <c r="U173" s="40">
        <v>1.1126636780746799</v>
      </c>
      <c r="V173" s="40">
        <v>0.80454060808082495</v>
      </c>
      <c r="W173" s="40">
        <v>2.10129380487149</v>
      </c>
      <c r="X173" s="40">
        <v>1.20557147645313</v>
      </c>
      <c r="Y173" s="40">
        <v>0.99231441628932804</v>
      </c>
      <c r="Z173" s="40">
        <v>0.84457950530984005</v>
      </c>
      <c r="AA173" s="40"/>
      <c r="AB173" s="395">
        <v>1.1472270084968299</v>
      </c>
      <c r="AC173" s="297">
        <v>0.14421997321619501</v>
      </c>
      <c r="AD173" s="706"/>
      <c r="AE173" s="706"/>
      <c r="AI173"/>
      <c r="AM173"/>
      <c r="AN173"/>
      <c r="AP173"/>
      <c r="AQ173"/>
      <c r="AR173"/>
      <c r="AT173" s="41"/>
      <c r="AV173" s="41"/>
      <c r="BD173"/>
      <c r="BE173"/>
      <c r="BF173" s="706"/>
      <c r="BH173" s="71"/>
      <c r="BJ173"/>
      <c r="BO173" s="40"/>
      <c r="BP173" s="40"/>
      <c r="BU173"/>
      <c r="CA173" s="40"/>
      <c r="CB173" s="40"/>
      <c r="CE173" s="40"/>
      <c r="CF173" s="40"/>
      <c r="CG173" s="40"/>
      <c r="CH173" s="40"/>
      <c r="CI173" s="40"/>
      <c r="CJ173" s="40"/>
      <c r="CK173" s="40"/>
    </row>
    <row r="174" spans="3:89" x14ac:dyDescent="0.2">
      <c r="C174" s="40"/>
      <c r="D174" s="40">
        <v>29.25</v>
      </c>
      <c r="E174" s="40">
        <v>1.1754808467192199</v>
      </c>
      <c r="F174" s="40">
        <v>1.1954975732508699</v>
      </c>
      <c r="G174" s="40">
        <v>1.3876984248981901</v>
      </c>
      <c r="H174" s="40">
        <v>1.3804745744614999</v>
      </c>
      <c r="I174" s="40">
        <v>1.7288532050915</v>
      </c>
      <c r="J174" s="40">
        <v>1.36230377811918</v>
      </c>
      <c r="K174" s="40">
        <v>1.14747604210545</v>
      </c>
      <c r="L174" s="40">
        <v>0.71874798812926199</v>
      </c>
      <c r="M174" s="40">
        <v>1.20576705128839</v>
      </c>
      <c r="N174"/>
      <c r="O174" s="395">
        <v>1.2578</v>
      </c>
      <c r="P174" s="297">
        <v>8.9599999999999999E-2</v>
      </c>
      <c r="Q174" s="703"/>
      <c r="R174" s="40">
        <v>29.25</v>
      </c>
      <c r="S174" s="40">
        <v>0.83502203781325901</v>
      </c>
      <c r="T174" s="40">
        <v>1.0512330722314001</v>
      </c>
      <c r="U174" s="40">
        <v>1.1204326251805099</v>
      </c>
      <c r="V174" s="40">
        <v>1.03440935504019</v>
      </c>
      <c r="W174" s="40">
        <v>2.0234681083947601</v>
      </c>
      <c r="X174" s="40">
        <v>1.15315532530299</v>
      </c>
      <c r="Y174" s="40">
        <v>1.3461629201734699</v>
      </c>
      <c r="Z174" s="40">
        <v>0.68622090633347599</v>
      </c>
      <c r="AA174" s="40"/>
      <c r="AB174" s="395">
        <v>1.15626304380876</v>
      </c>
      <c r="AC174" s="297">
        <v>0.14264185140412</v>
      </c>
      <c r="AD174" s="706"/>
      <c r="AE174" s="706"/>
      <c r="AG174" s="71"/>
      <c r="AI174"/>
      <c r="AM174"/>
      <c r="AN174"/>
      <c r="AP174"/>
      <c r="AQ174" s="71"/>
      <c r="AR174"/>
      <c r="AT174" s="41"/>
      <c r="AV174" s="41"/>
      <c r="BD174"/>
      <c r="BE174"/>
      <c r="BF174" s="706"/>
      <c r="BJ174"/>
      <c r="BO174" s="40"/>
      <c r="BP174" s="40"/>
      <c r="BU174"/>
      <c r="CA174" s="40"/>
      <c r="CB174" s="40"/>
      <c r="CE174" s="40"/>
      <c r="CF174" s="40"/>
      <c r="CG174" s="40"/>
      <c r="CH174" s="40"/>
      <c r="CI174" s="40"/>
      <c r="CJ174" s="40"/>
      <c r="CK174" s="40"/>
    </row>
    <row r="175" spans="3:89" x14ac:dyDescent="0.2">
      <c r="C175" s="40"/>
      <c r="D175" s="40">
        <v>29.5</v>
      </c>
      <c r="E175" s="40">
        <v>1.5172162448144799</v>
      </c>
      <c r="F175" s="40">
        <v>1.45370884975628</v>
      </c>
      <c r="G175" s="40">
        <v>1.4252037971373299</v>
      </c>
      <c r="H175" s="40">
        <v>1.67994266128069</v>
      </c>
      <c r="I175" s="40">
        <v>1.76402371713853</v>
      </c>
      <c r="J175" s="40">
        <v>1.11533642289534</v>
      </c>
      <c r="K175" s="40">
        <v>2.6905293321221699</v>
      </c>
      <c r="L175" s="40">
        <v>1.06157799527574</v>
      </c>
      <c r="M175" s="40">
        <v>1.0393868567847</v>
      </c>
      <c r="N175"/>
      <c r="O175" s="395">
        <v>1.5278</v>
      </c>
      <c r="P175" s="297">
        <v>0.1694</v>
      </c>
      <c r="Q175" s="703"/>
      <c r="R175" s="40">
        <v>29.5</v>
      </c>
      <c r="S175" s="40">
        <v>0.90763260393752498</v>
      </c>
      <c r="T175" s="40">
        <v>1.0184973009345699</v>
      </c>
      <c r="U175" s="40">
        <v>1.0443077604369</v>
      </c>
      <c r="V175" s="40">
        <v>1.3664213942286501</v>
      </c>
      <c r="W175" s="40">
        <v>1.9581949493398001</v>
      </c>
      <c r="X175" s="40">
        <v>0.97327262631581202</v>
      </c>
      <c r="Y175" s="40">
        <v>0.792198198089484</v>
      </c>
      <c r="Z175" s="40">
        <v>0.52786220685250296</v>
      </c>
      <c r="AA175" s="40"/>
      <c r="AB175" s="395">
        <v>1.0735483800168999</v>
      </c>
      <c r="AC175" s="297">
        <v>0.15158533583168901</v>
      </c>
      <c r="AD175" s="706"/>
      <c r="AE175" s="706"/>
      <c r="AI175"/>
      <c r="AM175"/>
      <c r="AN175"/>
      <c r="AP175"/>
      <c r="AQ175"/>
      <c r="AR175"/>
      <c r="AT175" s="41"/>
      <c r="AV175" s="41"/>
      <c r="BD175"/>
      <c r="BE175"/>
      <c r="BF175" s="706"/>
      <c r="BJ175"/>
      <c r="BO175" s="40"/>
      <c r="BP175" s="40"/>
      <c r="BU175"/>
      <c r="CA175" s="40"/>
      <c r="CB175" s="40"/>
      <c r="CE175" s="40"/>
      <c r="CF175" s="40"/>
      <c r="CG175" s="40"/>
      <c r="CH175" s="40"/>
      <c r="CI175" s="40"/>
      <c r="CJ175" s="40"/>
      <c r="CK175" s="40"/>
    </row>
    <row r="176" spans="3:89" x14ac:dyDescent="0.2">
      <c r="C176" s="40"/>
      <c r="D176" s="40">
        <v>29.75</v>
      </c>
      <c r="E176" s="40">
        <v>1.3409112328572399</v>
      </c>
      <c r="F176" s="40">
        <v>1.18482348777542</v>
      </c>
      <c r="G176" s="40">
        <v>1.20329703739782</v>
      </c>
      <c r="H176" s="40">
        <v>1.3702032152816399</v>
      </c>
      <c r="I176" s="40">
        <v>1.7002770328586401</v>
      </c>
      <c r="J176" s="40">
        <v>1.25751117451948</v>
      </c>
      <c r="K176" s="40">
        <v>1.6442123911812401</v>
      </c>
      <c r="L176" s="40">
        <v>1.1500428596304499</v>
      </c>
      <c r="M176" s="40">
        <v>1.0979198818646301</v>
      </c>
      <c r="N176"/>
      <c r="O176" s="395">
        <v>1.3267</v>
      </c>
      <c r="P176" s="297">
        <v>7.1099999999999997E-2</v>
      </c>
      <c r="Q176" s="703"/>
      <c r="R176" s="40">
        <v>29.75</v>
      </c>
      <c r="S176" s="40">
        <v>1.0774031692367301</v>
      </c>
      <c r="T176" s="40">
        <v>0.64127515331121998</v>
      </c>
      <c r="U176" s="40">
        <v>1.0144874686310299</v>
      </c>
      <c r="V176" s="40">
        <v>0.97492718487276497</v>
      </c>
      <c r="W176" s="40">
        <v>1.95120139094041</v>
      </c>
      <c r="X176" s="40">
        <v>1.24253158245067</v>
      </c>
      <c r="Y176" s="40">
        <v>0.86539039925693095</v>
      </c>
      <c r="Z176" s="40">
        <v>1.4876117192851599</v>
      </c>
      <c r="AA176" s="40"/>
      <c r="AB176" s="395">
        <v>1.15685350849811</v>
      </c>
      <c r="AC176" s="297">
        <v>0.14381161425067801</v>
      </c>
      <c r="AD176" s="706"/>
      <c r="AE176" s="706"/>
      <c r="AI176"/>
      <c r="AM176"/>
      <c r="AN176"/>
      <c r="AP176"/>
      <c r="AQ176"/>
      <c r="AR176"/>
      <c r="AT176" s="41"/>
      <c r="AV176" s="41"/>
      <c r="BD176"/>
      <c r="BE176"/>
      <c r="BF176" s="706"/>
      <c r="BJ176"/>
      <c r="BO176" s="40"/>
      <c r="BP176" s="40"/>
      <c r="BU176"/>
      <c r="CA176" s="40"/>
      <c r="CB176" s="40"/>
      <c r="CE176" s="40"/>
      <c r="CF176" s="40"/>
      <c r="CG176" s="40"/>
      <c r="CH176" s="40"/>
      <c r="CI176" s="40"/>
      <c r="CJ176" s="40"/>
      <c r="CK176" s="40"/>
    </row>
    <row r="177" spans="3:89" x14ac:dyDescent="0.2">
      <c r="C177" s="40"/>
      <c r="D177" s="40">
        <v>30</v>
      </c>
      <c r="E177" s="40">
        <v>1.10342999568088</v>
      </c>
      <c r="F177" s="40">
        <v>1.66515744245916</v>
      </c>
      <c r="G177" s="40">
        <v>1.07900041238924</v>
      </c>
      <c r="H177" s="40">
        <v>2.3939183620479998</v>
      </c>
      <c r="I177" s="40">
        <v>1.82569429005739</v>
      </c>
      <c r="J177" s="40">
        <v>2.0470597956726899</v>
      </c>
      <c r="K177" s="40">
        <v>1.59438777326665</v>
      </c>
      <c r="L177" s="40">
        <v>0.954455138550239</v>
      </c>
      <c r="M177" s="40">
        <v>1.32803013035185</v>
      </c>
      <c r="N177"/>
      <c r="O177" s="395">
        <v>1.5544</v>
      </c>
      <c r="P177" s="297">
        <v>0.16170000000000001</v>
      </c>
      <c r="Q177" s="703"/>
      <c r="R177" s="40">
        <v>30</v>
      </c>
      <c r="S177" s="40">
        <v>1.46803754827229</v>
      </c>
      <c r="T177" s="40">
        <v>1.0821511454291299</v>
      </c>
      <c r="U177" s="40">
        <v>1.10236120177023</v>
      </c>
      <c r="V177" s="40">
        <v>1.1772245857969801</v>
      </c>
      <c r="W177" s="40">
        <v>1.95601917276304</v>
      </c>
      <c r="X177" s="40">
        <v>1.2569796241070701</v>
      </c>
      <c r="Y177" s="40">
        <v>0.74661135143595503</v>
      </c>
      <c r="Z177" s="40">
        <v>1.29566175808818</v>
      </c>
      <c r="AA177" s="40"/>
      <c r="AB177" s="395">
        <v>1.26063079845786</v>
      </c>
      <c r="AC177" s="297">
        <v>0.123628178870165</v>
      </c>
      <c r="AD177" s="706"/>
      <c r="AE177" s="706"/>
      <c r="AI177"/>
      <c r="AM177"/>
      <c r="AN177"/>
      <c r="AP177"/>
      <c r="AQ177"/>
      <c r="AR177"/>
      <c r="AT177" s="41"/>
      <c r="AV177" s="41"/>
      <c r="BD177"/>
      <c r="BE177"/>
      <c r="BF177" s="706"/>
      <c r="BJ177"/>
      <c r="BO177" s="40"/>
      <c r="BP177" s="40"/>
      <c r="BU177"/>
      <c r="CA177" s="40"/>
      <c r="CB177" s="40"/>
      <c r="CE177" s="40"/>
      <c r="CF177" s="40"/>
      <c r="CG177" s="40"/>
      <c r="CH177" s="40"/>
      <c r="CI177" s="40"/>
      <c r="CJ177" s="40"/>
      <c r="CK177" s="40"/>
    </row>
    <row r="178" spans="3:89" x14ac:dyDescent="0.2">
      <c r="C178" s="40"/>
      <c r="D178" s="40">
        <v>30.25</v>
      </c>
      <c r="E178" s="40">
        <v>1.0329982935920199</v>
      </c>
      <c r="F178" s="40">
        <v>2.1210934267192498</v>
      </c>
      <c r="G178" s="40">
        <v>1.48521235748252</v>
      </c>
      <c r="H178" s="40">
        <v>1.6114187470222701</v>
      </c>
      <c r="I178" s="40">
        <v>2.08475518503261</v>
      </c>
      <c r="J178" s="40">
        <v>1.46147525278874</v>
      </c>
      <c r="K178" s="40">
        <v>1.7346348332838799</v>
      </c>
      <c r="L178" s="40">
        <v>0.92485959454994804</v>
      </c>
      <c r="M178" s="40">
        <v>1.1736384190100899</v>
      </c>
      <c r="N178"/>
      <c r="O178" s="395">
        <v>1.5122</v>
      </c>
      <c r="P178" s="297">
        <v>0.14199999999999999</v>
      </c>
      <c r="Q178" s="703"/>
      <c r="R178" s="40">
        <v>30.25</v>
      </c>
      <c r="S178" s="40">
        <v>1.142700362909</v>
      </c>
      <c r="T178" s="40">
        <v>0.98939744125708595</v>
      </c>
      <c r="U178" s="40">
        <v>1.0508489912846199</v>
      </c>
      <c r="V178" s="40">
        <v>1.0802904067144501</v>
      </c>
      <c r="W178" s="40">
        <v>1.63182912444983</v>
      </c>
      <c r="X178" s="40">
        <v>1.13975347029088</v>
      </c>
      <c r="Y178" s="40">
        <v>0.69231236055607903</v>
      </c>
      <c r="Z178" s="40">
        <v>1.47801421532861</v>
      </c>
      <c r="AA178" s="40"/>
      <c r="AB178" s="395">
        <v>1.15064329659882</v>
      </c>
      <c r="AC178" s="297">
        <v>0.10263224075327999</v>
      </c>
      <c r="AD178" s="706"/>
      <c r="AE178" s="706"/>
      <c r="AI178"/>
      <c r="AM178"/>
      <c r="AN178"/>
      <c r="AP178"/>
      <c r="AQ178"/>
      <c r="AR178"/>
      <c r="AT178" s="41"/>
      <c r="AV178" s="41"/>
      <c r="BD178"/>
      <c r="BE178"/>
      <c r="BF178" s="706"/>
      <c r="BJ178"/>
      <c r="BO178" s="40"/>
      <c r="BP178" s="40"/>
      <c r="BU178"/>
      <c r="CA178" s="40"/>
      <c r="CB178" s="40"/>
      <c r="CE178" s="40"/>
      <c r="CF178" s="40"/>
      <c r="CG178" s="40"/>
      <c r="CH178" s="40"/>
      <c r="CI178" s="40"/>
      <c r="CJ178" s="40"/>
      <c r="CK178" s="40"/>
    </row>
    <row r="179" spans="3:89" x14ac:dyDescent="0.2">
      <c r="C179" s="40"/>
      <c r="D179" s="40">
        <v>30.5</v>
      </c>
      <c r="E179" s="40">
        <v>1.36872278093716</v>
      </c>
      <c r="F179" s="40">
        <v>1.2422602897917301</v>
      </c>
      <c r="G179" s="40">
        <v>1.3689457387786099</v>
      </c>
      <c r="H179" s="40">
        <v>2.1059281500860698</v>
      </c>
      <c r="I179" s="40">
        <v>1.7911082017534901</v>
      </c>
      <c r="J179" s="40">
        <v>1.1954118951616199</v>
      </c>
      <c r="K179" s="40">
        <v>1.59438777326665</v>
      </c>
      <c r="L179" s="40">
        <v>1.27630627486591</v>
      </c>
      <c r="M179" s="40">
        <v>1.21153630547742</v>
      </c>
      <c r="N179"/>
      <c r="O179" s="395">
        <v>1.4621999999999999</v>
      </c>
      <c r="P179" s="297">
        <v>0.1038</v>
      </c>
      <c r="Q179" s="703"/>
      <c r="R179" s="40">
        <v>30.5</v>
      </c>
      <c r="S179" s="40">
        <v>1.05498949799256</v>
      </c>
      <c r="T179" s="40">
        <v>1.16922276695435</v>
      </c>
      <c r="U179" s="40">
        <v>0.96275561063868997</v>
      </c>
      <c r="V179" s="40">
        <v>0.93430522228740098</v>
      </c>
      <c r="W179" s="40">
        <v>2.2342460354139502</v>
      </c>
      <c r="X179" s="40">
        <v>1.0629161576870001</v>
      </c>
      <c r="Y179" s="40">
        <v>1.1950630399906701</v>
      </c>
      <c r="Z179" s="40">
        <v>0.79179333303795096</v>
      </c>
      <c r="AA179" s="40"/>
      <c r="AB179" s="395">
        <v>1.17566145800032</v>
      </c>
      <c r="AC179" s="297">
        <v>0.15807033245065399</v>
      </c>
      <c r="AD179" s="706"/>
      <c r="AE179" s="706"/>
      <c r="AI179"/>
      <c r="AM179"/>
      <c r="AN179"/>
      <c r="AP179"/>
      <c r="AQ179"/>
      <c r="AR179"/>
      <c r="AT179" s="41"/>
      <c r="AV179" s="41"/>
      <c r="BD179"/>
      <c r="BE179"/>
      <c r="BF179" s="706"/>
      <c r="BJ179"/>
      <c r="BO179" s="40"/>
      <c r="BP179" s="40"/>
      <c r="BU179"/>
      <c r="CA179" s="40"/>
      <c r="CB179" s="40"/>
      <c r="CE179" s="40"/>
      <c r="CF179" s="40"/>
      <c r="CG179" s="40"/>
      <c r="CH179" s="40"/>
      <c r="CI179" s="40"/>
      <c r="CJ179" s="40"/>
      <c r="CK179" s="40"/>
    </row>
    <row r="180" spans="3:89" x14ac:dyDescent="0.2">
      <c r="C180" s="40"/>
      <c r="D180" s="40">
        <v>30.75</v>
      </c>
      <c r="E180" s="40">
        <v>1.10342999568088</v>
      </c>
      <c r="F180" s="40">
        <v>1.4404933147585</v>
      </c>
      <c r="G180" s="40">
        <v>1.58835213110944</v>
      </c>
      <c r="H180" s="40">
        <v>1.19211313576342</v>
      </c>
      <c r="I180" s="40">
        <v>1.6177750516435701</v>
      </c>
      <c r="J180" s="40">
        <v>1.16663412324376</v>
      </c>
      <c r="K180" s="40">
        <v>1.5975512261140199</v>
      </c>
      <c r="L180" s="40">
        <v>0.93146576745569198</v>
      </c>
      <c r="M180" s="40">
        <v>1.1736384190100899</v>
      </c>
      <c r="N180"/>
      <c r="O180" s="395">
        <v>1.3122</v>
      </c>
      <c r="P180" s="297">
        <v>8.48E-2</v>
      </c>
      <c r="Q180" s="703"/>
      <c r="R180" s="40">
        <v>30.75</v>
      </c>
      <c r="S180" s="40">
        <v>1.0219271672579</v>
      </c>
      <c r="T180" s="40">
        <v>0.84768579453068804</v>
      </c>
      <c r="U180" s="40">
        <v>1.0080293735546799</v>
      </c>
      <c r="V180" s="40">
        <v>0.70072892011725996</v>
      </c>
      <c r="W180" s="40">
        <v>1.8211212987793799</v>
      </c>
      <c r="X180" s="40">
        <v>0.86774938170859395</v>
      </c>
      <c r="Y180" s="40">
        <v>1.3247952724418099</v>
      </c>
      <c r="Z180" s="40">
        <v>2.0234718933785101</v>
      </c>
      <c r="AA180" s="40"/>
      <c r="AB180" s="395">
        <v>1.2019386377211001</v>
      </c>
      <c r="AC180" s="297">
        <v>0.170701884017151</v>
      </c>
      <c r="AD180" s="706"/>
      <c r="AE180" s="706"/>
      <c r="AI180"/>
      <c r="AM180"/>
      <c r="AN180"/>
      <c r="AP180"/>
      <c r="AQ180"/>
      <c r="AR180"/>
      <c r="AT180" s="41"/>
      <c r="AV180" s="41"/>
      <c r="BD180"/>
      <c r="BE180"/>
      <c r="BF180" s="706"/>
      <c r="BJ180"/>
      <c r="BO180" s="40"/>
      <c r="BP180" s="40"/>
      <c r="BU180"/>
      <c r="CA180" s="40"/>
      <c r="CB180" s="40"/>
      <c r="CE180" s="40"/>
      <c r="CF180" s="40"/>
      <c r="CG180" s="40"/>
      <c r="CH180" s="40"/>
      <c r="CI180" s="40"/>
      <c r="CJ180" s="40"/>
      <c r="CK180" s="40"/>
    </row>
    <row r="181" spans="3:89" x14ac:dyDescent="0.2">
      <c r="C181" s="40"/>
      <c r="D181" s="40">
        <v>31</v>
      </c>
      <c r="E181" s="40">
        <v>1.31472511489542</v>
      </c>
      <c r="F181" s="40">
        <v>1.65055071453726</v>
      </c>
      <c r="G181" s="40">
        <v>1.34530106288688</v>
      </c>
      <c r="H181" s="40">
        <v>1.9655329538817401</v>
      </c>
      <c r="I181" s="40">
        <v>1.8794271465377399</v>
      </c>
      <c r="J181" s="40">
        <v>1.27148347763654</v>
      </c>
      <c r="K181" s="40">
        <v>1.4283057135513799</v>
      </c>
      <c r="L181" s="40">
        <v>1.0944171557818301</v>
      </c>
      <c r="M181" s="40">
        <v>1.4483197687721501</v>
      </c>
      <c r="N181"/>
      <c r="O181" s="395">
        <v>1.4888999999999999</v>
      </c>
      <c r="P181" s="297">
        <v>9.6699999999999994E-2</v>
      </c>
      <c r="Q181" s="703"/>
      <c r="R181" s="40">
        <v>31</v>
      </c>
      <c r="S181" s="40">
        <v>1.1036812788855901</v>
      </c>
      <c r="T181" s="40">
        <v>1.16360362758967</v>
      </c>
      <c r="U181" s="40">
        <v>1.0950023151828101</v>
      </c>
      <c r="V181" s="40">
        <v>1.13868448275307</v>
      </c>
      <c r="W181" s="40">
        <v>2.0957348273063698</v>
      </c>
      <c r="X181" s="40">
        <v>1.10073917415286</v>
      </c>
      <c r="Y181" s="40">
        <v>0.67582867411787595</v>
      </c>
      <c r="Z181" s="40">
        <v>0.91681330980088904</v>
      </c>
      <c r="AA181" s="40"/>
      <c r="AB181" s="395">
        <v>1.16126096122364</v>
      </c>
      <c r="AC181" s="297">
        <v>0.14519225347128001</v>
      </c>
      <c r="AD181" s="706"/>
      <c r="AE181" s="706"/>
      <c r="AI181"/>
      <c r="AM181"/>
      <c r="AN181"/>
      <c r="AP181"/>
      <c r="AQ181"/>
      <c r="AR181"/>
      <c r="AT181" s="41"/>
      <c r="AV181" s="41"/>
      <c r="BD181"/>
      <c r="BE181"/>
      <c r="BF181" s="706"/>
      <c r="BJ181"/>
      <c r="BO181" s="40"/>
      <c r="BP181" s="40"/>
      <c r="BU181"/>
      <c r="CA181" s="40"/>
      <c r="CB181" s="40"/>
      <c r="CE181" s="40"/>
      <c r="CF181" s="40"/>
      <c r="CG181" s="40"/>
      <c r="CH181" s="40"/>
      <c r="CI181" s="40"/>
      <c r="CJ181" s="40"/>
      <c r="CK181" s="40"/>
    </row>
    <row r="182" spans="3:89" x14ac:dyDescent="0.2">
      <c r="C182" s="40"/>
      <c r="D182" s="40">
        <v>31.25</v>
      </c>
      <c r="E182" s="40">
        <v>1.0071733737665101</v>
      </c>
      <c r="F182" s="40">
        <v>1.2951224297828701</v>
      </c>
      <c r="G182" s="40">
        <v>1.5470962216586699</v>
      </c>
      <c r="H182" s="40">
        <v>2.1329270967638601</v>
      </c>
      <c r="I182" s="40">
        <v>1.8959134003307101</v>
      </c>
      <c r="J182" s="40">
        <v>1.3026743710789399</v>
      </c>
      <c r="K182" s="40">
        <v>1.8366721685510301</v>
      </c>
      <c r="L182" s="40">
        <v>0.91825346126101604</v>
      </c>
      <c r="M182" s="40">
        <v>1.54146355404128</v>
      </c>
      <c r="N182"/>
      <c r="O182" s="395">
        <v>1.4988999999999999</v>
      </c>
      <c r="P182" s="297">
        <v>0.1361</v>
      </c>
      <c r="Q182" s="703"/>
      <c r="R182" s="40">
        <v>31.25</v>
      </c>
      <c r="S182" s="40">
        <v>1.34553740659296</v>
      </c>
      <c r="T182" s="40">
        <v>1.03706442825741</v>
      </c>
      <c r="U182" s="40">
        <v>1.20380056827769</v>
      </c>
      <c r="V182" s="40">
        <v>1.5489797234967599</v>
      </c>
      <c r="W182" s="40">
        <v>1.7950120368948199</v>
      </c>
      <c r="X182" s="40">
        <v>1.21146829502695</v>
      </c>
      <c r="Y182" s="40">
        <v>0.70312969828855698</v>
      </c>
      <c r="Z182" s="40">
        <v>0.829497759347674</v>
      </c>
      <c r="AA182" s="40"/>
      <c r="AB182" s="395">
        <v>1.20931123952285</v>
      </c>
      <c r="AC182" s="297">
        <v>0.12727639274627001</v>
      </c>
      <c r="AD182" s="706"/>
      <c r="AE182" s="706"/>
      <c r="AI182"/>
      <c r="AM182"/>
      <c r="AN182"/>
      <c r="AP182"/>
      <c r="AQ182"/>
      <c r="AR182"/>
      <c r="AT182" s="41"/>
      <c r="AV182" s="41"/>
      <c r="BD182"/>
      <c r="BE182"/>
      <c r="BF182" s="706"/>
      <c r="BJ182"/>
      <c r="BO182" s="40"/>
      <c r="BP182" s="40"/>
      <c r="BU182"/>
      <c r="CA182" s="40"/>
      <c r="CB182" s="40"/>
      <c r="CE182" s="40"/>
      <c r="CF182" s="40"/>
      <c r="CG182" s="40"/>
      <c r="CH182" s="40"/>
      <c r="CI182" s="40"/>
      <c r="CJ182" s="40"/>
      <c r="CK182" s="40"/>
    </row>
    <row r="183" spans="3:89" x14ac:dyDescent="0.2">
      <c r="C183" s="40"/>
      <c r="D183" s="40">
        <v>31.5</v>
      </c>
      <c r="E183" s="40">
        <v>1.0799527958768</v>
      </c>
      <c r="F183" s="40">
        <v>1.74445066870368</v>
      </c>
      <c r="G183" s="40">
        <v>1.23767695123018</v>
      </c>
      <c r="H183" s="40">
        <v>1.42604226430875</v>
      </c>
      <c r="I183" s="40">
        <v>2.2682265640827901</v>
      </c>
      <c r="J183" s="40">
        <v>1.5704336432377799</v>
      </c>
      <c r="K183" s="40">
        <v>1.4868298540071101</v>
      </c>
      <c r="L183" s="40">
        <v>0.97281525046933404</v>
      </c>
      <c r="M183" s="40">
        <v>1.22851741849931</v>
      </c>
      <c r="N183"/>
      <c r="O183" s="395">
        <v>1.4467000000000001</v>
      </c>
      <c r="P183" s="297">
        <v>0.1308</v>
      </c>
      <c r="Q183" s="703"/>
      <c r="R183" s="40">
        <v>31.5</v>
      </c>
      <c r="S183" s="40">
        <v>1.23125738489906</v>
      </c>
      <c r="T183" s="40">
        <v>1.2985849501045601</v>
      </c>
      <c r="U183" s="40">
        <v>1.03666193643311</v>
      </c>
      <c r="V183" s="40">
        <v>1.29081643624731</v>
      </c>
      <c r="W183" s="40">
        <v>1.5176010834212299</v>
      </c>
      <c r="X183" s="40">
        <v>1.09946073119666</v>
      </c>
      <c r="Y183" s="40">
        <v>1.1538539056121699</v>
      </c>
      <c r="Z183" s="40">
        <v>0.77790221591081699</v>
      </c>
      <c r="AA183" s="40"/>
      <c r="AB183" s="395">
        <v>1.17576733047811</v>
      </c>
      <c r="AC183" s="297">
        <v>7.7020380019226495E-2</v>
      </c>
      <c r="AD183" s="706"/>
      <c r="AE183" s="706"/>
      <c r="AI183"/>
      <c r="AM183"/>
      <c r="AN183"/>
      <c r="AP183"/>
      <c r="AQ183"/>
      <c r="AR183"/>
      <c r="AT183" s="41"/>
      <c r="AV183" s="41"/>
      <c r="BD183"/>
      <c r="BE183"/>
      <c r="BF183" s="706"/>
      <c r="BJ183"/>
      <c r="BO183" s="40"/>
      <c r="BP183" s="40"/>
      <c r="BU183"/>
      <c r="CA183" s="40"/>
      <c r="CB183" s="40"/>
      <c r="CE183" s="40"/>
      <c r="CF183" s="40"/>
      <c r="CG183" s="40"/>
      <c r="CH183" s="40"/>
      <c r="CI183" s="40"/>
      <c r="CJ183" s="40"/>
      <c r="CK183" s="40"/>
    </row>
    <row r="184" spans="3:89" x14ac:dyDescent="0.2">
      <c r="C184" s="40"/>
      <c r="D184" s="40">
        <v>31.75</v>
      </c>
      <c r="E184" s="40">
        <v>1.1879480773518301</v>
      </c>
      <c r="F184" s="40">
        <v>2.09212075318902</v>
      </c>
      <c r="G184" s="40">
        <v>1.29393499430032</v>
      </c>
      <c r="H184" s="40">
        <v>2.2679226333777498</v>
      </c>
      <c r="I184" s="40">
        <v>1.90316729409686</v>
      </c>
      <c r="J184" s="40">
        <v>1.7042812460232</v>
      </c>
      <c r="K184" s="40">
        <v>1.20409493293575</v>
      </c>
      <c r="L184" s="40">
        <v>0.99884840080838899</v>
      </c>
      <c r="M184" s="40">
        <v>1.15374631811699</v>
      </c>
      <c r="N184"/>
      <c r="O184" s="395">
        <v>1.5322</v>
      </c>
      <c r="P184" s="297">
        <v>0.1552</v>
      </c>
      <c r="Q184" s="703"/>
      <c r="R184" s="40">
        <v>31.75</v>
      </c>
      <c r="S184" s="40">
        <v>1.1274164235387101</v>
      </c>
      <c r="T184" s="40">
        <v>0.88633381740262895</v>
      </c>
      <c r="U184" s="40">
        <v>1.0714538583752</v>
      </c>
      <c r="V184" s="40">
        <v>1.29081643624731</v>
      </c>
      <c r="W184" s="40">
        <v>1.5609611112909101</v>
      </c>
      <c r="X184" s="40">
        <v>1.16719536748384</v>
      </c>
      <c r="Y184" s="40">
        <v>0.97480760006461098</v>
      </c>
      <c r="Z184" s="40">
        <v>0.60327108182240996</v>
      </c>
      <c r="AA184" s="40"/>
      <c r="AB184" s="395">
        <v>1.0852819620281999</v>
      </c>
      <c r="AC184" s="297">
        <v>0.10011697140671499</v>
      </c>
      <c r="AD184" s="706"/>
      <c r="AE184" s="706"/>
      <c r="AI184"/>
      <c r="AM184"/>
      <c r="AN184"/>
      <c r="AP184"/>
      <c r="AQ184"/>
      <c r="AR184"/>
      <c r="AT184" s="41"/>
      <c r="AV184" s="41"/>
      <c r="BD184"/>
      <c r="BE184"/>
      <c r="BF184" s="706"/>
      <c r="BJ184"/>
      <c r="BO184" s="40"/>
      <c r="BP184" s="40"/>
      <c r="BU184"/>
      <c r="CA184" s="40"/>
      <c r="CB184" s="40"/>
      <c r="CE184" s="40"/>
      <c r="CF184" s="40"/>
      <c r="CG184" s="40"/>
      <c r="CH184" s="40"/>
      <c r="CI184" s="40"/>
      <c r="CJ184" s="40"/>
      <c r="CK184" s="40"/>
    </row>
    <row r="185" spans="3:89" x14ac:dyDescent="0.2">
      <c r="C185" s="40"/>
      <c r="D185" s="40">
        <v>32</v>
      </c>
      <c r="E185" s="40">
        <v>1.24959469145281</v>
      </c>
      <c r="F185" s="40">
        <v>1.1731790526683501</v>
      </c>
      <c r="G185" s="40">
        <v>1.18610707516421</v>
      </c>
      <c r="H185" s="40">
        <v>2.0080564699988299</v>
      </c>
      <c r="I185" s="40">
        <v>1.9595029679112199</v>
      </c>
      <c r="J185" s="40">
        <v>1.3177840437164901</v>
      </c>
      <c r="K185" s="40">
        <v>1.45783140244071</v>
      </c>
      <c r="L185" s="40">
        <v>1.0102311831622299</v>
      </c>
      <c r="M185" s="40">
        <v>0.94169409858841202</v>
      </c>
      <c r="N185"/>
      <c r="O185" s="395">
        <v>1.3677999999999999</v>
      </c>
      <c r="P185" s="297">
        <v>0.1275</v>
      </c>
      <c r="Q185" s="703"/>
      <c r="R185" s="40">
        <v>32</v>
      </c>
      <c r="S185" s="40">
        <v>1.1361425576365001</v>
      </c>
      <c r="T185" s="40">
        <v>1.0048546179673701</v>
      </c>
      <c r="U185" s="40">
        <v>1.2172430988949099</v>
      </c>
      <c r="V185" s="40">
        <v>1.34539952662512</v>
      </c>
      <c r="W185" s="40">
        <v>1.8021512857425399</v>
      </c>
      <c r="X185" s="40">
        <v>1.1909783453601399</v>
      </c>
      <c r="Y185" s="40">
        <v>0.57692690920702705</v>
      </c>
      <c r="Z185" s="40">
        <v>0.75880195380083704</v>
      </c>
      <c r="AA185" s="40"/>
      <c r="AB185" s="395">
        <v>1.1290622869043001</v>
      </c>
      <c r="AC185" s="297">
        <v>0.131535160995638</v>
      </c>
      <c r="AD185" s="706"/>
      <c r="AE185" s="706"/>
      <c r="AI185"/>
      <c r="AM185"/>
      <c r="AN185"/>
      <c r="AP185"/>
      <c r="AQ185"/>
      <c r="AR185"/>
      <c r="AT185" s="41"/>
      <c r="AV185" s="41"/>
      <c r="BD185"/>
      <c r="BE185"/>
      <c r="BF185" s="706"/>
      <c r="BJ185"/>
      <c r="BO185" s="40"/>
      <c r="BP185" s="40"/>
      <c r="BU185"/>
      <c r="CA185" s="40"/>
      <c r="CB185" s="40"/>
      <c r="CE185" s="40"/>
      <c r="CF185" s="40"/>
      <c r="CG185" s="40"/>
      <c r="CH185" s="40"/>
      <c r="CI185" s="40"/>
      <c r="CJ185" s="40"/>
      <c r="CK185" s="40"/>
    </row>
    <row r="186" spans="3:89" x14ac:dyDescent="0.2">
      <c r="C186" s="40"/>
      <c r="D186" s="40">
        <v>32.25</v>
      </c>
      <c r="E186" s="40">
        <v>1.5863902038909901</v>
      </c>
      <c r="F186" s="40">
        <v>1.33717182347145</v>
      </c>
      <c r="G186" s="40">
        <v>1.1838649786072999</v>
      </c>
      <c r="H186" s="40">
        <v>1.91217010556946</v>
      </c>
      <c r="I186" s="40">
        <v>1.7293459037050301</v>
      </c>
      <c r="J186" s="40">
        <v>1.3760644291745601</v>
      </c>
      <c r="K186" s="40">
        <v>1.4192466836567501</v>
      </c>
      <c r="L186" s="40">
        <v>0.993367685903777</v>
      </c>
      <c r="M186" s="40">
        <v>1.54146355404128</v>
      </c>
      <c r="N186"/>
      <c r="O186" s="395">
        <v>1.4533</v>
      </c>
      <c r="P186" s="297">
        <v>9.2799999999999994E-2</v>
      </c>
      <c r="Q186" s="703"/>
      <c r="R186" s="40">
        <v>32.25</v>
      </c>
      <c r="S186" s="40">
        <v>1.2646347599750301</v>
      </c>
      <c r="T186" s="40">
        <v>0.86572330006971898</v>
      </c>
      <c r="U186" s="40">
        <v>0.89824403150785603</v>
      </c>
      <c r="V186" s="40">
        <v>0.59561958209967403</v>
      </c>
      <c r="W186" s="40">
        <v>1.9873347500319101</v>
      </c>
      <c r="X186" s="40">
        <v>1.08763513636533</v>
      </c>
      <c r="Y186" s="40">
        <v>1.0295927684105</v>
      </c>
      <c r="Z186" s="40">
        <v>1.3724418216613801</v>
      </c>
      <c r="AA186" s="40"/>
      <c r="AB186" s="395">
        <v>1.1376532687651699</v>
      </c>
      <c r="AC186" s="297">
        <v>0.148351096391617</v>
      </c>
      <c r="AD186" s="706"/>
      <c r="AE186" s="706"/>
      <c r="AI186"/>
      <c r="AM186"/>
      <c r="AN186"/>
      <c r="AP186"/>
      <c r="AQ186"/>
      <c r="AR186"/>
      <c r="AT186" s="41"/>
      <c r="AV186" s="41"/>
      <c r="BD186"/>
      <c r="BE186"/>
      <c r="BF186" s="706"/>
      <c r="BJ186"/>
      <c r="BO186" s="40"/>
      <c r="BP186" s="40"/>
      <c r="BU186"/>
      <c r="CA186" s="40"/>
      <c r="CB186" s="40"/>
      <c r="CE186" s="40"/>
      <c r="CF186" s="40"/>
      <c r="CG186" s="40"/>
      <c r="CH186" s="40"/>
      <c r="CI186" s="40"/>
      <c r="CJ186" s="40"/>
      <c r="CK186" s="40"/>
    </row>
    <row r="187" spans="3:89" x14ac:dyDescent="0.2">
      <c r="C187" s="40"/>
      <c r="D187" s="40">
        <v>32.5</v>
      </c>
      <c r="E187" s="40">
        <v>0.96256663636748296</v>
      </c>
      <c r="F187" s="40">
        <v>1.6651574097208299</v>
      </c>
      <c r="G187" s="40">
        <v>1.2541793386414299</v>
      </c>
      <c r="H187" s="40">
        <v>1.05296407504303</v>
      </c>
      <c r="I187" s="40">
        <v>2.2503667078410299</v>
      </c>
      <c r="J187" s="40">
        <v>1.1546139750033799</v>
      </c>
      <c r="K187" s="40">
        <v>1.52493526648225</v>
      </c>
      <c r="L187" s="40">
        <v>0.87553372605994495</v>
      </c>
      <c r="M187" s="40">
        <v>1.23765505752976</v>
      </c>
      <c r="N187"/>
      <c r="O187" s="395">
        <v>1.33</v>
      </c>
      <c r="P187" s="297">
        <v>0.14249999999999999</v>
      </c>
      <c r="Q187" s="703"/>
      <c r="R187" s="40">
        <v>32.5</v>
      </c>
      <c r="S187" s="40">
        <v>1.0869588451972001</v>
      </c>
      <c r="T187" s="40">
        <v>1.3184866315336701</v>
      </c>
      <c r="U187" s="40">
        <v>1.0579318243521101</v>
      </c>
      <c r="V187" s="40">
        <v>0.94328892854940904</v>
      </c>
      <c r="W187" s="40">
        <v>1.95120139094041</v>
      </c>
      <c r="X187" s="40">
        <v>1.20108851750624</v>
      </c>
      <c r="Y187" s="40">
        <v>0.74176319847330696</v>
      </c>
      <c r="Z187" s="40">
        <v>1.31965554872102</v>
      </c>
      <c r="AA187" s="40"/>
      <c r="AB187" s="395">
        <v>1.20254686065917</v>
      </c>
      <c r="AC187" s="297">
        <v>0.12687540038706399</v>
      </c>
      <c r="AD187" s="706"/>
      <c r="AE187" s="706"/>
      <c r="AI187"/>
      <c r="AM187"/>
      <c r="AN187"/>
      <c r="AP187"/>
      <c r="AQ187"/>
      <c r="AR187"/>
      <c r="AT187" s="41"/>
      <c r="AV187" s="41"/>
      <c r="BD187"/>
      <c r="BE187"/>
      <c r="BF187" s="706"/>
      <c r="BJ187"/>
      <c r="BO187" s="40"/>
      <c r="BP187" s="40"/>
      <c r="BU187"/>
      <c r="CA187" s="40"/>
      <c r="CB187" s="40"/>
      <c r="CE187" s="40"/>
      <c r="CF187" s="40"/>
      <c r="CG187" s="40"/>
      <c r="CH187" s="40"/>
      <c r="CI187" s="40"/>
      <c r="CJ187" s="40"/>
      <c r="CK187" s="40"/>
    </row>
    <row r="188" spans="3:89" x14ac:dyDescent="0.2">
      <c r="C188" s="40"/>
      <c r="D188" s="40">
        <v>32.75</v>
      </c>
      <c r="E188" s="40">
        <v>1.61147733022754</v>
      </c>
      <c r="F188" s="40">
        <v>1.49864169821324</v>
      </c>
      <c r="G188" s="40">
        <v>1.3555509462175801</v>
      </c>
      <c r="H188" s="40">
        <v>1.6105537838858099</v>
      </c>
      <c r="I188" s="40">
        <v>1.5538246418675501</v>
      </c>
      <c r="J188" s="40">
        <v>1.3577169482460001</v>
      </c>
      <c r="K188" s="40">
        <v>1.3020833379277701</v>
      </c>
      <c r="L188" s="40">
        <v>1.0276217717221601</v>
      </c>
      <c r="M188" s="40">
        <v>1.1572834013314801</v>
      </c>
      <c r="N188"/>
      <c r="O188" s="395">
        <v>1.3867</v>
      </c>
      <c r="P188" s="297">
        <v>6.7400000000000002E-2</v>
      </c>
      <c r="Q188" s="703"/>
      <c r="R188" s="40">
        <v>32.75</v>
      </c>
      <c r="S188" s="40">
        <v>1.03470121591602</v>
      </c>
      <c r="T188" s="40">
        <v>1.36557543649628</v>
      </c>
      <c r="U188" s="40">
        <v>1.1413752756372999</v>
      </c>
      <c r="V188" s="40">
        <v>1.5065671782521</v>
      </c>
      <c r="W188" s="40">
        <v>2.1448762000886101</v>
      </c>
      <c r="X188" s="40">
        <v>1.30969545141543</v>
      </c>
      <c r="Y188" s="40">
        <v>0.798821928155379</v>
      </c>
      <c r="Z188" s="40">
        <v>0.98534280591404599</v>
      </c>
      <c r="AA188" s="40"/>
      <c r="AB188" s="395">
        <v>1.2858694364844001</v>
      </c>
      <c r="AC188" s="297">
        <v>0.146690661351801</v>
      </c>
      <c r="AD188" s="706"/>
      <c r="AE188" s="706"/>
      <c r="AI188"/>
      <c r="AM188"/>
      <c r="AN188"/>
      <c r="AP188"/>
      <c r="AQ188"/>
      <c r="AR188"/>
      <c r="AT188" s="41"/>
      <c r="AV188" s="41"/>
      <c r="BD188"/>
      <c r="BE188"/>
      <c r="BF188" s="706"/>
      <c r="BJ188"/>
      <c r="BO188" s="40"/>
      <c r="BP188" s="40"/>
      <c r="BU188"/>
      <c r="CA188" s="40"/>
      <c r="CB188" s="40"/>
      <c r="CE188" s="40"/>
      <c r="CF188" s="40"/>
      <c r="CG188" s="40"/>
      <c r="CH188" s="40"/>
      <c r="CI188" s="40"/>
      <c r="CJ188" s="40"/>
      <c r="CK188" s="40"/>
    </row>
    <row r="189" spans="3:89" x14ac:dyDescent="0.2">
      <c r="C189" s="40"/>
      <c r="D189" s="40">
        <v>33</v>
      </c>
      <c r="E189" s="40">
        <v>1.1097752267385199</v>
      </c>
      <c r="F189" s="40">
        <v>1.2026136847983799</v>
      </c>
      <c r="G189" s="40">
        <v>1.29661402383708</v>
      </c>
      <c r="H189" s="40">
        <v>1.0687910863072001</v>
      </c>
      <c r="I189" s="40">
        <v>1.7574291767475001</v>
      </c>
      <c r="J189" s="40">
        <v>1.67512915770167</v>
      </c>
      <c r="K189" s="40">
        <v>1.97084043334388</v>
      </c>
      <c r="L189" s="40">
        <v>1.1500428596304499</v>
      </c>
      <c r="M189" s="40">
        <v>1.60038175933168</v>
      </c>
      <c r="N189"/>
      <c r="O189" s="395">
        <v>1.4267000000000001</v>
      </c>
      <c r="P189" s="297">
        <v>0.1101</v>
      </c>
      <c r="Q189" s="703"/>
      <c r="R189" s="40">
        <v>33</v>
      </c>
      <c r="S189" s="40">
        <v>1.0511250595878701</v>
      </c>
      <c r="T189" s="40">
        <v>0.93362273911390203</v>
      </c>
      <c r="U189" s="40">
        <v>1.01767161366404</v>
      </c>
      <c r="V189" s="40">
        <v>1.5766400638058999</v>
      </c>
      <c r="W189" s="40">
        <v>1.9222947042671299</v>
      </c>
      <c r="X189" s="40">
        <v>1.01670241183229</v>
      </c>
      <c r="Y189" s="40">
        <v>0.97784229818673996</v>
      </c>
      <c r="Z189" s="40">
        <v>0.98031558690098997</v>
      </c>
      <c r="AA189" s="40"/>
      <c r="AB189" s="395">
        <v>1.18452680966986</v>
      </c>
      <c r="AC189" s="297">
        <v>0.12812030797329199</v>
      </c>
      <c r="AD189" s="706"/>
      <c r="AE189" s="706"/>
      <c r="AI189"/>
      <c r="AM189"/>
      <c r="AN189"/>
      <c r="AP189"/>
      <c r="AQ189"/>
      <c r="AR189"/>
      <c r="AT189" s="41"/>
      <c r="AV189" s="41"/>
      <c r="BD189"/>
      <c r="BE189"/>
      <c r="BF189" s="706"/>
      <c r="BJ189"/>
      <c r="BO189" s="40"/>
      <c r="BP189" s="40"/>
      <c r="BU189"/>
      <c r="CA189" s="40"/>
      <c r="CB189" s="40"/>
      <c r="CE189" s="40"/>
      <c r="CF189" s="40"/>
      <c r="CG189" s="40"/>
      <c r="CH189" s="40"/>
      <c r="CI189" s="40"/>
      <c r="CJ189" s="40"/>
      <c r="CK189" s="40"/>
    </row>
    <row r="190" spans="3:89" x14ac:dyDescent="0.2">
      <c r="C190" s="40"/>
      <c r="D190" s="40">
        <v>33.25</v>
      </c>
      <c r="E190" s="40">
        <v>1.18490980017617</v>
      </c>
      <c r="F190" s="40">
        <v>1.1704367500313599</v>
      </c>
      <c r="G190" s="40">
        <v>1.2892468485658299</v>
      </c>
      <c r="H190" s="40">
        <v>1.20395895879657</v>
      </c>
      <c r="I190" s="40">
        <v>2.14320620592565</v>
      </c>
      <c r="J190" s="40">
        <v>1.7931178427424299</v>
      </c>
      <c r="K190" s="40">
        <v>1.11951610351154</v>
      </c>
      <c r="L190" s="40">
        <v>0.87712493443759598</v>
      </c>
      <c r="M190" s="40">
        <v>1.21153630547742</v>
      </c>
      <c r="N190"/>
      <c r="O190" s="395">
        <v>1.3310999999999999</v>
      </c>
      <c r="P190" s="297">
        <v>0.1288</v>
      </c>
      <c r="Q190" s="703"/>
      <c r="R190" s="40">
        <v>33.25</v>
      </c>
      <c r="S190" s="40">
        <v>1.0730235193537401</v>
      </c>
      <c r="T190" s="40">
        <v>1.14033338373649</v>
      </c>
      <c r="U190" s="40">
        <v>1.06130996845787</v>
      </c>
      <c r="V190" s="40">
        <v>0.94328892854940904</v>
      </c>
      <c r="W190" s="40">
        <v>1.8548457672753</v>
      </c>
      <c r="X190" s="40">
        <v>1.19566354517637</v>
      </c>
      <c r="Y190" s="40">
        <v>0.82168381476551999</v>
      </c>
      <c r="Z190" s="40">
        <v>0.62683636766442696</v>
      </c>
      <c r="AA190" s="40"/>
      <c r="AB190" s="395">
        <v>1.0896231618723899</v>
      </c>
      <c r="AC190" s="297">
        <v>0.12732380885175501</v>
      </c>
      <c r="AD190" s="706"/>
      <c r="AE190" s="706"/>
      <c r="AI190"/>
      <c r="AM190"/>
      <c r="AN190"/>
      <c r="AP190"/>
      <c r="AQ190"/>
      <c r="AR190"/>
      <c r="AT190" s="41"/>
      <c r="AV190" s="41"/>
      <c r="BD190"/>
      <c r="BE190"/>
      <c r="BF190" s="706"/>
      <c r="BJ190"/>
      <c r="BO190" s="40"/>
      <c r="BP190" s="40"/>
      <c r="BU190"/>
      <c r="CA190" s="40"/>
      <c r="CB190" s="40"/>
      <c r="CE190" s="40"/>
      <c r="CF190" s="40"/>
      <c r="CG190" s="40"/>
      <c r="CH190" s="40"/>
      <c r="CI190" s="40"/>
      <c r="CJ190" s="40"/>
      <c r="CK190" s="40"/>
    </row>
    <row r="191" spans="3:89" x14ac:dyDescent="0.2">
      <c r="C191" s="40"/>
      <c r="D191" s="40">
        <v>33.5</v>
      </c>
      <c r="E191" s="40">
        <v>0.82880098403053404</v>
      </c>
      <c r="F191" s="40">
        <v>1.3737548900288099</v>
      </c>
      <c r="G191" s="40">
        <v>1.35019305265904</v>
      </c>
      <c r="H191" s="40">
        <v>1.33117201340053</v>
      </c>
      <c r="I191" s="40">
        <v>1.8794271465377399</v>
      </c>
      <c r="J191" s="40">
        <v>1.5595396416039999</v>
      </c>
      <c r="K191" s="40">
        <v>1.0083553625570301</v>
      </c>
      <c r="L191" s="40">
        <v>0.92485959522340999</v>
      </c>
      <c r="M191" s="40">
        <v>1.25078757975901</v>
      </c>
      <c r="N191"/>
      <c r="O191" s="395">
        <v>1.2778</v>
      </c>
      <c r="P191" s="297">
        <v>0.10929999999999999</v>
      </c>
      <c r="Q191" s="703"/>
      <c r="R191" s="40">
        <v>33.5</v>
      </c>
      <c r="S191" s="40"/>
      <c r="T191" s="40"/>
      <c r="U191" s="40">
        <v>1.1475871369005901</v>
      </c>
      <c r="V191" s="40">
        <v>1.2346176173060299</v>
      </c>
      <c r="W191" s="40">
        <v>1.68622342211674</v>
      </c>
      <c r="X191" s="40">
        <v>1.1013348139889401</v>
      </c>
      <c r="Y191" s="40">
        <v>1.0042802173819301</v>
      </c>
      <c r="Z191" s="40">
        <v>0.80731871551208401</v>
      </c>
      <c r="AA191" s="40"/>
      <c r="AB191" s="395">
        <v>1.1635603205343801</v>
      </c>
      <c r="AC191" s="297">
        <v>0.120364896024483</v>
      </c>
      <c r="AD191" s="706"/>
      <c r="AE191" s="706"/>
      <c r="AI191"/>
      <c r="AM191"/>
      <c r="AN191"/>
      <c r="AP191"/>
      <c r="AQ191"/>
      <c r="AR191"/>
      <c r="AT191" s="41"/>
      <c r="AV191" s="41"/>
      <c r="BD191"/>
      <c r="BE191"/>
      <c r="BF191" s="706"/>
      <c r="BJ191"/>
      <c r="BO191" s="40"/>
      <c r="BP191" s="40"/>
      <c r="BU191"/>
      <c r="CA191" s="40"/>
      <c r="CB191" s="40"/>
      <c r="CE191" s="40"/>
      <c r="CF191" s="40"/>
      <c r="CG191" s="40"/>
      <c r="CH191" s="40"/>
      <c r="CI191" s="40"/>
      <c r="CJ191" s="40"/>
      <c r="CK191" s="40"/>
    </row>
    <row r="192" spans="3:89" x14ac:dyDescent="0.2">
      <c r="C192" s="40"/>
      <c r="D192" s="40">
        <v>33.75</v>
      </c>
      <c r="E192" s="40">
        <v>0.83434478521761501</v>
      </c>
      <c r="F192" s="40">
        <v>1.15635930283324</v>
      </c>
      <c r="G192" s="40">
        <v>1.39484228855778</v>
      </c>
      <c r="H192" s="40">
        <v>1.5686464872349799</v>
      </c>
      <c r="I192" s="40">
        <v>2.2503667078410299</v>
      </c>
      <c r="J192" s="40">
        <v>2.02599022561472</v>
      </c>
      <c r="K192" s="40">
        <v>1.82690264356494</v>
      </c>
      <c r="L192" s="40">
        <v>1.04324166306654</v>
      </c>
      <c r="M192" s="40">
        <v>1.39759358634022</v>
      </c>
      <c r="N192"/>
      <c r="O192" s="395">
        <v>1.5</v>
      </c>
      <c r="P192" s="297">
        <v>0.15609999999999999</v>
      </c>
      <c r="Q192" s="703"/>
      <c r="R192" s="40">
        <v>33.75</v>
      </c>
      <c r="S192" s="40"/>
      <c r="T192" s="40"/>
      <c r="U192" s="40">
        <v>1.2090650211771099</v>
      </c>
      <c r="V192" s="40">
        <v>1.1491954289923001</v>
      </c>
      <c r="W192" s="40">
        <v>2.0234681097548699</v>
      </c>
      <c r="X192" s="40">
        <v>1.21146829502695</v>
      </c>
      <c r="Y192" s="40">
        <v>0.93750629222492898</v>
      </c>
      <c r="Z192" s="40">
        <v>0.79179333303795096</v>
      </c>
      <c r="AA192" s="40"/>
      <c r="AB192" s="395">
        <v>1.22041608003568</v>
      </c>
      <c r="AC192" s="297">
        <v>0.17454027808769801</v>
      </c>
      <c r="AD192" s="706"/>
      <c r="AE192" s="706"/>
      <c r="AI192"/>
      <c r="AM192"/>
      <c r="AN192"/>
      <c r="AP192"/>
      <c r="AQ192"/>
      <c r="AR192"/>
      <c r="AT192" s="41"/>
      <c r="AV192" s="41"/>
      <c r="BD192"/>
      <c r="BE192"/>
      <c r="BF192" s="706"/>
      <c r="BJ192"/>
      <c r="BO192" s="40"/>
      <c r="BP192" s="40"/>
      <c r="BU192"/>
      <c r="CA192" s="40"/>
      <c r="CB192" s="40"/>
      <c r="CE192" s="40"/>
      <c r="CF192" s="40"/>
      <c r="CG192" s="40"/>
      <c r="CH192" s="40"/>
      <c r="CI192" s="40"/>
      <c r="CJ192" s="40"/>
      <c r="CK192" s="40"/>
    </row>
    <row r="193" spans="3:89" x14ac:dyDescent="0.2">
      <c r="C193" s="40"/>
      <c r="D193" s="40">
        <v>34</v>
      </c>
      <c r="E193" s="40">
        <v>1.0026160147199701</v>
      </c>
      <c r="F193" s="40">
        <v>1.28190689478509</v>
      </c>
      <c r="G193" s="40">
        <v>1.1517271506970099</v>
      </c>
      <c r="H193" s="40">
        <v>1.93718384256375</v>
      </c>
      <c r="I193" s="40">
        <v>2.2177524746158999</v>
      </c>
      <c r="J193" s="40">
        <v>1.42463139508732</v>
      </c>
      <c r="K193" s="40">
        <v>1.32865646528295</v>
      </c>
      <c r="L193" s="40">
        <v>1.04580273246489</v>
      </c>
      <c r="M193" s="40">
        <v>1.19422860712287</v>
      </c>
      <c r="N193"/>
      <c r="O193" s="395">
        <v>1.3977999999999999</v>
      </c>
      <c r="P193" s="297">
        <v>0.1381</v>
      </c>
      <c r="Q193" s="703"/>
      <c r="R193" s="40">
        <v>34</v>
      </c>
      <c r="S193" s="40"/>
      <c r="T193" s="40"/>
      <c r="U193" s="40">
        <v>1.14534715252287</v>
      </c>
      <c r="V193" s="40">
        <v>1.27007116251032</v>
      </c>
      <c r="W193" s="40">
        <v>1.65556481444188</v>
      </c>
      <c r="X193" s="40">
        <v>1.23689332259624</v>
      </c>
      <c r="Y193" s="40">
        <v>0.946160206481238</v>
      </c>
      <c r="Z193" s="40">
        <v>1.01801995884874</v>
      </c>
      <c r="AA193" s="40"/>
      <c r="AB193" s="395">
        <v>1.2120094362335501</v>
      </c>
      <c r="AC193" s="297">
        <v>0.10222252455007801</v>
      </c>
      <c r="AD193" s="706"/>
      <c r="AE193" s="706"/>
      <c r="AI193"/>
      <c r="AM193"/>
      <c r="AN193"/>
      <c r="AP193"/>
      <c r="AQ193"/>
      <c r="AR193"/>
      <c r="AT193" s="41"/>
      <c r="AV193" s="41"/>
      <c r="BD193"/>
      <c r="BE193"/>
      <c r="BF193" s="706"/>
      <c r="BJ193"/>
      <c r="BO193" s="40"/>
      <c r="BP193" s="40"/>
      <c r="BU193"/>
      <c r="CA193" s="40"/>
      <c r="CB193" s="40"/>
      <c r="CE193" s="40"/>
      <c r="CF193" s="40"/>
      <c r="CG193" s="40"/>
      <c r="CH193" s="40"/>
      <c r="CI193" s="40"/>
      <c r="CJ193" s="40"/>
      <c r="CK193" s="40"/>
    </row>
    <row r="194" spans="3:89" x14ac:dyDescent="0.2">
      <c r="C194" s="40"/>
      <c r="D194" s="40">
        <v>34.25</v>
      </c>
      <c r="E194" s="40">
        <v>0.95353692649119404</v>
      </c>
      <c r="F194" s="40">
        <v>1.33865598779798</v>
      </c>
      <c r="G194" s="40">
        <v>1.3689457387786099</v>
      </c>
      <c r="H194" s="40">
        <v>1.6909949202815699</v>
      </c>
      <c r="I194" s="40">
        <v>1.7441265794010199</v>
      </c>
      <c r="J194" s="40">
        <v>1.33559189213534</v>
      </c>
      <c r="K194" s="40">
        <v>1.5734089813492</v>
      </c>
      <c r="L194" s="40">
        <v>0.91869388867347102</v>
      </c>
      <c r="M194" s="40">
        <v>1.2293765078121099</v>
      </c>
      <c r="N194"/>
      <c r="O194" s="395">
        <v>1.35</v>
      </c>
      <c r="P194" s="297">
        <v>9.69E-2</v>
      </c>
      <c r="Q194" s="703"/>
      <c r="R194" s="40">
        <v>34.25</v>
      </c>
      <c r="S194" s="40"/>
      <c r="T194" s="40"/>
      <c r="U194" s="40">
        <v>1.1634399581941599</v>
      </c>
      <c r="V194" s="40">
        <v>1.10641408821197</v>
      </c>
      <c r="W194" s="40">
        <v>2.3232411675631699</v>
      </c>
      <c r="X194" s="40">
        <v>1.26040153071642</v>
      </c>
      <c r="Y194" s="40">
        <v>0.86081161534653206</v>
      </c>
      <c r="Z194" s="40">
        <v>1.1612968580129599</v>
      </c>
      <c r="AA194" s="40"/>
      <c r="AB194" s="395">
        <v>1.3126008696742</v>
      </c>
      <c r="AC194" s="297">
        <v>0.20943471403906799</v>
      </c>
      <c r="AD194" s="706"/>
      <c r="AE194" s="706"/>
      <c r="AI194"/>
      <c r="AM194"/>
      <c r="AN194"/>
      <c r="AP194"/>
      <c r="AQ194"/>
      <c r="AR194"/>
      <c r="AT194" s="41"/>
      <c r="AV194" s="41"/>
      <c r="BA194" s="23"/>
      <c r="BD194"/>
      <c r="BE194"/>
      <c r="BF194" s="706"/>
      <c r="BJ194"/>
      <c r="BO194" s="40"/>
      <c r="BP194" s="40"/>
      <c r="BU194"/>
      <c r="CA194" s="40"/>
      <c r="CB194" s="40"/>
      <c r="CE194" s="40"/>
      <c r="CF194" s="40"/>
      <c r="CG194" s="40"/>
      <c r="CH194" s="40"/>
      <c r="CI194" s="40"/>
      <c r="CJ194" s="40"/>
      <c r="CK194" s="40"/>
    </row>
    <row r="195" spans="3:89" x14ac:dyDescent="0.2">
      <c r="C195" s="40"/>
      <c r="D195" s="40">
        <v>34.5</v>
      </c>
      <c r="E195" s="40">
        <v>1.0410685702881699</v>
      </c>
      <c r="F195" s="40">
        <v>1.0754141516349101</v>
      </c>
      <c r="G195" s="40">
        <v>1.33590527504748</v>
      </c>
      <c r="H195" s="40">
        <v>1.2284580911443199</v>
      </c>
      <c r="I195" s="40">
        <v>1.68598894674216</v>
      </c>
      <c r="J195" s="40">
        <v>1.46024709192486</v>
      </c>
      <c r="K195" s="40">
        <v>2.0641627228503001</v>
      </c>
      <c r="L195" s="40">
        <v>1.0944171557818301</v>
      </c>
      <c r="M195" s="40">
        <v>1.23317092557986</v>
      </c>
      <c r="N195"/>
      <c r="O195" s="395">
        <v>1.3577999999999999</v>
      </c>
      <c r="P195" s="297">
        <v>0.1116</v>
      </c>
      <c r="Q195" s="703"/>
      <c r="R195" s="40">
        <v>34.5</v>
      </c>
      <c r="S195" s="40"/>
      <c r="T195" s="40"/>
      <c r="U195" s="40">
        <v>1.0240298712098399</v>
      </c>
      <c r="V195" s="40">
        <v>0.86243559181659701</v>
      </c>
      <c r="W195" s="40">
        <v>1.7950120368948199</v>
      </c>
      <c r="X195" s="40">
        <v>1.1940274448972701</v>
      </c>
      <c r="Y195" s="40">
        <v>0.67164627997845505</v>
      </c>
      <c r="Z195" s="40">
        <v>0.79179330882216603</v>
      </c>
      <c r="AA195" s="40"/>
      <c r="AB195" s="395">
        <v>1.0564907556031899</v>
      </c>
      <c r="AC195" s="297">
        <v>0.16545000737198801</v>
      </c>
      <c r="AD195" s="706"/>
      <c r="AE195" s="706"/>
      <c r="AI195"/>
      <c r="AM195"/>
      <c r="AN195"/>
      <c r="AP195"/>
      <c r="AQ195"/>
      <c r="AR195"/>
      <c r="AT195" s="41"/>
      <c r="AV195" s="41"/>
      <c r="BA195" s="23"/>
      <c r="BD195"/>
      <c r="BE195"/>
      <c r="BF195" s="706"/>
      <c r="BJ195"/>
      <c r="BO195" s="40"/>
      <c r="BP195" s="40"/>
      <c r="BU195"/>
      <c r="CA195" s="40"/>
      <c r="CB195" s="40"/>
      <c r="CE195" s="40"/>
      <c r="CF195" s="40"/>
      <c r="CG195" s="40"/>
      <c r="CH195" s="40"/>
      <c r="CI195" s="40"/>
      <c r="CJ195" s="40"/>
      <c r="CK195" s="40"/>
    </row>
    <row r="196" spans="3:89" x14ac:dyDescent="0.2">
      <c r="C196" s="40"/>
      <c r="D196" s="40">
        <v>34.75</v>
      </c>
      <c r="E196" s="40">
        <v>0.97863000506206699</v>
      </c>
      <c r="F196" s="40">
        <v>1.85017489968982</v>
      </c>
      <c r="G196" s="40">
        <v>1.29393499430032</v>
      </c>
      <c r="H196" s="40">
        <v>1.94033372763298</v>
      </c>
      <c r="I196" s="40">
        <v>2.6108150222056001</v>
      </c>
      <c r="J196" s="40">
        <v>1.3493295090594399</v>
      </c>
      <c r="K196" s="40">
        <v>1.50264719287953</v>
      </c>
      <c r="L196" s="40">
        <v>0.969507981307561</v>
      </c>
      <c r="M196" s="40">
        <v>1.2980745726637499</v>
      </c>
      <c r="N196"/>
      <c r="O196" s="395">
        <v>1.5322</v>
      </c>
      <c r="P196" s="297">
        <v>0.17469999999999999</v>
      </c>
      <c r="Q196" s="703"/>
      <c r="R196" s="40">
        <v>34.75</v>
      </c>
      <c r="S196" s="40"/>
      <c r="T196" s="40"/>
      <c r="U196" s="40">
        <v>1.31507628583228</v>
      </c>
      <c r="V196" s="40">
        <v>1.0510933727953999</v>
      </c>
      <c r="W196" s="40">
        <v>1.779256445089</v>
      </c>
      <c r="X196" s="40">
        <v>1.31477179257381</v>
      </c>
      <c r="Y196" s="40">
        <v>0.57692690920702705</v>
      </c>
      <c r="Z196" s="40">
        <v>0.75011996709066397</v>
      </c>
      <c r="AA196" s="40"/>
      <c r="AB196" s="395">
        <v>1.1312074620980299</v>
      </c>
      <c r="AC196" s="297">
        <v>0.17760855549860299</v>
      </c>
      <c r="AD196" s="706"/>
      <c r="AE196" s="706"/>
      <c r="AI196"/>
      <c r="AM196"/>
      <c r="AN196"/>
      <c r="AP196"/>
      <c r="AQ196"/>
      <c r="AR196"/>
      <c r="AT196" s="41"/>
      <c r="AV196" s="41"/>
      <c r="BA196" s="23"/>
      <c r="BD196"/>
      <c r="BE196"/>
      <c r="BF196" s="706"/>
      <c r="BJ196"/>
      <c r="BO196" s="40"/>
      <c r="BP196" s="40"/>
      <c r="BU196"/>
      <c r="CA196" s="40"/>
      <c r="CB196" s="40"/>
      <c r="CE196" s="40"/>
      <c r="CF196" s="40"/>
      <c r="CG196" s="40"/>
      <c r="CH196" s="40"/>
      <c r="CI196" s="40"/>
      <c r="CJ196" s="40"/>
      <c r="CK196" s="40"/>
    </row>
    <row r="197" spans="3:89" x14ac:dyDescent="0.2">
      <c r="C197" s="40"/>
      <c r="D197" s="40">
        <v>35</v>
      </c>
      <c r="E197" s="40">
        <v>1.1764703374916301</v>
      </c>
      <c r="F197" s="40">
        <v>0.91187194045874198</v>
      </c>
      <c r="G197" s="40">
        <v>1.3126876804199099</v>
      </c>
      <c r="H197" s="40">
        <v>1.4432234122129</v>
      </c>
      <c r="I197" s="40">
        <v>1.74135520533512</v>
      </c>
      <c r="J197" s="40">
        <v>1.4958629191915001</v>
      </c>
      <c r="K197" s="40">
        <v>1.0762117384913199</v>
      </c>
      <c r="L197" s="40">
        <v>1.11753864562454</v>
      </c>
      <c r="M197" s="40">
        <v>1.2039092046579301</v>
      </c>
      <c r="N197"/>
      <c r="O197" s="395">
        <v>1.2756000000000001</v>
      </c>
      <c r="P197" s="297">
        <v>8.3799999999999999E-2</v>
      </c>
      <c r="Q197" s="703"/>
      <c r="R197" s="40">
        <v>35</v>
      </c>
      <c r="S197" s="40"/>
      <c r="T197" s="40"/>
      <c r="U197" s="40">
        <v>1.0240298712098399</v>
      </c>
      <c r="V197" s="40">
        <v>1.32359905687535</v>
      </c>
      <c r="W197" s="40">
        <v>1.95601917276304</v>
      </c>
      <c r="X197" s="40">
        <v>1.0392957971825101</v>
      </c>
      <c r="Y197" s="40">
        <v>0.76236780573868301</v>
      </c>
      <c r="Z197" s="40">
        <v>0.86942012331222396</v>
      </c>
      <c r="AA197" s="40"/>
      <c r="AB197" s="395">
        <v>1.1624553045136099</v>
      </c>
      <c r="AC197" s="297">
        <v>0.176633368954387</v>
      </c>
      <c r="AD197" s="706"/>
      <c r="AE197" s="706"/>
      <c r="AI197"/>
      <c r="AM197"/>
      <c r="AN197"/>
      <c r="AP197"/>
      <c r="AQ197"/>
      <c r="AR197"/>
      <c r="AT197" s="41"/>
      <c r="AV197" s="41"/>
      <c r="BA197" s="23"/>
      <c r="BD197"/>
      <c r="BE197"/>
      <c r="BF197" s="706"/>
      <c r="BJ197"/>
      <c r="BO197" s="40"/>
      <c r="BP197" s="40"/>
      <c r="BU197"/>
      <c r="CA197" s="40"/>
      <c r="CB197" s="40"/>
      <c r="CE197" s="40"/>
      <c r="CF197" s="40"/>
      <c r="CG197" s="40"/>
      <c r="CH197" s="40"/>
      <c r="CI197" s="40"/>
      <c r="CJ197" s="40"/>
      <c r="CK197" s="40"/>
    </row>
    <row r="198" spans="3:89" x14ac:dyDescent="0.2">
      <c r="C198" s="40"/>
      <c r="D198" s="40">
        <v>35.25</v>
      </c>
      <c r="E198" s="40">
        <v>0.97982924286024498</v>
      </c>
      <c r="F198" s="40">
        <v>1.27970430561879</v>
      </c>
      <c r="G198" s="40">
        <v>1.1838649786072999</v>
      </c>
      <c r="H198" s="40">
        <v>1.1630372262261499</v>
      </c>
      <c r="I198" s="40">
        <v>2.0003260389964801</v>
      </c>
      <c r="J198" s="40">
        <v>1.8380289258940901</v>
      </c>
      <c r="K198" s="40">
        <v>1.82690265686804</v>
      </c>
      <c r="L198" s="40">
        <v>0.87712493443759598</v>
      </c>
      <c r="M198" s="40">
        <v>1.2657451822416801</v>
      </c>
      <c r="N198"/>
      <c r="O198" s="395">
        <v>1.38</v>
      </c>
      <c r="P198" s="297">
        <v>0.1353</v>
      </c>
      <c r="Q198" s="703"/>
      <c r="R198" s="40">
        <v>35.25</v>
      </c>
      <c r="S198" s="40"/>
      <c r="T198" s="40"/>
      <c r="U198" s="40">
        <v>1.15841346794809</v>
      </c>
      <c r="V198" s="40">
        <v>1.09679308298186</v>
      </c>
      <c r="W198" s="40">
        <v>1.7623754544058201</v>
      </c>
      <c r="X198" s="40">
        <v>1.0629161576870001</v>
      </c>
      <c r="Y198" s="40">
        <v>0.75092076987652101</v>
      </c>
      <c r="Z198" s="40">
        <v>0.70381625919755397</v>
      </c>
      <c r="AA198" s="40"/>
      <c r="AB198" s="395">
        <v>1.0892058653494701</v>
      </c>
      <c r="AC198" s="297">
        <v>0.155097566802018</v>
      </c>
      <c r="AD198" s="706"/>
      <c r="AE198" s="706"/>
      <c r="AI198"/>
      <c r="AM198"/>
      <c r="AN198"/>
      <c r="AP198"/>
      <c r="AQ198"/>
      <c r="AR198"/>
      <c r="AT198" s="41"/>
      <c r="AV198" s="41"/>
      <c r="BA198" s="23"/>
      <c r="BD198"/>
      <c r="BE198"/>
      <c r="BF198" s="706"/>
      <c r="BJ198"/>
      <c r="BO198" s="40"/>
      <c r="BP198" s="40"/>
      <c r="BU198"/>
      <c r="CA198" s="40"/>
      <c r="CB198" s="40"/>
      <c r="CE198" s="40"/>
      <c r="CF198" s="40"/>
      <c r="CG198" s="40"/>
      <c r="CH198" s="40"/>
      <c r="CI198" s="40"/>
      <c r="CJ198" s="40"/>
      <c r="CK198" s="40"/>
    </row>
    <row r="199" spans="3:89" x14ac:dyDescent="0.2">
      <c r="C199" s="40"/>
      <c r="D199" s="40">
        <v>35.5</v>
      </c>
      <c r="E199" s="40">
        <v>0.96843589175303701</v>
      </c>
      <c r="F199" s="40">
        <v>0.81467380714360205</v>
      </c>
      <c r="G199" s="40">
        <v>1.39484228855778</v>
      </c>
      <c r="H199" s="40">
        <v>1.58394598054199</v>
      </c>
      <c r="I199" s="40">
        <v>1.6626085747064601</v>
      </c>
      <c r="J199" s="40">
        <v>1.18140171635462</v>
      </c>
      <c r="K199" s="40">
        <v>1.0859211542024301</v>
      </c>
      <c r="L199" s="40">
        <v>1.10212437927494</v>
      </c>
      <c r="M199" s="40">
        <v>1.38494570171861</v>
      </c>
      <c r="N199"/>
      <c r="O199" s="395">
        <v>1.24</v>
      </c>
      <c r="P199" s="297">
        <v>9.4100000000000003E-2</v>
      </c>
      <c r="Q199" s="703"/>
      <c r="R199" s="40">
        <v>35.5</v>
      </c>
      <c r="S199" s="40"/>
      <c r="T199" s="40"/>
      <c r="U199" s="40">
        <v>1.1563601437095601</v>
      </c>
      <c r="V199" s="40">
        <v>1.30590388880182</v>
      </c>
      <c r="W199" s="40">
        <v>1.8839185889177601</v>
      </c>
      <c r="X199" s="40">
        <v>1.00325791721695</v>
      </c>
      <c r="Y199" s="40">
        <v>0.83916647362160901</v>
      </c>
      <c r="Z199" s="40">
        <v>0.98534280591404599</v>
      </c>
      <c r="AA199" s="40"/>
      <c r="AB199" s="395">
        <v>1.1956583030302901</v>
      </c>
      <c r="AC199" s="297">
        <v>0.15228674672707901</v>
      </c>
      <c r="AD199" s="706"/>
      <c r="AE199" s="706"/>
      <c r="AI199"/>
      <c r="AM199"/>
      <c r="AN199"/>
      <c r="AP199"/>
      <c r="AQ199"/>
      <c r="AR199"/>
      <c r="AT199" s="41"/>
      <c r="AV199" s="41"/>
      <c r="BA199" s="23"/>
      <c r="BD199"/>
      <c r="BE199"/>
      <c r="BF199" s="706"/>
      <c r="BJ199"/>
      <c r="BO199" s="40"/>
      <c r="BP199" s="40"/>
      <c r="BU199"/>
      <c r="CA199" s="40"/>
      <c r="CB199" s="40"/>
      <c r="CE199" s="40"/>
      <c r="CF199" s="40"/>
      <c r="CG199" s="40"/>
      <c r="CH199" s="40"/>
      <c r="CI199" s="40"/>
      <c r="CJ199" s="40"/>
      <c r="CK199" s="40"/>
    </row>
    <row r="200" spans="3:89" x14ac:dyDescent="0.2">
      <c r="C200" s="40"/>
      <c r="D200" s="40">
        <v>35.75</v>
      </c>
      <c r="E200" s="40">
        <v>1.0254027086953701</v>
      </c>
      <c r="F200" s="40">
        <v>1.1409411798339699</v>
      </c>
      <c r="G200" s="40">
        <v>1.6745041088038899</v>
      </c>
      <c r="H200" s="40">
        <v>1.20955871039706</v>
      </c>
      <c r="I200" s="40">
        <v>2.72976841629501</v>
      </c>
      <c r="J200" s="40">
        <v>2.0434557229787398</v>
      </c>
      <c r="K200" s="40">
        <v>1.1564232278031299</v>
      </c>
      <c r="L200" s="40">
        <v>1.08763492532469</v>
      </c>
      <c r="M200" s="40">
        <v>0.89685152554390102</v>
      </c>
      <c r="N200"/>
      <c r="O200" s="395">
        <v>1.4411</v>
      </c>
      <c r="P200" s="297">
        <v>0.2</v>
      </c>
      <c r="Q200" s="703"/>
      <c r="R200" s="40">
        <v>35.75</v>
      </c>
      <c r="S200" s="40"/>
      <c r="T200" s="40"/>
      <c r="U200" s="40">
        <v>1.0539396692863801</v>
      </c>
      <c r="V200" s="40">
        <v>0.87591114655883395</v>
      </c>
      <c r="W200" s="40">
        <v>2.20413490458085</v>
      </c>
      <c r="X200" s="40">
        <v>1.21146829502695</v>
      </c>
      <c r="Y200" s="40">
        <v>0.83916647362160901</v>
      </c>
      <c r="Z200" s="40">
        <v>0.59671383380467902</v>
      </c>
      <c r="AA200" s="40"/>
      <c r="AB200" s="395">
        <v>1.13022238714655</v>
      </c>
      <c r="AC200" s="297">
        <v>0.230920417320885</v>
      </c>
      <c r="AD200" s="706"/>
      <c r="AE200" s="706"/>
      <c r="AI200"/>
      <c r="AM200"/>
      <c r="AN200"/>
      <c r="AP200"/>
      <c r="AQ200"/>
      <c r="AR200"/>
      <c r="AT200" s="41"/>
      <c r="AV200" s="41"/>
      <c r="BA200" s="23"/>
      <c r="BD200"/>
      <c r="BE200"/>
      <c r="BF200" s="706"/>
      <c r="BJ200"/>
      <c r="BO200" s="40"/>
      <c r="BP200" s="40"/>
      <c r="BU200"/>
      <c r="CA200" s="40"/>
      <c r="CB200" s="40"/>
      <c r="CE200" s="40"/>
      <c r="CF200" s="40"/>
      <c r="CG200" s="40"/>
      <c r="CH200" s="40"/>
      <c r="CI200" s="40"/>
      <c r="CJ200" s="40"/>
      <c r="CK200" s="40"/>
    </row>
    <row r="201" spans="3:89" x14ac:dyDescent="0.2">
      <c r="C201" s="40"/>
      <c r="D201" s="40">
        <v>36</v>
      </c>
      <c r="E201" s="40">
        <v>0.91561215651487604</v>
      </c>
      <c r="F201" s="40">
        <v>1.29999127074174</v>
      </c>
      <c r="G201" s="40">
        <v>1.3689457387786099</v>
      </c>
      <c r="H201" s="40">
        <v>1.20595885796639</v>
      </c>
      <c r="I201" s="40">
        <v>1.8288694067529401</v>
      </c>
      <c r="J201" s="40">
        <v>1.7939803713493001</v>
      </c>
      <c r="K201" s="40">
        <v>1.1114722401836601</v>
      </c>
      <c r="L201" s="40">
        <v>0.85325761259078403</v>
      </c>
      <c r="M201" s="40">
        <v>1.4898717070824099</v>
      </c>
      <c r="N201"/>
      <c r="O201" s="395">
        <v>1.3189</v>
      </c>
      <c r="P201" s="297">
        <v>0.1149</v>
      </c>
      <c r="Q201" s="703"/>
      <c r="R201" s="40">
        <v>36</v>
      </c>
      <c r="S201" s="40"/>
      <c r="T201" s="40"/>
      <c r="U201" s="40">
        <v>1.1343342527522899</v>
      </c>
      <c r="V201" s="40">
        <v>1.7284646696225701</v>
      </c>
      <c r="W201" s="40">
        <v>1.75565615495445</v>
      </c>
      <c r="X201" s="40">
        <v>1.44893217670735</v>
      </c>
      <c r="Y201" s="40">
        <v>0.75321016166527299</v>
      </c>
      <c r="Z201" s="40">
        <v>1.0997129572675099</v>
      </c>
      <c r="AA201" s="40"/>
      <c r="AB201" s="395">
        <v>1.3200517288282401</v>
      </c>
      <c r="AC201" s="297">
        <v>0.16098778768913</v>
      </c>
      <c r="AD201" s="706"/>
      <c r="AE201" s="706"/>
      <c r="AI201"/>
      <c r="AM201"/>
      <c r="AN201"/>
      <c r="AP201"/>
      <c r="AQ201"/>
      <c r="AR201"/>
      <c r="AT201" s="41"/>
      <c r="AV201" s="41"/>
      <c r="BA201" s="23"/>
      <c r="BD201"/>
      <c r="BE201"/>
      <c r="BF201" s="706"/>
      <c r="BJ201"/>
      <c r="BO201" s="40"/>
      <c r="BP201" s="40"/>
      <c r="BU201"/>
      <c r="CA201" s="40"/>
      <c r="CB201" s="40"/>
      <c r="CE201" s="40"/>
      <c r="CF201" s="40"/>
      <c r="CG201" s="40"/>
      <c r="CH201" s="40"/>
      <c r="CI201" s="40"/>
      <c r="CJ201" s="40"/>
      <c r="CK201" s="40"/>
    </row>
    <row r="202" spans="3:89" x14ac:dyDescent="0.2">
      <c r="C202" s="40"/>
      <c r="D202" s="40">
        <v>36.25</v>
      </c>
      <c r="E202" s="40">
        <v>0.93908935631895096</v>
      </c>
      <c r="F202" s="40">
        <v>0.89662317993815299</v>
      </c>
      <c r="G202" s="40">
        <v>1.1001573001031599</v>
      </c>
      <c r="H202" s="40">
        <v>1.73078300691121</v>
      </c>
      <c r="I202" s="40">
        <v>1.71456504425088</v>
      </c>
      <c r="J202" s="40">
        <v>1.17729952027649</v>
      </c>
      <c r="K202" s="40">
        <v>1.2136765841085999</v>
      </c>
      <c r="L202" s="40">
        <v>1.0173455430452101</v>
      </c>
      <c r="M202" s="40">
        <v>1.3273401746314999</v>
      </c>
      <c r="N202"/>
      <c r="O202" s="395">
        <v>1.2356</v>
      </c>
      <c r="P202" s="297">
        <v>0.1019</v>
      </c>
      <c r="Q202" s="703"/>
      <c r="R202" s="40">
        <v>36.25</v>
      </c>
      <c r="S202" s="40"/>
      <c r="T202" s="40"/>
      <c r="U202" s="40">
        <v>1.1475871369005901</v>
      </c>
      <c r="V202" s="40">
        <v>1.12895213674663</v>
      </c>
      <c r="W202" s="40">
        <v>1.7623754544058201</v>
      </c>
      <c r="X202" s="40">
        <v>1.2792374176615899</v>
      </c>
      <c r="Y202" s="40">
        <v>0.89069421756876199</v>
      </c>
      <c r="Z202" s="40">
        <v>1.3196555233520999</v>
      </c>
      <c r="AA202" s="40"/>
      <c r="AB202" s="395">
        <v>1.25475031443925</v>
      </c>
      <c r="AC202" s="297">
        <v>0.11865096668996</v>
      </c>
      <c r="AD202" s="706"/>
      <c r="AE202" s="706"/>
      <c r="AI202"/>
      <c r="AM202"/>
      <c r="AN202"/>
      <c r="AP202"/>
      <c r="AQ202"/>
      <c r="AR202"/>
      <c r="AT202" s="41"/>
      <c r="AV202" s="41"/>
      <c r="BA202" s="23"/>
      <c r="BD202"/>
      <c r="BE202"/>
      <c r="BF202" s="706"/>
      <c r="BJ202"/>
      <c r="BO202" s="40"/>
      <c r="BP202" s="40"/>
      <c r="BU202"/>
      <c r="CA202" s="40"/>
      <c r="CB202" s="40"/>
      <c r="CE202" s="40"/>
      <c r="CF202" s="40"/>
      <c r="CG202" s="40"/>
      <c r="CH202" s="40"/>
      <c r="CI202" s="40"/>
      <c r="CJ202" s="40"/>
      <c r="CK202" s="40"/>
    </row>
    <row r="203" spans="3:89" x14ac:dyDescent="0.2">
      <c r="C203" s="40"/>
      <c r="D203" s="40">
        <v>36.5</v>
      </c>
      <c r="E203" s="40">
        <v>0.91146908304969898</v>
      </c>
      <c r="F203" s="40">
        <v>0.90913762924543495</v>
      </c>
      <c r="G203" s="40">
        <v>1.2548669240986201</v>
      </c>
      <c r="H203" s="40">
        <v>2.0233427925641001</v>
      </c>
      <c r="I203" s="40">
        <v>2.1089150120969999</v>
      </c>
      <c r="J203" s="40">
        <v>1.5325918236215299</v>
      </c>
      <c r="K203" s="40">
        <v>1.6957852354541401</v>
      </c>
      <c r="L203" s="40">
        <v>1.0031169066500001</v>
      </c>
      <c r="M203" s="40">
        <v>1.1979374024790199</v>
      </c>
      <c r="N203"/>
      <c r="O203" s="395">
        <v>1.4033</v>
      </c>
      <c r="P203" s="297">
        <v>0.15359999999999999</v>
      </c>
      <c r="Q203" s="703"/>
      <c r="R203" s="40">
        <v>36.5</v>
      </c>
      <c r="S203" s="40"/>
      <c r="T203" s="40"/>
      <c r="U203" s="40">
        <v>1.0858776982896901</v>
      </c>
      <c r="V203" s="40">
        <v>0.67269976331256198</v>
      </c>
      <c r="W203" s="40">
        <v>1.7950120368948199</v>
      </c>
      <c r="X203" s="40">
        <v>1.23689332259624</v>
      </c>
      <c r="Y203" s="40">
        <v>0.47289091653542698</v>
      </c>
      <c r="Z203" s="40">
        <v>0.77922518850293299</v>
      </c>
      <c r="AA203" s="40"/>
      <c r="AB203" s="395">
        <v>1.00709982102194</v>
      </c>
      <c r="AC203" s="297">
        <v>0.193988493439577</v>
      </c>
      <c r="AD203" s="706"/>
      <c r="AE203" s="706"/>
      <c r="AI203"/>
      <c r="AM203"/>
      <c r="AN203"/>
      <c r="AP203"/>
      <c r="AQ203"/>
      <c r="AR203"/>
      <c r="AT203" s="41"/>
      <c r="AV203" s="41"/>
      <c r="BA203" s="23"/>
      <c r="BD203"/>
      <c r="BE203"/>
      <c r="BF203" s="706"/>
      <c r="BJ203"/>
      <c r="BO203" s="40"/>
      <c r="BP203" s="40"/>
      <c r="BU203"/>
      <c r="CA203" s="40"/>
      <c r="CB203" s="40"/>
      <c r="CE203" s="40"/>
      <c r="CF203" s="40"/>
      <c r="CG203" s="40"/>
      <c r="CH203" s="40"/>
      <c r="CI203" s="40"/>
      <c r="CJ203" s="40"/>
      <c r="CK203" s="40"/>
    </row>
    <row r="204" spans="3:89" x14ac:dyDescent="0.2">
      <c r="C204" s="40"/>
      <c r="D204" s="40">
        <v>36.75</v>
      </c>
      <c r="E204" s="40">
        <v>1.0392971035987699</v>
      </c>
      <c r="F204" s="40">
        <v>1.0140381201681501</v>
      </c>
      <c r="G204" s="40">
        <v>1.5774314933126801</v>
      </c>
      <c r="H204" s="40">
        <v>0.91633235690734804</v>
      </c>
      <c r="I204" s="40">
        <v>1.8251820647527801</v>
      </c>
      <c r="J204" s="40">
        <v>1.56249895236521</v>
      </c>
      <c r="K204" s="40">
        <v>1.8061423994036301</v>
      </c>
      <c r="L204" s="40">
        <v>1.04580273246489</v>
      </c>
      <c r="M204" s="40">
        <v>1.44326665290856</v>
      </c>
      <c r="N204"/>
      <c r="O204" s="395">
        <v>1.36</v>
      </c>
      <c r="P204" s="297">
        <v>0.1198</v>
      </c>
      <c r="Q204" s="703"/>
      <c r="R204" s="40">
        <v>36.75</v>
      </c>
      <c r="S204" s="40"/>
      <c r="T204" s="40"/>
      <c r="U204" s="40">
        <v>0.91522571864546398</v>
      </c>
      <c r="V204" s="40">
        <v>1.1432945578190501</v>
      </c>
      <c r="W204" s="40">
        <v>1.8548457672753</v>
      </c>
      <c r="X204" s="40">
        <v>0.98895370949860295</v>
      </c>
      <c r="Y204" s="40">
        <v>0.940177229475753</v>
      </c>
      <c r="Z204" s="40">
        <v>1.13693400605969</v>
      </c>
      <c r="AA204" s="40"/>
      <c r="AB204" s="395">
        <v>1.1632384981289701</v>
      </c>
      <c r="AC204" s="297">
        <v>0.14388098759071799</v>
      </c>
      <c r="AD204" s="706"/>
      <c r="AE204" s="706"/>
      <c r="AI204"/>
      <c r="AM204"/>
      <c r="AN204"/>
      <c r="AP204"/>
      <c r="AQ204"/>
      <c r="AR204"/>
      <c r="AT204" s="41"/>
      <c r="AV204" s="41"/>
      <c r="BA204" s="23"/>
      <c r="BD204"/>
      <c r="BE204"/>
      <c r="BF204" s="706"/>
      <c r="BJ204"/>
      <c r="BO204" s="40"/>
      <c r="BP204" s="40"/>
      <c r="BU204"/>
      <c r="CA204" s="40"/>
      <c r="CB204" s="40"/>
      <c r="CE204" s="40"/>
      <c r="CF204" s="40"/>
      <c r="CG204" s="40"/>
      <c r="CH204" s="40"/>
      <c r="CI204" s="40"/>
      <c r="CJ204" s="40"/>
      <c r="CK204" s="40"/>
    </row>
    <row r="205" spans="3:89" x14ac:dyDescent="0.2">
      <c r="C205" s="40"/>
      <c r="D205" s="40">
        <v>37</v>
      </c>
      <c r="E205" s="40">
        <v>0.98604383617156899</v>
      </c>
      <c r="F205" s="40">
        <v>0.75095335900862503</v>
      </c>
      <c r="G205" s="40">
        <v>1.60680870175793</v>
      </c>
      <c r="H205" s="40">
        <v>2.1329270967638601</v>
      </c>
      <c r="I205" s="40">
        <v>1.6106520795396799</v>
      </c>
      <c r="J205" s="40">
        <v>1.8612546332217601</v>
      </c>
      <c r="K205" s="40">
        <v>1.7975940373052599</v>
      </c>
      <c r="L205" s="40">
        <v>1.08137428176755</v>
      </c>
      <c r="M205" s="40">
        <v>1.22403628125317</v>
      </c>
      <c r="N205"/>
      <c r="O205" s="395">
        <v>1.45</v>
      </c>
      <c r="P205" s="297">
        <v>0.1535</v>
      </c>
      <c r="Q205" s="703"/>
      <c r="R205" s="40">
        <v>37</v>
      </c>
      <c r="S205" s="40"/>
      <c r="T205" s="40"/>
      <c r="U205" s="40">
        <v>0.92475935285483002</v>
      </c>
      <c r="V205" s="40">
        <v>0.95299133135946401</v>
      </c>
      <c r="W205" s="40">
        <v>1.68622342211674</v>
      </c>
      <c r="X205" s="40">
        <v>1.1739033862266199</v>
      </c>
      <c r="Y205" s="40">
        <v>1.22750409393043</v>
      </c>
      <c r="Z205" s="40">
        <v>0.80731871551208401</v>
      </c>
      <c r="AA205" s="40"/>
      <c r="AB205" s="395">
        <v>1.1287833836666901</v>
      </c>
      <c r="AC205" s="297">
        <v>0.12889132029323999</v>
      </c>
      <c r="AD205" s="706"/>
      <c r="AE205" s="706"/>
      <c r="AI205"/>
      <c r="AM205"/>
      <c r="AN205"/>
      <c r="AP205"/>
      <c r="AQ205"/>
      <c r="AR205"/>
      <c r="AT205" s="41"/>
      <c r="AV205" s="41"/>
      <c r="BA205" s="23"/>
      <c r="BD205"/>
      <c r="BE205"/>
      <c r="BF205" s="706"/>
      <c r="BJ205"/>
      <c r="BO205" s="40"/>
      <c r="BP205" s="40"/>
      <c r="BU205"/>
      <c r="CA205" s="40"/>
      <c r="CB205" s="40"/>
      <c r="CE205" s="40"/>
      <c r="CF205" s="40"/>
      <c r="CG205" s="40"/>
      <c r="CH205" s="40"/>
      <c r="CI205" s="40"/>
      <c r="CJ205" s="40"/>
      <c r="CK205" s="40"/>
    </row>
    <row r="206" spans="3:89" x14ac:dyDescent="0.2">
      <c r="C206" s="40"/>
      <c r="D206" s="40">
        <v>37.25</v>
      </c>
      <c r="E206" s="40">
        <v>0.92001409306880499</v>
      </c>
      <c r="F206" s="40">
        <v>1.6814825212584401</v>
      </c>
      <c r="G206" s="40">
        <v>1.9080853321035101</v>
      </c>
      <c r="H206" s="40">
        <v>1.5686464872349799</v>
      </c>
      <c r="I206" s="40">
        <v>3.0681692136057501</v>
      </c>
      <c r="J206" s="40">
        <v>1.46024709192486</v>
      </c>
      <c r="K206" s="40">
        <v>2.4081898658715102</v>
      </c>
      <c r="L206" s="40">
        <v>0.912528109868881</v>
      </c>
      <c r="M206" s="40">
        <v>1.39908832896979</v>
      </c>
      <c r="N206"/>
      <c r="O206" s="395">
        <v>1.7033</v>
      </c>
      <c r="P206" s="297">
        <v>0.23039999999999999</v>
      </c>
      <c r="Q206" s="703"/>
      <c r="R206" s="40">
        <v>37.25</v>
      </c>
      <c r="S206" s="40"/>
      <c r="T206" s="40"/>
      <c r="U206" s="40">
        <v>1.1710440765585099</v>
      </c>
      <c r="V206" s="40">
        <v>0.87591115014657495</v>
      </c>
      <c r="W206" s="40">
        <v>1.7073012180718801</v>
      </c>
      <c r="X206" s="40">
        <v>1.19566354517637</v>
      </c>
      <c r="Y206" s="40">
        <v>0.92308318664853595</v>
      </c>
      <c r="Z206" s="40">
        <v>0.52786220685250296</v>
      </c>
      <c r="AA206" s="40"/>
      <c r="AB206" s="395">
        <v>1.06681089724239</v>
      </c>
      <c r="AC206" s="297">
        <v>0.16178807854031099</v>
      </c>
      <c r="AD206" s="706"/>
      <c r="AE206" s="706"/>
      <c r="AI206"/>
      <c r="AM206"/>
      <c r="AN206"/>
      <c r="AP206"/>
      <c r="AQ206"/>
      <c r="AR206"/>
      <c r="AT206" s="41"/>
      <c r="AV206" s="41"/>
      <c r="BA206" s="23"/>
      <c r="BD206"/>
      <c r="BE206"/>
      <c r="BF206" s="706"/>
      <c r="BJ206"/>
      <c r="BO206" s="40"/>
      <c r="BP206" s="40"/>
      <c r="BU206"/>
      <c r="CA206" s="40"/>
      <c r="CB206" s="40"/>
      <c r="CE206" s="40"/>
      <c r="CF206" s="40"/>
      <c r="CG206" s="40"/>
      <c r="CH206" s="40"/>
      <c r="CI206" s="40"/>
      <c r="CJ206" s="40"/>
      <c r="CK206" s="40"/>
    </row>
    <row r="207" spans="3:89" x14ac:dyDescent="0.2">
      <c r="C207" s="40"/>
      <c r="D207" s="40">
        <v>37.5</v>
      </c>
      <c r="E207" s="40">
        <v>1.72557671330024</v>
      </c>
      <c r="F207" s="40">
        <v>1.2740976808548801</v>
      </c>
      <c r="G207" s="40">
        <v>1.60680870175793</v>
      </c>
      <c r="H207" s="40">
        <v>2.0663294405316899</v>
      </c>
      <c r="I207" s="40">
        <v>2.2860866710456098</v>
      </c>
      <c r="J207" s="40">
        <v>1.6145823224573399</v>
      </c>
      <c r="K207" s="40">
        <v>1.05376202691147</v>
      </c>
      <c r="L207" s="40">
        <v>1.20633863099516</v>
      </c>
      <c r="M207" s="40">
        <v>1.3212545220530101</v>
      </c>
      <c r="N207"/>
      <c r="O207" s="395">
        <v>1.5732999999999999</v>
      </c>
      <c r="P207" s="297">
        <v>0.13689999999999999</v>
      </c>
      <c r="Q207" s="703"/>
      <c r="R207" s="40">
        <v>37.5</v>
      </c>
      <c r="S207" s="40"/>
      <c r="T207" s="40"/>
      <c r="U207" s="40">
        <v>1.0757916652120101</v>
      </c>
      <c r="V207" s="40">
        <v>1.73121261282418</v>
      </c>
      <c r="W207" s="40">
        <v>2.6558018911524299</v>
      </c>
      <c r="X207" s="40">
        <v>1.0909808485654</v>
      </c>
      <c r="Y207" s="40">
        <v>1.00145816523255</v>
      </c>
      <c r="Z207" s="40">
        <v>1.02273305472357</v>
      </c>
      <c r="AA207" s="40"/>
      <c r="AB207" s="395">
        <v>1.4296630396183601</v>
      </c>
      <c r="AC207" s="297">
        <v>0.26976722259241798</v>
      </c>
      <c r="AD207" s="706"/>
      <c r="AE207" s="706"/>
      <c r="AI207"/>
      <c r="AM207"/>
      <c r="AN207"/>
      <c r="AP207"/>
      <c r="AQ207"/>
      <c r="AR207"/>
      <c r="AT207" s="41"/>
      <c r="AV207" s="41"/>
      <c r="BA207" s="23"/>
      <c r="BD207"/>
      <c r="BE207"/>
      <c r="BF207" s="706"/>
      <c r="BJ207"/>
      <c r="BO207" s="40"/>
      <c r="BP207" s="40"/>
      <c r="BU207"/>
      <c r="CA207" s="40"/>
      <c r="CB207" s="40"/>
      <c r="CE207" s="40"/>
      <c r="CF207" s="40"/>
      <c r="CG207" s="40"/>
      <c r="CH207" s="40"/>
      <c r="CI207" s="40"/>
      <c r="CJ207" s="40"/>
      <c r="CK207" s="40"/>
    </row>
    <row r="208" spans="3:89" x14ac:dyDescent="0.2">
      <c r="C208" s="40"/>
      <c r="D208" s="40">
        <v>37.75</v>
      </c>
      <c r="E208" s="40">
        <v>0.94226194715642997</v>
      </c>
      <c r="F208" s="40">
        <v>1.3182496419468399</v>
      </c>
      <c r="G208" s="40">
        <v>1.9080853321035101</v>
      </c>
      <c r="H208" s="40">
        <v>1.9344045322299801</v>
      </c>
      <c r="I208" s="40">
        <v>1.6869106579778299</v>
      </c>
      <c r="J208" s="40">
        <v>1.5742177163545199</v>
      </c>
      <c r="K208" s="40">
        <v>1.2594556195075099</v>
      </c>
      <c r="L208" s="40">
        <v>1.06543829419561</v>
      </c>
      <c r="M208" s="40">
        <v>1.15374631811699</v>
      </c>
      <c r="N208"/>
      <c r="O208" s="395">
        <v>1.4267000000000001</v>
      </c>
      <c r="P208" s="297">
        <v>0.1211</v>
      </c>
      <c r="Q208" s="703"/>
      <c r="R208" s="40">
        <v>37.75</v>
      </c>
      <c r="S208" s="40"/>
      <c r="T208" s="40"/>
      <c r="U208" s="40">
        <v>1.0757916652120101</v>
      </c>
      <c r="V208" s="40">
        <v>1.2346176173060299</v>
      </c>
      <c r="W208" s="40">
        <v>1.58986779853705</v>
      </c>
      <c r="X208" s="40">
        <v>1.14005128751546</v>
      </c>
      <c r="Y208" s="40">
        <v>0.85544340014718301</v>
      </c>
      <c r="Z208" s="40">
        <v>0.79179329087654005</v>
      </c>
      <c r="AA208" s="40"/>
      <c r="AB208" s="395">
        <v>1.1145941765990399</v>
      </c>
      <c r="AC208" s="297">
        <v>0.11744557295107701</v>
      </c>
      <c r="AD208" s="706"/>
      <c r="AE208" s="706"/>
      <c r="AI208"/>
      <c r="AM208"/>
      <c r="AN208"/>
      <c r="AP208"/>
      <c r="AQ208"/>
      <c r="AR208"/>
      <c r="AT208" s="41"/>
      <c r="AV208" s="41"/>
      <c r="BA208" s="23"/>
      <c r="BD208"/>
      <c r="BE208"/>
      <c r="BF208" s="706"/>
      <c r="BJ208"/>
      <c r="BO208" s="40"/>
      <c r="BP208" s="40"/>
      <c r="BU208"/>
      <c r="CA208" s="40"/>
      <c r="CB208" s="40"/>
      <c r="CE208" s="40"/>
      <c r="CF208" s="40"/>
      <c r="CG208" s="40"/>
      <c r="CH208" s="40"/>
      <c r="CI208" s="40"/>
      <c r="CJ208" s="40"/>
      <c r="CK208" s="40"/>
    </row>
    <row r="209" spans="3:89" x14ac:dyDescent="0.2">
      <c r="C209" s="40"/>
      <c r="D209" s="40">
        <v>38</v>
      </c>
      <c r="E209" s="40">
        <v>1.01685770794513</v>
      </c>
      <c r="F209" s="40">
        <v>1.27077798375878</v>
      </c>
      <c r="G209" s="40">
        <v>1.2751823081807601</v>
      </c>
      <c r="H209" s="40">
        <v>1.3476061549485601</v>
      </c>
      <c r="I209" s="40">
        <v>2.6620880034726002</v>
      </c>
      <c r="J209" s="40">
        <v>1.60156132961474</v>
      </c>
      <c r="K209" s="40">
        <v>1.19579082054591</v>
      </c>
      <c r="L209" s="40">
        <v>1.09503377346585</v>
      </c>
      <c r="M209" s="40">
        <v>1.23317092557986</v>
      </c>
      <c r="N209"/>
      <c r="O209" s="395">
        <v>1.4121999999999999</v>
      </c>
      <c r="P209" s="297">
        <v>0.1651</v>
      </c>
      <c r="Q209" s="703"/>
      <c r="R209" s="40">
        <v>38</v>
      </c>
      <c r="S209" s="40"/>
      <c r="T209" s="40"/>
      <c r="U209" s="40">
        <v>1.3726357546452199</v>
      </c>
      <c r="V209" s="40">
        <v>1.2012495735950399</v>
      </c>
      <c r="W209" s="40">
        <v>1.5942475990921801</v>
      </c>
      <c r="X209" s="40">
        <v>1.10073917415286</v>
      </c>
      <c r="Y209" s="40">
        <v>0.63929742777548404</v>
      </c>
      <c r="Z209" s="40">
        <v>0.59984342766306997</v>
      </c>
      <c r="AA209" s="40"/>
      <c r="AB209" s="395">
        <v>1.0846688261539801</v>
      </c>
      <c r="AC209" s="297">
        <v>0.16226071140894399</v>
      </c>
      <c r="AD209" s="706"/>
      <c r="AE209" s="706"/>
      <c r="AI209"/>
      <c r="AM209"/>
      <c r="AN209"/>
      <c r="AP209"/>
      <c r="AQ209"/>
      <c r="AR209"/>
      <c r="AT209" s="41"/>
      <c r="AV209" s="41"/>
      <c r="BA209" s="23"/>
      <c r="BD209"/>
      <c r="BE209"/>
      <c r="BF209" s="706"/>
      <c r="BJ209"/>
      <c r="BO209" s="40"/>
      <c r="BP209" s="40"/>
      <c r="BU209"/>
      <c r="CA209" s="40"/>
      <c r="CB209" s="40"/>
      <c r="CE209" s="40"/>
      <c r="CF209" s="40"/>
      <c r="CG209" s="40"/>
      <c r="CH209" s="40"/>
      <c r="CI209" s="40"/>
      <c r="CJ209" s="40"/>
      <c r="CK209" s="40"/>
    </row>
    <row r="210" spans="3:89" x14ac:dyDescent="0.2">
      <c r="C210" s="40"/>
      <c r="D210" s="40">
        <v>38.25</v>
      </c>
      <c r="E210" s="40">
        <v>1.2289118067491001</v>
      </c>
      <c r="F210" s="40">
        <v>1.21582921979616</v>
      </c>
      <c r="G210" s="40">
        <v>1.88230038871789</v>
      </c>
      <c r="H210" s="40">
        <v>1.68982473158018</v>
      </c>
      <c r="I210" s="40">
        <v>2.41597803534476</v>
      </c>
      <c r="J210" s="40">
        <v>1.2763926819485001</v>
      </c>
      <c r="K210" s="40">
        <v>1.29977263754643</v>
      </c>
      <c r="L210" s="40">
        <v>1.1329530022924399</v>
      </c>
      <c r="M210" s="40">
        <v>1.36907129583245</v>
      </c>
      <c r="N210"/>
      <c r="O210" s="395">
        <v>1.5022</v>
      </c>
      <c r="P210" s="297">
        <v>0.14050000000000001</v>
      </c>
      <c r="Q210" s="703"/>
      <c r="R210" s="40">
        <v>38.25</v>
      </c>
      <c r="S210" s="40"/>
      <c r="T210" s="40"/>
      <c r="U210" s="40">
        <v>1.2274045473052499</v>
      </c>
      <c r="V210" s="40">
        <v>1.4014578318848701</v>
      </c>
      <c r="W210" s="40">
        <v>1.68622342211674</v>
      </c>
      <c r="X210" s="40">
        <v>1.16451215828884</v>
      </c>
      <c r="Y210" s="40">
        <v>0.787551093710397</v>
      </c>
      <c r="Z210" s="40">
        <v>1.0557243964838801</v>
      </c>
      <c r="AA210" s="40"/>
      <c r="AB210" s="395">
        <v>1.2204789082983301</v>
      </c>
      <c r="AC210" s="297">
        <v>0.124822821941592</v>
      </c>
      <c r="AD210" s="706"/>
      <c r="AE210" s="706"/>
      <c r="AI210"/>
      <c r="AM210"/>
      <c r="AN210"/>
      <c r="AP210"/>
      <c r="AQ210"/>
      <c r="AR210"/>
      <c r="AT210" s="41"/>
      <c r="AV210" s="41"/>
      <c r="BA210" s="23"/>
      <c r="BD210"/>
      <c r="BE210"/>
      <c r="BF210" s="706"/>
      <c r="BJ210"/>
      <c r="BO210" s="40"/>
      <c r="BP210" s="40"/>
      <c r="BU210"/>
      <c r="CA210" s="40"/>
      <c r="CB210" s="40"/>
      <c r="CE210" s="40"/>
      <c r="CF210" s="40"/>
      <c r="CG210" s="40"/>
      <c r="CH210" s="40"/>
      <c r="CI210" s="40"/>
      <c r="CJ210" s="40"/>
      <c r="CK210" s="40"/>
    </row>
    <row r="211" spans="3:89" x14ac:dyDescent="0.2">
      <c r="C211" s="40"/>
      <c r="D211" s="40">
        <v>38.5</v>
      </c>
      <c r="E211" s="40">
        <v>1.2912478572378101</v>
      </c>
      <c r="F211" s="40">
        <v>1.2362531952849301</v>
      </c>
      <c r="G211" s="40">
        <v>1.5677241763840599</v>
      </c>
      <c r="H211" s="40">
        <v>1.4174516335717</v>
      </c>
      <c r="I211" s="40">
        <v>2.4085557434345</v>
      </c>
      <c r="J211" s="40">
        <v>1.58674456453969</v>
      </c>
      <c r="K211" s="40">
        <v>1.1881254981273599</v>
      </c>
      <c r="L211" s="40">
        <v>1.0207709866716601</v>
      </c>
      <c r="M211" s="40">
        <v>1.07014154885679</v>
      </c>
      <c r="N211"/>
      <c r="O211" s="395">
        <v>1.4221999999999999</v>
      </c>
      <c r="P211" s="297">
        <v>0.14019999999999999</v>
      </c>
      <c r="Q211" s="703"/>
      <c r="R211" s="40">
        <v>38.5</v>
      </c>
      <c r="S211" s="40"/>
      <c r="T211" s="40"/>
      <c r="U211" s="40">
        <v>1.84110749442151</v>
      </c>
      <c r="V211" s="40">
        <v>2.1560889523681301</v>
      </c>
      <c r="W211" s="40">
        <v>1.8839185889177601</v>
      </c>
      <c r="X211" s="40">
        <v>1.36172792802288</v>
      </c>
      <c r="Y211" s="40">
        <v>0.72874983698776996</v>
      </c>
      <c r="Z211" s="40">
        <v>0.82478471119400198</v>
      </c>
      <c r="AA211" s="40"/>
      <c r="AB211" s="395">
        <v>1.46606291865201</v>
      </c>
      <c r="AC211" s="297">
        <v>0.24201596587943799</v>
      </c>
      <c r="AD211" s="706"/>
      <c r="AE211" s="706"/>
      <c r="AI211"/>
      <c r="AM211"/>
      <c r="AN211"/>
      <c r="AP211"/>
      <c r="AQ211"/>
      <c r="AR211"/>
      <c r="AT211" s="41"/>
      <c r="AV211" s="41"/>
      <c r="BA211" s="23"/>
      <c r="BD211"/>
      <c r="BE211"/>
      <c r="BF211" s="706"/>
      <c r="BJ211"/>
      <c r="BO211" s="40"/>
      <c r="BP211" s="40"/>
      <c r="BU211"/>
      <c r="CA211" s="40"/>
      <c r="CB211" s="40"/>
      <c r="CE211" s="40"/>
      <c r="CF211" s="40"/>
      <c r="CG211" s="40"/>
      <c r="CH211" s="40"/>
      <c r="CI211" s="40"/>
      <c r="CJ211" s="40"/>
      <c r="CK211" s="40"/>
    </row>
    <row r="212" spans="3:89" x14ac:dyDescent="0.2">
      <c r="C212" s="40"/>
      <c r="D212" s="40">
        <v>38.75</v>
      </c>
      <c r="E212" s="40">
        <v>0.94226194715642997</v>
      </c>
      <c r="F212" s="40">
        <v>1.30437332992634</v>
      </c>
      <c r="G212" s="40">
        <v>1.46458440275714</v>
      </c>
      <c r="H212" s="40">
        <v>1.60644516941907</v>
      </c>
      <c r="I212" s="40">
        <v>2.1991158420378101</v>
      </c>
      <c r="J212" s="40">
        <v>1.5136708811102</v>
      </c>
      <c r="K212" s="40">
        <v>1.1764145896498699</v>
      </c>
      <c r="L212" s="40">
        <v>1.1822118583752601</v>
      </c>
      <c r="M212" s="40">
        <v>1.89518887497151</v>
      </c>
      <c r="N212"/>
      <c r="O212" s="395">
        <v>1.4756</v>
      </c>
      <c r="P212" s="297">
        <v>0.13</v>
      </c>
      <c r="Q212" s="703"/>
      <c r="R212" s="40">
        <v>38.75</v>
      </c>
      <c r="S212" s="40"/>
      <c r="T212" s="40"/>
      <c r="U212" s="40">
        <v>1.4441321547419099</v>
      </c>
      <c r="V212" s="40">
        <v>1.6899932648998099</v>
      </c>
      <c r="W212" s="40">
        <v>1.89292178436181</v>
      </c>
      <c r="X212" s="40">
        <v>1.2208595223106899</v>
      </c>
      <c r="Y212" s="40">
        <v>0.86014557799329705</v>
      </c>
      <c r="Z212" s="40">
        <v>0.61583925454511301</v>
      </c>
      <c r="AA212" s="40"/>
      <c r="AB212" s="395">
        <v>1.28731525980877</v>
      </c>
      <c r="AC212" s="297">
        <v>0.19927123096049801</v>
      </c>
      <c r="AD212" s="706"/>
      <c r="AE212" s="706"/>
      <c r="AI212"/>
      <c r="AM212"/>
      <c r="AN212"/>
      <c r="AP212"/>
      <c r="AQ212"/>
      <c r="AR212"/>
      <c r="AT212" s="41"/>
      <c r="AV212" s="41"/>
      <c r="BA212" s="23"/>
      <c r="BD212"/>
      <c r="BE212"/>
      <c r="BF212" s="706"/>
      <c r="BJ212"/>
      <c r="BO212" s="40"/>
      <c r="BP212" s="40"/>
      <c r="BU212"/>
      <c r="CA212" s="40"/>
      <c r="CB212" s="40"/>
      <c r="CE212" s="40"/>
      <c r="CF212" s="40"/>
      <c r="CG212" s="40"/>
      <c r="CH212" s="40"/>
      <c r="CI212" s="40"/>
      <c r="CJ212" s="40"/>
      <c r="CK212" s="40"/>
    </row>
    <row r="213" spans="3:89" x14ac:dyDescent="0.2">
      <c r="C213" s="40"/>
      <c r="D213" s="40">
        <v>39</v>
      </c>
      <c r="E213" s="40">
        <v>1.16212309411443</v>
      </c>
      <c r="F213" s="40">
        <v>1.2951224297828701</v>
      </c>
      <c r="G213" s="40">
        <v>1.6043960527844701</v>
      </c>
      <c r="H213" s="40">
        <v>1.8479369797019001</v>
      </c>
      <c r="I213" s="40">
        <v>1.9135771909738599</v>
      </c>
      <c r="J213" s="40">
        <v>1.3760644291745601</v>
      </c>
      <c r="K213" s="40">
        <v>1.40414831468168</v>
      </c>
      <c r="L213" s="40">
        <v>1.04580273246489</v>
      </c>
      <c r="M213" s="40">
        <v>1.0997457383721601</v>
      </c>
      <c r="N213"/>
      <c r="O213" s="395">
        <v>1.4167000000000001</v>
      </c>
      <c r="P213" s="297">
        <v>0.1041</v>
      </c>
      <c r="Q213" s="703"/>
      <c r="R213" s="40">
        <v>39</v>
      </c>
      <c r="S213" s="40"/>
      <c r="T213" s="40"/>
      <c r="U213" s="40">
        <v>0.99734781172458098</v>
      </c>
      <c r="V213" s="40">
        <v>1.22627559681099</v>
      </c>
      <c r="W213" s="40">
        <v>1.89292178436181</v>
      </c>
      <c r="X213" s="40">
        <v>1.12694724995693</v>
      </c>
      <c r="Y213" s="40">
        <v>0.671333127001428</v>
      </c>
      <c r="Z213" s="40">
        <v>0.97654512020249296</v>
      </c>
      <c r="AA213" s="40"/>
      <c r="AB213" s="395">
        <v>1.14856178167637</v>
      </c>
      <c r="AC213" s="297">
        <v>0.16740977908693999</v>
      </c>
      <c r="AD213" s="706"/>
      <c r="AE213" s="706"/>
      <c r="AI213"/>
      <c r="AM213"/>
      <c r="AN213"/>
      <c r="AP213"/>
      <c r="AQ213"/>
      <c r="AR213"/>
      <c r="AT213" s="41"/>
      <c r="AV213" s="41"/>
      <c r="BA213" s="23"/>
      <c r="BD213"/>
      <c r="BE213"/>
      <c r="BF213" s="706"/>
      <c r="BJ213"/>
      <c r="BO213" s="40"/>
      <c r="BP213" s="40"/>
      <c r="BU213"/>
      <c r="CA213" s="40"/>
      <c r="CB213" s="40"/>
      <c r="CE213" s="40"/>
      <c r="CF213" s="40"/>
      <c r="CG213" s="40"/>
      <c r="CH213" s="40"/>
      <c r="CI213" s="40"/>
      <c r="CJ213" s="40"/>
      <c r="CK213" s="40"/>
    </row>
    <row r="214" spans="3:89" x14ac:dyDescent="0.2">
      <c r="C214" s="40"/>
      <c r="D214" s="40">
        <v>39.25</v>
      </c>
      <c r="E214" s="40">
        <v>1.3409112328572399</v>
      </c>
      <c r="F214" s="40">
        <v>1.29999127074174</v>
      </c>
      <c r="G214" s="40">
        <v>1.2071169942984099</v>
      </c>
      <c r="H214" s="40">
        <v>1.3002756732910199</v>
      </c>
      <c r="I214" s="40">
        <v>2.0607754753915599</v>
      </c>
      <c r="J214" s="40">
        <v>1.5325918236215299</v>
      </c>
      <c r="K214" s="40">
        <v>1.5611713613236</v>
      </c>
      <c r="L214" s="40">
        <v>1.19829640487026</v>
      </c>
      <c r="M214" s="40">
        <v>1.38494570171861</v>
      </c>
      <c r="N214"/>
      <c r="O214" s="395">
        <v>1.4311</v>
      </c>
      <c r="P214" s="297">
        <v>8.8900000000000007E-2</v>
      </c>
      <c r="Q214" s="703"/>
      <c r="R214" s="40">
        <v>39.25</v>
      </c>
      <c r="S214" s="40"/>
      <c r="T214" s="40"/>
      <c r="U214" s="40">
        <v>1.26472661266644</v>
      </c>
      <c r="V214" s="40">
        <v>2.10218677019239</v>
      </c>
      <c r="W214" s="40">
        <v>1.7199478932916501</v>
      </c>
      <c r="X214" s="40">
        <v>1.3304238377235</v>
      </c>
      <c r="Y214" s="40">
        <v>0.52884970440207801</v>
      </c>
      <c r="Z214" s="40">
        <v>0.85777613151146404</v>
      </c>
      <c r="AA214" s="40"/>
      <c r="AB214" s="395">
        <v>1.30065182496459</v>
      </c>
      <c r="AC214" s="297">
        <v>0.23182334136971799</v>
      </c>
      <c r="AD214" s="706"/>
      <c r="AE214" s="706"/>
      <c r="AI214"/>
      <c r="AM214"/>
      <c r="AN214"/>
      <c r="AP214"/>
      <c r="AQ214"/>
      <c r="AR214"/>
      <c r="AT214" s="41"/>
      <c r="AV214" s="41"/>
      <c r="BA214" s="23"/>
      <c r="BD214"/>
      <c r="BE214"/>
      <c r="BF214" s="706"/>
      <c r="BJ214"/>
      <c r="BO214" s="40"/>
      <c r="BP214" s="40"/>
      <c r="BU214"/>
      <c r="CA214" s="40"/>
      <c r="CB214" s="40"/>
      <c r="CE214" s="40"/>
      <c r="CF214" s="40"/>
      <c r="CG214" s="40"/>
      <c r="CH214" s="40"/>
      <c r="CI214" s="40"/>
      <c r="CJ214" s="40"/>
      <c r="CK214" s="40"/>
    </row>
    <row r="215" spans="3:89" x14ac:dyDescent="0.2">
      <c r="C215" s="40"/>
      <c r="D215" s="40">
        <v>39.5</v>
      </c>
      <c r="E215" s="40">
        <v>1.2556272411077001</v>
      </c>
      <c r="F215" s="40">
        <v>1.08697774466324</v>
      </c>
      <c r="G215" s="40">
        <v>1.0608659681405499</v>
      </c>
      <c r="H215" s="40">
        <v>4.1106096458449404</v>
      </c>
      <c r="I215" s="40">
        <v>1.68500366912399</v>
      </c>
      <c r="J215" s="40">
        <v>1.4190665033532801</v>
      </c>
      <c r="K215" s="40">
        <v>1.24561544786457</v>
      </c>
      <c r="L215" s="40">
        <v>1.3502950805506799</v>
      </c>
      <c r="M215" s="40">
        <v>1.61624085963665</v>
      </c>
      <c r="N215"/>
      <c r="O215" s="395">
        <v>1.65</v>
      </c>
      <c r="P215" s="297">
        <v>0.31559999999999999</v>
      </c>
      <c r="Q215" s="703"/>
      <c r="R215" s="40">
        <v>39.5</v>
      </c>
      <c r="S215" s="40"/>
      <c r="T215" s="40"/>
      <c r="U215" s="40">
        <v>1.2367313194226</v>
      </c>
      <c r="V215" s="40">
        <v>1.1094874447337499</v>
      </c>
      <c r="W215" s="40">
        <v>1.6068717350430399</v>
      </c>
      <c r="X215" s="40">
        <v>1.22315006345628</v>
      </c>
      <c r="Y215" s="40">
        <v>0.93195888696655205</v>
      </c>
      <c r="Z215" s="40">
        <v>0.59384498302200495</v>
      </c>
      <c r="AA215" s="40"/>
      <c r="AB215" s="395">
        <v>1.11700740544071</v>
      </c>
      <c r="AC215" s="297">
        <v>0.13827093754365299</v>
      </c>
      <c r="AD215" s="706"/>
      <c r="AE215" s="706"/>
      <c r="AI215"/>
      <c r="AM215"/>
      <c r="AN215"/>
      <c r="AP215"/>
      <c r="AQ215"/>
      <c r="AR215"/>
      <c r="AT215" s="41"/>
      <c r="AV215" s="41"/>
      <c r="BA215" s="23"/>
      <c r="BD215"/>
      <c r="BE215"/>
      <c r="BF215" s="706"/>
      <c r="BJ215"/>
      <c r="BO215" s="40"/>
      <c r="BP215" s="40"/>
      <c r="BU215"/>
      <c r="CA215" s="40"/>
      <c r="CB215" s="40"/>
      <c r="CE215" s="40"/>
      <c r="CF215" s="40"/>
      <c r="CG215" s="40"/>
      <c r="CH215" s="40"/>
      <c r="CI215" s="40"/>
      <c r="CJ215" s="40"/>
      <c r="CK215" s="40"/>
    </row>
    <row r="216" spans="3:89" x14ac:dyDescent="0.2">
      <c r="C216" s="40"/>
      <c r="D216" s="40">
        <v>39.75</v>
      </c>
      <c r="E216" s="40">
        <v>1.0095210359756499</v>
      </c>
      <c r="F216" s="40">
        <v>1.1761826148028101</v>
      </c>
      <c r="G216" s="40">
        <v>1.4144879597278699</v>
      </c>
      <c r="H216" s="40">
        <v>1.3640404329134701</v>
      </c>
      <c r="I216" s="40">
        <v>2.2406248018727002</v>
      </c>
      <c r="J216" s="40">
        <v>1.1370991533432699</v>
      </c>
      <c r="K216" s="40">
        <v>1.3761084819002001</v>
      </c>
      <c r="L216" s="40">
        <v>1.15808508575535</v>
      </c>
      <c r="M216" s="40">
        <v>1.39275766253051</v>
      </c>
      <c r="N216"/>
      <c r="O216" s="395">
        <v>1.3633</v>
      </c>
      <c r="P216" s="297">
        <v>0.1191</v>
      </c>
      <c r="Q216" s="703"/>
      <c r="R216" s="40">
        <v>39.75</v>
      </c>
      <c r="S216" s="40"/>
      <c r="T216" s="40"/>
      <c r="U216" s="40">
        <v>1.14493217839025</v>
      </c>
      <c r="V216" s="40">
        <v>1.43482587957187</v>
      </c>
      <c r="W216" s="40">
        <v>2.2180323495865801</v>
      </c>
      <c r="X216" s="40">
        <v>1.2335503670308201</v>
      </c>
      <c r="Y216" s="40">
        <v>0.76271700950379995</v>
      </c>
      <c r="Z216" s="40">
        <v>0.79179333303795096</v>
      </c>
      <c r="AA216" s="40"/>
      <c r="AB216" s="395">
        <v>1.26430851952021</v>
      </c>
      <c r="AC216" s="297">
        <v>0.21822975150503601</v>
      </c>
      <c r="AD216" s="706"/>
      <c r="AE216" s="706"/>
      <c r="AI216"/>
      <c r="AM216"/>
      <c r="AN216"/>
      <c r="AP216"/>
      <c r="AQ216"/>
      <c r="AR216"/>
      <c r="AT216" s="41"/>
      <c r="AV216" s="41"/>
      <c r="BA216" s="23"/>
      <c r="BD216"/>
      <c r="BE216"/>
      <c r="BF216" s="706"/>
      <c r="BJ216"/>
      <c r="BO216" s="40"/>
      <c r="BP216" s="40"/>
      <c r="BU216"/>
      <c r="CA216" s="40"/>
      <c r="CB216" s="40"/>
      <c r="CE216" s="40"/>
      <c r="CF216" s="40"/>
      <c r="CG216" s="40"/>
      <c r="CH216" s="40"/>
      <c r="CI216" s="40"/>
      <c r="CJ216" s="40"/>
      <c r="CK216" s="40"/>
    </row>
    <row r="217" spans="3:89" x14ac:dyDescent="0.2">
      <c r="C217" s="40"/>
      <c r="D217" s="40">
        <v>40</v>
      </c>
      <c r="E217" s="40">
        <v>0.89970816759544903</v>
      </c>
      <c r="F217" s="40">
        <v>1.27662070588536</v>
      </c>
      <c r="G217" s="40">
        <v>1.49307064440827</v>
      </c>
      <c r="H217" s="40">
        <v>1.94033372763298</v>
      </c>
      <c r="I217" s="40">
        <v>1.63213414966377</v>
      </c>
      <c r="J217" s="40">
        <v>1.42463139508732</v>
      </c>
      <c r="K217" s="40">
        <v>1.4449139195228999</v>
      </c>
      <c r="L217" s="40">
        <v>0.82957100946595297</v>
      </c>
      <c r="M217" s="40">
        <v>1.1326902248178901</v>
      </c>
      <c r="N217"/>
      <c r="O217" s="395">
        <v>1.34</v>
      </c>
      <c r="P217" s="297">
        <v>0.1169</v>
      </c>
      <c r="Q217" s="703"/>
      <c r="R217" s="40">
        <v>40</v>
      </c>
      <c r="S217" s="40"/>
      <c r="T217" s="40"/>
      <c r="U217" s="40">
        <v>1.2051917456654699</v>
      </c>
      <c r="V217" s="40">
        <v>1.01216399081135</v>
      </c>
      <c r="W217" s="40">
        <v>1.7073012180718801</v>
      </c>
      <c r="X217" s="40">
        <v>1.40063443748378</v>
      </c>
      <c r="Y217" s="40">
        <v>0.60729152418989896</v>
      </c>
      <c r="Z217" s="40">
        <v>0.66862546139816703</v>
      </c>
      <c r="AA217" s="40"/>
      <c r="AB217" s="395">
        <v>1.1002013962700901</v>
      </c>
      <c r="AC217" s="297">
        <v>0.17386025937185101</v>
      </c>
      <c r="AD217" s="706"/>
      <c r="AE217" s="706"/>
      <c r="AI217"/>
      <c r="AM217"/>
      <c r="AN217"/>
      <c r="AP217"/>
      <c r="AQ217"/>
      <c r="AR217"/>
      <c r="AT217" s="41"/>
      <c r="AV217" s="41"/>
      <c r="BA217" s="23"/>
      <c r="BD217"/>
      <c r="BE217"/>
      <c r="BF217" s="706"/>
      <c r="BJ217"/>
      <c r="BO217" s="40"/>
      <c r="BP217" s="40"/>
      <c r="BU217"/>
      <c r="CA217" s="40"/>
      <c r="CB217" s="40"/>
      <c r="CE217" s="40"/>
      <c r="CF217" s="40"/>
      <c r="CG217" s="40"/>
      <c r="CH217" s="40"/>
      <c r="CI217" s="40"/>
      <c r="CJ217" s="40"/>
      <c r="CK217" s="40"/>
    </row>
    <row r="218" spans="3:89" x14ac:dyDescent="0.2">
      <c r="C218" s="40"/>
      <c r="D218" s="40">
        <v>40.25</v>
      </c>
      <c r="E218" s="40">
        <v>1.0686189266594699</v>
      </c>
      <c r="F218" s="40">
        <v>1.1731790526683501</v>
      </c>
      <c r="G218" s="40">
        <v>2.9629235281907498</v>
      </c>
      <c r="H218" s="40">
        <v>1.3057736585091499</v>
      </c>
      <c r="I218" s="40">
        <v>1.6039479691980201</v>
      </c>
      <c r="J218" s="40">
        <v>1.3118480826332199</v>
      </c>
      <c r="K218" s="40">
        <v>1.1370233261648901</v>
      </c>
      <c r="L218" s="40">
        <v>1.05803944605445</v>
      </c>
      <c r="M218" s="40">
        <v>1.26057464061036</v>
      </c>
      <c r="N218"/>
      <c r="O218" s="395">
        <v>1.4311</v>
      </c>
      <c r="P218" s="297">
        <v>0.1988</v>
      </c>
      <c r="Q218" s="703"/>
      <c r="R218" s="40">
        <v>40.25</v>
      </c>
      <c r="S218" s="40"/>
      <c r="T218" s="40"/>
      <c r="U218" s="40">
        <v>1.18108743856201</v>
      </c>
      <c r="V218" s="40">
        <v>1.1801750274261</v>
      </c>
      <c r="W218" s="40">
        <v>1.65556481444188</v>
      </c>
      <c r="X218" s="40">
        <v>1.04120126512946</v>
      </c>
      <c r="Y218" s="40">
        <v>0.93052734692411598</v>
      </c>
      <c r="Z218" s="40">
        <v>0.621014346613463</v>
      </c>
      <c r="AA218" s="40"/>
      <c r="AB218" s="395">
        <v>1.1015950398495</v>
      </c>
      <c r="AC218" s="297">
        <v>0.13943286716332001</v>
      </c>
      <c r="AD218" s="706"/>
      <c r="AE218" s="706"/>
      <c r="AI218"/>
      <c r="AM218"/>
      <c r="AN218"/>
      <c r="AP218"/>
      <c r="AQ218"/>
      <c r="AR218"/>
      <c r="AT218" s="41"/>
      <c r="AV218" s="41"/>
      <c r="BA218" s="23"/>
      <c r="BD218"/>
      <c r="BE218"/>
      <c r="BF218" s="706"/>
      <c r="BJ218"/>
      <c r="BO218" s="40"/>
      <c r="BP218" s="40"/>
      <c r="BU218"/>
      <c r="CA218" s="40"/>
      <c r="CB218" s="40"/>
      <c r="CE218" s="40"/>
      <c r="CF218" s="40"/>
      <c r="CG218" s="40"/>
      <c r="CH218" s="40"/>
      <c r="CI218" s="40"/>
      <c r="CJ218" s="40"/>
      <c r="CK218" s="40"/>
    </row>
    <row r="219" spans="3:89" x14ac:dyDescent="0.2">
      <c r="C219" s="40"/>
      <c r="D219" s="40">
        <v>40.5</v>
      </c>
      <c r="E219" s="40">
        <v>1.28317760747898</v>
      </c>
      <c r="F219" s="40">
        <v>1.1101049587926299</v>
      </c>
      <c r="G219" s="40">
        <v>1.1345372349134599</v>
      </c>
      <c r="H219" s="40">
        <v>1.3640404329134701</v>
      </c>
      <c r="I219" s="40">
        <v>1.3662940784000801</v>
      </c>
      <c r="J219" s="40">
        <v>1.40014566283547</v>
      </c>
      <c r="K219" s="40">
        <v>1.09957776721197</v>
      </c>
      <c r="L219" s="40">
        <v>1.16378162530994</v>
      </c>
      <c r="M219" s="40">
        <v>1.4995358472008899</v>
      </c>
      <c r="N219"/>
      <c r="O219" s="395">
        <v>1.2678</v>
      </c>
      <c r="P219" s="297">
        <v>4.9200000000000001E-2</v>
      </c>
      <c r="Q219" s="703"/>
      <c r="R219" s="40">
        <v>40.5</v>
      </c>
      <c r="S219" s="40"/>
      <c r="T219" s="40"/>
      <c r="U219" s="40">
        <v>1.2172421551630801</v>
      </c>
      <c r="V219" s="40">
        <v>1.6899932648998099</v>
      </c>
      <c r="W219" s="40">
        <v>1.68622342211674</v>
      </c>
      <c r="X219" s="40">
        <v>1.4162985695539001</v>
      </c>
      <c r="Y219" s="40">
        <v>1.23077749293405</v>
      </c>
      <c r="Z219" s="40">
        <v>0.87977036197023895</v>
      </c>
      <c r="AA219" s="40"/>
      <c r="AB219" s="395">
        <v>1.3533842111062999</v>
      </c>
      <c r="AC219" s="297">
        <v>0.12726913173947299</v>
      </c>
      <c r="AD219" s="706"/>
      <c r="AE219" s="706"/>
      <c r="AI219"/>
      <c r="AM219"/>
      <c r="AN219"/>
      <c r="AP219"/>
      <c r="AQ219"/>
      <c r="AR219"/>
      <c r="AT219" s="41"/>
      <c r="AV219" s="41"/>
      <c r="BA219" s="23"/>
      <c r="BD219"/>
      <c r="BE219"/>
      <c r="BF219" s="706"/>
      <c r="BJ219"/>
      <c r="BO219" s="40"/>
      <c r="BP219" s="40"/>
      <c r="BU219"/>
      <c r="CA219" s="40"/>
      <c r="CB219" s="40"/>
      <c r="CE219" s="40"/>
      <c r="CF219" s="40"/>
      <c r="CG219" s="40"/>
      <c r="CH219" s="40"/>
      <c r="CI219" s="40"/>
      <c r="CJ219" s="40"/>
      <c r="CK219" s="40"/>
    </row>
    <row r="220" spans="3:89" x14ac:dyDescent="0.2">
      <c r="C220" s="40"/>
      <c r="D220" s="40">
        <v>40.75</v>
      </c>
      <c r="E220" s="40">
        <v>1.1362981494319</v>
      </c>
      <c r="F220" s="40">
        <v>1.8686766486867199</v>
      </c>
      <c r="G220" s="40">
        <v>1.1107357272953799</v>
      </c>
      <c r="H220" s="40">
        <v>1.88993549434492</v>
      </c>
      <c r="I220" s="40">
        <v>2.1245695733477001</v>
      </c>
      <c r="J220" s="40">
        <v>1.3320303753769001</v>
      </c>
      <c r="K220" s="40">
        <v>1.60837362537918</v>
      </c>
      <c r="L220" s="40">
        <v>1.08137428176755</v>
      </c>
      <c r="M220" s="40">
        <v>1.2521426595892799</v>
      </c>
      <c r="N220"/>
      <c r="O220" s="395">
        <v>1.4888999999999999</v>
      </c>
      <c r="P220" s="297">
        <v>0.13089999999999999</v>
      </c>
      <c r="Q220" s="703"/>
      <c r="R220" s="40">
        <v>40.75</v>
      </c>
      <c r="S220" s="40"/>
      <c r="T220" s="40"/>
      <c r="U220" s="40">
        <v>1.2172430988949099</v>
      </c>
      <c r="V220" s="40">
        <v>1.1147960026357</v>
      </c>
      <c r="W220" s="40">
        <v>2.3185572065616502</v>
      </c>
      <c r="X220" s="40">
        <v>1.3304238377235</v>
      </c>
      <c r="Y220" s="40">
        <v>0.887579918836509</v>
      </c>
      <c r="Z220" s="40">
        <v>1.1437015180511501</v>
      </c>
      <c r="AA220" s="40"/>
      <c r="AB220" s="395">
        <v>1.3353835971172401</v>
      </c>
      <c r="AC220" s="297">
        <v>0.205470286854119</v>
      </c>
      <c r="AD220" s="706"/>
      <c r="AE220" s="706"/>
      <c r="AI220"/>
      <c r="AM220"/>
      <c r="AN220"/>
      <c r="AP220"/>
      <c r="AQ220"/>
      <c r="AR220"/>
      <c r="AT220" s="41"/>
      <c r="AV220" s="41"/>
      <c r="BA220" s="23"/>
      <c r="BD220"/>
      <c r="BE220"/>
      <c r="BF220" s="706"/>
      <c r="BJ220"/>
      <c r="BO220" s="40"/>
      <c r="BP220" s="40"/>
      <c r="BU220"/>
      <c r="CA220" s="40"/>
      <c r="CB220" s="40"/>
      <c r="CE220" s="40"/>
      <c r="CF220" s="40"/>
      <c r="CG220" s="40"/>
      <c r="CH220" s="40"/>
      <c r="CI220" s="40"/>
      <c r="CJ220" s="40"/>
      <c r="CK220" s="40"/>
    </row>
    <row r="221" spans="3:89" x14ac:dyDescent="0.2">
      <c r="C221" s="40"/>
      <c r="D221" s="40">
        <v>41</v>
      </c>
      <c r="E221" s="40">
        <v>0.88161061221125203</v>
      </c>
      <c r="F221" s="40">
        <v>1.11010493071991</v>
      </c>
      <c r="G221" s="40">
        <v>1.5520075667887601</v>
      </c>
      <c r="H221" s="40">
        <v>1.3229549096958499</v>
      </c>
      <c r="I221" s="40">
        <v>1.8064167582486499</v>
      </c>
      <c r="J221" s="40">
        <v>1.47330627500738</v>
      </c>
      <c r="K221" s="40">
        <v>1.37395157673153</v>
      </c>
      <c r="L221" s="40">
        <v>1.1024327083126</v>
      </c>
      <c r="M221" s="40">
        <v>1.2657451822416801</v>
      </c>
      <c r="N221"/>
      <c r="O221" s="395">
        <v>1.32</v>
      </c>
      <c r="P221" s="297">
        <v>9.1800000000000007E-2</v>
      </c>
      <c r="Q221" s="703"/>
      <c r="R221" s="40">
        <v>41</v>
      </c>
      <c r="S221" s="40"/>
      <c r="T221" s="40"/>
      <c r="U221" s="40">
        <v>1.2641953472819101</v>
      </c>
      <c r="V221" s="40">
        <v>1.0010413113292</v>
      </c>
      <c r="W221" s="40">
        <v>1.9536933514702699</v>
      </c>
      <c r="X221" s="40">
        <v>1.23074502411133</v>
      </c>
      <c r="Y221" s="40">
        <v>0.70850675832181897</v>
      </c>
      <c r="Z221" s="40">
        <v>0.98031558690098997</v>
      </c>
      <c r="AA221" s="40"/>
      <c r="AB221" s="395">
        <v>1.1897495632359201</v>
      </c>
      <c r="AC221" s="297">
        <v>0.173387902905518</v>
      </c>
      <c r="AD221" s="706"/>
      <c r="AE221" s="706"/>
      <c r="AI221"/>
      <c r="AM221"/>
      <c r="AN221"/>
      <c r="AP221"/>
      <c r="AQ221"/>
      <c r="AR221"/>
      <c r="AT221" s="41"/>
      <c r="AV221" s="41"/>
      <c r="BA221" s="23"/>
      <c r="BD221"/>
      <c r="BE221"/>
      <c r="BF221" s="706"/>
      <c r="BJ221"/>
      <c r="BO221" s="40"/>
      <c r="BP221" s="40"/>
      <c r="BU221"/>
      <c r="CA221" s="40"/>
      <c r="CB221" s="40"/>
      <c r="CE221" s="40"/>
      <c r="CF221" s="40"/>
      <c r="CG221" s="40"/>
      <c r="CH221" s="40"/>
      <c r="CI221" s="40"/>
      <c r="CJ221" s="40"/>
      <c r="CK221" s="40"/>
    </row>
    <row r="222" spans="3:89" x14ac:dyDescent="0.2">
      <c r="C222" s="40"/>
      <c r="D222" s="40">
        <v>41.25</v>
      </c>
      <c r="E222" s="40">
        <v>1.1944043060036</v>
      </c>
      <c r="F222" s="40">
        <v>1.21582921979616</v>
      </c>
      <c r="G222" s="40">
        <v>1.15516515615426</v>
      </c>
      <c r="H222" s="40">
        <v>2.6749856082525101</v>
      </c>
      <c r="I222" s="40">
        <v>1.9288857921993701</v>
      </c>
      <c r="J222" s="40">
        <v>1.27821091124828</v>
      </c>
      <c r="K222" s="40">
        <v>1.7780549716823799</v>
      </c>
      <c r="L222" s="40">
        <v>0.77071633019466901</v>
      </c>
      <c r="M222" s="40">
        <v>1.46218830273332</v>
      </c>
      <c r="N222"/>
      <c r="O222" s="395">
        <v>1.4956</v>
      </c>
      <c r="P222" s="297">
        <v>0.1865</v>
      </c>
      <c r="Q222" s="703"/>
      <c r="R222" s="40">
        <v>41.25</v>
      </c>
      <c r="S222" s="40"/>
      <c r="T222" s="40"/>
      <c r="U222" s="40">
        <v>1.0757908896786601</v>
      </c>
      <c r="V222" s="40">
        <v>1.27405257444079</v>
      </c>
      <c r="W222" s="40">
        <v>2.13588300888873</v>
      </c>
      <c r="X222" s="40">
        <v>1.12694725118786</v>
      </c>
      <c r="Y222" s="40">
        <v>0.58781239016609899</v>
      </c>
      <c r="Z222" s="40">
        <v>0.71638442605653796</v>
      </c>
      <c r="AA222" s="40"/>
      <c r="AB222" s="395">
        <v>1.15281175673645</v>
      </c>
      <c r="AC222" s="297">
        <v>0.22341461519521499</v>
      </c>
      <c r="AD222" s="706"/>
      <c r="AE222" s="706"/>
      <c r="AI222"/>
      <c r="AM222"/>
      <c r="AN222"/>
      <c r="AP222"/>
      <c r="AQ222"/>
      <c r="AR222"/>
      <c r="AT222" s="41"/>
      <c r="AV222" s="41"/>
      <c r="BA222" s="23"/>
      <c r="BD222"/>
      <c r="BE222"/>
      <c r="BF222" s="706"/>
      <c r="BJ222"/>
      <c r="BO222" s="40"/>
      <c r="BP222" s="40"/>
      <c r="BU222"/>
      <c r="CA222" s="40"/>
      <c r="CB222" s="40"/>
      <c r="CE222" s="40"/>
      <c r="CF222" s="40"/>
      <c r="CG222" s="40"/>
      <c r="CH222" s="40"/>
      <c r="CI222" s="40"/>
      <c r="CJ222" s="40"/>
      <c r="CK222" s="40"/>
    </row>
    <row r="223" spans="3:89" x14ac:dyDescent="0.2">
      <c r="C223" s="40"/>
      <c r="D223" s="40">
        <v>41.5</v>
      </c>
      <c r="E223" s="40">
        <v>1.4849350950678499</v>
      </c>
      <c r="F223" s="40">
        <v>1.18579388119167</v>
      </c>
      <c r="G223" s="40">
        <v>1.22048699963142</v>
      </c>
      <c r="H223" s="40">
        <v>2.8177219475739199</v>
      </c>
      <c r="I223" s="40">
        <v>2.1059330715805902</v>
      </c>
      <c r="J223" s="40">
        <v>1.27821091124828</v>
      </c>
      <c r="K223" s="40">
        <v>1.3618728896652701</v>
      </c>
      <c r="L223" s="40">
        <v>1.3040520634499499</v>
      </c>
      <c r="M223" s="40">
        <v>1.41465645678967</v>
      </c>
      <c r="N223"/>
      <c r="O223" s="395">
        <v>1.5744</v>
      </c>
      <c r="P223" s="297">
        <v>0.18090000000000001</v>
      </c>
      <c r="Q223" s="703"/>
      <c r="R223" s="40">
        <v>41.5</v>
      </c>
      <c r="S223" s="40"/>
      <c r="T223" s="40"/>
      <c r="U223" s="40">
        <v>1.29027768741326</v>
      </c>
      <c r="V223" s="40">
        <v>1.1912391641993301</v>
      </c>
      <c r="W223" s="40">
        <v>1.9581949493398001</v>
      </c>
      <c r="X223" s="40">
        <v>1.0768607055143999</v>
      </c>
      <c r="Y223" s="40">
        <v>0.59553749178628301</v>
      </c>
      <c r="Z223" s="40">
        <v>0.81578707130808903</v>
      </c>
      <c r="AA223" s="40"/>
      <c r="AB223" s="395">
        <v>1.15464951159352</v>
      </c>
      <c r="AC223" s="297">
        <v>0.19139001870153399</v>
      </c>
      <c r="AD223" s="706"/>
      <c r="AE223" s="706"/>
      <c r="AI223"/>
      <c r="AM223"/>
      <c r="AN223"/>
      <c r="AP223"/>
      <c r="AQ223"/>
      <c r="AR223"/>
      <c r="AT223" s="41"/>
      <c r="AV223" s="41"/>
      <c r="BA223" s="23"/>
      <c r="BD223"/>
      <c r="BE223"/>
      <c r="BF223" s="706"/>
      <c r="BJ223"/>
      <c r="BO223" s="40"/>
      <c r="BP223" s="40"/>
      <c r="BU223"/>
      <c r="CA223" s="40"/>
      <c r="CB223" s="40"/>
      <c r="CE223" s="40"/>
      <c r="CF223" s="40"/>
      <c r="CG223" s="40"/>
      <c r="CH223" s="40"/>
      <c r="CI223" s="40"/>
      <c r="CJ223" s="40"/>
      <c r="CK223" s="40"/>
    </row>
    <row r="224" spans="3:89" x14ac:dyDescent="0.2">
      <c r="C224" s="40"/>
      <c r="D224" s="40">
        <v>41.75</v>
      </c>
      <c r="E224" s="40">
        <v>0.92969847442113496</v>
      </c>
      <c r="F224" s="40">
        <v>1.19840870971499</v>
      </c>
      <c r="G224" s="40">
        <v>1.2376769618650201</v>
      </c>
      <c r="H224" s="40">
        <v>1.3804745744614999</v>
      </c>
      <c r="I224" s="40">
        <v>2.1618428385035999</v>
      </c>
      <c r="J224" s="40">
        <v>1.6533943789069301</v>
      </c>
      <c r="K224" s="40">
        <v>1.50264719287953</v>
      </c>
      <c r="L224" s="40">
        <v>0.88905863032292998</v>
      </c>
      <c r="M224" s="40">
        <v>1.21153630547742</v>
      </c>
      <c r="N224"/>
      <c r="O224" s="395">
        <v>1.3511</v>
      </c>
      <c r="P224" s="297">
        <v>0.12970000000000001</v>
      </c>
      <c r="Q224" s="703"/>
      <c r="R224" s="40">
        <v>41.75</v>
      </c>
      <c r="S224" s="40"/>
      <c r="T224" s="40"/>
      <c r="U224" s="40">
        <v>1.3046834806282199</v>
      </c>
      <c r="V224" s="40">
        <v>1.2365804377315599</v>
      </c>
      <c r="W224" s="40">
        <v>1.7073012180718801</v>
      </c>
      <c r="X224" s="40">
        <v>0.99507044429591696</v>
      </c>
      <c r="Y224" s="40">
        <v>0.47802518207190298</v>
      </c>
      <c r="Z224" s="40">
        <v>0.93391009992818097</v>
      </c>
      <c r="AA224" s="40"/>
      <c r="AB224" s="395">
        <v>1.1092618104546099</v>
      </c>
      <c r="AC224" s="297">
        <v>0.16875014731747101</v>
      </c>
      <c r="AD224" s="706"/>
      <c r="AE224" s="706"/>
      <c r="AI224"/>
      <c r="AM224"/>
      <c r="AN224"/>
      <c r="AP224"/>
      <c r="AQ224"/>
      <c r="AR224"/>
      <c r="AT224" s="41"/>
      <c r="AV224" s="41"/>
      <c r="BA224" s="23"/>
      <c r="BD224"/>
      <c r="BE224"/>
      <c r="BF224" s="706"/>
      <c r="BJ224"/>
      <c r="BO224" s="40"/>
      <c r="BP224" s="40"/>
      <c r="BU224"/>
      <c r="CA224" s="40"/>
      <c r="CB224" s="40"/>
      <c r="CE224" s="40"/>
      <c r="CF224" s="40"/>
      <c r="CG224" s="40"/>
      <c r="CH224" s="40"/>
      <c r="CI224" s="40"/>
      <c r="CJ224" s="40"/>
      <c r="CK224" s="40"/>
    </row>
    <row r="225" spans="3:89" x14ac:dyDescent="0.2">
      <c r="C225" s="40"/>
      <c r="D225" s="40">
        <v>42</v>
      </c>
      <c r="E225" s="40">
        <v>1.2137729971773501</v>
      </c>
      <c r="F225" s="40">
        <v>0.925087443108628</v>
      </c>
      <c r="G225" s="40">
        <v>1.16891711293061</v>
      </c>
      <c r="H225" s="40">
        <v>1.1619603647928201</v>
      </c>
      <c r="I225" s="40">
        <v>1.9368234011263701</v>
      </c>
      <c r="J225" s="40">
        <v>1.6406238499155299</v>
      </c>
      <c r="K225" s="40">
        <v>2.2539707893192902</v>
      </c>
      <c r="L225" s="40">
        <v>1.0002185512372199</v>
      </c>
      <c r="M225" s="40">
        <v>1.6248839383512099</v>
      </c>
      <c r="N225"/>
      <c r="O225" s="395">
        <v>1.4356</v>
      </c>
      <c r="P225" s="297">
        <v>0.1507</v>
      </c>
      <c r="Q225" s="703"/>
      <c r="R225" s="40">
        <v>42</v>
      </c>
      <c r="S225" s="40"/>
      <c r="T225" s="40"/>
      <c r="U225" s="40">
        <v>1.19313929199288</v>
      </c>
      <c r="V225" s="40">
        <v>1.4014578450685</v>
      </c>
      <c r="W225" s="40">
        <v>1.8548457672753</v>
      </c>
      <c r="X225" s="40">
        <v>1.1001151739502899</v>
      </c>
      <c r="Y225" s="40">
        <v>0.67542665646928801</v>
      </c>
      <c r="Z225" s="40">
        <v>1.0963291809256499</v>
      </c>
      <c r="AA225" s="40"/>
      <c r="AB225" s="395">
        <v>1.2202189859469801</v>
      </c>
      <c r="AC225" s="297">
        <v>0.15946831212517401</v>
      </c>
      <c r="AD225" s="706"/>
      <c r="AE225" s="706"/>
      <c r="AI225"/>
      <c r="AM225"/>
      <c r="AN225"/>
      <c r="AP225"/>
      <c r="AQ225"/>
      <c r="AR225"/>
      <c r="AT225" s="41"/>
      <c r="AV225" s="41"/>
      <c r="BA225" s="23"/>
      <c r="BD225"/>
      <c r="BE225"/>
      <c r="BF225" s="706"/>
      <c r="BJ225"/>
      <c r="BO225" s="40"/>
      <c r="BP225" s="40"/>
      <c r="BU225"/>
      <c r="CA225" s="40"/>
      <c r="CB225" s="40"/>
      <c r="CE225" s="40"/>
      <c r="CF225" s="40"/>
      <c r="CG225" s="40"/>
      <c r="CH225" s="40"/>
      <c r="CI225" s="40"/>
      <c r="CJ225" s="40"/>
      <c r="CK225" s="40"/>
    </row>
    <row r="226" spans="3:89" x14ac:dyDescent="0.2">
      <c r="C226" s="40"/>
      <c r="D226" s="40">
        <v>42.25</v>
      </c>
      <c r="E226" s="40">
        <v>0.94226194715642997</v>
      </c>
      <c r="F226" s="40">
        <v>1.6304665702461301</v>
      </c>
      <c r="G226" s="40">
        <v>1.2541793386414299</v>
      </c>
      <c r="H226" s="40">
        <v>2.32192084407562</v>
      </c>
      <c r="I226" s="40">
        <v>1.9374585804303099</v>
      </c>
      <c r="J226" s="40">
        <v>1.3988405969133499</v>
      </c>
      <c r="K226" s="40">
        <v>2.2302447810106698</v>
      </c>
      <c r="L226" s="40">
        <v>1.1791959819778499</v>
      </c>
      <c r="M226" s="40">
        <v>1.7436463041376</v>
      </c>
      <c r="N226"/>
      <c r="O226" s="395">
        <v>1.6255999999999999</v>
      </c>
      <c r="P226" s="297">
        <v>0.159</v>
      </c>
      <c r="Q226" s="703"/>
      <c r="R226" s="40">
        <v>42.25</v>
      </c>
      <c r="S226" s="40"/>
      <c r="T226" s="40"/>
      <c r="U226" s="40">
        <v>1.31507628583228</v>
      </c>
      <c r="V226" s="40">
        <v>2.4024991659341599</v>
      </c>
      <c r="W226" s="40">
        <v>1.74754063746644</v>
      </c>
      <c r="X226" s="40">
        <v>1.3523366982601901</v>
      </c>
      <c r="Y226" s="40">
        <v>0.63275863762079898</v>
      </c>
      <c r="Z226" s="40">
        <v>0.85044463551956295</v>
      </c>
      <c r="AA226" s="40"/>
      <c r="AB226" s="395">
        <v>1.3834426767722401</v>
      </c>
      <c r="AC226" s="297">
        <v>0.25976261194983102</v>
      </c>
      <c r="AD226" s="706"/>
      <c r="AE226" s="706"/>
      <c r="AI226"/>
      <c r="AM226"/>
      <c r="AN226"/>
      <c r="AP226"/>
      <c r="AQ226"/>
      <c r="AR226"/>
      <c r="AT226" s="41"/>
      <c r="AV226" s="41"/>
      <c r="BA226" s="23"/>
      <c r="BD226"/>
      <c r="BE226"/>
      <c r="BF226" s="706"/>
      <c r="BJ226"/>
      <c r="BO226" s="40"/>
      <c r="BP226" s="40"/>
      <c r="BU226"/>
      <c r="CA226" s="40"/>
      <c r="CB226" s="40"/>
      <c r="CE226" s="40"/>
      <c r="CF226" s="40"/>
      <c r="CG226" s="40"/>
      <c r="CH226" s="40"/>
      <c r="CI226" s="40"/>
      <c r="CJ226" s="40"/>
      <c r="CK226" s="40"/>
    </row>
    <row r="227" spans="3:89" x14ac:dyDescent="0.2">
      <c r="C227" s="40"/>
      <c r="D227" s="40">
        <v>42.5</v>
      </c>
      <c r="E227" s="40">
        <v>1.1879480773518301</v>
      </c>
      <c r="F227" s="40">
        <v>0.94160689503892103</v>
      </c>
      <c r="G227" s="40">
        <v>1.2751823081807601</v>
      </c>
      <c r="H227" s="40">
        <v>1.9566391434545101</v>
      </c>
      <c r="I227" s="40">
        <v>3.0509173384194499</v>
      </c>
      <c r="J227" s="40">
        <v>1.4704232357421301</v>
      </c>
      <c r="K227" s="40">
        <v>1.4615221254944299</v>
      </c>
      <c r="L227" s="40">
        <v>0.87553372605994495</v>
      </c>
      <c r="M227" s="40">
        <v>1.23317092557986</v>
      </c>
      <c r="N227"/>
      <c r="O227" s="395">
        <v>1.4956</v>
      </c>
      <c r="P227" s="297">
        <v>0.2215</v>
      </c>
      <c r="Q227" s="703"/>
      <c r="R227" s="40">
        <v>42.5</v>
      </c>
      <c r="S227" s="40"/>
      <c r="T227" s="40"/>
      <c r="U227" s="40">
        <v>1.1893983041588101</v>
      </c>
      <c r="V227" s="40">
        <v>0.916337816305134</v>
      </c>
      <c r="W227" s="40">
        <v>2.0596014682148902</v>
      </c>
      <c r="X227" s="40">
        <v>1.3040389590366199</v>
      </c>
      <c r="Y227" s="40">
        <v>0.64685750977576395</v>
      </c>
      <c r="Z227" s="40">
        <v>1.0151196477448701</v>
      </c>
      <c r="AA227" s="40"/>
      <c r="AB227" s="395">
        <v>1.1885589508726799</v>
      </c>
      <c r="AC227" s="297">
        <v>0.197456948310133</v>
      </c>
      <c r="AD227" s="706"/>
      <c r="AE227" s="706"/>
      <c r="AI227"/>
      <c r="AM227"/>
      <c r="AN227"/>
      <c r="AP227"/>
      <c r="AQ227"/>
      <c r="AR227"/>
      <c r="AT227" s="41"/>
      <c r="AV227" s="41"/>
      <c r="BA227" s="23"/>
      <c r="BD227"/>
      <c r="BE227"/>
      <c r="BF227" s="706"/>
      <c r="BJ227"/>
      <c r="BO227" s="40"/>
      <c r="BP227" s="40"/>
      <c r="BU227"/>
      <c r="CA227" s="40"/>
      <c r="CB227" s="40"/>
      <c r="CE227" s="40"/>
      <c r="CF227" s="40"/>
      <c r="CG227" s="40"/>
      <c r="CH227" s="40"/>
      <c r="CI227" s="40"/>
      <c r="CJ227" s="40"/>
      <c r="CK227" s="40"/>
    </row>
    <row r="228" spans="3:89" x14ac:dyDescent="0.2">
      <c r="C228" s="40"/>
      <c r="D228" s="40">
        <v>42.75</v>
      </c>
      <c r="E228" s="40">
        <v>1.1897926510617101</v>
      </c>
      <c r="F228" s="40">
        <v>1.35841784470766</v>
      </c>
      <c r="G228" s="40">
        <v>1.6731559018440401</v>
      </c>
      <c r="H228" s="40">
        <v>1.3859527316226099</v>
      </c>
      <c r="I228" s="40">
        <v>1.4750302198258001</v>
      </c>
      <c r="J228" s="40">
        <v>1.5820301409900499</v>
      </c>
      <c r="K228" s="40">
        <v>1.11607143250951</v>
      </c>
      <c r="L228" s="40">
        <v>0.90695913918900395</v>
      </c>
      <c r="M228" s="40">
        <v>1.22403628125317</v>
      </c>
      <c r="N228"/>
      <c r="O228" s="395">
        <v>1.3244</v>
      </c>
      <c r="P228" s="297">
        <v>7.9699999999999993E-2</v>
      </c>
      <c r="Q228" s="703"/>
      <c r="R228" s="40">
        <v>42.75</v>
      </c>
      <c r="S228" s="40"/>
      <c r="T228" s="40"/>
      <c r="U228" s="40">
        <v>1.3355697537622899</v>
      </c>
      <c r="V228" s="40">
        <v>1.43482587957187</v>
      </c>
      <c r="W228" s="40">
        <v>1.59424690971172</v>
      </c>
      <c r="X228" s="40">
        <v>1.21146829502695</v>
      </c>
      <c r="Y228" s="40">
        <v>0.64102994207761099</v>
      </c>
      <c r="Z228" s="40">
        <v>1.84751776916076</v>
      </c>
      <c r="AA228" s="40"/>
      <c r="AB228" s="395">
        <v>1.34410975821853</v>
      </c>
      <c r="AC228" s="297">
        <v>0.16695364147069899</v>
      </c>
      <c r="AD228" s="706"/>
      <c r="AE228" s="706"/>
      <c r="AI228"/>
      <c r="AM228"/>
      <c r="AN228"/>
      <c r="AP228"/>
      <c r="AQ228"/>
      <c r="AR228"/>
      <c r="AT228" s="41"/>
      <c r="AV228" s="41"/>
      <c r="BA228" s="23"/>
      <c r="BD228"/>
      <c r="BE228"/>
      <c r="BF228" s="706"/>
      <c r="BJ228"/>
      <c r="BO228" s="40"/>
      <c r="BP228" s="40"/>
      <c r="BU228"/>
      <c r="CA228" s="40"/>
      <c r="CB228" s="40"/>
      <c r="CE228" s="40"/>
      <c r="CF228" s="40"/>
      <c r="CG228" s="40"/>
      <c r="CH228" s="40"/>
      <c r="CI228" s="40"/>
      <c r="CJ228" s="40"/>
      <c r="CK228" s="40"/>
    </row>
    <row r="229" spans="3:89" x14ac:dyDescent="0.2">
      <c r="C229" s="40"/>
      <c r="D229" s="40">
        <v>43</v>
      </c>
      <c r="E229" s="40">
        <v>1.2625535018204099</v>
      </c>
      <c r="F229" s="40">
        <v>1.59577579215579</v>
      </c>
      <c r="G229" s="40">
        <v>1.1107357272953799</v>
      </c>
      <c r="H229" s="40">
        <v>1.40886097378696</v>
      </c>
      <c r="I229" s="40">
        <v>1.6236412489169501</v>
      </c>
      <c r="J229" s="40">
        <v>1.4531240866794</v>
      </c>
      <c r="K229" s="40">
        <v>1.1692176912004399</v>
      </c>
      <c r="L229" s="40">
        <v>1.42136317061588</v>
      </c>
      <c r="M229" s="40">
        <v>1.21153630547742</v>
      </c>
      <c r="N229"/>
      <c r="O229" s="395">
        <v>1.3611</v>
      </c>
      <c r="P229" s="297">
        <v>6.13E-2</v>
      </c>
      <c r="Q229" s="703"/>
      <c r="R229" s="40">
        <v>43</v>
      </c>
      <c r="S229" s="40"/>
      <c r="T229" s="40"/>
      <c r="U229" s="40">
        <v>1.16641544358317</v>
      </c>
      <c r="V229" s="40">
        <v>0.95889220978371204</v>
      </c>
      <c r="W229" s="40">
        <v>1.73440123476768</v>
      </c>
      <c r="X229" s="40">
        <v>1.14069050861653</v>
      </c>
      <c r="Y229" s="40">
        <v>0.92997177162672096</v>
      </c>
      <c r="Z229" s="40">
        <v>1.1437015180511501</v>
      </c>
      <c r="AA229" s="40"/>
      <c r="AB229" s="395">
        <v>1.17901211440483</v>
      </c>
      <c r="AC229" s="297">
        <v>0.118575573589126</v>
      </c>
      <c r="AD229" s="706"/>
      <c r="AE229" s="706"/>
      <c r="AI229"/>
      <c r="AM229"/>
      <c r="AN229"/>
      <c r="AP229"/>
      <c r="AQ229"/>
      <c r="AR229"/>
      <c r="AT229" s="41"/>
      <c r="AV229" s="41"/>
      <c r="BA229" s="23"/>
      <c r="BD229"/>
      <c r="BE229"/>
      <c r="BF229" s="706"/>
      <c r="BJ229"/>
      <c r="BO229" s="40"/>
      <c r="BP229" s="40"/>
      <c r="BU229"/>
      <c r="CA229" s="40"/>
      <c r="CB229" s="40"/>
      <c r="CE229" s="40"/>
      <c r="CF229" s="40"/>
      <c r="CG229" s="40"/>
      <c r="CH229" s="40"/>
      <c r="CI229" s="40"/>
      <c r="CJ229" s="40"/>
      <c r="CK229" s="40"/>
    </row>
    <row r="230" spans="3:89" x14ac:dyDescent="0.2">
      <c r="C230" s="40"/>
      <c r="D230" s="40">
        <v>43.25</v>
      </c>
      <c r="E230" s="40">
        <v>1.4060254750605501</v>
      </c>
      <c r="F230" s="40">
        <v>1.58353208312688</v>
      </c>
      <c r="G230" s="40">
        <v>1.20329703739782</v>
      </c>
      <c r="H230" s="40">
        <v>3.4774812994936601</v>
      </c>
      <c r="I230" s="40">
        <v>2.32180688497112</v>
      </c>
      <c r="J230" s="40">
        <v>1.3890155678206799</v>
      </c>
      <c r="K230" s="40">
        <v>1.2223639498913701</v>
      </c>
      <c r="L230" s="40">
        <v>1.1329530022924399</v>
      </c>
      <c r="M230" s="40">
        <v>1.01997866231585</v>
      </c>
      <c r="N230"/>
      <c r="O230" s="395">
        <v>1.6389</v>
      </c>
      <c r="P230" s="297">
        <v>0.26300000000000001</v>
      </c>
      <c r="Q230" s="703"/>
      <c r="R230" s="40">
        <v>43.25</v>
      </c>
      <c r="S230" s="40"/>
      <c r="T230" s="40"/>
      <c r="U230" s="40">
        <v>1.1823694325221701</v>
      </c>
      <c r="V230" s="40">
        <v>0.86890386094540095</v>
      </c>
      <c r="W230" s="40">
        <v>1.6663855030076</v>
      </c>
      <c r="X230" s="40">
        <v>1.1135312126570001</v>
      </c>
      <c r="Y230" s="40">
        <v>0.39788065009423501</v>
      </c>
      <c r="Z230" s="40">
        <v>0.68622090633347599</v>
      </c>
      <c r="AA230" s="40"/>
      <c r="AB230" s="395">
        <v>0.98588192759331605</v>
      </c>
      <c r="AC230" s="297">
        <v>0.17955620232504699</v>
      </c>
      <c r="AD230" s="706"/>
      <c r="AE230" s="706"/>
      <c r="AI230"/>
      <c r="AM230"/>
      <c r="AN230"/>
      <c r="AP230"/>
      <c r="AQ230"/>
      <c r="AR230"/>
      <c r="AT230" s="41"/>
      <c r="AV230" s="41"/>
      <c r="BA230" s="23"/>
      <c r="BD230"/>
      <c r="BE230"/>
      <c r="BF230" s="706"/>
      <c r="BJ230"/>
      <c r="BO230" s="40"/>
      <c r="BP230" s="40"/>
      <c r="BU230"/>
      <c r="CA230" s="40"/>
      <c r="CB230" s="40"/>
      <c r="CE230" s="40"/>
      <c r="CF230" s="40"/>
      <c r="CG230" s="40"/>
      <c r="CH230" s="40"/>
      <c r="CI230" s="40"/>
      <c r="CJ230" s="40"/>
      <c r="CK230" s="40"/>
    </row>
    <row r="231" spans="3:89" x14ac:dyDescent="0.2">
      <c r="C231" s="40"/>
      <c r="D231" s="40">
        <v>43.5</v>
      </c>
      <c r="E231" s="40">
        <v>1.46010337413082</v>
      </c>
      <c r="F231" s="40">
        <v>1.0470307674352</v>
      </c>
      <c r="G231" s="40">
        <v>1.14599719942059</v>
      </c>
      <c r="H231" s="40">
        <v>2.0915286667804498</v>
      </c>
      <c r="I231" s="40">
        <v>1.92888585492091</v>
      </c>
      <c r="J231" s="40">
        <v>1.41275947360501</v>
      </c>
      <c r="K231" s="40">
        <v>1.60837362537918</v>
      </c>
      <c r="L231" s="40">
        <v>1.1420005392603501</v>
      </c>
      <c r="M231" s="40">
        <v>1.43327028010659</v>
      </c>
      <c r="N231"/>
      <c r="O231" s="395">
        <v>1.4743999999999999</v>
      </c>
      <c r="P231" s="297">
        <v>0.1183</v>
      </c>
      <c r="Q231" s="703"/>
      <c r="R231" s="40">
        <v>43.5</v>
      </c>
      <c r="S231" s="40"/>
      <c r="T231" s="40"/>
      <c r="U231" s="40">
        <v>1.0950014655604201</v>
      </c>
      <c r="V231" s="40">
        <v>1.36808979214992</v>
      </c>
      <c r="W231" s="40">
        <v>1.8548457672753</v>
      </c>
      <c r="X231" s="40">
        <v>1.14069050861653</v>
      </c>
      <c r="Y231" s="40">
        <v>0.29776874589314101</v>
      </c>
      <c r="Z231" s="40">
        <v>0.86720224001936297</v>
      </c>
      <c r="AA231" s="40"/>
      <c r="AB231" s="395">
        <v>1.1039330865857799</v>
      </c>
      <c r="AC231" s="297">
        <v>0.211425474573884</v>
      </c>
      <c r="AD231" s="706"/>
      <c r="AE231" s="706"/>
      <c r="AI231"/>
      <c r="AM231"/>
      <c r="AN231"/>
      <c r="AP231"/>
      <c r="AQ231"/>
      <c r="AR231"/>
      <c r="AT231" s="41"/>
      <c r="AV231" s="41"/>
      <c r="BA231" s="23"/>
      <c r="BD231"/>
      <c r="BE231"/>
      <c r="BF231" s="706"/>
      <c r="BJ231"/>
      <c r="BO231" s="40"/>
      <c r="BP231" s="40"/>
      <c r="BU231"/>
      <c r="CA231" s="40"/>
      <c r="CB231" s="40"/>
      <c r="CE231" s="40"/>
      <c r="CF231" s="40"/>
      <c r="CG231" s="40"/>
      <c r="CH231" s="40"/>
      <c r="CI231" s="40"/>
      <c r="CJ231" s="40"/>
      <c r="CK231" s="40"/>
    </row>
    <row r="232" spans="3:89" x14ac:dyDescent="0.2">
      <c r="C232" s="40"/>
      <c r="D232" s="40">
        <v>43.75</v>
      </c>
      <c r="E232" s="40">
        <v>1.0746514295241301</v>
      </c>
      <c r="F232" s="40">
        <v>1.01019552700864</v>
      </c>
      <c r="G232" s="40">
        <v>1.38117576677245</v>
      </c>
      <c r="H232" s="40">
        <v>1.5479472354222099</v>
      </c>
      <c r="I232" s="40">
        <v>2.2860866710456098</v>
      </c>
      <c r="J232" s="40">
        <v>1.4780550707726601</v>
      </c>
      <c r="K232" s="40">
        <v>1.366983099996</v>
      </c>
      <c r="L232" s="40">
        <v>1.03157409606968</v>
      </c>
      <c r="M232" s="40">
        <v>1.38920473333293</v>
      </c>
      <c r="N232"/>
      <c r="O232" s="395">
        <v>1.3967000000000001</v>
      </c>
      <c r="P232" s="297">
        <v>0.13020000000000001</v>
      </c>
      <c r="Q232" s="703"/>
      <c r="R232" s="40">
        <v>43.75</v>
      </c>
      <c r="S232" s="40"/>
      <c r="T232" s="40"/>
      <c r="U232" s="40">
        <v>1.24973146636149</v>
      </c>
      <c r="V232" s="40">
        <v>1.1801750274261</v>
      </c>
      <c r="W232" s="40">
        <v>2.3472230114177202</v>
      </c>
      <c r="X232" s="40">
        <v>1.2537288169465</v>
      </c>
      <c r="Y232" s="40">
        <v>0.66493280660035303</v>
      </c>
      <c r="Z232" s="40">
        <v>0.55185596763355504</v>
      </c>
      <c r="AA232" s="40"/>
      <c r="AB232" s="395">
        <v>1.2079411827309501</v>
      </c>
      <c r="AC232" s="297">
        <v>0.25999249257280699</v>
      </c>
      <c r="AD232" s="706"/>
      <c r="AE232" s="706"/>
      <c r="AI232"/>
      <c r="AM232"/>
      <c r="AN232"/>
      <c r="AP232"/>
      <c r="AQ232"/>
      <c r="AR232"/>
      <c r="AT232" s="41"/>
      <c r="AV232" s="41"/>
      <c r="BA232" s="23"/>
      <c r="BD232"/>
      <c r="BE232"/>
      <c r="BF232" s="706"/>
      <c r="BJ232"/>
      <c r="BO232" s="40"/>
      <c r="BP232" s="40"/>
      <c r="BU232"/>
      <c r="CA232" s="40"/>
      <c r="CB232" s="40"/>
      <c r="CE232" s="40"/>
      <c r="CF232" s="40"/>
      <c r="CG232" s="40"/>
      <c r="CH232" s="40"/>
      <c r="CI232" s="40"/>
      <c r="CJ232" s="40"/>
      <c r="CK232" s="40"/>
    </row>
    <row r="233" spans="3:89" x14ac:dyDescent="0.2">
      <c r="C233" s="40"/>
      <c r="D233" s="40">
        <v>44</v>
      </c>
      <c r="E233" s="40">
        <v>1.09533445233073</v>
      </c>
      <c r="F233" s="40">
        <v>1.14975154480724</v>
      </c>
      <c r="G233" s="40">
        <v>1.3923865422288599</v>
      </c>
      <c r="H233" s="40">
        <v>1.8899354896401199</v>
      </c>
      <c r="I233" s="40">
        <v>2.12789784152061</v>
      </c>
      <c r="J233" s="40">
        <v>1.26139238714739</v>
      </c>
      <c r="K233" s="40">
        <v>1.3784810956367901</v>
      </c>
      <c r="L233" s="40">
        <v>1.0413234221061001</v>
      </c>
      <c r="M233" s="40">
        <v>1.2711145515250399</v>
      </c>
      <c r="N233"/>
      <c r="O233" s="395">
        <v>1.4011</v>
      </c>
      <c r="P233" s="297">
        <v>0.1232</v>
      </c>
      <c r="Q233" s="703"/>
      <c r="R233" s="40">
        <v>44</v>
      </c>
      <c r="S233" s="40"/>
      <c r="T233" s="40"/>
      <c r="U233" s="40">
        <v>1.17484540921505</v>
      </c>
      <c r="V233" s="40">
        <v>0.87591114655883395</v>
      </c>
      <c r="W233" s="40">
        <v>2.0234681091233901</v>
      </c>
      <c r="X233" s="40">
        <v>1.0901989717237901</v>
      </c>
      <c r="Y233" s="40">
        <v>0.89744192521023602</v>
      </c>
      <c r="Z233" s="40">
        <v>0.55299850450600596</v>
      </c>
      <c r="AA233" s="40"/>
      <c r="AB233" s="395">
        <v>1.1024773443895499</v>
      </c>
      <c r="AC233" s="297">
        <v>0.204035180345956</v>
      </c>
      <c r="AD233" s="706"/>
      <c r="AE233" s="706"/>
      <c r="AI233"/>
      <c r="AM233"/>
      <c r="AN233"/>
      <c r="AP233"/>
      <c r="AQ233"/>
      <c r="AR233"/>
      <c r="AT233" s="41"/>
      <c r="AV233" s="41"/>
      <c r="BA233" s="23"/>
      <c r="BD233"/>
      <c r="BE233"/>
      <c r="BF233" s="706"/>
      <c r="BJ233"/>
      <c r="BO233" s="40"/>
      <c r="BP233" s="40"/>
      <c r="BU233"/>
      <c r="CA233" s="40"/>
      <c r="CB233" s="40"/>
      <c r="CE233" s="40"/>
      <c r="CF233" s="40"/>
      <c r="CG233" s="40"/>
      <c r="CH233" s="40"/>
      <c r="CI233" s="40"/>
      <c r="CJ233" s="40"/>
      <c r="CK233" s="40"/>
    </row>
    <row r="234" spans="3:89" x14ac:dyDescent="0.2">
      <c r="C234" s="40"/>
      <c r="D234" s="40">
        <v>44.25</v>
      </c>
      <c r="E234" s="40">
        <v>1.4526538349850799</v>
      </c>
      <c r="F234" s="40">
        <v>1.55723054057226</v>
      </c>
      <c r="G234" s="40">
        <v>1.20329703739782</v>
      </c>
      <c r="H234" s="40">
        <v>0.98276647157365604</v>
      </c>
      <c r="I234" s="40">
        <v>2.3668450119962698</v>
      </c>
      <c r="J234" s="40">
        <v>1.6839589635060299</v>
      </c>
      <c r="K234" s="40">
        <v>1.3890499457065999</v>
      </c>
      <c r="L234" s="40">
        <v>1.3410464121013399</v>
      </c>
      <c r="M234" s="40">
        <v>1.2735290818004501</v>
      </c>
      <c r="N234"/>
      <c r="O234" s="395">
        <v>1.4711000000000001</v>
      </c>
      <c r="P234" s="297">
        <v>0.13120000000000001</v>
      </c>
      <c r="Q234" s="703"/>
      <c r="R234" s="40">
        <v>44.25</v>
      </c>
      <c r="S234" s="40"/>
      <c r="T234" s="40"/>
      <c r="U234" s="40">
        <v>1.4371910268111801</v>
      </c>
      <c r="V234" s="40">
        <v>1.09679308298186</v>
      </c>
      <c r="W234" s="40">
        <v>2.09841137715383</v>
      </c>
      <c r="X234" s="40">
        <v>1.23964197630665</v>
      </c>
      <c r="Y234" s="40">
        <v>0.76303241935520005</v>
      </c>
      <c r="Z234" s="40">
        <v>1.0963291809256499</v>
      </c>
      <c r="AA234" s="40"/>
      <c r="AB234" s="395">
        <v>1.28856651058906</v>
      </c>
      <c r="AC234" s="297">
        <v>0.18531503665197199</v>
      </c>
      <c r="AD234" s="706"/>
      <c r="AE234" s="706"/>
      <c r="AI234"/>
      <c r="AM234"/>
      <c r="AN234"/>
      <c r="AP234"/>
      <c r="AQ234"/>
      <c r="AR234"/>
      <c r="AT234" s="41"/>
      <c r="AV234" s="41"/>
      <c r="BA234" s="23"/>
      <c r="BD234"/>
      <c r="BE234"/>
      <c r="BF234" s="706"/>
      <c r="BJ234"/>
      <c r="BO234" s="40"/>
      <c r="BP234" s="40"/>
      <c r="BU234"/>
      <c r="CA234" s="40"/>
      <c r="CB234" s="40"/>
      <c r="CE234" s="40"/>
      <c r="CF234" s="40"/>
      <c r="CG234" s="40"/>
      <c r="CH234" s="40"/>
      <c r="CI234" s="40"/>
      <c r="CJ234" s="40"/>
      <c r="CK234" s="40"/>
    </row>
    <row r="235" spans="3:89" x14ac:dyDescent="0.2">
      <c r="C235" s="40"/>
      <c r="D235" s="40">
        <v>44.5</v>
      </c>
      <c r="E235" s="40">
        <v>1.47906575425735</v>
      </c>
      <c r="F235" s="40">
        <v>1.1893981498005901</v>
      </c>
      <c r="G235" s="40">
        <v>1.4734249732381699</v>
      </c>
      <c r="H235" s="40">
        <v>1.3607535648846401</v>
      </c>
      <c r="I235" s="40">
        <v>1.4876372658044601</v>
      </c>
      <c r="J235" s="40">
        <v>1.3493295090594399</v>
      </c>
      <c r="K235" s="40">
        <v>1.68035964356796</v>
      </c>
      <c r="L235" s="40">
        <v>1.47003991416751</v>
      </c>
      <c r="M235" s="40">
        <v>1.2860211028598501</v>
      </c>
      <c r="N235"/>
      <c r="O235" s="395">
        <v>1.42</v>
      </c>
      <c r="P235" s="297">
        <v>4.7100000000000003E-2</v>
      </c>
      <c r="Q235" s="703"/>
      <c r="R235" s="40">
        <v>44.5</v>
      </c>
      <c r="S235" s="40"/>
      <c r="T235" s="40"/>
      <c r="U235" s="40">
        <v>1.26472661266644</v>
      </c>
      <c r="V235" s="40">
        <v>1.08612982618175</v>
      </c>
      <c r="W235" s="40">
        <v>1.77053459651898</v>
      </c>
      <c r="X235" s="40">
        <v>1.22315006345628</v>
      </c>
      <c r="Y235" s="40">
        <v>0.73579087582427005</v>
      </c>
      <c r="Z235" s="40">
        <v>1.15169933475716</v>
      </c>
      <c r="AA235" s="40"/>
      <c r="AB235" s="395">
        <v>1.2053385515674799</v>
      </c>
      <c r="AC235" s="297">
        <v>0.13673010721486401</v>
      </c>
      <c r="AD235" s="706"/>
      <c r="AE235" s="706"/>
      <c r="AI235"/>
      <c r="AM235"/>
      <c r="AN235"/>
      <c r="AP235"/>
      <c r="AQ235"/>
      <c r="AR235"/>
      <c r="AT235" s="41"/>
      <c r="AV235" s="41"/>
      <c r="BA235" s="23"/>
      <c r="BD235"/>
      <c r="BE235"/>
      <c r="BF235" s="706"/>
      <c r="BJ235"/>
      <c r="BO235" s="40"/>
      <c r="BP235" s="40"/>
      <c r="BU235"/>
      <c r="CA235" s="40"/>
      <c r="CB235" s="40"/>
      <c r="CE235" s="40"/>
      <c r="CF235" s="40"/>
      <c r="CG235" s="40"/>
      <c r="CH235" s="40"/>
      <c r="CI235" s="40"/>
      <c r="CJ235" s="40"/>
      <c r="CK235" s="40"/>
    </row>
    <row r="236" spans="3:89" x14ac:dyDescent="0.2">
      <c r="C236" s="40"/>
      <c r="D236" s="40">
        <v>44.75</v>
      </c>
      <c r="E236" s="40">
        <v>1.17761804086453</v>
      </c>
      <c r="F236" s="40">
        <v>2.29589881176127</v>
      </c>
      <c r="G236" s="40">
        <v>1.2720568863322299</v>
      </c>
      <c r="H236" s="40">
        <v>1.20955871039706</v>
      </c>
      <c r="I236" s="40">
        <v>2.03207708408774</v>
      </c>
      <c r="J236" s="40">
        <v>1.2927566507402399</v>
      </c>
      <c r="K236" s="40">
        <v>1.9307039441900899</v>
      </c>
      <c r="L236" s="40">
        <v>1.24195432172499</v>
      </c>
      <c r="M236" s="40">
        <v>1.4287772083685699</v>
      </c>
      <c r="N236"/>
      <c r="O236" s="395">
        <v>1.5422</v>
      </c>
      <c r="P236" s="297">
        <v>0.14169999999999999</v>
      </c>
      <c r="Q236" s="703"/>
      <c r="R236" s="40">
        <v>44.75</v>
      </c>
      <c r="S236" s="40"/>
      <c r="T236" s="40"/>
      <c r="U236" s="40">
        <v>1.7145429888852901</v>
      </c>
      <c r="V236" s="40">
        <v>0.87591114655883395</v>
      </c>
      <c r="W236" s="40">
        <v>2.6393062341259301</v>
      </c>
      <c r="X236" s="40">
        <v>1.15443376775649</v>
      </c>
      <c r="Y236" s="40">
        <v>0.67308142052180997</v>
      </c>
      <c r="Z236" s="40">
        <v>1.0963291809256499</v>
      </c>
      <c r="AA236" s="40"/>
      <c r="AB236" s="395">
        <v>1.358934123129</v>
      </c>
      <c r="AC236" s="297">
        <v>0.29327446102065202</v>
      </c>
      <c r="AD236" s="706"/>
      <c r="AE236" s="706"/>
      <c r="AI236"/>
      <c r="AM236"/>
      <c r="AN236"/>
      <c r="AP236"/>
      <c r="AQ236"/>
      <c r="AR236"/>
      <c r="AT236" s="41"/>
      <c r="AV236" s="41"/>
      <c r="BA236" s="23"/>
      <c r="BD236"/>
      <c r="BE236"/>
      <c r="BF236" s="706"/>
      <c r="BJ236"/>
      <c r="BO236" s="40"/>
      <c r="BP236" s="40"/>
      <c r="BU236"/>
      <c r="CA236" s="40"/>
      <c r="CB236" s="40"/>
      <c r="CE236" s="40"/>
      <c r="CF236" s="40"/>
      <c r="CG236" s="40"/>
      <c r="CH236" s="40"/>
      <c r="CI236" s="40"/>
      <c r="CJ236" s="40"/>
      <c r="CK236" s="40"/>
    </row>
    <row r="237" spans="3:89" x14ac:dyDescent="0.2">
      <c r="C237" s="40"/>
      <c r="D237" s="40">
        <v>45</v>
      </c>
      <c r="E237" s="40">
        <v>1.0095210359756499</v>
      </c>
      <c r="F237" s="40">
        <v>1.5345568640611</v>
      </c>
      <c r="G237" s="40">
        <v>1.34530106288688</v>
      </c>
      <c r="H237" s="40">
        <v>1.1209273081076201</v>
      </c>
      <c r="I237" s="40">
        <v>2.0113167140124899</v>
      </c>
      <c r="J237" s="40">
        <v>2.0585924201291399</v>
      </c>
      <c r="K237" s="40">
        <v>1.6258559473941701</v>
      </c>
      <c r="L237" s="40">
        <v>1.15607449213515</v>
      </c>
      <c r="M237" s="40">
        <v>1.0211519638598401</v>
      </c>
      <c r="N237"/>
      <c r="O237" s="395">
        <v>1.4321999999999999</v>
      </c>
      <c r="P237" s="297">
        <v>0.13450000000000001</v>
      </c>
      <c r="Q237" s="703"/>
      <c r="R237" s="40">
        <v>45</v>
      </c>
      <c r="S237" s="40"/>
      <c r="T237" s="40"/>
      <c r="U237" s="40">
        <v>1.1710440765585099</v>
      </c>
      <c r="V237" s="40">
        <v>1.3709913537273299</v>
      </c>
      <c r="W237" s="40">
        <v>1.88857023577121</v>
      </c>
      <c r="X237" s="40">
        <v>1.2976968312220301</v>
      </c>
      <c r="Y237" s="40">
        <v>1.20095000602362</v>
      </c>
      <c r="Z237" s="40">
        <v>0.85270050820374899</v>
      </c>
      <c r="AA237" s="40"/>
      <c r="AB237" s="395">
        <v>1.2969921685844099</v>
      </c>
      <c r="AC237" s="297">
        <v>0.13879518289982101</v>
      </c>
      <c r="AD237" s="706"/>
      <c r="AE237" s="706"/>
      <c r="AI237"/>
      <c r="AM237"/>
      <c r="AN237"/>
      <c r="AP237"/>
      <c r="AQ237"/>
      <c r="AR237"/>
      <c r="AT237" s="41"/>
      <c r="AV237" s="41"/>
      <c r="BA237" s="23"/>
      <c r="BD237"/>
      <c r="BE237"/>
      <c r="BF237" s="706"/>
      <c r="BJ237"/>
      <c r="BO237" s="40"/>
      <c r="BP237" s="40"/>
      <c r="BU237"/>
      <c r="CA237" s="40"/>
      <c r="CB237" s="40"/>
      <c r="CE237" s="40"/>
      <c r="CF237" s="40"/>
      <c r="CG237" s="40"/>
      <c r="CH237" s="40"/>
      <c r="CI237" s="40"/>
      <c r="CJ237" s="40"/>
      <c r="CK237" s="40"/>
    </row>
    <row r="238" spans="3:89" x14ac:dyDescent="0.2">
      <c r="C238" s="40"/>
      <c r="D238" s="40">
        <v>45.25</v>
      </c>
      <c r="E238" s="40">
        <v>0.79461407145975305</v>
      </c>
      <c r="F238" s="40">
        <v>0.89425119500501005</v>
      </c>
      <c r="G238" s="40">
        <v>1.1386627924063899</v>
      </c>
      <c r="H238" s="40">
        <v>1.18995938872633</v>
      </c>
      <c r="I238" s="40">
        <v>2.3080685879829401</v>
      </c>
      <c r="J238" s="40">
        <v>1.7515334973368599</v>
      </c>
      <c r="K238" s="40">
        <v>1.07030660445609</v>
      </c>
      <c r="L238" s="40">
        <v>1.06714564537234</v>
      </c>
      <c r="M238" s="40">
        <v>1.52091067034025</v>
      </c>
      <c r="N238"/>
      <c r="O238" s="395">
        <v>1.3032999999999999</v>
      </c>
      <c r="P238" s="297">
        <v>0.16</v>
      </c>
      <c r="Q238" s="703"/>
      <c r="R238" s="40">
        <v>45.25</v>
      </c>
      <c r="S238" s="40"/>
      <c r="T238" s="40"/>
      <c r="U238" s="40">
        <v>1.2023553900431501</v>
      </c>
      <c r="V238" s="40">
        <v>0.96025814512872498</v>
      </c>
      <c r="W238" s="40">
        <v>1.6187744857831701</v>
      </c>
      <c r="X238" s="40">
        <v>1.2745236771375299</v>
      </c>
      <c r="Y238" s="40">
        <v>0.708795964652704</v>
      </c>
      <c r="Z238" s="40">
        <v>0.89076745669548796</v>
      </c>
      <c r="AA238" s="40"/>
      <c r="AB238" s="395">
        <v>1.1092458532401299</v>
      </c>
      <c r="AC238" s="297">
        <v>0.13240038173306101</v>
      </c>
      <c r="AD238" s="706"/>
      <c r="AE238" s="706"/>
      <c r="AI238"/>
      <c r="AM238"/>
      <c r="AN238"/>
      <c r="AP238"/>
      <c r="AQ238"/>
      <c r="AR238"/>
      <c r="AT238" s="41"/>
      <c r="AV238" s="41"/>
      <c r="BA238" s="23"/>
      <c r="BD238"/>
      <c r="BE238"/>
      <c r="BF238" s="706"/>
      <c r="BJ238"/>
      <c r="BO238" s="40"/>
      <c r="BP238" s="40"/>
      <c r="BU238"/>
      <c r="CA238" s="40"/>
      <c r="CB238" s="40"/>
      <c r="CE238" s="40"/>
      <c r="CF238" s="40"/>
      <c r="CG238" s="40"/>
      <c r="CH238" s="40"/>
      <c r="CI238" s="40"/>
      <c r="CJ238" s="40"/>
      <c r="CK238" s="40"/>
    </row>
    <row r="239" spans="3:89" x14ac:dyDescent="0.2">
      <c r="C239" s="40"/>
      <c r="D239" s="40">
        <v>45.5</v>
      </c>
      <c r="E239" s="40">
        <v>0.98847253227100096</v>
      </c>
      <c r="F239" s="40">
        <v>1.6255108503829701</v>
      </c>
      <c r="G239" s="40">
        <v>1.27068170238929</v>
      </c>
      <c r="H239" s="40">
        <v>1.5686464872349799</v>
      </c>
      <c r="I239" s="40">
        <v>2.6790080234705398</v>
      </c>
      <c r="J239" s="40">
        <v>1.4068234162395199</v>
      </c>
      <c r="K239" s="40">
        <v>1.53844433731922</v>
      </c>
      <c r="L239" s="40">
        <v>1.1024327083126</v>
      </c>
      <c r="M239" s="40">
        <v>1.2291276565317699</v>
      </c>
      <c r="N239"/>
      <c r="O239" s="395">
        <v>1.4911000000000001</v>
      </c>
      <c r="P239" s="297">
        <v>0.16539999999999999</v>
      </c>
      <c r="Q239" s="703"/>
      <c r="R239" s="40">
        <v>45.5</v>
      </c>
      <c r="S239" s="40"/>
      <c r="T239" s="40"/>
      <c r="U239" s="40">
        <v>1.4807416784873699</v>
      </c>
      <c r="V239" s="40">
        <v>1.61167651626968</v>
      </c>
      <c r="W239" s="40">
        <v>1.8211212987793799</v>
      </c>
      <c r="X239" s="40">
        <v>1.34607588287319</v>
      </c>
      <c r="Y239" s="40">
        <v>0.70404647622663497</v>
      </c>
      <c r="Z239" s="40">
        <v>1.36364408413574</v>
      </c>
      <c r="AA239" s="40"/>
      <c r="AB239" s="395">
        <v>1.3878843227953299</v>
      </c>
      <c r="AC239" s="297">
        <v>0.15452825490771299</v>
      </c>
      <c r="AD239" s="706"/>
      <c r="AE239" s="706"/>
      <c r="AI239"/>
      <c r="AM239"/>
      <c r="AN239"/>
      <c r="AP239"/>
      <c r="AQ239"/>
      <c r="AR239"/>
      <c r="AT239" s="41"/>
      <c r="AV239" s="41"/>
      <c r="BA239" s="23"/>
      <c r="BD239"/>
      <c r="BE239"/>
      <c r="BF239" s="706"/>
      <c r="BJ239"/>
      <c r="BO239" s="40"/>
      <c r="BP239" s="40"/>
      <c r="BU239"/>
      <c r="CA239" s="40"/>
      <c r="CB239" s="40"/>
      <c r="CE239" s="40"/>
      <c r="CF239" s="40"/>
      <c r="CG239" s="40"/>
      <c r="CH239" s="40"/>
      <c r="CI239" s="40"/>
      <c r="CJ239" s="40"/>
      <c r="CK239" s="40"/>
    </row>
    <row r="240" spans="3:89" x14ac:dyDescent="0.2">
      <c r="C240" s="40"/>
      <c r="D240" s="40">
        <v>45.75</v>
      </c>
      <c r="E240" s="40">
        <v>1.1746190321752299</v>
      </c>
      <c r="F240" s="40">
        <v>1.6849807595433299</v>
      </c>
      <c r="G240" s="40">
        <v>1.0543174007857401</v>
      </c>
      <c r="H240" s="40">
        <v>1.39167982588281</v>
      </c>
      <c r="I240" s="40">
        <v>2.2117889914431799</v>
      </c>
      <c r="J240" s="40">
        <v>1.5314787464581401</v>
      </c>
      <c r="K240" s="40">
        <v>1.2755102085823</v>
      </c>
      <c r="L240" s="40">
        <v>1.3036115940703199</v>
      </c>
      <c r="M240" s="40">
        <v>1.3388712870670201</v>
      </c>
      <c r="N240"/>
      <c r="O240" s="395">
        <v>1.4389000000000001</v>
      </c>
      <c r="P240" s="297">
        <v>0.1143</v>
      </c>
      <c r="Q240" s="703"/>
      <c r="R240" s="40">
        <v>45.75</v>
      </c>
      <c r="S240" s="40"/>
      <c r="T240" s="40"/>
      <c r="U240" s="40">
        <v>1.3266373692827</v>
      </c>
      <c r="V240" s="40">
        <v>1.12725955750914</v>
      </c>
      <c r="W240" s="40">
        <v>2.20413490458085</v>
      </c>
      <c r="X240" s="40">
        <v>1.29005803732152</v>
      </c>
      <c r="Y240" s="40">
        <v>0.76923591553483495</v>
      </c>
      <c r="Z240" s="40">
        <v>1.64956943590127</v>
      </c>
      <c r="AA240" s="40"/>
      <c r="AB240" s="395">
        <v>1.39448253668838</v>
      </c>
      <c r="AC240" s="297">
        <v>0.19987122384655601</v>
      </c>
      <c r="AD240" s="706"/>
      <c r="AE240" s="706"/>
      <c r="AI240"/>
      <c r="AM240"/>
      <c r="AN240"/>
      <c r="AP240"/>
      <c r="AQ240"/>
      <c r="AR240"/>
      <c r="AT240" s="41"/>
      <c r="AV240" s="41"/>
      <c r="BA240" s="23"/>
      <c r="BD240"/>
      <c r="BE240"/>
      <c r="BF240" s="706"/>
      <c r="BJ240"/>
      <c r="BO240" s="40"/>
      <c r="BP240" s="40"/>
      <c r="BU240"/>
      <c r="CA240" s="40"/>
      <c r="CB240" s="40"/>
      <c r="CE240" s="40"/>
      <c r="CF240" s="40"/>
      <c r="CG240" s="40"/>
      <c r="CH240" s="40"/>
      <c r="CI240" s="40"/>
      <c r="CJ240" s="40"/>
      <c r="CK240" s="40"/>
    </row>
    <row r="241" spans="3:89" x14ac:dyDescent="0.2">
      <c r="C241" s="40"/>
      <c r="D241" s="40">
        <v>46</v>
      </c>
      <c r="E241" s="40">
        <v>1.0709761745305</v>
      </c>
      <c r="F241" s="40">
        <v>1.1517338977009199</v>
      </c>
      <c r="G241" s="40">
        <v>1.23767695123018</v>
      </c>
      <c r="H241" s="40">
        <v>1.26480296994484</v>
      </c>
      <c r="I241" s="40">
        <v>2.0574781427700199</v>
      </c>
      <c r="J241" s="40">
        <v>1.57788725691392</v>
      </c>
      <c r="K241" s="40">
        <v>1.11607143250951</v>
      </c>
      <c r="L241" s="40">
        <v>1.1822118583752601</v>
      </c>
      <c r="M241" s="40">
        <v>1.1906477081967499</v>
      </c>
      <c r="N241"/>
      <c r="O241" s="395">
        <v>1.3167</v>
      </c>
      <c r="P241" s="297">
        <v>0.10489999999999999</v>
      </c>
      <c r="Q241" s="703"/>
      <c r="R241" s="40">
        <v>46</v>
      </c>
      <c r="S241" s="40"/>
      <c r="T241" s="40"/>
      <c r="U241" s="40">
        <v>1.3286021717967</v>
      </c>
      <c r="V241" s="40">
        <v>0.88352776129095201</v>
      </c>
      <c r="W241" s="40">
        <v>1.5942475990921801</v>
      </c>
      <c r="X241" s="40">
        <v>1.1878633164000401</v>
      </c>
      <c r="Y241" s="40">
        <v>1.06154565727296</v>
      </c>
      <c r="Z241" s="40">
        <v>0.66677330074257501</v>
      </c>
      <c r="AA241" s="40"/>
      <c r="AB241" s="395">
        <v>1.12042663443257</v>
      </c>
      <c r="AC241" s="297">
        <v>0.13388807013293899</v>
      </c>
      <c r="AD241" s="706"/>
      <c r="AE241" s="706"/>
      <c r="AI241"/>
      <c r="AM241"/>
      <c r="AN241"/>
      <c r="AP241"/>
      <c r="AQ241"/>
      <c r="AR241"/>
      <c r="AT241" s="41"/>
      <c r="AV241" s="41"/>
      <c r="BA241" s="23"/>
      <c r="BD241"/>
      <c r="BE241"/>
      <c r="BF241" s="706"/>
      <c r="BJ241"/>
      <c r="BO241" s="40"/>
      <c r="BP241" s="40"/>
      <c r="BU241"/>
      <c r="CA241" s="40"/>
      <c r="CB241" s="40"/>
      <c r="CE241" s="40"/>
      <c r="CF241" s="40"/>
      <c r="CG241" s="40"/>
      <c r="CH241" s="40"/>
      <c r="CI241" s="40"/>
      <c r="CJ241" s="40"/>
      <c r="CK241" s="40"/>
    </row>
    <row r="242" spans="3:89" x14ac:dyDescent="0.2">
      <c r="C242" s="40"/>
      <c r="D242" s="40">
        <v>46.25</v>
      </c>
      <c r="E242" s="40">
        <v>1.19733895538611</v>
      </c>
      <c r="F242" s="40">
        <v>1.2072391457828899</v>
      </c>
      <c r="G242" s="40">
        <v>1.3126876804199099</v>
      </c>
      <c r="H242" s="40">
        <v>1.2211890453006899</v>
      </c>
      <c r="I242" s="40">
        <v>2.6692660088584601</v>
      </c>
      <c r="J242" s="40">
        <v>1.5050213754894499</v>
      </c>
      <c r="K242" s="40">
        <v>2.03727325693974</v>
      </c>
      <c r="L242" s="40">
        <v>1.1714888488030499</v>
      </c>
      <c r="M242" s="40">
        <v>1.3960425163642201</v>
      </c>
      <c r="N242"/>
      <c r="O242" s="395">
        <v>1.5256000000000001</v>
      </c>
      <c r="P242" s="297">
        <v>0.16919999999999999</v>
      </c>
      <c r="Q242" s="703"/>
      <c r="R242" s="40">
        <v>46.25</v>
      </c>
      <c r="S242" s="40"/>
      <c r="T242" s="40"/>
      <c r="U242" s="40">
        <v>1.2065302844997201</v>
      </c>
      <c r="V242" s="40">
        <v>2.6027074297620101</v>
      </c>
      <c r="W242" s="40">
        <v>2.5293351344308799</v>
      </c>
      <c r="X242" s="40">
        <v>1.27142766576347</v>
      </c>
      <c r="Y242" s="40">
        <v>0.68510070689874403</v>
      </c>
      <c r="Z242" s="40">
        <v>0.61120887320059203</v>
      </c>
      <c r="AA242" s="40"/>
      <c r="AB242" s="395">
        <v>1.48438501575923</v>
      </c>
      <c r="AC242" s="297">
        <v>0.35899915687447798</v>
      </c>
      <c r="AD242" s="706"/>
      <c r="AE242" s="706"/>
      <c r="AI242"/>
      <c r="AM242"/>
      <c r="AN242"/>
      <c r="AP242"/>
      <c r="AQ242"/>
      <c r="AR242"/>
      <c r="AT242" s="41"/>
      <c r="AV242" s="41"/>
      <c r="BA242" s="23"/>
      <c r="BD242"/>
      <c r="BE242"/>
      <c r="BF242" s="706"/>
      <c r="BJ242"/>
      <c r="BO242" s="40"/>
      <c r="BP242" s="40"/>
      <c r="BU242"/>
      <c r="CA242" s="40"/>
      <c r="CB242" s="40"/>
      <c r="CE242" s="40"/>
      <c r="CF242" s="40"/>
      <c r="CG242" s="40"/>
      <c r="CH242" s="40"/>
      <c r="CI242" s="40"/>
      <c r="CJ242" s="40"/>
      <c r="CK242" s="40"/>
    </row>
    <row r="243" spans="3:89" x14ac:dyDescent="0.2">
      <c r="C243" s="40"/>
      <c r="D243" s="40">
        <v>46.5</v>
      </c>
      <c r="E243" s="40">
        <v>0.83143766996162405</v>
      </c>
      <c r="F243" s="40">
        <v>1.4917034578847601</v>
      </c>
      <c r="G243" s="40">
        <v>1.0608659681405499</v>
      </c>
      <c r="H243" s="40">
        <v>1.34563402923447</v>
      </c>
      <c r="I243" s="40">
        <v>1.87530563467481</v>
      </c>
      <c r="J243" s="40">
        <v>1.65127731500939</v>
      </c>
      <c r="K243" s="40">
        <v>2.5189112390150301</v>
      </c>
      <c r="L243" s="40">
        <v>0.871158121456857</v>
      </c>
      <c r="M243" s="40">
        <v>1.1431298277373101</v>
      </c>
      <c r="N243"/>
      <c r="O243" s="395">
        <v>1.4211</v>
      </c>
      <c r="P243" s="297">
        <v>0.1804</v>
      </c>
      <c r="Q243" s="703"/>
      <c r="R243" s="40">
        <v>46.5</v>
      </c>
      <c r="S243" s="40"/>
      <c r="T243" s="40"/>
      <c r="U243" s="40">
        <v>1.1729796281956999</v>
      </c>
      <c r="V243" s="40">
        <v>1.5065671782521</v>
      </c>
      <c r="W243" s="40">
        <v>1.8653846641896501</v>
      </c>
      <c r="X243" s="40">
        <v>1.2365115668253699</v>
      </c>
      <c r="Y243" s="40">
        <v>0.74519734040937402</v>
      </c>
      <c r="Z243" s="40">
        <v>1.51760392003388</v>
      </c>
      <c r="AA243" s="40"/>
      <c r="AB243" s="395">
        <v>1.3407073829843501</v>
      </c>
      <c r="AC243" s="297">
        <v>0.15574655529186801</v>
      </c>
      <c r="AD243" s="706"/>
      <c r="AE243" s="706"/>
      <c r="AI243"/>
      <c r="AM243"/>
      <c r="AN243"/>
      <c r="AP243"/>
      <c r="AQ243"/>
      <c r="AR243"/>
      <c r="AT243" s="41"/>
      <c r="AV243" s="41"/>
      <c r="BA243" s="23"/>
      <c r="BD243"/>
      <c r="BE243"/>
      <c r="BF243" s="706"/>
      <c r="BJ243"/>
      <c r="BO243" s="40"/>
      <c r="BP243" s="40"/>
      <c r="BU243"/>
      <c r="CA243" s="40"/>
      <c r="CB243" s="40"/>
      <c r="CE243" s="40"/>
      <c r="CF243" s="40"/>
      <c r="CG243" s="40"/>
      <c r="CH243" s="40"/>
      <c r="CI243" s="40"/>
      <c r="CJ243" s="40"/>
      <c r="CK243" s="40"/>
    </row>
    <row r="244" spans="3:89" x14ac:dyDescent="0.2">
      <c r="C244" s="40"/>
      <c r="D244" s="40">
        <v>46.75</v>
      </c>
      <c r="E244" s="40">
        <v>1.3834798334141201</v>
      </c>
      <c r="F244" s="40">
        <v>2.2202099232788801</v>
      </c>
      <c r="G244" s="40">
        <v>1.17420635710765</v>
      </c>
      <c r="H244" s="40">
        <v>1.3969088524264099</v>
      </c>
      <c r="I244" s="40">
        <v>2.44682713226848</v>
      </c>
      <c r="J244" s="40">
        <v>1.7939803713493001</v>
      </c>
      <c r="K244" s="40">
        <v>1.0762117384913199</v>
      </c>
      <c r="L244" s="40">
        <v>1.5208801930820399</v>
      </c>
      <c r="M244" s="40">
        <v>1.3094032118680501</v>
      </c>
      <c r="N244"/>
      <c r="O244" s="395">
        <v>1.5911</v>
      </c>
      <c r="P244" s="297">
        <v>0.15709999999999999</v>
      </c>
      <c r="Q244" s="703"/>
      <c r="R244" s="40">
        <v>46.75</v>
      </c>
      <c r="S244" s="40"/>
      <c r="T244" s="40"/>
      <c r="U244" s="40">
        <v>1.2065298891439999</v>
      </c>
      <c r="V244" s="40">
        <v>1.0510933739136601</v>
      </c>
      <c r="W244" s="40">
        <v>2.6497796708438801</v>
      </c>
      <c r="X244" s="40">
        <v>1.19738145438711</v>
      </c>
      <c r="Y244" s="40">
        <v>0.92308316776706001</v>
      </c>
      <c r="Z244" s="40">
        <v>2.9912192139399498</v>
      </c>
      <c r="AA244" s="40"/>
      <c r="AB244" s="395">
        <v>1.66984779499928</v>
      </c>
      <c r="AC244" s="297">
        <v>0.36899373414216902</v>
      </c>
      <c r="AD244" s="706"/>
      <c r="AE244" s="706"/>
      <c r="AI244"/>
      <c r="AM244"/>
      <c r="AN244"/>
      <c r="AP244"/>
      <c r="AQ244"/>
      <c r="AR244"/>
      <c r="AT244" s="41"/>
      <c r="AV244" s="41"/>
      <c r="BA244" s="23"/>
      <c r="BD244"/>
      <c r="BE244"/>
      <c r="BF244" s="706"/>
      <c r="BJ244"/>
      <c r="BO244" s="40"/>
      <c r="BP244" s="40"/>
      <c r="BU244"/>
      <c r="CA244" s="40"/>
      <c r="CB244" s="40"/>
      <c r="CE244" s="40"/>
      <c r="CF244" s="40"/>
      <c r="CG244" s="40"/>
      <c r="CH244" s="40"/>
      <c r="CI244" s="40"/>
      <c r="CJ244" s="40"/>
      <c r="CK244" s="40"/>
    </row>
    <row r="245" spans="3:89" x14ac:dyDescent="0.2">
      <c r="C245" s="40"/>
      <c r="D245" s="40">
        <v>47</v>
      </c>
      <c r="E245" s="40">
        <v>1.2105448549456901</v>
      </c>
      <c r="F245" s="40">
        <v>1.0722604244818299</v>
      </c>
      <c r="G245" s="40">
        <v>1.4144879597278699</v>
      </c>
      <c r="H245" s="40">
        <v>1.4790799694171901</v>
      </c>
      <c r="I245" s="40">
        <v>2.3854816445743698</v>
      </c>
      <c r="J245" s="40">
        <v>1.6702575409849001</v>
      </c>
      <c r="K245" s="40">
        <v>1.45783140244071</v>
      </c>
      <c r="L245" s="40">
        <v>0.912528109868881</v>
      </c>
      <c r="M245" s="40">
        <v>1.2900863390202699</v>
      </c>
      <c r="N245"/>
      <c r="O245" s="395">
        <v>1.4321999999999999</v>
      </c>
      <c r="P245" s="297">
        <v>0.14199999999999999</v>
      </c>
      <c r="Q245" s="703"/>
      <c r="R245" s="40">
        <v>47</v>
      </c>
      <c r="S245" s="40"/>
      <c r="T245" s="40"/>
      <c r="U245" s="40">
        <v>1.2647276520459201</v>
      </c>
      <c r="V245" s="40">
        <v>2.0521347042354399</v>
      </c>
      <c r="W245" s="40">
        <v>1.88857023577121</v>
      </c>
      <c r="X245" s="40">
        <v>1.3382498607855899</v>
      </c>
      <c r="Y245" s="40">
        <v>0.98901766382235901</v>
      </c>
      <c r="Z245" s="40">
        <v>0.79179329556114098</v>
      </c>
      <c r="AA245" s="40"/>
      <c r="AB245" s="395">
        <v>1.38741556870361</v>
      </c>
      <c r="AC245" s="297">
        <v>0.20198712038740499</v>
      </c>
      <c r="AD245" s="706"/>
      <c r="AE245" s="706"/>
      <c r="AI245"/>
      <c r="AM245"/>
      <c r="AN245"/>
      <c r="AP245"/>
      <c r="AQ245"/>
      <c r="AR245"/>
      <c r="AT245" s="41"/>
      <c r="AV245" s="41"/>
      <c r="BA245" s="23"/>
      <c r="BD245"/>
      <c r="BE245"/>
      <c r="BF245" s="706"/>
      <c r="BJ245"/>
      <c r="BO245" s="40"/>
      <c r="BP245" s="40"/>
      <c r="BU245"/>
      <c r="CA245" s="40"/>
      <c r="CB245" s="40"/>
      <c r="CE245" s="40"/>
      <c r="CF245" s="40"/>
      <c r="CG245" s="40"/>
      <c r="CH245" s="40"/>
      <c r="CI245" s="40"/>
      <c r="CJ245" s="40"/>
      <c r="CK245" s="40"/>
    </row>
    <row r="246" spans="3:89" x14ac:dyDescent="0.2">
      <c r="C246" s="40"/>
      <c r="D246" s="40">
        <v>47.25</v>
      </c>
      <c r="E246" s="40">
        <v>0.67790513918542905</v>
      </c>
      <c r="F246" s="40">
        <v>1.1539248358269401</v>
      </c>
      <c r="G246" s="40">
        <v>1.2541793386414299</v>
      </c>
      <c r="H246" s="40">
        <v>1.5497470677032399</v>
      </c>
      <c r="I246" s="40">
        <v>2.40039124679577</v>
      </c>
      <c r="J246" s="40">
        <v>1.4678021025799599</v>
      </c>
      <c r="K246" s="40">
        <v>1.2548422259140399</v>
      </c>
      <c r="L246" s="40">
        <v>1.2060169291112299</v>
      </c>
      <c r="M246" s="40">
        <v>1.3215868790902201</v>
      </c>
      <c r="N246"/>
      <c r="O246" s="395">
        <v>1.3644000000000001</v>
      </c>
      <c r="P246" s="297">
        <v>0.153</v>
      </c>
      <c r="Q246" s="703"/>
      <c r="R246" s="40">
        <v>47.25</v>
      </c>
      <c r="S246" s="40"/>
      <c r="T246" s="40"/>
      <c r="U246" s="40">
        <v>1.3143536483965499</v>
      </c>
      <c r="V246" s="40">
        <v>1.6467129622755501</v>
      </c>
      <c r="W246" s="40">
        <v>1.8929230592283099</v>
      </c>
      <c r="X246" s="40">
        <v>1.2020770666207301</v>
      </c>
      <c r="Y246" s="40">
        <v>0.99470158123317098</v>
      </c>
      <c r="Z246" s="40">
        <v>1.2181435538763801</v>
      </c>
      <c r="AA246" s="40"/>
      <c r="AB246" s="395">
        <v>1.37815197860511</v>
      </c>
      <c r="AC246" s="297">
        <v>0.13476198427753799</v>
      </c>
      <c r="AD246" s="706"/>
      <c r="AE246" s="706"/>
      <c r="AI246"/>
      <c r="AM246"/>
      <c r="AN246"/>
      <c r="AP246"/>
      <c r="AQ246"/>
      <c r="AR246"/>
      <c r="AT246" s="41"/>
      <c r="AV246" s="41"/>
      <c r="BA246" s="23"/>
      <c r="BD246"/>
      <c r="BE246"/>
      <c r="BF246" s="706"/>
      <c r="BJ246"/>
      <c r="BO246" s="40"/>
      <c r="BP246" s="40"/>
      <c r="BU246"/>
      <c r="CA246" s="40"/>
      <c r="CB246" s="40"/>
      <c r="CE246" s="40"/>
      <c r="CF246" s="40"/>
      <c r="CG246" s="40"/>
      <c r="CH246" s="40"/>
      <c r="CI246" s="40"/>
      <c r="CJ246" s="40"/>
      <c r="CK246" s="40"/>
    </row>
    <row r="247" spans="3:89" x14ac:dyDescent="0.2">
      <c r="C247" s="40"/>
      <c r="D247" s="40">
        <v>47.5</v>
      </c>
      <c r="E247" s="40">
        <v>1.13445353716714</v>
      </c>
      <c r="F247" s="40">
        <v>1.24886808184437</v>
      </c>
      <c r="G247" s="40">
        <v>1.2376769618650201</v>
      </c>
      <c r="H247" s="40">
        <v>1.1469953649114799</v>
      </c>
      <c r="I247" s="40">
        <v>2.9553691589689399</v>
      </c>
      <c r="J247" s="40">
        <v>1.37912230222007</v>
      </c>
      <c r="K247" s="40">
        <v>1.4153079831061099</v>
      </c>
      <c r="L247" s="40">
        <v>0.83237361047149205</v>
      </c>
      <c r="M247" s="40">
        <v>1.23765505752976</v>
      </c>
      <c r="N247"/>
      <c r="O247" s="395">
        <v>1.4</v>
      </c>
      <c r="P247" s="297">
        <v>0.20300000000000001</v>
      </c>
      <c r="Q247" s="703"/>
      <c r="R247" s="40">
        <v>47.5</v>
      </c>
      <c r="S247" s="40"/>
      <c r="T247" s="40"/>
      <c r="U247" s="40">
        <v>1.07641431963219</v>
      </c>
      <c r="V247" s="40">
        <v>1.3645773754614401</v>
      </c>
      <c r="W247" s="40">
        <v>1.62490548109846</v>
      </c>
      <c r="X247" s="40">
        <v>1.2537288169465</v>
      </c>
      <c r="Y247" s="40">
        <v>0.88599501118459301</v>
      </c>
      <c r="Z247" s="40">
        <v>0.71261396652393705</v>
      </c>
      <c r="AA247" s="40"/>
      <c r="AB247" s="395">
        <v>1.1530391618078499</v>
      </c>
      <c r="AC247" s="297">
        <v>0.13524088918543101</v>
      </c>
      <c r="AD247" s="706"/>
      <c r="AE247" s="706"/>
      <c r="AI247"/>
      <c r="AM247"/>
      <c r="AN247"/>
      <c r="AP247"/>
      <c r="AQ247"/>
      <c r="AR247"/>
      <c r="AT247" s="41"/>
      <c r="AV247" s="41"/>
      <c r="BA247" s="23"/>
      <c r="BD247"/>
      <c r="BE247"/>
      <c r="BF247" s="706"/>
      <c r="BJ247"/>
      <c r="BO247" s="40"/>
      <c r="BP247" s="40"/>
      <c r="BU247"/>
      <c r="CA247" s="40"/>
      <c r="CB247" s="40"/>
      <c r="CE247" s="40"/>
      <c r="CF247" s="40"/>
      <c r="CG247" s="40"/>
      <c r="CH247" s="40"/>
      <c r="CI247" s="40"/>
      <c r="CJ247" s="40"/>
      <c r="CK247" s="40"/>
    </row>
    <row r="248" spans="3:89" x14ac:dyDescent="0.2">
      <c r="C248" s="40"/>
      <c r="D248" s="40">
        <v>47.75</v>
      </c>
      <c r="E248" s="40">
        <v>1.0481894805551</v>
      </c>
      <c r="F248" s="40">
        <v>1.3292045577247</v>
      </c>
      <c r="G248" s="40">
        <v>1.15516515615426</v>
      </c>
      <c r="H248" s="40">
        <v>4.3738509278792099</v>
      </c>
      <c r="I248" s="40">
        <v>1.9658376485601501</v>
      </c>
      <c r="J248" s="40">
        <v>1.3118480826332199</v>
      </c>
      <c r="K248" s="40">
        <v>1.7530883953401</v>
      </c>
      <c r="L248" s="40">
        <v>1.0077780322177701</v>
      </c>
      <c r="M248" s="40">
        <v>1.55327043921368</v>
      </c>
      <c r="N248"/>
      <c r="O248" s="395">
        <v>1.7222</v>
      </c>
      <c r="P248" s="297">
        <v>0.34760000000000002</v>
      </c>
      <c r="Q248" s="703"/>
      <c r="R248" s="40">
        <v>47.75</v>
      </c>
      <c r="S248" s="40"/>
      <c r="T248" s="40"/>
      <c r="U248" s="40">
        <v>1.1292211136164501</v>
      </c>
      <c r="V248" s="40">
        <v>1.4014578249268399</v>
      </c>
      <c r="W248" s="40">
        <v>1.9222947042671299</v>
      </c>
      <c r="X248" s="40">
        <v>1.58476957068469</v>
      </c>
      <c r="Y248" s="40">
        <v>0.92308316776706001</v>
      </c>
      <c r="Z248" s="40">
        <v>1.3436492786571499</v>
      </c>
      <c r="AA248" s="40"/>
      <c r="AB248" s="395">
        <v>1.3840792766532199</v>
      </c>
      <c r="AC248" s="297">
        <v>0.14252007285440901</v>
      </c>
      <c r="AD248" s="706"/>
      <c r="AE248" s="706"/>
      <c r="AI248"/>
      <c r="AM248"/>
      <c r="AN248"/>
      <c r="AP248"/>
      <c r="AQ248"/>
      <c r="AR248"/>
      <c r="AT248" s="41"/>
      <c r="AV248" s="41"/>
      <c r="BA248" s="23"/>
      <c r="BD248"/>
      <c r="BE248"/>
      <c r="BF248" s="706"/>
      <c r="BJ248"/>
      <c r="BO248" s="40"/>
      <c r="BP248" s="40"/>
      <c r="BU248"/>
      <c r="CA248" s="40"/>
      <c r="CB248" s="40"/>
      <c r="CE248" s="40"/>
      <c r="CF248" s="40"/>
      <c r="CG248" s="40"/>
      <c r="CH248" s="40"/>
      <c r="CI248" s="40"/>
      <c r="CJ248" s="40"/>
      <c r="CK248" s="40"/>
    </row>
    <row r="249" spans="3:89" x14ac:dyDescent="0.2">
      <c r="C249" s="40"/>
      <c r="D249" s="40">
        <v>48</v>
      </c>
      <c r="E249" s="40">
        <v>1.2126501380413</v>
      </c>
      <c r="F249" s="40">
        <v>1.2072391457828899</v>
      </c>
      <c r="G249" s="40">
        <v>1.34530106288688</v>
      </c>
      <c r="H249" s="40">
        <v>1.6631432711348999</v>
      </c>
      <c r="I249" s="40">
        <v>1.7924999037945899</v>
      </c>
      <c r="J249" s="40">
        <v>1.57788725691392</v>
      </c>
      <c r="K249" s="40">
        <v>1.7482322014991101</v>
      </c>
      <c r="L249" s="40">
        <v>0.92485953874818305</v>
      </c>
      <c r="M249" s="40">
        <v>1.4894769022877401</v>
      </c>
      <c r="N249"/>
      <c r="O249" s="395">
        <v>1.44</v>
      </c>
      <c r="P249" s="297">
        <v>9.6699999999999994E-2</v>
      </c>
      <c r="Q249" s="703"/>
      <c r="R249" s="40">
        <v>48</v>
      </c>
      <c r="S249" s="40"/>
      <c r="T249" s="40"/>
      <c r="U249" s="40">
        <v>1.30305275811827</v>
      </c>
      <c r="V249" s="40">
        <v>1.3377552031628299</v>
      </c>
      <c r="W249" s="40">
        <v>2.2857695358282899</v>
      </c>
      <c r="X249" s="40">
        <v>1.2640084007846699</v>
      </c>
      <c r="Y249" s="40">
        <v>0.98901766382235901</v>
      </c>
      <c r="Z249" s="40">
        <v>0.79179333303795096</v>
      </c>
      <c r="AA249" s="40"/>
      <c r="AB249" s="395">
        <v>1.3285661491257299</v>
      </c>
      <c r="AC249" s="297">
        <v>0.210123743556278</v>
      </c>
      <c r="AD249" s="706"/>
      <c r="AE249" s="706"/>
      <c r="AI249"/>
      <c r="AM249"/>
      <c r="AN249"/>
      <c r="AP249"/>
      <c r="AQ249"/>
      <c r="AR249"/>
      <c r="AT249" s="41"/>
      <c r="AV249" s="41"/>
      <c r="BA249" s="23"/>
      <c r="BD249"/>
      <c r="BE249"/>
      <c r="BF249" s="706"/>
      <c r="BJ249"/>
      <c r="BO249" s="40"/>
      <c r="BP249" s="40"/>
      <c r="BU249"/>
      <c r="CA249" s="40"/>
      <c r="CB249" s="40"/>
      <c r="CE249" s="40"/>
      <c r="CF249" s="40"/>
      <c r="CG249" s="40"/>
      <c r="CH249" s="40"/>
      <c r="CI249" s="40"/>
      <c r="CJ249" s="40"/>
      <c r="CK249" s="40"/>
    </row>
    <row r="250" spans="3:89" x14ac:dyDescent="0.2">
      <c r="C250" s="40"/>
      <c r="D250" s="40">
        <v>48.25</v>
      </c>
      <c r="E250" s="40">
        <v>1.24513185953008</v>
      </c>
      <c r="F250" s="40">
        <v>0.84325275256088505</v>
      </c>
      <c r="G250" s="40">
        <v>1.3273637109441001</v>
      </c>
      <c r="H250" s="40">
        <v>1.49304896598741</v>
      </c>
      <c r="I250" s="40">
        <v>1.9214955177256501</v>
      </c>
      <c r="J250" s="40">
        <v>1.5962347378424799</v>
      </c>
      <c r="K250" s="40">
        <v>1.32865647393635</v>
      </c>
      <c r="L250" s="40">
        <v>1.0742599218845701</v>
      </c>
      <c r="M250" s="40">
        <v>1.13961994764972</v>
      </c>
      <c r="N250"/>
      <c r="O250" s="395">
        <v>1.33</v>
      </c>
      <c r="P250" s="297">
        <v>0.1052</v>
      </c>
      <c r="Q250" s="703"/>
      <c r="R250" s="40">
        <v>48.25</v>
      </c>
      <c r="S250" s="40"/>
      <c r="T250" s="40"/>
      <c r="U250" s="40">
        <v>1.3158278288232901</v>
      </c>
      <c r="V250" s="40">
        <v>1.43649428624037</v>
      </c>
      <c r="W250" s="40">
        <v>1.95601917276304</v>
      </c>
      <c r="X250" s="40">
        <v>1.0909808485654</v>
      </c>
      <c r="Y250" s="40">
        <v>0.80268097487245704</v>
      </c>
      <c r="Z250" s="40">
        <v>0.90909604947065903</v>
      </c>
      <c r="AA250" s="40"/>
      <c r="AB250" s="395">
        <v>1.2518498601225401</v>
      </c>
      <c r="AC250" s="297">
        <v>0.17118731130086801</v>
      </c>
      <c r="AD250" s="706"/>
      <c r="AE250" s="706"/>
      <c r="AI250"/>
      <c r="AM250"/>
      <c r="AN250"/>
      <c r="AP250"/>
      <c r="AQ250"/>
      <c r="AR250"/>
      <c r="AT250" s="41"/>
      <c r="AV250" s="41"/>
      <c r="BA250" s="23"/>
      <c r="BD250"/>
      <c r="BE250"/>
      <c r="BF250" s="706"/>
      <c r="BJ250"/>
      <c r="BO250" s="40"/>
      <c r="BP250" s="40"/>
      <c r="BU250"/>
      <c r="CA250" s="40"/>
      <c r="CB250" s="40"/>
      <c r="CE250" s="40"/>
      <c r="CF250" s="40"/>
      <c r="CG250" s="40"/>
      <c r="CH250" s="40"/>
      <c r="CI250" s="40"/>
      <c r="CJ250" s="40"/>
      <c r="CK250" s="40"/>
    </row>
    <row r="251" spans="3:89" x14ac:dyDescent="0.2">
      <c r="C251" s="40"/>
      <c r="D251" s="40">
        <v>48.5</v>
      </c>
      <c r="E251" s="40">
        <v>1.03299831602418</v>
      </c>
      <c r="F251" s="40">
        <v>1.24156469677582</v>
      </c>
      <c r="G251" s="40">
        <v>1.4439564832569001</v>
      </c>
      <c r="H251" s="40">
        <v>1.4759495957736899</v>
      </c>
      <c r="I251" s="40">
        <v>2.7147281711201199</v>
      </c>
      <c r="J251" s="40">
        <v>1.69113570863785</v>
      </c>
      <c r="K251" s="40">
        <v>0.99649235393791902</v>
      </c>
      <c r="L251" s="40">
        <v>1.12591608701055</v>
      </c>
      <c r="M251" s="40">
        <v>1.4907664916891501</v>
      </c>
      <c r="N251"/>
      <c r="O251" s="395">
        <v>1.4678</v>
      </c>
      <c r="P251" s="297">
        <v>0.1736</v>
      </c>
      <c r="Q251" s="703"/>
      <c r="R251" s="40">
        <v>48.5</v>
      </c>
      <c r="S251" s="40"/>
      <c r="T251" s="40"/>
      <c r="U251" s="40">
        <v>1.37686396378971</v>
      </c>
      <c r="V251" s="40">
        <v>0.98621106797003499</v>
      </c>
      <c r="W251" s="40">
        <v>2.40286837770934</v>
      </c>
      <c r="X251" s="40">
        <v>1.2280835407942701</v>
      </c>
      <c r="Y251" s="40">
        <v>0.77497647494479904</v>
      </c>
      <c r="Z251" s="40">
        <v>0.60327107917491096</v>
      </c>
      <c r="AA251" s="40"/>
      <c r="AB251" s="395">
        <v>1.22871241739718</v>
      </c>
      <c r="AC251" s="297">
        <v>0.26181746649305498</v>
      </c>
      <c r="AD251" s="706"/>
      <c r="AE251" s="706"/>
      <c r="AI251"/>
      <c r="AM251"/>
      <c r="AN251"/>
      <c r="AP251"/>
      <c r="AQ251"/>
      <c r="AR251"/>
      <c r="AT251" s="41"/>
      <c r="AV251" s="41"/>
      <c r="BA251" s="23"/>
      <c r="BD251"/>
      <c r="BE251"/>
      <c r="BF251" s="706"/>
      <c r="BJ251"/>
      <c r="BO251" s="40"/>
      <c r="BP251" s="40"/>
      <c r="BU251"/>
      <c r="CA251" s="40"/>
      <c r="CB251" s="40"/>
      <c r="CE251" s="40"/>
      <c r="CF251" s="40"/>
      <c r="CG251" s="40"/>
      <c r="CH251" s="40"/>
      <c r="CI251" s="40"/>
      <c r="CJ251" s="40"/>
      <c r="CK251" s="40"/>
    </row>
    <row r="252" spans="3:89" x14ac:dyDescent="0.2">
      <c r="C252" s="40"/>
      <c r="D252" s="40">
        <v>48.75</v>
      </c>
      <c r="E252" s="40">
        <v>1.0746514295241301</v>
      </c>
      <c r="F252" s="40">
        <v>1.21235140979286</v>
      </c>
      <c r="G252" s="40">
        <v>1.2892468485658299</v>
      </c>
      <c r="H252" s="40">
        <v>1.5517365345096901</v>
      </c>
      <c r="I252" s="40">
        <v>2.0955794651075101</v>
      </c>
      <c r="J252" s="40">
        <v>1.4569083229695201</v>
      </c>
      <c r="K252" s="40">
        <v>1.1293579971822501</v>
      </c>
      <c r="L252" s="40">
        <v>1.24435648825115</v>
      </c>
      <c r="M252" s="40">
        <v>1.1769209155739699</v>
      </c>
      <c r="N252"/>
      <c r="O252" s="395">
        <v>1.3589</v>
      </c>
      <c r="P252" s="297">
        <v>0.1057</v>
      </c>
      <c r="Q252" s="703"/>
      <c r="R252" s="40">
        <v>48.75</v>
      </c>
      <c r="S252" s="40"/>
      <c r="T252" s="40"/>
      <c r="U252" s="40">
        <v>1.21362758131126</v>
      </c>
      <c r="V252" s="40">
        <v>1.4014578249268399</v>
      </c>
      <c r="W252" s="40">
        <v>2.1979020600985799</v>
      </c>
      <c r="X252" s="40">
        <v>1.1537793287771301</v>
      </c>
      <c r="Y252" s="40">
        <v>1.20095000602362</v>
      </c>
      <c r="Z252" s="40">
        <v>1.0151196477448701</v>
      </c>
      <c r="AA252" s="40"/>
      <c r="AB252" s="395">
        <v>1.36380607481372</v>
      </c>
      <c r="AC252" s="297">
        <v>0.17434667614459901</v>
      </c>
      <c r="AD252" s="706"/>
      <c r="AE252" s="706"/>
      <c r="AI252"/>
      <c r="AM252"/>
      <c r="AN252"/>
      <c r="AP252"/>
      <c r="AQ252"/>
      <c r="AR252"/>
      <c r="AT252" s="41"/>
      <c r="AV252" s="41"/>
      <c r="BA252" s="23"/>
      <c r="BD252"/>
      <c r="BE252"/>
      <c r="BF252" s="706"/>
      <c r="BJ252"/>
      <c r="BO252" s="40"/>
      <c r="BP252" s="40"/>
      <c r="BU252"/>
      <c r="CA252" s="40"/>
      <c r="CB252" s="40"/>
      <c r="CE252" s="40"/>
      <c r="CF252" s="40"/>
      <c r="CG252" s="40"/>
      <c r="CH252" s="40"/>
      <c r="CI252" s="40"/>
      <c r="CJ252" s="40"/>
      <c r="CK252" s="40"/>
    </row>
    <row r="253" spans="3:89" x14ac:dyDescent="0.2">
      <c r="C253" s="40"/>
      <c r="D253" s="40">
        <v>49</v>
      </c>
      <c r="E253" s="40">
        <v>1.3945476855460399</v>
      </c>
      <c r="F253" s="40">
        <v>1.17177743647021</v>
      </c>
      <c r="G253" s="40">
        <v>1.6708638543246901</v>
      </c>
      <c r="H253" s="40">
        <v>1.0948591431110599</v>
      </c>
      <c r="I253" s="40">
        <v>1.99539920744532</v>
      </c>
      <c r="J253" s="40">
        <v>1.4068234162395199</v>
      </c>
      <c r="K253" s="40">
        <v>1.86842317179686</v>
      </c>
      <c r="L253" s="40">
        <v>1.0041333354028501</v>
      </c>
      <c r="M253" s="40">
        <v>1.5905387916667499</v>
      </c>
      <c r="N253"/>
      <c r="O253" s="395">
        <v>1.4656</v>
      </c>
      <c r="P253" s="297">
        <v>0.11550000000000001</v>
      </c>
      <c r="Q253" s="703"/>
      <c r="R253" s="40">
        <v>49</v>
      </c>
      <c r="S253" s="40"/>
      <c r="T253" s="40"/>
      <c r="U253" s="40">
        <v>1.40213703183161</v>
      </c>
      <c r="V253" s="40">
        <v>1.25547263483031</v>
      </c>
      <c r="W253" s="40">
        <v>1.9908315318287999</v>
      </c>
      <c r="X253" s="40">
        <v>1.1924674386656</v>
      </c>
      <c r="Y253" s="40">
        <v>1.0576993826788501</v>
      </c>
      <c r="Z253" s="40">
        <v>0.61120887320059203</v>
      </c>
      <c r="AA253" s="40"/>
      <c r="AB253" s="395">
        <v>1.25163614883929</v>
      </c>
      <c r="AC253" s="297">
        <v>0.18442112582832801</v>
      </c>
      <c r="AD253" s="706"/>
      <c r="AE253" s="706"/>
      <c r="AI253"/>
      <c r="AM253"/>
      <c r="AN253"/>
      <c r="AP253"/>
      <c r="AQ253"/>
      <c r="AR253"/>
      <c r="AT253" s="41"/>
      <c r="AV253" s="41"/>
      <c r="BA253" s="23"/>
      <c r="BD253"/>
      <c r="BE253"/>
      <c r="BF253" s="706"/>
      <c r="BJ253"/>
      <c r="BO253" s="40"/>
      <c r="BP253" s="40"/>
      <c r="BU253"/>
      <c r="CA253" s="40"/>
      <c r="CB253" s="40"/>
      <c r="CE253" s="40"/>
      <c r="CF253" s="40"/>
      <c r="CG253" s="40"/>
      <c r="CH253" s="40"/>
      <c r="CI253" s="40"/>
      <c r="CJ253" s="40"/>
      <c r="CK253" s="40"/>
    </row>
    <row r="254" spans="3:89" x14ac:dyDescent="0.2">
      <c r="C254" s="40"/>
      <c r="D254" s="40">
        <v>49.25</v>
      </c>
      <c r="E254" s="40">
        <v>0.93908935631895096</v>
      </c>
      <c r="F254" s="40">
        <v>0.94117594332418797</v>
      </c>
      <c r="G254" s="40">
        <v>1.17166751990212</v>
      </c>
      <c r="H254" s="40">
        <v>1.25491719184404</v>
      </c>
      <c r="I254" s="40">
        <v>2.2682265640827901</v>
      </c>
      <c r="J254" s="40">
        <v>1.3065369592031</v>
      </c>
      <c r="K254" s="40">
        <v>1.2984597318561699</v>
      </c>
      <c r="L254" s="40">
        <v>1.08763492532469</v>
      </c>
      <c r="M254" s="40">
        <v>1.24167546205546</v>
      </c>
      <c r="N254"/>
      <c r="O254" s="395">
        <v>1.2788999999999999</v>
      </c>
      <c r="P254" s="297">
        <v>0.13250000000000001</v>
      </c>
      <c r="Q254" s="703"/>
      <c r="R254" s="40">
        <v>49.25</v>
      </c>
      <c r="S254" s="40"/>
      <c r="T254" s="40"/>
      <c r="U254" s="40">
        <v>1.2529357577147</v>
      </c>
      <c r="V254" s="40">
        <v>0.916337816305134</v>
      </c>
      <c r="W254" s="40">
        <v>1.87017506816584</v>
      </c>
      <c r="X254" s="40">
        <v>1.0745310985777901</v>
      </c>
      <c r="Y254" s="40">
        <v>0.67873763088329697</v>
      </c>
      <c r="Z254" s="40">
        <v>0.65206509528221002</v>
      </c>
      <c r="AB254" s="395">
        <v>1.07413041115483</v>
      </c>
      <c r="AC254" s="297">
        <v>0.184845132746983</v>
      </c>
      <c r="AD254" s="706"/>
      <c r="AE254" s="706"/>
      <c r="AI254"/>
      <c r="AM254"/>
      <c r="AN254"/>
      <c r="AP254"/>
      <c r="AQ254"/>
      <c r="AR254"/>
      <c r="AT254" s="41"/>
      <c r="AV254" s="41"/>
      <c r="BA254" s="23"/>
      <c r="BD254"/>
      <c r="BE254"/>
      <c r="BF254" s="706"/>
      <c r="BJ254"/>
      <c r="BO254" s="40"/>
      <c r="BP254" s="40"/>
      <c r="BU254"/>
      <c r="BV254"/>
      <c r="BW254"/>
      <c r="BX254"/>
      <c r="BY254"/>
      <c r="CA254" s="40"/>
      <c r="CB254" s="40"/>
      <c r="CE254" s="40"/>
      <c r="CF254" s="40"/>
      <c r="CG254" s="40"/>
      <c r="CH254" s="40"/>
      <c r="CI254" s="40"/>
      <c r="CJ254" s="40"/>
    </row>
    <row r="255" spans="3:89" x14ac:dyDescent="0.2">
      <c r="C255" s="40"/>
      <c r="D255" s="40">
        <v>49.5</v>
      </c>
      <c r="E255" s="40">
        <v>1.1362981494319</v>
      </c>
      <c r="F255" s="40">
        <v>1.0470307674352</v>
      </c>
      <c r="G255" s="40">
        <v>1.4252037971373299</v>
      </c>
      <c r="H255" s="40">
        <v>1.05575711200162</v>
      </c>
      <c r="I255" s="40">
        <v>2.33180843343691</v>
      </c>
      <c r="J255" s="40">
        <v>1.54119216067543</v>
      </c>
      <c r="K255" s="40">
        <v>2.3506999339743402</v>
      </c>
      <c r="L255" s="40">
        <v>0.912528109868881</v>
      </c>
      <c r="M255" s="40">
        <v>1.19422860712287</v>
      </c>
      <c r="N255"/>
      <c r="O255" s="395">
        <v>1.4443999999999999</v>
      </c>
      <c r="P255" s="297">
        <v>0.18099999999999999</v>
      </c>
      <c r="Q255" s="703"/>
      <c r="R255" s="40">
        <v>49.5</v>
      </c>
      <c r="S255" s="40"/>
      <c r="T255" s="40"/>
      <c r="U255" s="40">
        <v>1.3626700304746</v>
      </c>
      <c r="V255" s="40">
        <v>1.6016660981267301</v>
      </c>
      <c r="W255" s="40">
        <v>1.8066679545744599</v>
      </c>
      <c r="X255" s="40">
        <v>1.20108851750624</v>
      </c>
      <c r="Y255" s="40">
        <v>0.90795058131801998</v>
      </c>
      <c r="Z255" s="40">
        <v>1.47801421532861</v>
      </c>
      <c r="AB255" s="395">
        <v>1.3930095662214399</v>
      </c>
      <c r="AC255" s="297">
        <v>0.128441036554548</v>
      </c>
      <c r="AD255" s="706"/>
      <c r="AE255" s="706"/>
      <c r="AI255"/>
      <c r="AM255"/>
      <c r="AN255"/>
      <c r="AP255"/>
      <c r="AQ255"/>
      <c r="AR255"/>
      <c r="AT255" s="41"/>
      <c r="AV255" s="41"/>
      <c r="BA255" s="23"/>
      <c r="BD255"/>
      <c r="BE255"/>
      <c r="BF255" s="706"/>
      <c r="BJ255"/>
      <c r="BK255"/>
      <c r="BL255"/>
      <c r="BM255"/>
      <c r="BO255" s="40"/>
      <c r="BP255" s="40"/>
      <c r="BU255"/>
      <c r="BV255"/>
      <c r="BW255"/>
      <c r="BX255"/>
      <c r="BY255"/>
      <c r="CA255" s="40"/>
      <c r="CE255" s="40"/>
      <c r="CF255" s="40"/>
      <c r="CG255" s="40"/>
      <c r="CH255" s="40"/>
      <c r="CI255" s="40"/>
      <c r="CJ255" s="40"/>
    </row>
    <row r="256" spans="3:89" ht="17" thickBot="1" x14ac:dyDescent="0.25">
      <c r="C256" s="40"/>
      <c r="D256" s="40">
        <v>49.75</v>
      </c>
      <c r="E256" s="40">
        <v>1.1897926510617101</v>
      </c>
      <c r="F256" s="40">
        <v>1.1233204748116801</v>
      </c>
      <c r="G256" s="40">
        <v>1.9338702754891199</v>
      </c>
      <c r="H256" s="40">
        <v>1.3305146190878301</v>
      </c>
      <c r="I256" s="40">
        <v>2.2146464939155202</v>
      </c>
      <c r="J256" s="40">
        <v>1.6076228851093499</v>
      </c>
      <c r="K256" s="40">
        <v>1.7715419625563</v>
      </c>
      <c r="L256" s="40">
        <v>1.23046540361506</v>
      </c>
      <c r="M256" s="40">
        <v>1.4600743011783199</v>
      </c>
      <c r="N256"/>
      <c r="O256" s="396">
        <v>1.5388999999999999</v>
      </c>
      <c r="P256" s="298">
        <v>0.12379999999999999</v>
      </c>
      <c r="Q256" s="703"/>
      <c r="R256" s="40">
        <v>49.75</v>
      </c>
      <c r="S256" s="40"/>
      <c r="T256" s="40"/>
      <c r="U256" s="40">
        <v>1.2172430988949099</v>
      </c>
      <c r="V256" s="40">
        <v>1.9153257149871701</v>
      </c>
      <c r="W256" s="40">
        <v>1.9222947042671299</v>
      </c>
      <c r="X256" s="40">
        <v>1.26110763843082</v>
      </c>
      <c r="Y256" s="40">
        <v>1.20513625998076</v>
      </c>
      <c r="Z256" s="40">
        <v>0.58651354756956398</v>
      </c>
      <c r="AB256" s="396">
        <v>1.3512701606883899</v>
      </c>
      <c r="AC256" s="298">
        <v>0.20627877784384099</v>
      </c>
      <c r="AD256" s="706"/>
      <c r="AE256" s="706"/>
      <c r="AI256"/>
      <c r="AM256"/>
      <c r="AN256"/>
      <c r="AP256"/>
      <c r="AQ256"/>
      <c r="AR256"/>
      <c r="AT256" s="41"/>
      <c r="AV256" s="41"/>
      <c r="BA256" s="23"/>
      <c r="BD256"/>
      <c r="BE256"/>
      <c r="BF256" s="706"/>
      <c r="BJ256"/>
      <c r="BK256"/>
      <c r="BL256"/>
      <c r="BM256"/>
      <c r="BN256"/>
      <c r="BO256" s="40"/>
      <c r="BU256"/>
      <c r="BV256"/>
      <c r="BW256"/>
      <c r="BX256"/>
      <c r="BY256"/>
      <c r="BZ256"/>
      <c r="CA256" s="40"/>
      <c r="CE256" s="40"/>
      <c r="CF256" s="40"/>
      <c r="CG256" s="40"/>
      <c r="CH256" s="40"/>
      <c r="CI256" s="40"/>
      <c r="CJ256" s="40"/>
    </row>
    <row r="257" spans="2:89" x14ac:dyDescent="0.2">
      <c r="C257" s="40"/>
      <c r="D257" s="40"/>
      <c r="N257" s="40"/>
      <c r="O257" s="40"/>
      <c r="P257" s="40"/>
      <c r="R257" s="40"/>
      <c r="AB257" s="40"/>
      <c r="AC257" s="40"/>
      <c r="AD257" s="707"/>
      <c r="AE257" s="707"/>
      <c r="AI257"/>
      <c r="AJ257"/>
      <c r="AK257"/>
      <c r="AL257"/>
      <c r="AP257"/>
      <c r="AQ257"/>
      <c r="AX257"/>
      <c r="BF257" s="707"/>
      <c r="BJ257"/>
      <c r="BK257"/>
      <c r="BL257"/>
      <c r="BM257"/>
      <c r="BN257"/>
      <c r="BO257" s="40"/>
      <c r="BU257"/>
      <c r="BV257"/>
      <c r="BW257"/>
      <c r="BX257"/>
      <c r="BY257"/>
      <c r="BZ257"/>
      <c r="CA257" s="40"/>
      <c r="CE257" s="40"/>
      <c r="CF257" s="40"/>
      <c r="CG257" s="40"/>
      <c r="CH257" s="40"/>
      <c r="CI257" s="40"/>
      <c r="CJ257" s="40"/>
    </row>
    <row r="258" spans="2:89" x14ac:dyDescent="0.2">
      <c r="C258" s="40"/>
      <c r="D258" s="40"/>
      <c r="N258" s="40"/>
      <c r="O258" s="40"/>
      <c r="P258" s="40"/>
      <c r="R258" s="40"/>
      <c r="AB258" s="40"/>
      <c r="AC258" s="40"/>
      <c r="AD258" s="707"/>
      <c r="AE258" s="707"/>
      <c r="AI258"/>
      <c r="AJ258"/>
      <c r="AK258"/>
      <c r="AL258"/>
      <c r="AP258"/>
      <c r="AQ258"/>
      <c r="AX258"/>
      <c r="BF258" s="707"/>
      <c r="BJ258"/>
      <c r="BK258"/>
      <c r="BL258"/>
      <c r="BM258"/>
      <c r="BN258"/>
      <c r="BO258" s="40"/>
      <c r="BU258"/>
      <c r="BV258"/>
      <c r="BW258"/>
      <c r="BX258"/>
      <c r="BY258"/>
      <c r="BZ258"/>
      <c r="CA258" s="40"/>
      <c r="CG258"/>
      <c r="CH258"/>
      <c r="CI258"/>
      <c r="CJ258" s="40"/>
    </row>
    <row r="259" spans="2:89" x14ac:dyDescent="0.2">
      <c r="C259" s="40"/>
      <c r="D259" s="40"/>
      <c r="N259" s="40"/>
      <c r="O259" s="40"/>
      <c r="P259" s="40"/>
      <c r="R259" s="40"/>
      <c r="AB259" s="40"/>
      <c r="AC259" s="40"/>
      <c r="AD259" s="707"/>
      <c r="AE259" s="707"/>
      <c r="AI259"/>
      <c r="AJ259"/>
      <c r="AK259"/>
      <c r="AL259"/>
      <c r="AP259"/>
      <c r="AQ259"/>
      <c r="AX259"/>
      <c r="BF259" s="707"/>
      <c r="BJ259"/>
      <c r="BK259"/>
      <c r="BL259"/>
      <c r="BM259"/>
      <c r="BN259"/>
      <c r="BO259" s="40"/>
      <c r="BU259"/>
      <c r="BV259"/>
      <c r="BW259"/>
      <c r="BX259"/>
      <c r="BY259"/>
      <c r="BZ259"/>
      <c r="CA259" s="40"/>
      <c r="CG259"/>
      <c r="CH259"/>
      <c r="CI259"/>
      <c r="CJ259" s="40"/>
    </row>
    <row r="260" spans="2:89" x14ac:dyDescent="0.2">
      <c r="C260" s="40"/>
      <c r="D260" s="40"/>
      <c r="R260" s="40"/>
      <c r="AI260"/>
      <c r="AJ260"/>
      <c r="AK260"/>
      <c r="AL260"/>
      <c r="AP260"/>
      <c r="AQ260"/>
      <c r="AX260"/>
      <c r="BJ260"/>
      <c r="BK260"/>
      <c r="BL260"/>
      <c r="BM260"/>
      <c r="BN260"/>
      <c r="BO260" s="40"/>
      <c r="BU260"/>
      <c r="BV260"/>
      <c r="BW260"/>
      <c r="BX260"/>
      <c r="BY260"/>
      <c r="BZ260"/>
      <c r="CA260" s="40"/>
      <c r="CG260"/>
      <c r="CH260"/>
      <c r="CI260"/>
      <c r="CJ260" s="40"/>
    </row>
    <row r="261" spans="2:89" x14ac:dyDescent="0.2">
      <c r="C261" s="40"/>
      <c r="D261" s="40"/>
      <c r="R261" s="40"/>
      <c r="AI261"/>
      <c r="AJ261"/>
      <c r="AK261"/>
      <c r="AL261"/>
      <c r="AP261"/>
      <c r="AQ261"/>
      <c r="AX261"/>
      <c r="BJ261"/>
      <c r="BK261"/>
      <c r="BL261"/>
      <c r="BM261"/>
      <c r="BN261"/>
      <c r="BO261" s="40"/>
      <c r="BU261"/>
      <c r="BV261"/>
      <c r="BW261"/>
      <c r="BX261"/>
      <c r="BY261"/>
      <c r="BZ261"/>
      <c r="CA261" s="40"/>
      <c r="CG261"/>
      <c r="CH261"/>
      <c r="CI261"/>
      <c r="CJ261" s="40"/>
    </row>
    <row r="262" spans="2:89" x14ac:dyDescent="0.2">
      <c r="C262" s="40"/>
      <c r="D262" s="40"/>
      <c r="R262" s="40"/>
      <c r="AI262"/>
      <c r="AJ262"/>
      <c r="AK262"/>
      <c r="AL262"/>
      <c r="AP262"/>
      <c r="AQ262"/>
      <c r="AX262"/>
      <c r="BJ262"/>
      <c r="BK262"/>
      <c r="BL262"/>
      <c r="BM262"/>
      <c r="BN262"/>
      <c r="BO262" s="40"/>
      <c r="BU262"/>
      <c r="BV262"/>
      <c r="BW262"/>
      <c r="BX262"/>
      <c r="BY262"/>
      <c r="BZ262"/>
      <c r="CA262" s="40"/>
      <c r="CG262"/>
      <c r="CH262"/>
      <c r="CI262"/>
      <c r="CJ262" s="40"/>
    </row>
    <row r="263" spans="2:89" x14ac:dyDescent="0.2">
      <c r="C263" s="40"/>
      <c r="D263" s="40"/>
      <c r="R263" s="40"/>
      <c r="S263"/>
      <c r="T263"/>
      <c r="U263"/>
      <c r="V263"/>
      <c r="W263"/>
      <c r="X263"/>
      <c r="Y263"/>
      <c r="AI263"/>
      <c r="AJ263"/>
      <c r="AK263"/>
      <c r="AL263"/>
      <c r="AP263"/>
      <c r="AQ263"/>
      <c r="AX263"/>
      <c r="BJ263"/>
      <c r="BK263"/>
      <c r="BL263"/>
      <c r="BM263"/>
      <c r="BN263"/>
      <c r="BO263" s="40"/>
      <c r="BU263"/>
      <c r="BV263"/>
      <c r="BW263"/>
      <c r="BX263"/>
      <c r="BY263"/>
      <c r="BZ263"/>
      <c r="CA263" s="40"/>
      <c r="CG263"/>
      <c r="CH263"/>
      <c r="CI263"/>
      <c r="CJ263" s="40"/>
      <c r="CK263" s="40"/>
    </row>
    <row r="264" spans="2:89" x14ac:dyDescent="0.2">
      <c r="C264" s="40"/>
      <c r="D264" s="40"/>
      <c r="R264" s="40"/>
      <c r="S264"/>
      <c r="T264"/>
      <c r="U264"/>
      <c r="V264"/>
      <c r="W264"/>
      <c r="X264"/>
      <c r="Y264"/>
      <c r="AI264"/>
      <c r="AJ264"/>
      <c r="AK264"/>
      <c r="AL264"/>
      <c r="AP264"/>
      <c r="AQ264"/>
      <c r="AX264"/>
      <c r="BJ264"/>
      <c r="BK264"/>
      <c r="BL264"/>
      <c r="BM264"/>
      <c r="BN264"/>
      <c r="BO264" s="40"/>
      <c r="BU264"/>
      <c r="BV264"/>
      <c r="BW264"/>
      <c r="BX264"/>
      <c r="BY264"/>
      <c r="BZ264"/>
      <c r="CA264" s="40"/>
      <c r="CB264" s="40"/>
      <c r="CG264"/>
      <c r="CH264"/>
      <c r="CI264"/>
      <c r="CJ264" s="40"/>
      <c r="CK264" s="40"/>
    </row>
    <row r="265" spans="2:89" x14ac:dyDescent="0.2">
      <c r="C265" s="40"/>
      <c r="D265" s="40"/>
      <c r="R265" s="40"/>
      <c r="S265"/>
      <c r="T265"/>
      <c r="U265"/>
      <c r="V265"/>
      <c r="W265"/>
      <c r="X265"/>
      <c r="Y265"/>
      <c r="AI265"/>
      <c r="AJ265"/>
      <c r="AK265"/>
      <c r="AL265"/>
      <c r="AP265"/>
      <c r="AQ265"/>
      <c r="AX265"/>
      <c r="BJ265"/>
      <c r="BK265"/>
      <c r="BL265"/>
      <c r="BM265"/>
      <c r="BN265"/>
      <c r="BO265" s="40"/>
      <c r="BP265" s="40"/>
      <c r="BU265"/>
      <c r="BV265"/>
      <c r="BW265"/>
      <c r="BX265"/>
      <c r="BY265"/>
      <c r="BZ265"/>
      <c r="CA265" s="40"/>
      <c r="CB265" s="40"/>
      <c r="CG265"/>
      <c r="CH265"/>
      <c r="CI265"/>
      <c r="CJ265" s="40"/>
      <c r="CK265" s="40"/>
    </row>
    <row r="266" spans="2:89" x14ac:dyDescent="0.2">
      <c r="K266" s="41"/>
      <c r="L266"/>
      <c r="M266"/>
      <c r="O266"/>
      <c r="P266" s="41"/>
      <c r="Q266"/>
      <c r="R266"/>
      <c r="S266"/>
      <c r="T266"/>
      <c r="U266"/>
      <c r="V266"/>
      <c r="W266"/>
      <c r="X266"/>
      <c r="Y266"/>
      <c r="AB266"/>
      <c r="AE266" s="41"/>
      <c r="AI266"/>
      <c r="AJ266"/>
      <c r="AK266"/>
      <c r="AL266"/>
      <c r="AM266"/>
      <c r="AN266"/>
      <c r="AO266"/>
      <c r="AP266"/>
      <c r="AQ266"/>
      <c r="AR266"/>
      <c r="AW266"/>
      <c r="AX266"/>
      <c r="AY266"/>
      <c r="AZ266"/>
      <c r="BA266"/>
      <c r="BB266"/>
      <c r="BC266"/>
      <c r="BD266"/>
      <c r="BE266"/>
      <c r="BF266" s="41"/>
      <c r="BJ266"/>
      <c r="BK266"/>
      <c r="BL266"/>
      <c r="BM266"/>
      <c r="BN266"/>
      <c r="BO266" s="40"/>
      <c r="BP266" s="40"/>
      <c r="BU266"/>
      <c r="BV266"/>
      <c r="BW266"/>
      <c r="BX266"/>
      <c r="BY266"/>
      <c r="BZ266"/>
      <c r="CA266" s="40"/>
      <c r="CB266" s="40"/>
      <c r="CG266"/>
      <c r="CH266"/>
      <c r="CI266"/>
      <c r="CJ266" s="40"/>
      <c r="CK266" s="40"/>
    </row>
    <row r="267" spans="2:89" x14ac:dyDescent="0.2">
      <c r="K267" s="41"/>
      <c r="L267"/>
      <c r="M267"/>
      <c r="O267"/>
      <c r="P267" s="41"/>
      <c r="Q267"/>
      <c r="R267"/>
      <c r="S267"/>
      <c r="T267"/>
      <c r="U267"/>
      <c r="V267"/>
      <c r="W267"/>
      <c r="X267"/>
      <c r="Y267"/>
      <c r="AB267"/>
      <c r="AE267" s="41"/>
      <c r="AI267"/>
      <c r="AJ267"/>
      <c r="AK267"/>
      <c r="AL267"/>
      <c r="AM267"/>
      <c r="AN267"/>
      <c r="AO267"/>
      <c r="AP267"/>
      <c r="AQ267"/>
      <c r="AR267"/>
      <c r="AW267"/>
      <c r="AX267"/>
      <c r="AY267"/>
      <c r="AZ267"/>
      <c r="BA267"/>
      <c r="BB267"/>
      <c r="BC267"/>
      <c r="BD267"/>
      <c r="BE267"/>
      <c r="BF267" s="41"/>
      <c r="BJ267"/>
      <c r="BK267"/>
      <c r="BL267"/>
      <c r="BM267"/>
      <c r="BN267"/>
      <c r="BO267" s="40"/>
      <c r="BP267" s="40"/>
      <c r="BU267"/>
      <c r="BV267"/>
      <c r="BW267"/>
      <c r="BX267"/>
      <c r="BY267"/>
      <c r="BZ267"/>
      <c r="CA267" s="40"/>
      <c r="CB267" s="40"/>
      <c r="CG267"/>
      <c r="CH267"/>
      <c r="CI267"/>
      <c r="CJ267" s="40"/>
      <c r="CK267" s="40"/>
    </row>
    <row r="268" spans="2:89" x14ac:dyDescent="0.2">
      <c r="K268" s="41"/>
      <c r="L268"/>
      <c r="M268"/>
      <c r="O268"/>
      <c r="P268" s="41"/>
      <c r="Q268"/>
      <c r="R268"/>
      <c r="S268"/>
      <c r="T268"/>
      <c r="U268"/>
      <c r="V268"/>
      <c r="W268"/>
      <c r="X268"/>
      <c r="Y268"/>
      <c r="AB268"/>
      <c r="AE268" s="41"/>
      <c r="AI268"/>
      <c r="AJ268"/>
      <c r="AK268"/>
      <c r="AL268"/>
      <c r="AM268"/>
      <c r="AN268"/>
      <c r="AO268"/>
      <c r="AP268"/>
      <c r="AQ268"/>
      <c r="AR268"/>
      <c r="AW268"/>
      <c r="AX268"/>
      <c r="AY268"/>
      <c r="AZ268"/>
      <c r="BA268"/>
      <c r="BB268"/>
      <c r="BC268"/>
      <c r="BD268"/>
      <c r="BE268"/>
      <c r="BF268" s="41"/>
      <c r="BJ268"/>
      <c r="BK268"/>
      <c r="BL268"/>
      <c r="BM268"/>
      <c r="BN268"/>
      <c r="BO268" s="40"/>
      <c r="BP268" s="40"/>
      <c r="BU268"/>
      <c r="BV268"/>
      <c r="BW268"/>
      <c r="BX268"/>
      <c r="BY268"/>
      <c r="BZ268"/>
      <c r="CA268" s="40"/>
      <c r="CB268" s="40"/>
      <c r="CG268"/>
      <c r="CH268"/>
      <c r="CI268"/>
      <c r="CJ268" s="40"/>
      <c r="CK268" s="40"/>
    </row>
    <row r="269" spans="2:89" x14ac:dyDescent="0.2">
      <c r="K269" s="41"/>
      <c r="L269"/>
      <c r="M269"/>
      <c r="O269"/>
      <c r="P269" s="41"/>
      <c r="Q269"/>
      <c r="R269"/>
      <c r="S269"/>
      <c r="T269"/>
      <c r="U269"/>
      <c r="V269"/>
      <c r="W269"/>
      <c r="X269"/>
      <c r="Y269"/>
      <c r="AB269"/>
      <c r="AE269" s="41"/>
      <c r="AI269"/>
      <c r="AJ269"/>
      <c r="AK269"/>
      <c r="AL269"/>
      <c r="AM269"/>
      <c r="AN269"/>
      <c r="AO269"/>
      <c r="AP269"/>
      <c r="AQ269"/>
      <c r="AR269"/>
      <c r="AW269"/>
      <c r="AX269"/>
      <c r="AY269"/>
      <c r="AZ269"/>
      <c r="BA269"/>
      <c r="BB269"/>
      <c r="BC269"/>
      <c r="BD269"/>
      <c r="BE269"/>
      <c r="BF269" s="41"/>
      <c r="BJ269"/>
      <c r="BK269"/>
      <c r="BL269"/>
      <c r="BM269"/>
      <c r="BN269"/>
      <c r="BO269" s="40"/>
      <c r="BP269" s="40"/>
      <c r="BU269"/>
      <c r="BV269"/>
      <c r="BW269"/>
      <c r="BX269"/>
      <c r="BY269"/>
      <c r="BZ269"/>
      <c r="CA269" s="40"/>
      <c r="CB269" s="40"/>
      <c r="CG269"/>
      <c r="CH269"/>
      <c r="CI269"/>
      <c r="CJ269" s="40"/>
      <c r="CK269" s="40"/>
    </row>
    <row r="270" spans="2:89" x14ac:dyDescent="0.2">
      <c r="B270" s="71"/>
      <c r="K270" s="41"/>
      <c r="L270"/>
      <c r="M270"/>
      <c r="O270"/>
      <c r="P270" s="41"/>
      <c r="Q270"/>
      <c r="R270"/>
      <c r="S270"/>
      <c r="T270"/>
      <c r="U270"/>
      <c r="V270"/>
      <c r="W270"/>
      <c r="X270"/>
      <c r="Y270"/>
      <c r="AB270"/>
      <c r="AE270" s="41"/>
      <c r="AI270"/>
      <c r="AJ270"/>
      <c r="AK270"/>
      <c r="AL270"/>
      <c r="AM270"/>
      <c r="AN270"/>
      <c r="AO270"/>
      <c r="AP270"/>
      <c r="AQ270"/>
      <c r="AR270"/>
      <c r="AW270"/>
      <c r="AX270"/>
      <c r="AY270"/>
      <c r="AZ270"/>
      <c r="BA270"/>
      <c r="BB270"/>
      <c r="BC270"/>
      <c r="BD270"/>
      <c r="BE270"/>
      <c r="BF270" s="41"/>
      <c r="BJ270"/>
      <c r="BK270"/>
      <c r="BL270"/>
      <c r="BM270"/>
      <c r="BN270"/>
      <c r="BO270" s="40"/>
      <c r="BP270" s="40"/>
      <c r="BU270"/>
      <c r="BV270"/>
      <c r="BW270"/>
      <c r="BX270"/>
      <c r="BY270"/>
      <c r="BZ270"/>
      <c r="CA270" s="40"/>
      <c r="CB270" s="40"/>
      <c r="CG270"/>
      <c r="CH270"/>
      <c r="CI270"/>
      <c r="CJ270" s="40"/>
      <c r="CK270" s="40"/>
    </row>
    <row r="271" spans="2:89" x14ac:dyDescent="0.2">
      <c r="K271"/>
      <c r="L271"/>
      <c r="M271"/>
      <c r="O271"/>
      <c r="P271" s="41"/>
      <c r="Q271"/>
      <c r="R271"/>
      <c r="S271"/>
      <c r="T271"/>
      <c r="U271"/>
      <c r="V271"/>
      <c r="W271"/>
      <c r="X271"/>
      <c r="Y271"/>
      <c r="AB271"/>
      <c r="AE271" s="41"/>
      <c r="AI271"/>
      <c r="AJ271"/>
      <c r="AK271"/>
      <c r="AL271"/>
      <c r="AM271"/>
      <c r="AN271"/>
      <c r="AO271"/>
      <c r="AP271"/>
      <c r="AQ271"/>
      <c r="AR271"/>
      <c r="AW271"/>
      <c r="AX271"/>
      <c r="AY271"/>
      <c r="AZ271"/>
      <c r="BA271"/>
      <c r="BB271"/>
      <c r="BC271"/>
      <c r="BD271"/>
      <c r="BE271"/>
      <c r="BF271" s="41"/>
      <c r="BJ271"/>
      <c r="BK271"/>
      <c r="BL271"/>
      <c r="BM271"/>
      <c r="BN271"/>
      <c r="BO271" s="40"/>
      <c r="BP271" s="40"/>
      <c r="BU271"/>
      <c r="BV271"/>
      <c r="BW271"/>
      <c r="BX271"/>
      <c r="BY271"/>
      <c r="BZ271"/>
      <c r="CA271" s="40"/>
      <c r="CB271" s="40"/>
      <c r="CG271"/>
      <c r="CH271"/>
      <c r="CI271"/>
      <c r="CJ271" s="40"/>
      <c r="CK271" s="40"/>
    </row>
    <row r="272" spans="2:89" x14ac:dyDescent="0.2">
      <c r="K272"/>
      <c r="L272"/>
      <c r="M272"/>
      <c r="O272"/>
      <c r="P272" s="41"/>
      <c r="Q272"/>
      <c r="R272"/>
      <c r="S272"/>
      <c r="T272"/>
      <c r="U272"/>
      <c r="V272"/>
      <c r="W272"/>
      <c r="X272"/>
      <c r="Y272"/>
      <c r="AB272"/>
      <c r="AE272" s="41"/>
      <c r="AI272"/>
      <c r="AJ272"/>
      <c r="AK272"/>
      <c r="AL272"/>
      <c r="AM272"/>
      <c r="AN272"/>
      <c r="AO272"/>
      <c r="AP272"/>
      <c r="AQ272"/>
      <c r="AR272"/>
      <c r="AW272"/>
      <c r="AX272"/>
      <c r="AY272"/>
      <c r="AZ272"/>
      <c r="BA272"/>
      <c r="BB272"/>
      <c r="BC272"/>
      <c r="BD272"/>
      <c r="BE272"/>
      <c r="BF272" s="41"/>
      <c r="BJ272"/>
      <c r="BK272"/>
      <c r="BL272"/>
      <c r="BM272"/>
      <c r="BN272"/>
      <c r="BO272" s="40"/>
      <c r="BP272" s="40"/>
      <c r="BU272"/>
      <c r="BV272"/>
      <c r="BW272"/>
      <c r="BX272"/>
      <c r="BY272"/>
      <c r="BZ272"/>
      <c r="CA272" s="40"/>
      <c r="CB272" s="40"/>
      <c r="CG272"/>
      <c r="CH272"/>
      <c r="CI272"/>
      <c r="CJ272" s="40"/>
      <c r="CK272" s="40"/>
    </row>
    <row r="273" spans="11:89" x14ac:dyDescent="0.2">
      <c r="K273"/>
      <c r="L273"/>
      <c r="M273"/>
      <c r="O273"/>
      <c r="P273" s="41"/>
      <c r="Q273"/>
      <c r="R273"/>
      <c r="S273"/>
      <c r="T273"/>
      <c r="U273"/>
      <c r="V273"/>
      <c r="W273"/>
      <c r="X273"/>
      <c r="Y273"/>
      <c r="AB273"/>
      <c r="AE273" s="41"/>
      <c r="AI273"/>
      <c r="AJ273"/>
      <c r="AK273"/>
      <c r="AL273"/>
      <c r="AM273"/>
      <c r="AN273"/>
      <c r="AO273"/>
      <c r="AP273"/>
      <c r="AQ273"/>
      <c r="AR273"/>
      <c r="AW273"/>
      <c r="AX273"/>
      <c r="AY273"/>
      <c r="AZ273"/>
      <c r="BA273"/>
      <c r="BB273"/>
      <c r="BC273"/>
      <c r="BD273"/>
      <c r="BE273"/>
      <c r="BF273" s="41"/>
      <c r="BJ273"/>
      <c r="BK273"/>
      <c r="BL273"/>
      <c r="BM273"/>
      <c r="BN273"/>
      <c r="BO273" s="40"/>
      <c r="BP273" s="40"/>
      <c r="BU273"/>
      <c r="BV273"/>
      <c r="BW273"/>
      <c r="BX273"/>
      <c r="BY273"/>
      <c r="BZ273"/>
      <c r="CA273" s="40"/>
      <c r="CB273" s="40"/>
      <c r="CG273"/>
      <c r="CH273"/>
      <c r="CI273"/>
      <c r="CJ273" s="40"/>
      <c r="CK273" s="40"/>
    </row>
    <row r="274" spans="11:89" x14ac:dyDescent="0.2">
      <c r="K274"/>
      <c r="L274"/>
      <c r="M274"/>
      <c r="O274"/>
      <c r="P274" s="41"/>
      <c r="Q274"/>
      <c r="R274"/>
      <c r="S274"/>
      <c r="T274"/>
      <c r="U274"/>
      <c r="V274"/>
      <c r="W274"/>
      <c r="X274"/>
      <c r="Y274"/>
      <c r="AB274"/>
      <c r="AE274" s="41"/>
      <c r="AI274"/>
      <c r="AJ274"/>
      <c r="AK274"/>
      <c r="AL274"/>
      <c r="AM274"/>
      <c r="AN274"/>
      <c r="AO274"/>
      <c r="AP274"/>
      <c r="AQ274"/>
      <c r="AR274"/>
      <c r="AW274"/>
      <c r="AX274"/>
      <c r="AY274"/>
      <c r="AZ274"/>
      <c r="BA274"/>
      <c r="BB274"/>
      <c r="BC274"/>
      <c r="BD274"/>
      <c r="BE274"/>
      <c r="BF274" s="41"/>
      <c r="BJ274"/>
      <c r="BK274"/>
      <c r="BL274"/>
      <c r="BM274"/>
      <c r="BN274"/>
      <c r="BO274" s="40"/>
      <c r="BP274" s="40"/>
      <c r="BU274"/>
      <c r="BV274"/>
      <c r="BW274"/>
      <c r="BX274"/>
      <c r="BY274"/>
      <c r="BZ274"/>
      <c r="CA274" s="40"/>
      <c r="CB274" s="40"/>
      <c r="CG274"/>
      <c r="CH274"/>
      <c r="CI274"/>
      <c r="CJ274" s="40"/>
      <c r="CK274" s="40"/>
    </row>
    <row r="275" spans="11:89" x14ac:dyDescent="0.2">
      <c r="K275"/>
      <c r="L275"/>
      <c r="M275"/>
      <c r="O275"/>
      <c r="P275" s="41"/>
      <c r="Q275"/>
      <c r="R275"/>
      <c r="S275"/>
      <c r="T275"/>
      <c r="U275"/>
      <c r="V275"/>
      <c r="W275"/>
      <c r="X275"/>
      <c r="Y275"/>
      <c r="AB275"/>
      <c r="AE275" s="41"/>
      <c r="AI275"/>
      <c r="AJ275"/>
      <c r="AK275"/>
      <c r="AL275"/>
      <c r="AM275"/>
      <c r="AN275"/>
      <c r="AO275"/>
      <c r="AP275"/>
      <c r="AQ275"/>
      <c r="AR275"/>
      <c r="AW275"/>
      <c r="AX275"/>
      <c r="AY275"/>
      <c r="AZ275"/>
      <c r="BA275"/>
      <c r="BB275"/>
      <c r="BC275"/>
      <c r="BD275"/>
      <c r="BE275"/>
      <c r="BF275" s="41"/>
      <c r="BJ275"/>
      <c r="BK275"/>
      <c r="BL275"/>
      <c r="BM275"/>
      <c r="BN275"/>
      <c r="BO275" s="40"/>
      <c r="BP275" s="40"/>
      <c r="BU275"/>
      <c r="BV275"/>
      <c r="BW275"/>
      <c r="BX275"/>
      <c r="BY275"/>
      <c r="BZ275"/>
      <c r="CA275" s="40"/>
      <c r="CB275" s="40"/>
      <c r="CG275"/>
      <c r="CH275"/>
      <c r="CI275"/>
      <c r="CJ275" s="40"/>
      <c r="CK275" s="40"/>
    </row>
    <row r="276" spans="11:89" x14ac:dyDescent="0.2">
      <c r="K276"/>
      <c r="L276"/>
      <c r="M276"/>
      <c r="O276"/>
      <c r="P276" s="41"/>
      <c r="Q276"/>
      <c r="R276"/>
      <c r="S276"/>
      <c r="T276"/>
      <c r="U276"/>
      <c r="V276"/>
      <c r="W276"/>
      <c r="X276"/>
      <c r="Y276"/>
      <c r="AB276"/>
      <c r="AE276" s="41"/>
      <c r="AI276"/>
      <c r="AJ276"/>
      <c r="AK276"/>
      <c r="AL276"/>
      <c r="AM276"/>
      <c r="AN276"/>
      <c r="AO276"/>
      <c r="AP276"/>
      <c r="AQ276"/>
      <c r="AR276"/>
      <c r="AW276"/>
      <c r="AX276"/>
      <c r="AY276"/>
      <c r="AZ276"/>
      <c r="BA276"/>
      <c r="BB276"/>
      <c r="BC276"/>
      <c r="BD276"/>
      <c r="BE276"/>
      <c r="BF276" s="41"/>
      <c r="BJ276"/>
      <c r="BK276"/>
      <c r="BL276"/>
      <c r="BM276"/>
      <c r="BN276"/>
      <c r="BO276" s="40"/>
      <c r="BP276" s="40"/>
      <c r="BU276"/>
      <c r="BV276"/>
      <c r="BW276"/>
      <c r="BX276"/>
      <c r="BY276"/>
      <c r="BZ276"/>
      <c r="CA276" s="40"/>
      <c r="CB276" s="40"/>
      <c r="CG276"/>
      <c r="CH276"/>
      <c r="CI276"/>
      <c r="CJ276" s="40"/>
      <c r="CK276" s="40"/>
    </row>
    <row r="277" spans="11:89" x14ac:dyDescent="0.2">
      <c r="K277"/>
      <c r="L277"/>
      <c r="M277"/>
      <c r="O277"/>
      <c r="P277" s="41"/>
      <c r="Q277"/>
      <c r="R277"/>
      <c r="S277"/>
      <c r="T277"/>
      <c r="U277"/>
      <c r="V277"/>
      <c r="W277"/>
      <c r="X277"/>
      <c r="Y277"/>
      <c r="AB277"/>
      <c r="AE277" s="41"/>
      <c r="AI277"/>
      <c r="AJ277"/>
      <c r="AK277"/>
      <c r="AL277"/>
      <c r="AM277"/>
      <c r="AN277"/>
      <c r="AO277"/>
      <c r="AP277"/>
      <c r="AQ277"/>
      <c r="AR277"/>
      <c r="AW277"/>
      <c r="AX277"/>
      <c r="AY277"/>
      <c r="AZ277"/>
      <c r="BA277"/>
      <c r="BB277"/>
      <c r="BC277"/>
      <c r="BD277"/>
      <c r="BE277"/>
      <c r="BF277" s="41"/>
      <c r="BJ277"/>
      <c r="BK277"/>
      <c r="BL277"/>
      <c r="BM277"/>
      <c r="BN277"/>
      <c r="BO277" s="40"/>
      <c r="BP277" s="40"/>
      <c r="BU277"/>
      <c r="BV277"/>
      <c r="BW277"/>
      <c r="BX277"/>
      <c r="BY277"/>
      <c r="BZ277"/>
      <c r="CA277" s="40"/>
      <c r="CB277" s="40"/>
      <c r="CG277"/>
      <c r="CH277"/>
      <c r="CI277"/>
      <c r="CJ277" s="40"/>
      <c r="CK277" s="40"/>
    </row>
    <row r="278" spans="11:89" x14ac:dyDescent="0.2">
      <c r="K278"/>
      <c r="L278"/>
      <c r="M278"/>
      <c r="O278"/>
      <c r="P278" s="41"/>
      <c r="Q278"/>
      <c r="R278"/>
      <c r="S278"/>
      <c r="T278"/>
      <c r="U278"/>
      <c r="V278"/>
      <c r="W278"/>
      <c r="X278"/>
      <c r="Y278"/>
      <c r="AB278"/>
      <c r="AE278" s="41"/>
      <c r="AI278"/>
      <c r="AJ278"/>
      <c r="AK278"/>
      <c r="AL278"/>
      <c r="AM278"/>
      <c r="AN278"/>
      <c r="AO278"/>
      <c r="AP278"/>
      <c r="AQ278"/>
      <c r="AR278"/>
      <c r="AW278"/>
      <c r="AX278"/>
      <c r="AY278"/>
      <c r="AZ278"/>
      <c r="BA278"/>
      <c r="BB278"/>
      <c r="BC278"/>
      <c r="BD278"/>
      <c r="BE278"/>
      <c r="BF278" s="41"/>
      <c r="BJ278"/>
      <c r="BK278"/>
      <c r="BL278"/>
      <c r="BM278"/>
      <c r="BN278"/>
      <c r="BO278" s="40"/>
      <c r="BP278" s="40"/>
      <c r="BU278"/>
      <c r="BV278"/>
      <c r="BW278"/>
      <c r="BX278"/>
      <c r="BY278"/>
      <c r="BZ278"/>
      <c r="CA278" s="40"/>
      <c r="CB278" s="40"/>
      <c r="CG278"/>
      <c r="CH278"/>
      <c r="CI278"/>
      <c r="CJ278" s="40"/>
      <c r="CK278" s="40"/>
    </row>
    <row r="279" spans="11:89" x14ac:dyDescent="0.2">
      <c r="K279"/>
      <c r="L279"/>
      <c r="M279"/>
      <c r="O279"/>
      <c r="P279" s="41"/>
      <c r="Q279"/>
      <c r="R279"/>
      <c r="S279"/>
      <c r="T279"/>
      <c r="U279"/>
      <c r="V279"/>
      <c r="W279"/>
      <c r="X279"/>
      <c r="Y279"/>
      <c r="AB279"/>
      <c r="AE279" s="41"/>
      <c r="AI279"/>
      <c r="AJ279"/>
      <c r="AK279"/>
      <c r="AL279"/>
      <c r="AM279"/>
      <c r="AN279"/>
      <c r="AO279"/>
      <c r="AP279"/>
      <c r="AQ279"/>
      <c r="AR279"/>
      <c r="AW279"/>
      <c r="AX279"/>
      <c r="AY279"/>
      <c r="AZ279"/>
      <c r="BA279"/>
      <c r="BB279"/>
      <c r="BC279"/>
      <c r="BD279"/>
      <c r="BE279"/>
      <c r="BF279" s="41"/>
      <c r="BJ279"/>
      <c r="BK279"/>
      <c r="BL279"/>
      <c r="BM279"/>
      <c r="BN279"/>
      <c r="BO279" s="40"/>
      <c r="BP279" s="40"/>
      <c r="BU279"/>
      <c r="BV279"/>
      <c r="BW279"/>
      <c r="BX279"/>
      <c r="BY279"/>
      <c r="BZ279"/>
      <c r="CA279" s="40"/>
      <c r="CB279" s="40"/>
      <c r="CG279"/>
      <c r="CH279"/>
      <c r="CI279"/>
      <c r="CJ279" s="40"/>
      <c r="CK279" s="40"/>
    </row>
    <row r="280" spans="11:89" x14ac:dyDescent="0.2">
      <c r="K280"/>
      <c r="L280"/>
      <c r="M280"/>
      <c r="O280"/>
      <c r="P280" s="41"/>
      <c r="Q280"/>
      <c r="R280"/>
      <c r="S280"/>
      <c r="T280"/>
      <c r="U280"/>
      <c r="V280"/>
      <c r="W280"/>
      <c r="X280"/>
      <c r="Y280"/>
      <c r="AB280"/>
      <c r="AE280" s="41"/>
      <c r="AI280"/>
      <c r="AJ280"/>
      <c r="AK280"/>
      <c r="AL280"/>
      <c r="AM280"/>
      <c r="AN280"/>
      <c r="AO280"/>
      <c r="AP280"/>
      <c r="AQ280"/>
      <c r="AR280"/>
      <c r="AW280"/>
      <c r="AX280"/>
      <c r="AY280"/>
      <c r="AZ280"/>
      <c r="BA280"/>
      <c r="BB280"/>
      <c r="BC280"/>
      <c r="BD280"/>
      <c r="BE280"/>
      <c r="BF280" s="41"/>
      <c r="BJ280"/>
      <c r="BK280"/>
      <c r="BL280"/>
      <c r="BM280"/>
      <c r="BN280"/>
      <c r="BO280" s="40"/>
      <c r="BP280" s="40"/>
      <c r="BU280"/>
      <c r="BV280"/>
      <c r="BW280"/>
      <c r="BX280"/>
      <c r="BY280"/>
      <c r="BZ280"/>
      <c r="CA280" s="40"/>
      <c r="CB280" s="40"/>
      <c r="CG280"/>
      <c r="CH280"/>
      <c r="CI280"/>
      <c r="CJ280" s="40"/>
      <c r="CK280" s="40"/>
    </row>
    <row r="281" spans="11:89" x14ac:dyDescent="0.2">
      <c r="K281"/>
      <c r="L281"/>
      <c r="M281"/>
      <c r="O281"/>
      <c r="P281" s="41"/>
      <c r="Q281"/>
      <c r="R281"/>
      <c r="S281"/>
      <c r="T281"/>
      <c r="U281"/>
      <c r="V281"/>
      <c r="W281"/>
      <c r="X281"/>
      <c r="Y281"/>
      <c r="AB281"/>
      <c r="AE281" s="41"/>
      <c r="AI281"/>
      <c r="AJ281"/>
      <c r="AK281"/>
      <c r="AL281"/>
      <c r="AM281"/>
      <c r="AN281"/>
      <c r="AO281"/>
      <c r="AP281"/>
      <c r="AQ281"/>
      <c r="AR281"/>
      <c r="AW281"/>
      <c r="AX281"/>
      <c r="AY281"/>
      <c r="AZ281"/>
      <c r="BA281"/>
      <c r="BB281"/>
      <c r="BC281"/>
      <c r="BD281"/>
      <c r="BE281"/>
      <c r="BF281" s="41"/>
      <c r="BJ281"/>
      <c r="BK281"/>
      <c r="BL281"/>
      <c r="BM281"/>
      <c r="BN281"/>
      <c r="BO281" s="40"/>
      <c r="BP281" s="40"/>
      <c r="BU281"/>
      <c r="BV281"/>
      <c r="BW281"/>
      <c r="BX281"/>
      <c r="BY281"/>
      <c r="BZ281"/>
      <c r="CA281" s="40"/>
      <c r="CB281" s="40"/>
      <c r="CG281"/>
      <c r="CH281"/>
      <c r="CI281"/>
      <c r="CJ281" s="40"/>
      <c r="CK281" s="40"/>
    </row>
    <row r="282" spans="11:89" x14ac:dyDescent="0.2">
      <c r="K282"/>
      <c r="L282"/>
      <c r="M282"/>
      <c r="O282"/>
      <c r="P282" s="41"/>
      <c r="Q282"/>
      <c r="R282"/>
      <c r="S282"/>
      <c r="T282"/>
      <c r="U282"/>
      <c r="V282"/>
      <c r="W282"/>
      <c r="X282"/>
      <c r="Y282"/>
      <c r="AB282"/>
      <c r="AE282" s="41"/>
      <c r="AI282"/>
      <c r="AJ282"/>
      <c r="AK282"/>
      <c r="AL282"/>
      <c r="AM282"/>
      <c r="AN282"/>
      <c r="AO282"/>
      <c r="AP282"/>
      <c r="AQ282"/>
      <c r="AR282"/>
      <c r="AW282"/>
      <c r="AX282"/>
      <c r="AY282"/>
      <c r="AZ282"/>
      <c r="BA282"/>
      <c r="BB282"/>
      <c r="BC282"/>
      <c r="BD282"/>
      <c r="BE282"/>
      <c r="BF282" s="41"/>
      <c r="BJ282"/>
      <c r="BK282"/>
      <c r="BL282"/>
      <c r="BM282"/>
      <c r="BN282"/>
      <c r="BO282" s="40"/>
      <c r="BP282" s="40"/>
      <c r="BU282"/>
      <c r="BV282"/>
      <c r="BW282"/>
      <c r="BX282"/>
      <c r="BY282"/>
      <c r="BZ282"/>
      <c r="CA282" s="40"/>
      <c r="CB282" s="40"/>
      <c r="CG282"/>
      <c r="CH282"/>
      <c r="CI282"/>
      <c r="CJ282" s="40"/>
      <c r="CK282" s="40"/>
    </row>
    <row r="283" spans="11:89" x14ac:dyDescent="0.2">
      <c r="K283"/>
      <c r="L283"/>
      <c r="M283"/>
      <c r="O283"/>
      <c r="P283" s="41"/>
      <c r="Q283"/>
      <c r="R283"/>
      <c r="S283"/>
      <c r="T283"/>
      <c r="U283"/>
      <c r="V283"/>
      <c r="W283"/>
      <c r="X283"/>
      <c r="Y283"/>
      <c r="AB283"/>
      <c r="AE283" s="41"/>
      <c r="AI283"/>
      <c r="AJ283"/>
      <c r="AK283"/>
      <c r="AL283"/>
      <c r="AM283"/>
      <c r="AN283"/>
      <c r="AO283"/>
      <c r="AP283"/>
      <c r="AQ283"/>
      <c r="AR283"/>
      <c r="AW283"/>
      <c r="AX283"/>
      <c r="AY283"/>
      <c r="AZ283"/>
      <c r="BA283"/>
      <c r="BB283"/>
      <c r="BC283"/>
      <c r="BD283"/>
      <c r="BE283"/>
      <c r="BF283" s="41"/>
      <c r="BJ283"/>
      <c r="BK283"/>
      <c r="BL283"/>
      <c r="BM283"/>
      <c r="BN283"/>
      <c r="BO283" s="40"/>
      <c r="BP283" s="40"/>
      <c r="BU283"/>
      <c r="BV283"/>
      <c r="BW283"/>
      <c r="BX283"/>
      <c r="BY283"/>
      <c r="BZ283"/>
      <c r="CA283" s="40"/>
      <c r="CB283" s="40"/>
      <c r="CG283"/>
      <c r="CH283"/>
      <c r="CI283"/>
      <c r="CJ283" s="40"/>
      <c r="CK283" s="40"/>
    </row>
    <row r="284" spans="11:89" x14ac:dyDescent="0.2">
      <c r="K284"/>
      <c r="L284"/>
      <c r="M284"/>
      <c r="O284"/>
      <c r="P284" s="41"/>
      <c r="Q284"/>
      <c r="R284"/>
      <c r="S284"/>
      <c r="T284"/>
      <c r="U284"/>
      <c r="V284"/>
      <c r="W284"/>
      <c r="X284"/>
      <c r="Y284"/>
      <c r="AB284"/>
      <c r="AE284" s="41"/>
      <c r="AI284"/>
      <c r="AJ284"/>
      <c r="AK284"/>
      <c r="AL284"/>
      <c r="AM284"/>
      <c r="AN284"/>
      <c r="AO284"/>
      <c r="AP284"/>
      <c r="AQ284"/>
      <c r="AR284"/>
      <c r="AW284"/>
      <c r="AX284"/>
      <c r="AY284"/>
      <c r="AZ284"/>
      <c r="BA284"/>
      <c r="BB284"/>
      <c r="BC284"/>
      <c r="BD284"/>
      <c r="BE284"/>
      <c r="BF284" s="41"/>
      <c r="BJ284"/>
      <c r="BK284"/>
      <c r="BL284"/>
      <c r="BM284"/>
      <c r="BN284"/>
      <c r="BO284" s="40"/>
      <c r="BP284" s="40"/>
      <c r="BU284"/>
      <c r="BV284"/>
      <c r="BW284"/>
      <c r="BX284"/>
      <c r="BY284"/>
      <c r="BZ284"/>
      <c r="CA284" s="40"/>
      <c r="CB284" s="40"/>
      <c r="CG284"/>
      <c r="CH284"/>
      <c r="CI284"/>
      <c r="CJ284" s="40"/>
      <c r="CK284" s="40"/>
    </row>
    <row r="285" spans="11:89" x14ac:dyDescent="0.2">
      <c r="K285"/>
      <c r="L285"/>
      <c r="M285"/>
      <c r="O285"/>
      <c r="P285" s="41"/>
      <c r="Q285"/>
      <c r="R285"/>
      <c r="S285"/>
      <c r="T285"/>
      <c r="U285"/>
      <c r="V285"/>
      <c r="W285"/>
      <c r="X285"/>
      <c r="Y285"/>
      <c r="AB285"/>
      <c r="AE285" s="41"/>
      <c r="AI285"/>
      <c r="AJ285"/>
      <c r="AK285"/>
      <c r="AL285"/>
      <c r="AM285"/>
      <c r="AN285"/>
      <c r="AO285"/>
      <c r="AP285"/>
      <c r="AQ285"/>
      <c r="AR285"/>
      <c r="AW285"/>
      <c r="AX285"/>
      <c r="AY285"/>
      <c r="AZ285"/>
      <c r="BA285"/>
      <c r="BB285"/>
      <c r="BC285"/>
      <c r="BD285"/>
      <c r="BE285"/>
      <c r="BF285" s="41"/>
      <c r="BJ285"/>
      <c r="BK285"/>
      <c r="BL285"/>
      <c r="BM285"/>
      <c r="BN285"/>
      <c r="BO285" s="40"/>
      <c r="BP285" s="40"/>
      <c r="BU285"/>
      <c r="BV285"/>
      <c r="BW285"/>
      <c r="BX285"/>
      <c r="BY285"/>
      <c r="BZ285"/>
      <c r="CA285" s="40"/>
      <c r="CB285" s="40"/>
      <c r="CG285"/>
      <c r="CH285"/>
      <c r="CI285"/>
      <c r="CJ285" s="40"/>
      <c r="CK285" s="40"/>
    </row>
    <row r="286" spans="11:89" x14ac:dyDescent="0.2">
      <c r="K286"/>
      <c r="L286"/>
      <c r="M286"/>
      <c r="O286"/>
      <c r="P286" s="41"/>
      <c r="Q286"/>
      <c r="R286"/>
      <c r="S286"/>
      <c r="T286"/>
      <c r="U286"/>
      <c r="V286"/>
      <c r="W286"/>
      <c r="X286"/>
      <c r="Y286"/>
      <c r="AB286"/>
      <c r="AE286" s="41"/>
      <c r="AI286"/>
      <c r="AJ286"/>
      <c r="AK286"/>
      <c r="AL286"/>
      <c r="AM286"/>
      <c r="AN286"/>
      <c r="AO286"/>
      <c r="AP286"/>
      <c r="AQ286"/>
      <c r="AR286"/>
      <c r="AW286"/>
      <c r="AX286"/>
      <c r="AY286"/>
      <c r="AZ286"/>
      <c r="BA286"/>
      <c r="BB286"/>
      <c r="BC286"/>
      <c r="BD286"/>
      <c r="BE286"/>
      <c r="BF286" s="41"/>
      <c r="BJ286"/>
      <c r="BK286"/>
      <c r="BL286"/>
      <c r="BM286"/>
      <c r="BN286"/>
      <c r="BO286" s="40"/>
      <c r="BP286" s="40"/>
      <c r="BU286"/>
      <c r="BV286"/>
      <c r="BW286"/>
      <c r="BX286"/>
      <c r="BY286"/>
      <c r="BZ286"/>
      <c r="CA286" s="40"/>
      <c r="CB286" s="40"/>
      <c r="CG286"/>
      <c r="CH286"/>
      <c r="CI286"/>
      <c r="CJ286" s="40"/>
      <c r="CK286" s="40"/>
    </row>
    <row r="287" spans="11:89" x14ac:dyDescent="0.2">
      <c r="K287"/>
      <c r="L287"/>
      <c r="M287"/>
      <c r="O287"/>
      <c r="P287" s="41"/>
      <c r="Q287"/>
      <c r="R287"/>
      <c r="S287"/>
      <c r="T287"/>
      <c r="U287"/>
      <c r="V287"/>
      <c r="W287"/>
      <c r="X287"/>
      <c r="Y287"/>
      <c r="AB287"/>
      <c r="AE287" s="41"/>
      <c r="AI287"/>
      <c r="AJ287"/>
      <c r="AK287"/>
      <c r="AL287"/>
      <c r="AM287"/>
      <c r="AN287"/>
      <c r="AO287"/>
      <c r="AP287"/>
      <c r="AQ287"/>
      <c r="AR287"/>
      <c r="AW287"/>
      <c r="AX287"/>
      <c r="AY287"/>
      <c r="AZ287"/>
      <c r="BA287"/>
      <c r="BB287"/>
      <c r="BC287"/>
      <c r="BD287"/>
      <c r="BE287"/>
      <c r="BF287" s="41"/>
      <c r="BJ287"/>
      <c r="BK287"/>
      <c r="BL287"/>
      <c r="BM287"/>
      <c r="BN287"/>
      <c r="BO287" s="40"/>
      <c r="BP287" s="40"/>
      <c r="BU287"/>
      <c r="BV287"/>
      <c r="BW287"/>
      <c r="BX287"/>
      <c r="BY287"/>
      <c r="BZ287"/>
      <c r="CA287" s="40"/>
      <c r="CB287" s="40"/>
      <c r="CG287"/>
      <c r="CH287"/>
      <c r="CI287"/>
      <c r="CJ287" s="40"/>
      <c r="CK287" s="40"/>
    </row>
    <row r="288" spans="11:89" x14ac:dyDescent="0.2">
      <c r="K288"/>
      <c r="L288"/>
      <c r="M288"/>
      <c r="O288"/>
      <c r="P288" s="41"/>
      <c r="Q288"/>
      <c r="R288"/>
      <c r="S288"/>
      <c r="T288"/>
      <c r="U288"/>
      <c r="V288"/>
      <c r="W288"/>
      <c r="X288"/>
      <c r="Y288"/>
      <c r="AB288"/>
      <c r="AE288" s="41"/>
      <c r="AI288"/>
      <c r="AJ288"/>
      <c r="AK288"/>
      <c r="AL288"/>
      <c r="AM288"/>
      <c r="AN288"/>
      <c r="AO288"/>
      <c r="AP288"/>
      <c r="AQ288"/>
      <c r="AR288"/>
      <c r="AW288"/>
      <c r="AX288"/>
      <c r="AY288"/>
      <c r="AZ288"/>
      <c r="BA288"/>
      <c r="BB288"/>
      <c r="BC288"/>
      <c r="BD288"/>
      <c r="BE288"/>
      <c r="BF288" s="41"/>
      <c r="BJ288"/>
      <c r="BK288"/>
      <c r="BL288"/>
      <c r="BM288"/>
      <c r="BN288"/>
      <c r="BO288" s="40"/>
      <c r="BP288" s="40"/>
      <c r="BU288"/>
      <c r="BV288"/>
      <c r="BW288"/>
      <c r="BX288"/>
      <c r="BY288"/>
      <c r="BZ288"/>
      <c r="CA288" s="40"/>
      <c r="CB288" s="40"/>
      <c r="CG288"/>
      <c r="CH288"/>
      <c r="CI288"/>
      <c r="CJ288" s="40"/>
      <c r="CK288" s="40"/>
    </row>
    <row r="289" spans="11:89" x14ac:dyDescent="0.2">
      <c r="K289"/>
      <c r="L289"/>
      <c r="M289"/>
      <c r="O289"/>
      <c r="P289" s="41"/>
      <c r="Q289"/>
      <c r="R289"/>
      <c r="S289"/>
      <c r="T289"/>
      <c r="U289"/>
      <c r="V289"/>
      <c r="W289"/>
      <c r="X289"/>
      <c r="Y289"/>
      <c r="AB289"/>
      <c r="AE289" s="41"/>
      <c r="AI289"/>
      <c r="AJ289"/>
      <c r="AK289"/>
      <c r="AL289"/>
      <c r="AM289"/>
      <c r="AN289"/>
      <c r="AO289"/>
      <c r="AP289"/>
      <c r="AQ289"/>
      <c r="AR289"/>
      <c r="AW289"/>
      <c r="AX289"/>
      <c r="AY289"/>
      <c r="AZ289"/>
      <c r="BA289"/>
      <c r="BB289"/>
      <c r="BC289"/>
      <c r="BD289"/>
      <c r="BE289"/>
      <c r="BF289" s="41"/>
      <c r="BJ289"/>
      <c r="BK289"/>
      <c r="BL289"/>
      <c r="BM289"/>
      <c r="BN289"/>
      <c r="BO289" s="40"/>
      <c r="BP289" s="40"/>
      <c r="BU289"/>
      <c r="BV289"/>
      <c r="BW289"/>
      <c r="BX289"/>
      <c r="BY289"/>
      <c r="BZ289"/>
      <c r="CA289" s="40"/>
      <c r="CB289" s="40"/>
      <c r="CG289"/>
      <c r="CH289"/>
      <c r="CI289"/>
      <c r="CJ289" s="40"/>
      <c r="CK289" s="40"/>
    </row>
    <row r="290" spans="11:89" x14ac:dyDescent="0.2">
      <c r="K290"/>
      <c r="L290"/>
      <c r="M290"/>
      <c r="O290"/>
      <c r="P290" s="41"/>
      <c r="Q290"/>
      <c r="R290"/>
      <c r="S290"/>
      <c r="T290"/>
      <c r="U290"/>
      <c r="V290"/>
      <c r="W290"/>
      <c r="X290"/>
      <c r="Y290"/>
      <c r="AB290"/>
      <c r="AE290" s="41"/>
      <c r="AI290"/>
      <c r="AJ290"/>
      <c r="AK290"/>
      <c r="AL290"/>
      <c r="AM290"/>
      <c r="AN290"/>
      <c r="AO290"/>
      <c r="AP290"/>
      <c r="AQ290"/>
      <c r="AR290"/>
      <c r="AW290"/>
      <c r="AX290"/>
      <c r="AY290"/>
      <c r="AZ290"/>
      <c r="BA290"/>
      <c r="BB290"/>
      <c r="BC290"/>
      <c r="BD290"/>
      <c r="BE290"/>
      <c r="BF290" s="41"/>
      <c r="BJ290"/>
      <c r="BK290"/>
      <c r="BL290"/>
      <c r="BM290"/>
      <c r="BN290"/>
      <c r="BO290" s="40"/>
      <c r="BP290" s="40"/>
      <c r="BU290"/>
      <c r="BV290"/>
      <c r="BW290"/>
      <c r="BX290"/>
      <c r="BY290"/>
      <c r="BZ290"/>
      <c r="CA290" s="40"/>
      <c r="CB290" s="40"/>
      <c r="CG290"/>
      <c r="CH290"/>
      <c r="CI290"/>
      <c r="CJ290" s="40"/>
      <c r="CK290" s="40"/>
    </row>
    <row r="291" spans="11:89" x14ac:dyDescent="0.2">
      <c r="K291"/>
      <c r="L291"/>
      <c r="M291"/>
      <c r="O291"/>
      <c r="P291" s="41"/>
      <c r="Q291"/>
      <c r="R291"/>
      <c r="S291"/>
      <c r="T291"/>
      <c r="U291"/>
      <c r="V291"/>
      <c r="W291"/>
      <c r="X291"/>
      <c r="Y291"/>
      <c r="AB291"/>
      <c r="AE291" s="41"/>
      <c r="AI291"/>
      <c r="AJ291"/>
      <c r="AK291"/>
      <c r="AL291"/>
      <c r="AM291"/>
      <c r="AN291"/>
      <c r="AO291"/>
      <c r="AP291"/>
      <c r="AQ291"/>
      <c r="AR291"/>
      <c r="AW291"/>
      <c r="AX291"/>
      <c r="AY291"/>
      <c r="AZ291"/>
      <c r="BA291"/>
      <c r="BB291"/>
      <c r="BC291"/>
      <c r="BD291"/>
      <c r="BE291"/>
      <c r="BF291" s="41"/>
      <c r="BJ291"/>
      <c r="BK291"/>
      <c r="BL291"/>
      <c r="BM291"/>
      <c r="BN291"/>
      <c r="BO291" s="40"/>
      <c r="BP291" s="40"/>
      <c r="BU291"/>
      <c r="BV291"/>
      <c r="BW291"/>
      <c r="BX291"/>
      <c r="BY291"/>
      <c r="BZ291"/>
      <c r="CA291" s="40"/>
      <c r="CB291" s="40"/>
      <c r="CG291"/>
      <c r="CH291"/>
      <c r="CI291"/>
      <c r="CJ291" s="40"/>
      <c r="CK291" s="40"/>
    </row>
    <row r="292" spans="11:89" x14ac:dyDescent="0.2">
      <c r="K292"/>
      <c r="L292"/>
      <c r="M292"/>
      <c r="O292"/>
      <c r="P292" s="41"/>
      <c r="Q292"/>
      <c r="R292"/>
      <c r="S292"/>
      <c r="T292"/>
      <c r="U292"/>
      <c r="V292"/>
      <c r="W292"/>
      <c r="X292"/>
      <c r="Y292"/>
      <c r="AB292"/>
      <c r="AE292" s="41"/>
      <c r="AI292"/>
      <c r="AJ292"/>
      <c r="AK292"/>
      <c r="AL292"/>
      <c r="AM292"/>
      <c r="AN292"/>
      <c r="AO292"/>
      <c r="AP292"/>
      <c r="AQ292"/>
      <c r="AR292"/>
      <c r="AW292"/>
      <c r="AX292"/>
      <c r="AY292"/>
      <c r="AZ292"/>
      <c r="BA292"/>
      <c r="BB292"/>
      <c r="BC292"/>
      <c r="BD292"/>
      <c r="BE292"/>
      <c r="BF292" s="41"/>
      <c r="BJ292"/>
      <c r="BK292"/>
      <c r="BL292"/>
      <c r="BM292"/>
      <c r="BN292"/>
      <c r="BO292" s="40"/>
      <c r="BP292" s="40"/>
      <c r="BU292"/>
      <c r="BV292"/>
      <c r="BW292"/>
      <c r="BX292"/>
      <c r="BY292"/>
      <c r="BZ292"/>
      <c r="CA292" s="40"/>
      <c r="CB292" s="40"/>
      <c r="CG292"/>
      <c r="CH292"/>
      <c r="CI292"/>
      <c r="CJ292" s="40"/>
      <c r="CK292" s="40"/>
    </row>
    <row r="293" spans="11:89" x14ac:dyDescent="0.2">
      <c r="K293"/>
      <c r="L293"/>
      <c r="M293"/>
      <c r="O293"/>
      <c r="P293" s="41"/>
      <c r="Q293"/>
      <c r="R293"/>
      <c r="S293"/>
      <c r="T293"/>
      <c r="U293"/>
      <c r="V293"/>
      <c r="W293"/>
      <c r="X293"/>
      <c r="Y293"/>
      <c r="AB293"/>
      <c r="AE293" s="41"/>
      <c r="AI293"/>
      <c r="AJ293"/>
      <c r="AK293"/>
      <c r="AL293"/>
      <c r="AM293"/>
      <c r="AN293"/>
      <c r="AO293"/>
      <c r="AP293"/>
      <c r="AQ293"/>
      <c r="AR293"/>
      <c r="AW293"/>
      <c r="AX293"/>
      <c r="AY293"/>
      <c r="AZ293"/>
      <c r="BA293"/>
      <c r="BB293"/>
      <c r="BC293"/>
      <c r="BD293"/>
      <c r="BE293"/>
      <c r="BF293" s="41"/>
      <c r="BJ293"/>
      <c r="BK293"/>
      <c r="BL293"/>
      <c r="BM293"/>
      <c r="BN293"/>
      <c r="BO293" s="40"/>
      <c r="BP293" s="40"/>
      <c r="BU293"/>
      <c r="BV293"/>
      <c r="BW293"/>
      <c r="BX293"/>
      <c r="BY293"/>
      <c r="BZ293"/>
      <c r="CA293" s="40"/>
      <c r="CB293" s="40"/>
      <c r="CG293"/>
      <c r="CH293"/>
      <c r="CI293"/>
      <c r="CJ293" s="40"/>
      <c r="CK293" s="40"/>
    </row>
    <row r="294" spans="11:89" x14ac:dyDescent="0.2">
      <c r="K294"/>
      <c r="L294"/>
      <c r="M294"/>
      <c r="O294"/>
      <c r="P294" s="41"/>
      <c r="Q294"/>
      <c r="R294"/>
      <c r="S294"/>
      <c r="T294"/>
      <c r="U294"/>
      <c r="V294"/>
      <c r="W294"/>
      <c r="X294"/>
      <c r="Y294"/>
      <c r="AB294"/>
      <c r="AE294" s="41"/>
      <c r="AI294"/>
      <c r="AJ294"/>
      <c r="AK294"/>
      <c r="AL294"/>
      <c r="AM294"/>
      <c r="AN294"/>
      <c r="AO294"/>
      <c r="AP294"/>
      <c r="AQ294"/>
      <c r="AR294"/>
      <c r="AW294"/>
      <c r="AX294"/>
      <c r="AY294"/>
      <c r="AZ294"/>
      <c r="BA294"/>
      <c r="BB294"/>
      <c r="BC294"/>
      <c r="BD294"/>
      <c r="BE294"/>
      <c r="BF294" s="41"/>
      <c r="BJ294"/>
      <c r="BK294"/>
      <c r="BL294"/>
      <c r="BM294"/>
      <c r="BN294"/>
      <c r="BO294" s="40"/>
      <c r="BP294" s="40"/>
      <c r="BU294"/>
      <c r="BV294"/>
      <c r="BW294"/>
      <c r="BX294"/>
      <c r="BY294"/>
      <c r="BZ294"/>
      <c r="CA294" s="40"/>
      <c r="CB294" s="40"/>
      <c r="CG294"/>
      <c r="CH294"/>
      <c r="CI294"/>
      <c r="CJ294" s="40"/>
      <c r="CK294" s="40"/>
    </row>
    <row r="295" spans="11:89" x14ac:dyDescent="0.2">
      <c r="K295"/>
      <c r="L295"/>
      <c r="M295"/>
      <c r="O295"/>
      <c r="P295" s="41"/>
      <c r="Q295"/>
      <c r="R295"/>
      <c r="S295"/>
      <c r="T295"/>
      <c r="U295"/>
      <c r="V295"/>
      <c r="W295"/>
      <c r="X295"/>
      <c r="Y295"/>
      <c r="AB295"/>
      <c r="AE295" s="41"/>
      <c r="AI295"/>
      <c r="AJ295"/>
      <c r="AK295"/>
      <c r="AL295"/>
      <c r="AM295"/>
      <c r="AN295"/>
      <c r="AO295"/>
      <c r="AP295"/>
      <c r="AQ295"/>
      <c r="AR295"/>
      <c r="AW295"/>
      <c r="AX295"/>
      <c r="AY295"/>
      <c r="AZ295"/>
      <c r="BA295"/>
      <c r="BB295"/>
      <c r="BC295"/>
      <c r="BD295"/>
      <c r="BE295"/>
      <c r="BF295" s="41"/>
      <c r="BJ295"/>
      <c r="BK295"/>
      <c r="BL295"/>
      <c r="BM295"/>
      <c r="BN295"/>
      <c r="BO295" s="40"/>
      <c r="BP295" s="40"/>
      <c r="BU295"/>
      <c r="BV295"/>
      <c r="BW295"/>
      <c r="BX295"/>
      <c r="BY295"/>
      <c r="BZ295"/>
      <c r="CA295" s="40"/>
      <c r="CB295" s="40"/>
      <c r="CG295"/>
      <c r="CH295"/>
      <c r="CI295"/>
      <c r="CJ295" s="40"/>
      <c r="CK295" s="40"/>
    </row>
    <row r="296" spans="11:89" x14ac:dyDescent="0.2">
      <c r="K296"/>
      <c r="L296"/>
      <c r="M296"/>
      <c r="O296"/>
      <c r="P296" s="41"/>
      <c r="Q296"/>
      <c r="R296"/>
      <c r="S296"/>
      <c r="T296"/>
      <c r="U296"/>
      <c r="V296"/>
      <c r="W296"/>
      <c r="X296"/>
      <c r="Y296"/>
      <c r="AB296"/>
      <c r="AE296" s="41"/>
      <c r="AI296"/>
      <c r="AJ296"/>
      <c r="AK296"/>
      <c r="AL296"/>
      <c r="AM296"/>
      <c r="AN296"/>
      <c r="AO296"/>
      <c r="AP296"/>
      <c r="AQ296"/>
      <c r="AR296"/>
      <c r="AW296"/>
      <c r="AX296"/>
      <c r="AY296"/>
      <c r="AZ296"/>
      <c r="BA296"/>
      <c r="BB296"/>
      <c r="BC296"/>
      <c r="BD296"/>
      <c r="BE296"/>
      <c r="BF296" s="41"/>
      <c r="BJ296"/>
      <c r="BK296"/>
      <c r="BL296"/>
      <c r="BM296"/>
      <c r="BN296"/>
      <c r="BO296" s="40"/>
      <c r="BP296" s="40"/>
      <c r="BU296"/>
      <c r="BV296"/>
      <c r="BW296"/>
      <c r="BX296"/>
      <c r="BY296"/>
      <c r="BZ296"/>
      <c r="CA296" s="40"/>
      <c r="CB296" s="40"/>
      <c r="CG296"/>
      <c r="CH296"/>
      <c r="CI296"/>
      <c r="CJ296" s="40"/>
      <c r="CK296" s="40"/>
    </row>
    <row r="297" spans="11:89" x14ac:dyDescent="0.2">
      <c r="K297"/>
      <c r="L297"/>
      <c r="M297"/>
      <c r="O297"/>
      <c r="P297" s="41"/>
      <c r="Q297"/>
      <c r="R297"/>
      <c r="S297"/>
      <c r="T297"/>
      <c r="U297"/>
      <c r="V297"/>
      <c r="W297"/>
      <c r="X297"/>
      <c r="Y297"/>
      <c r="AB297"/>
      <c r="AE297" s="41"/>
      <c r="AI297"/>
      <c r="AJ297"/>
      <c r="AK297"/>
      <c r="AL297"/>
      <c r="AM297"/>
      <c r="AN297"/>
      <c r="AO297"/>
      <c r="AP297"/>
      <c r="AQ297"/>
      <c r="AR297"/>
      <c r="AW297"/>
      <c r="AX297"/>
      <c r="AY297"/>
      <c r="AZ297"/>
      <c r="BA297"/>
      <c r="BB297"/>
      <c r="BC297"/>
      <c r="BD297"/>
      <c r="BE297"/>
      <c r="BF297" s="41"/>
      <c r="BJ297"/>
      <c r="BK297"/>
      <c r="BL297"/>
      <c r="BM297"/>
      <c r="BN297"/>
      <c r="BO297" s="40"/>
      <c r="BP297" s="40"/>
      <c r="BU297"/>
      <c r="BV297"/>
      <c r="BW297"/>
      <c r="BX297"/>
      <c r="BY297"/>
      <c r="BZ297"/>
      <c r="CA297" s="40"/>
      <c r="CB297" s="40"/>
      <c r="CG297"/>
      <c r="CH297"/>
      <c r="CI297"/>
      <c r="CJ297" s="40"/>
      <c r="CK297" s="40"/>
    </row>
    <row r="298" spans="11:89" x14ac:dyDescent="0.2">
      <c r="K298"/>
      <c r="L298"/>
      <c r="M298"/>
      <c r="O298"/>
      <c r="P298" s="41"/>
      <c r="Q298"/>
      <c r="R298"/>
      <c r="S298"/>
      <c r="T298"/>
      <c r="U298"/>
      <c r="V298"/>
      <c r="W298"/>
      <c r="X298"/>
      <c r="Y298"/>
      <c r="AB298"/>
      <c r="AE298" s="41"/>
      <c r="AI298"/>
      <c r="AJ298"/>
      <c r="AK298"/>
      <c r="AL298"/>
      <c r="AM298"/>
      <c r="AN298"/>
      <c r="AO298"/>
      <c r="AP298"/>
      <c r="AQ298"/>
      <c r="AR298"/>
      <c r="AW298"/>
      <c r="AX298"/>
      <c r="AY298"/>
      <c r="AZ298"/>
      <c r="BA298"/>
      <c r="BB298"/>
      <c r="BC298"/>
      <c r="BD298"/>
      <c r="BE298"/>
      <c r="BF298" s="41"/>
      <c r="BJ298"/>
      <c r="BK298"/>
      <c r="BL298"/>
      <c r="BM298"/>
      <c r="BN298"/>
      <c r="BO298" s="40"/>
      <c r="BP298" s="40"/>
      <c r="BU298"/>
      <c r="BV298"/>
      <c r="BW298"/>
      <c r="BX298"/>
      <c r="BY298"/>
      <c r="BZ298"/>
      <c r="CA298" s="40"/>
      <c r="CB298" s="40"/>
      <c r="CG298"/>
      <c r="CH298"/>
      <c r="CI298"/>
      <c r="CJ298" s="40"/>
      <c r="CK298" s="40"/>
    </row>
    <row r="299" spans="11:89" x14ac:dyDescent="0.2">
      <c r="K299"/>
      <c r="L299"/>
      <c r="M299"/>
      <c r="O299"/>
      <c r="P299" s="41"/>
      <c r="Q299"/>
      <c r="R299"/>
      <c r="S299"/>
      <c r="T299"/>
      <c r="U299"/>
      <c r="V299"/>
      <c r="W299"/>
      <c r="X299"/>
      <c r="Y299"/>
      <c r="AB299"/>
      <c r="AE299" s="41"/>
      <c r="AI299"/>
      <c r="AJ299"/>
      <c r="AK299"/>
      <c r="AL299"/>
      <c r="AM299"/>
      <c r="AN299"/>
      <c r="AO299"/>
      <c r="AP299"/>
      <c r="AQ299"/>
      <c r="AR299"/>
      <c r="AW299"/>
      <c r="AX299"/>
      <c r="AY299"/>
      <c r="AZ299"/>
      <c r="BA299"/>
      <c r="BB299"/>
      <c r="BC299"/>
      <c r="BD299"/>
      <c r="BE299"/>
      <c r="BF299" s="41"/>
      <c r="BJ299"/>
      <c r="BK299"/>
      <c r="BL299"/>
      <c r="BM299"/>
      <c r="BN299"/>
      <c r="BO299" s="40"/>
      <c r="BP299" s="40"/>
      <c r="BU299"/>
      <c r="BV299"/>
      <c r="BW299"/>
      <c r="BX299"/>
      <c r="BY299"/>
      <c r="BZ299"/>
      <c r="CA299" s="40"/>
      <c r="CB299" s="40"/>
      <c r="CG299"/>
      <c r="CH299"/>
      <c r="CI299"/>
      <c r="CJ299" s="40"/>
      <c r="CK299" s="40"/>
    </row>
    <row r="300" spans="11:89" x14ac:dyDescent="0.2">
      <c r="K300"/>
      <c r="L300"/>
      <c r="M300"/>
      <c r="O300"/>
      <c r="P300" s="41"/>
      <c r="Q300"/>
      <c r="R300"/>
      <c r="S300"/>
      <c r="T300"/>
      <c r="U300"/>
      <c r="V300"/>
      <c r="W300"/>
      <c r="X300"/>
      <c r="Y300"/>
      <c r="AB300"/>
      <c r="AE300" s="41"/>
      <c r="AI300"/>
      <c r="AJ300"/>
      <c r="AK300"/>
      <c r="AL300"/>
      <c r="AM300"/>
      <c r="AN300"/>
      <c r="AO300"/>
      <c r="AP300"/>
      <c r="AQ300"/>
      <c r="AR300"/>
      <c r="AW300"/>
      <c r="AX300"/>
      <c r="AY300"/>
      <c r="AZ300"/>
      <c r="BA300"/>
      <c r="BB300"/>
      <c r="BC300"/>
      <c r="BD300"/>
      <c r="BE300"/>
      <c r="BF300" s="41"/>
      <c r="BJ300"/>
      <c r="BK300"/>
      <c r="BL300"/>
      <c r="BM300"/>
      <c r="BN300"/>
      <c r="BO300" s="40"/>
      <c r="BP300" s="40"/>
      <c r="BU300"/>
      <c r="BV300"/>
      <c r="BW300"/>
      <c r="BX300"/>
      <c r="BY300"/>
      <c r="BZ300"/>
      <c r="CA300" s="40"/>
      <c r="CB300" s="40"/>
      <c r="CG300"/>
      <c r="CH300"/>
      <c r="CI300"/>
      <c r="CJ300" s="40"/>
      <c r="CK300" s="40"/>
    </row>
    <row r="301" spans="11:89" x14ac:dyDescent="0.2">
      <c r="K301"/>
      <c r="L301"/>
      <c r="M301"/>
      <c r="O301"/>
      <c r="P301" s="41"/>
      <c r="Q301"/>
      <c r="R301"/>
      <c r="S301"/>
      <c r="T301"/>
      <c r="U301"/>
      <c r="V301"/>
      <c r="W301"/>
      <c r="X301"/>
      <c r="Y301"/>
      <c r="AB301"/>
      <c r="AE301" s="41"/>
      <c r="AI301"/>
      <c r="AJ301"/>
      <c r="AK301"/>
      <c r="AL301"/>
      <c r="AM301"/>
      <c r="AN301"/>
      <c r="AO301"/>
      <c r="AP301"/>
      <c r="AQ301"/>
      <c r="AR301"/>
      <c r="AW301"/>
      <c r="AX301"/>
      <c r="AY301"/>
      <c r="AZ301"/>
      <c r="BA301"/>
      <c r="BB301"/>
      <c r="BC301"/>
      <c r="BD301"/>
      <c r="BE301"/>
      <c r="BF301" s="41"/>
      <c r="BJ301"/>
      <c r="BK301"/>
      <c r="BL301"/>
      <c r="BM301"/>
      <c r="BN301"/>
      <c r="BO301" s="40"/>
      <c r="BP301" s="40"/>
      <c r="BU301"/>
      <c r="BV301"/>
      <c r="BW301"/>
      <c r="BX301"/>
      <c r="BY301"/>
      <c r="BZ301"/>
      <c r="CA301" s="40"/>
      <c r="CB301" s="40"/>
      <c r="CG301"/>
      <c r="CH301"/>
      <c r="CI301"/>
      <c r="CJ301" s="40"/>
      <c r="CK301" s="40"/>
    </row>
    <row r="302" spans="11:89" x14ac:dyDescent="0.2">
      <c r="K302"/>
      <c r="L302"/>
      <c r="M302"/>
      <c r="O302"/>
      <c r="P302" s="41"/>
      <c r="Q302"/>
      <c r="R302"/>
      <c r="S302"/>
      <c r="T302"/>
      <c r="U302"/>
      <c r="V302"/>
      <c r="W302"/>
      <c r="X302"/>
      <c r="Y302"/>
      <c r="AB302"/>
      <c r="AE302" s="41"/>
      <c r="AI302"/>
      <c r="AJ302"/>
      <c r="AK302"/>
      <c r="AL302"/>
      <c r="AM302"/>
      <c r="AN302"/>
      <c r="AO302"/>
      <c r="AP302"/>
      <c r="AQ302"/>
      <c r="AR302"/>
      <c r="AW302"/>
      <c r="AX302"/>
      <c r="AY302"/>
      <c r="AZ302"/>
      <c r="BA302"/>
      <c r="BB302"/>
      <c r="BC302"/>
      <c r="BD302"/>
      <c r="BE302"/>
      <c r="BF302" s="41"/>
      <c r="BJ302"/>
      <c r="BK302"/>
      <c r="BL302"/>
      <c r="BM302"/>
      <c r="BN302"/>
      <c r="BO302" s="40"/>
      <c r="BP302" s="40"/>
      <c r="BU302"/>
      <c r="BV302"/>
      <c r="BW302"/>
      <c r="BX302"/>
      <c r="BY302"/>
      <c r="BZ302"/>
      <c r="CA302" s="40"/>
      <c r="CB302" s="40"/>
      <c r="CG302"/>
      <c r="CH302"/>
      <c r="CI302"/>
      <c r="CJ302" s="40"/>
      <c r="CK302" s="40"/>
    </row>
    <row r="303" spans="11:89" x14ac:dyDescent="0.2">
      <c r="K303"/>
      <c r="L303"/>
      <c r="M303"/>
      <c r="O303"/>
      <c r="P303" s="41"/>
      <c r="Q303"/>
      <c r="R303"/>
      <c r="S303"/>
      <c r="T303"/>
      <c r="U303"/>
      <c r="V303"/>
      <c r="W303"/>
      <c r="X303"/>
      <c r="Y303"/>
      <c r="AB303"/>
      <c r="AE303" s="41"/>
      <c r="AI303"/>
      <c r="AJ303"/>
      <c r="AK303"/>
      <c r="AL303"/>
      <c r="AM303"/>
      <c r="AN303"/>
      <c r="AO303"/>
      <c r="AP303"/>
      <c r="AQ303"/>
      <c r="AR303"/>
      <c r="AW303"/>
      <c r="AX303"/>
      <c r="AY303"/>
      <c r="AZ303"/>
      <c r="BA303"/>
      <c r="BB303"/>
      <c r="BC303"/>
      <c r="BD303"/>
      <c r="BE303"/>
      <c r="BF303" s="41"/>
      <c r="BJ303"/>
      <c r="BK303"/>
      <c r="BL303"/>
      <c r="BM303"/>
      <c r="BN303"/>
      <c r="BO303" s="40"/>
      <c r="BP303" s="40"/>
      <c r="BU303"/>
      <c r="BV303"/>
      <c r="BW303"/>
      <c r="BX303"/>
      <c r="BY303"/>
      <c r="BZ303"/>
      <c r="CA303" s="40"/>
      <c r="CB303" s="40"/>
      <c r="CG303"/>
      <c r="CH303"/>
      <c r="CI303"/>
      <c r="CJ303" s="40"/>
      <c r="CK303" s="40"/>
    </row>
    <row r="304" spans="11:89" x14ac:dyDescent="0.2">
      <c r="K304"/>
      <c r="L304"/>
      <c r="M304"/>
      <c r="O304"/>
      <c r="P304" s="41"/>
      <c r="Q304"/>
      <c r="R304"/>
      <c r="S304"/>
      <c r="T304"/>
      <c r="U304"/>
      <c r="V304"/>
      <c r="W304"/>
      <c r="X304"/>
      <c r="Y304"/>
      <c r="AB304"/>
      <c r="AE304" s="41"/>
      <c r="AI304"/>
      <c r="AJ304"/>
      <c r="AK304"/>
      <c r="AL304"/>
      <c r="AM304"/>
      <c r="AN304"/>
      <c r="AO304"/>
      <c r="AP304"/>
      <c r="AQ304"/>
      <c r="AR304"/>
      <c r="AW304"/>
      <c r="AX304"/>
      <c r="AY304"/>
      <c r="AZ304"/>
      <c r="BA304"/>
      <c r="BB304"/>
      <c r="BC304"/>
      <c r="BD304"/>
      <c r="BE304"/>
      <c r="BF304" s="41"/>
      <c r="BJ304"/>
      <c r="BK304"/>
      <c r="BL304"/>
      <c r="BM304"/>
      <c r="BN304"/>
      <c r="BO304" s="40"/>
      <c r="BP304" s="40"/>
      <c r="BU304"/>
      <c r="BV304"/>
      <c r="BW304"/>
      <c r="BX304"/>
      <c r="BY304"/>
      <c r="BZ304"/>
      <c r="CA304" s="40"/>
      <c r="CB304" s="40"/>
      <c r="CG304"/>
      <c r="CH304"/>
      <c r="CI304"/>
      <c r="CJ304" s="40"/>
      <c r="CK304" s="40"/>
    </row>
    <row r="305" spans="11:89" x14ac:dyDescent="0.2">
      <c r="K305"/>
      <c r="L305"/>
      <c r="M305"/>
      <c r="O305"/>
      <c r="P305" s="41"/>
      <c r="Q305"/>
      <c r="R305"/>
      <c r="S305"/>
      <c r="T305"/>
      <c r="U305"/>
      <c r="V305"/>
      <c r="W305"/>
      <c r="X305"/>
      <c r="Y305"/>
      <c r="AB305"/>
      <c r="AE305" s="41"/>
      <c r="AI305"/>
      <c r="AJ305"/>
      <c r="AK305"/>
      <c r="AL305"/>
      <c r="AM305"/>
      <c r="AN305"/>
      <c r="AO305"/>
      <c r="AP305"/>
      <c r="AQ305"/>
      <c r="AR305"/>
      <c r="AW305"/>
      <c r="AX305"/>
      <c r="AY305"/>
      <c r="AZ305"/>
      <c r="BA305"/>
      <c r="BB305"/>
      <c r="BC305"/>
      <c r="BD305"/>
      <c r="BE305"/>
      <c r="BF305" s="41"/>
      <c r="BJ305"/>
      <c r="BK305"/>
      <c r="BL305"/>
      <c r="BM305"/>
      <c r="BN305"/>
      <c r="BO305" s="40"/>
      <c r="BP305" s="40"/>
      <c r="BU305"/>
      <c r="BV305"/>
      <c r="BW305"/>
      <c r="BX305"/>
      <c r="BY305"/>
      <c r="BZ305"/>
      <c r="CA305" s="40"/>
      <c r="CB305" s="40"/>
      <c r="CG305"/>
      <c r="CH305"/>
      <c r="CI305"/>
      <c r="CJ305" s="40"/>
      <c r="CK305" s="40"/>
    </row>
    <row r="306" spans="11:89" x14ac:dyDescent="0.2">
      <c r="K306"/>
      <c r="L306"/>
      <c r="M306"/>
      <c r="O306"/>
      <c r="P306" s="41"/>
      <c r="Q306"/>
      <c r="R306"/>
      <c r="S306"/>
      <c r="T306"/>
      <c r="U306"/>
      <c r="V306"/>
      <c r="W306"/>
      <c r="X306"/>
      <c r="Y306"/>
      <c r="AB306"/>
      <c r="AE306" s="41"/>
      <c r="AI306"/>
      <c r="AJ306"/>
      <c r="AK306"/>
      <c r="AL306"/>
      <c r="AM306"/>
      <c r="AN306"/>
      <c r="AO306"/>
      <c r="AP306"/>
      <c r="AQ306"/>
      <c r="AR306"/>
      <c r="AW306"/>
      <c r="AX306"/>
      <c r="AY306"/>
      <c r="AZ306"/>
      <c r="BA306"/>
      <c r="BB306"/>
      <c r="BC306"/>
      <c r="BD306"/>
      <c r="BE306"/>
      <c r="BF306" s="41"/>
      <c r="BJ306"/>
      <c r="BK306"/>
      <c r="BL306"/>
      <c r="BM306"/>
      <c r="BN306"/>
      <c r="BO306" s="40"/>
      <c r="BP306" s="40"/>
      <c r="BU306"/>
      <c r="BV306"/>
      <c r="BW306"/>
      <c r="BX306"/>
      <c r="BY306"/>
      <c r="BZ306"/>
      <c r="CA306" s="40"/>
      <c r="CB306" s="40"/>
      <c r="CG306"/>
      <c r="CH306"/>
      <c r="CI306"/>
      <c r="CJ306" s="40"/>
      <c r="CK306" s="40"/>
    </row>
    <row r="307" spans="11:89" x14ac:dyDescent="0.2">
      <c r="K307"/>
      <c r="L307"/>
      <c r="M307"/>
      <c r="O307"/>
      <c r="P307" s="41"/>
      <c r="Q307"/>
      <c r="R307"/>
      <c r="S307"/>
      <c r="T307"/>
      <c r="U307"/>
      <c r="V307"/>
      <c r="W307"/>
      <c r="X307"/>
      <c r="Y307"/>
      <c r="AB307"/>
      <c r="AE307" s="41"/>
      <c r="AI307"/>
      <c r="AJ307"/>
      <c r="AK307"/>
      <c r="AL307"/>
      <c r="AM307"/>
      <c r="AN307"/>
      <c r="AO307"/>
      <c r="AP307"/>
      <c r="AQ307"/>
      <c r="AR307"/>
      <c r="AW307"/>
      <c r="AX307"/>
      <c r="AY307"/>
      <c r="AZ307"/>
      <c r="BA307"/>
      <c r="BB307"/>
      <c r="BC307"/>
      <c r="BD307"/>
      <c r="BE307"/>
      <c r="BF307" s="41"/>
      <c r="BJ307"/>
      <c r="BK307"/>
      <c r="BL307"/>
      <c r="BM307"/>
      <c r="BN307"/>
      <c r="BO307" s="40"/>
      <c r="BP307" s="40"/>
      <c r="BU307"/>
      <c r="BV307"/>
      <c r="BW307"/>
      <c r="BX307"/>
      <c r="BY307"/>
      <c r="BZ307"/>
      <c r="CA307" s="40"/>
      <c r="CB307" s="40"/>
      <c r="CG307"/>
      <c r="CH307"/>
      <c r="CI307"/>
      <c r="CJ307" s="40"/>
      <c r="CK307" s="40"/>
    </row>
    <row r="308" spans="11:89" x14ac:dyDescent="0.2">
      <c r="K308"/>
      <c r="L308"/>
      <c r="M308"/>
      <c r="O308"/>
      <c r="P308" s="41"/>
      <c r="Q308"/>
      <c r="R308"/>
      <c r="S308"/>
      <c r="T308"/>
      <c r="U308"/>
      <c r="V308"/>
      <c r="W308"/>
      <c r="X308"/>
      <c r="Y308"/>
      <c r="AB308"/>
      <c r="AE308" s="41"/>
      <c r="AI308"/>
      <c r="AJ308"/>
      <c r="AK308"/>
      <c r="AL308"/>
      <c r="AM308"/>
      <c r="AN308"/>
      <c r="AO308"/>
      <c r="AP308"/>
      <c r="AQ308"/>
      <c r="AR308"/>
      <c r="AW308"/>
      <c r="AX308"/>
      <c r="AY308"/>
      <c r="AZ308"/>
      <c r="BA308"/>
      <c r="BB308"/>
      <c r="BC308"/>
      <c r="BD308"/>
      <c r="BE308"/>
      <c r="BF308" s="41"/>
      <c r="BJ308"/>
      <c r="BK308"/>
      <c r="BL308"/>
      <c r="BM308"/>
      <c r="BN308"/>
      <c r="BO308" s="40"/>
      <c r="BP308" s="40"/>
      <c r="BU308"/>
      <c r="BV308"/>
      <c r="BW308"/>
      <c r="BX308"/>
      <c r="BY308"/>
      <c r="BZ308"/>
      <c r="CA308" s="40"/>
      <c r="CB308" s="40"/>
      <c r="CG308"/>
      <c r="CH308"/>
      <c r="CI308"/>
      <c r="CJ308" s="40"/>
      <c r="CK308" s="40"/>
    </row>
    <row r="309" spans="11:89" x14ac:dyDescent="0.2">
      <c r="K309"/>
      <c r="L309"/>
      <c r="M309"/>
      <c r="O309"/>
      <c r="P309" s="41"/>
      <c r="Q309"/>
      <c r="R309"/>
      <c r="S309"/>
      <c r="T309"/>
      <c r="U309"/>
      <c r="V309"/>
      <c r="W309"/>
      <c r="X309"/>
      <c r="Y309"/>
      <c r="AB309"/>
      <c r="AE309" s="41"/>
      <c r="AI309"/>
      <c r="AJ309"/>
      <c r="AK309"/>
      <c r="AL309"/>
      <c r="AM309"/>
      <c r="AN309"/>
      <c r="AO309"/>
      <c r="AP309"/>
      <c r="AQ309"/>
      <c r="AR309"/>
      <c r="AW309"/>
      <c r="AX309"/>
      <c r="AY309"/>
      <c r="AZ309"/>
      <c r="BA309"/>
      <c r="BB309"/>
      <c r="BC309"/>
      <c r="BD309"/>
      <c r="BE309"/>
      <c r="BF309" s="41"/>
      <c r="BJ309"/>
      <c r="BK309"/>
      <c r="BL309"/>
      <c r="BM309"/>
      <c r="BN309"/>
      <c r="BO309" s="40"/>
      <c r="BP309" s="40"/>
      <c r="BU309"/>
      <c r="BV309"/>
      <c r="BW309"/>
      <c r="BX309"/>
      <c r="BY309"/>
      <c r="BZ309"/>
      <c r="CA309" s="40"/>
      <c r="CB309" s="40"/>
      <c r="CG309"/>
      <c r="CH309"/>
      <c r="CI309"/>
      <c r="CJ309" s="40"/>
      <c r="CK309" s="40"/>
    </row>
    <row r="310" spans="11:89" x14ac:dyDescent="0.2">
      <c r="K310"/>
      <c r="L310"/>
      <c r="M310"/>
      <c r="O310"/>
      <c r="P310" s="41"/>
      <c r="Q310"/>
      <c r="R310"/>
      <c r="S310"/>
      <c r="T310"/>
      <c r="U310"/>
      <c r="V310"/>
      <c r="W310"/>
      <c r="X310"/>
      <c r="Y310"/>
      <c r="AB310"/>
      <c r="AE310" s="41"/>
      <c r="AI310"/>
      <c r="AJ310"/>
      <c r="AK310"/>
      <c r="AL310"/>
      <c r="AM310"/>
      <c r="AN310"/>
      <c r="AO310"/>
      <c r="AP310"/>
      <c r="AQ310"/>
      <c r="AR310"/>
      <c r="AW310"/>
      <c r="AX310"/>
      <c r="AY310"/>
      <c r="AZ310"/>
      <c r="BA310"/>
      <c r="BB310"/>
      <c r="BC310"/>
      <c r="BD310"/>
      <c r="BE310"/>
      <c r="BF310" s="41"/>
      <c r="BJ310"/>
      <c r="BK310"/>
      <c r="BL310"/>
      <c r="BM310"/>
      <c r="BN310"/>
      <c r="BO310" s="40"/>
      <c r="BP310" s="40"/>
      <c r="BU310"/>
      <c r="BV310"/>
      <c r="BW310"/>
      <c r="BX310"/>
      <c r="BY310"/>
      <c r="BZ310"/>
      <c r="CA310" s="40"/>
      <c r="CB310" s="40"/>
      <c r="CG310"/>
      <c r="CH310"/>
      <c r="CI310"/>
      <c r="CJ310" s="40"/>
      <c r="CK310" s="40"/>
    </row>
    <row r="311" spans="11:89" x14ac:dyDescent="0.2">
      <c r="K311"/>
      <c r="L311"/>
      <c r="M311"/>
      <c r="O311"/>
      <c r="P311" s="41"/>
      <c r="Q311"/>
      <c r="R311"/>
      <c r="S311"/>
      <c r="T311"/>
      <c r="U311"/>
      <c r="V311"/>
      <c r="W311"/>
      <c r="X311"/>
      <c r="Y311"/>
      <c r="AB311"/>
      <c r="AE311" s="41"/>
      <c r="AI311"/>
      <c r="AJ311"/>
      <c r="AK311"/>
      <c r="AL311"/>
      <c r="AM311"/>
      <c r="AN311"/>
      <c r="AO311"/>
      <c r="AP311"/>
      <c r="AQ311"/>
      <c r="AR311"/>
      <c r="AW311"/>
      <c r="AX311"/>
      <c r="AY311"/>
      <c r="AZ311"/>
      <c r="BA311"/>
      <c r="BB311"/>
      <c r="BC311"/>
      <c r="BD311"/>
      <c r="BE311"/>
      <c r="BF311" s="41"/>
      <c r="BJ311"/>
      <c r="BK311"/>
      <c r="BL311"/>
      <c r="BM311"/>
      <c r="BN311"/>
      <c r="BO311" s="40"/>
      <c r="BP311" s="40"/>
      <c r="BU311"/>
      <c r="BV311"/>
      <c r="BW311"/>
      <c r="BX311"/>
      <c r="BY311"/>
      <c r="BZ311"/>
      <c r="CA311" s="40"/>
      <c r="CB311" s="40"/>
      <c r="CG311"/>
      <c r="CH311"/>
      <c r="CI311"/>
      <c r="CJ311" s="40"/>
      <c r="CK311" s="40"/>
    </row>
    <row r="312" spans="11:89" x14ac:dyDescent="0.2">
      <c r="K312"/>
      <c r="L312"/>
      <c r="M312"/>
      <c r="O312"/>
      <c r="P312" s="41"/>
      <c r="Q312"/>
      <c r="R312"/>
      <c r="S312"/>
      <c r="T312"/>
      <c r="U312"/>
      <c r="V312"/>
      <c r="W312"/>
      <c r="X312"/>
      <c r="Y312"/>
      <c r="AB312"/>
      <c r="AE312" s="41"/>
      <c r="AI312"/>
      <c r="AJ312"/>
      <c r="AK312"/>
      <c r="AL312"/>
      <c r="AM312"/>
      <c r="AN312"/>
      <c r="AO312"/>
      <c r="AP312"/>
      <c r="AQ312"/>
      <c r="AR312"/>
      <c r="AW312"/>
      <c r="AX312"/>
      <c r="AY312"/>
      <c r="AZ312"/>
      <c r="BA312"/>
      <c r="BB312"/>
      <c r="BC312"/>
      <c r="BD312"/>
      <c r="BE312"/>
      <c r="BF312" s="41"/>
      <c r="BJ312"/>
      <c r="BK312"/>
      <c r="BL312"/>
      <c r="BM312"/>
      <c r="BN312"/>
      <c r="BO312" s="40"/>
      <c r="BP312" s="40"/>
      <c r="BU312"/>
      <c r="BV312"/>
      <c r="BW312"/>
      <c r="BX312"/>
      <c r="BY312"/>
      <c r="BZ312"/>
      <c r="CA312" s="40"/>
      <c r="CB312" s="40"/>
      <c r="CG312"/>
      <c r="CH312"/>
      <c r="CI312"/>
      <c r="CJ312" s="40"/>
      <c r="CK312" s="40"/>
    </row>
    <row r="313" spans="11:89" x14ac:dyDescent="0.2">
      <c r="K313"/>
      <c r="L313"/>
      <c r="M313"/>
      <c r="O313"/>
      <c r="P313" s="41"/>
      <c r="Q313"/>
      <c r="R313"/>
      <c r="S313"/>
      <c r="T313"/>
      <c r="U313"/>
      <c r="V313"/>
      <c r="W313"/>
      <c r="X313"/>
      <c r="Y313"/>
      <c r="AB313"/>
      <c r="AE313" s="41"/>
      <c r="AI313"/>
      <c r="AJ313"/>
      <c r="AK313"/>
      <c r="AL313"/>
      <c r="AM313"/>
      <c r="AN313"/>
      <c r="AO313"/>
      <c r="AP313"/>
      <c r="AQ313"/>
      <c r="AR313"/>
      <c r="AW313"/>
      <c r="AX313"/>
      <c r="AY313"/>
      <c r="AZ313"/>
      <c r="BA313"/>
      <c r="BB313"/>
      <c r="BC313"/>
      <c r="BD313"/>
      <c r="BE313"/>
      <c r="BF313" s="41"/>
      <c r="BJ313"/>
      <c r="BK313"/>
      <c r="BL313"/>
      <c r="BM313"/>
      <c r="BN313"/>
      <c r="BO313" s="40"/>
      <c r="BP313" s="40"/>
      <c r="BU313"/>
      <c r="BV313"/>
      <c r="BW313"/>
      <c r="BX313"/>
      <c r="BY313"/>
      <c r="BZ313"/>
      <c r="CA313" s="40"/>
      <c r="CB313" s="40"/>
      <c r="CG313"/>
      <c r="CH313"/>
      <c r="CI313"/>
      <c r="CJ313" s="40"/>
      <c r="CK313" s="40"/>
    </row>
    <row r="314" spans="11:89" x14ac:dyDescent="0.2">
      <c r="K314"/>
      <c r="L314"/>
      <c r="M314"/>
      <c r="O314"/>
      <c r="P314" s="41"/>
      <c r="Q314"/>
      <c r="R314"/>
      <c r="S314"/>
      <c r="T314"/>
      <c r="U314"/>
      <c r="V314"/>
      <c r="W314"/>
      <c r="X314"/>
      <c r="Y314"/>
      <c r="AB314"/>
      <c r="AE314" s="41"/>
      <c r="AI314"/>
      <c r="AJ314"/>
      <c r="AK314"/>
      <c r="AL314"/>
      <c r="AM314"/>
      <c r="AN314"/>
      <c r="AO314"/>
      <c r="AP314"/>
      <c r="AQ314"/>
      <c r="AR314"/>
      <c r="AW314"/>
      <c r="AX314"/>
      <c r="AY314"/>
      <c r="AZ314"/>
      <c r="BA314"/>
      <c r="BB314"/>
      <c r="BC314"/>
      <c r="BD314"/>
      <c r="BE314"/>
      <c r="BF314" s="41"/>
      <c r="BJ314"/>
      <c r="BK314"/>
      <c r="BL314"/>
      <c r="BM314"/>
      <c r="BN314"/>
      <c r="BO314" s="40"/>
      <c r="BP314" s="40"/>
      <c r="BU314"/>
      <c r="BV314"/>
      <c r="BW314"/>
      <c r="BX314"/>
      <c r="BY314"/>
      <c r="BZ314"/>
      <c r="CA314" s="40"/>
      <c r="CB314" s="40"/>
      <c r="CG314"/>
      <c r="CH314"/>
      <c r="CI314"/>
      <c r="CJ314" s="40"/>
      <c r="CK314" s="40"/>
    </row>
    <row r="315" spans="11:89" x14ac:dyDescent="0.2">
      <c r="K315"/>
      <c r="L315"/>
      <c r="M315"/>
      <c r="O315"/>
      <c r="P315" s="41"/>
      <c r="Q315"/>
      <c r="R315"/>
      <c r="S315"/>
      <c r="T315"/>
      <c r="U315"/>
      <c r="V315"/>
      <c r="W315"/>
      <c r="X315"/>
      <c r="Y315"/>
      <c r="AB315"/>
      <c r="AE315" s="41"/>
      <c r="AI315"/>
      <c r="AJ315"/>
      <c r="AK315"/>
      <c r="AL315"/>
      <c r="AM315"/>
      <c r="AN315"/>
      <c r="AO315"/>
      <c r="AP315"/>
      <c r="AQ315"/>
      <c r="AR315"/>
      <c r="AW315"/>
      <c r="AX315"/>
      <c r="AY315"/>
      <c r="AZ315"/>
      <c r="BA315"/>
      <c r="BB315"/>
      <c r="BC315"/>
      <c r="BD315"/>
      <c r="BE315"/>
      <c r="BF315" s="41"/>
      <c r="BJ315"/>
      <c r="BK315"/>
      <c r="BL315"/>
      <c r="BM315"/>
      <c r="BN315"/>
      <c r="BO315" s="40"/>
      <c r="BP315" s="40"/>
      <c r="BU315"/>
      <c r="BV315"/>
      <c r="BW315"/>
      <c r="BX315"/>
      <c r="BY315"/>
      <c r="BZ315"/>
      <c r="CA315" s="40"/>
      <c r="CB315" s="40"/>
      <c r="CG315"/>
      <c r="CH315"/>
      <c r="CI315"/>
      <c r="CJ315" s="40"/>
      <c r="CK315" s="40"/>
    </row>
    <row r="316" spans="11:89" x14ac:dyDescent="0.2">
      <c r="K316"/>
      <c r="L316"/>
      <c r="M316"/>
      <c r="O316"/>
      <c r="P316" s="41"/>
      <c r="Q316"/>
      <c r="R316"/>
      <c r="S316"/>
      <c r="T316"/>
      <c r="U316"/>
      <c r="V316"/>
      <c r="W316"/>
      <c r="X316"/>
      <c r="Y316"/>
      <c r="AB316"/>
      <c r="AE316" s="41"/>
      <c r="AI316"/>
      <c r="AJ316"/>
      <c r="AK316"/>
      <c r="AL316"/>
      <c r="AM316"/>
      <c r="AN316"/>
      <c r="AO316"/>
      <c r="AP316"/>
      <c r="AQ316"/>
      <c r="AR316"/>
      <c r="AW316"/>
      <c r="AX316"/>
      <c r="AY316"/>
      <c r="AZ316"/>
      <c r="BA316"/>
      <c r="BB316"/>
      <c r="BC316"/>
      <c r="BD316"/>
      <c r="BE316"/>
      <c r="BF316" s="41"/>
      <c r="BJ316"/>
      <c r="BK316"/>
      <c r="BL316"/>
      <c r="BM316"/>
      <c r="BN316"/>
      <c r="BO316" s="40"/>
      <c r="BP316" s="40"/>
      <c r="BU316"/>
      <c r="BV316"/>
      <c r="BW316"/>
      <c r="BX316"/>
      <c r="BY316"/>
      <c r="BZ316"/>
      <c r="CA316" s="40"/>
      <c r="CB316" s="40"/>
      <c r="CG316"/>
      <c r="CH316"/>
      <c r="CI316"/>
      <c r="CJ316" s="40"/>
      <c r="CK316" s="40"/>
    </row>
    <row r="317" spans="11:89" x14ac:dyDescent="0.2">
      <c r="K317"/>
      <c r="L317"/>
      <c r="M317"/>
      <c r="O317"/>
      <c r="P317" s="41"/>
      <c r="Q317"/>
      <c r="R317"/>
      <c r="S317"/>
      <c r="T317"/>
      <c r="U317"/>
      <c r="V317"/>
      <c r="W317"/>
      <c r="X317"/>
      <c r="Y317"/>
      <c r="AB317"/>
      <c r="AE317" s="41"/>
      <c r="AI317"/>
      <c r="AJ317"/>
      <c r="AK317"/>
      <c r="AL317"/>
      <c r="AM317"/>
      <c r="AN317"/>
      <c r="AO317"/>
      <c r="AP317"/>
      <c r="AQ317"/>
      <c r="AR317"/>
      <c r="AW317"/>
      <c r="AX317"/>
      <c r="AY317"/>
      <c r="AZ317"/>
      <c r="BA317"/>
      <c r="BB317"/>
      <c r="BC317"/>
      <c r="BD317"/>
      <c r="BE317"/>
      <c r="BF317" s="41"/>
      <c r="BJ317"/>
      <c r="BK317"/>
      <c r="BL317"/>
      <c r="BM317"/>
      <c r="BN317"/>
      <c r="BO317" s="40"/>
      <c r="BP317" s="40"/>
      <c r="BU317"/>
      <c r="BV317"/>
      <c r="BW317"/>
      <c r="BX317"/>
      <c r="BY317"/>
      <c r="BZ317"/>
      <c r="CA317" s="40"/>
      <c r="CB317" s="40"/>
      <c r="CG317"/>
      <c r="CH317"/>
      <c r="CI317"/>
      <c r="CJ317" s="40"/>
      <c r="CK317" s="40"/>
    </row>
    <row r="318" spans="11:89" x14ac:dyDescent="0.2">
      <c r="K318"/>
      <c r="L318"/>
      <c r="M318"/>
      <c r="O318"/>
      <c r="P318" s="41"/>
      <c r="Q318"/>
      <c r="R318"/>
      <c r="S318"/>
      <c r="T318"/>
      <c r="U318"/>
      <c r="V318"/>
      <c r="W318"/>
      <c r="X318"/>
      <c r="Y318"/>
      <c r="AB318"/>
      <c r="AE318" s="41"/>
      <c r="AI318"/>
      <c r="AJ318"/>
      <c r="AK318"/>
      <c r="AL318"/>
      <c r="AM318"/>
      <c r="AN318"/>
      <c r="AO318"/>
      <c r="AP318"/>
      <c r="AQ318"/>
      <c r="AR318"/>
      <c r="AW318"/>
      <c r="AX318"/>
      <c r="AY318"/>
      <c r="AZ318"/>
      <c r="BA318"/>
      <c r="BB318"/>
      <c r="BC318"/>
      <c r="BD318"/>
      <c r="BE318"/>
      <c r="BF318" s="41"/>
      <c r="BJ318"/>
      <c r="BK318"/>
      <c r="BL318"/>
      <c r="BM318"/>
      <c r="BN318"/>
      <c r="BO318" s="40"/>
      <c r="BP318" s="40"/>
      <c r="BU318"/>
      <c r="BV318"/>
      <c r="BW318"/>
      <c r="BX318"/>
      <c r="BY318"/>
      <c r="BZ318"/>
      <c r="CA318" s="40"/>
      <c r="CB318" s="40"/>
      <c r="CG318"/>
      <c r="CH318"/>
      <c r="CI318"/>
      <c r="CJ318" s="40"/>
      <c r="CK318" s="40"/>
    </row>
    <row r="319" spans="11:89" x14ac:dyDescent="0.2">
      <c r="K319"/>
      <c r="L319"/>
      <c r="M319"/>
      <c r="O319"/>
      <c r="P319" s="41"/>
      <c r="Q319"/>
      <c r="R319"/>
      <c r="S319"/>
      <c r="T319"/>
      <c r="U319"/>
      <c r="V319"/>
      <c r="W319"/>
      <c r="X319"/>
      <c r="Y319"/>
      <c r="AB319"/>
      <c r="AE319" s="41"/>
      <c r="AI319"/>
      <c r="AJ319"/>
      <c r="AK319"/>
      <c r="AL319"/>
      <c r="AM319"/>
      <c r="AN319"/>
      <c r="AO319"/>
      <c r="AP319"/>
      <c r="AQ319"/>
      <c r="AR319"/>
      <c r="AW319"/>
      <c r="AX319"/>
      <c r="AY319"/>
      <c r="AZ319"/>
      <c r="BA319"/>
      <c r="BB319"/>
      <c r="BC319"/>
      <c r="BD319"/>
      <c r="BE319"/>
      <c r="BF319" s="41"/>
      <c r="BJ319"/>
      <c r="BK319"/>
      <c r="BL319"/>
      <c r="BM319"/>
      <c r="BN319"/>
      <c r="BO319" s="40"/>
      <c r="BP319" s="40"/>
      <c r="BU319"/>
      <c r="BV319"/>
      <c r="BW319"/>
      <c r="BX319"/>
      <c r="BY319"/>
      <c r="BZ319"/>
      <c r="CA319" s="40"/>
      <c r="CB319" s="40"/>
      <c r="CG319"/>
      <c r="CH319"/>
      <c r="CI319"/>
      <c r="CJ319" s="40"/>
      <c r="CK319" s="40"/>
    </row>
    <row r="320" spans="11:89" x14ac:dyDescent="0.2">
      <c r="K320"/>
      <c r="L320"/>
      <c r="M320"/>
      <c r="O320"/>
      <c r="P320" s="41"/>
      <c r="Q320"/>
      <c r="R320"/>
      <c r="S320"/>
      <c r="T320"/>
      <c r="U320"/>
      <c r="V320"/>
      <c r="W320"/>
      <c r="X320"/>
      <c r="Y320"/>
      <c r="AB320"/>
      <c r="AE320" s="41"/>
      <c r="AI320"/>
      <c r="AJ320"/>
      <c r="AK320"/>
      <c r="AL320"/>
      <c r="AM320"/>
      <c r="AN320"/>
      <c r="AO320"/>
      <c r="AP320"/>
      <c r="AQ320"/>
      <c r="AR320"/>
      <c r="AW320"/>
      <c r="AX320"/>
      <c r="AY320"/>
      <c r="AZ320"/>
      <c r="BA320"/>
      <c r="BB320"/>
      <c r="BC320"/>
      <c r="BD320"/>
      <c r="BE320"/>
      <c r="BF320" s="41"/>
      <c r="BJ320"/>
      <c r="BK320"/>
      <c r="BL320"/>
      <c r="BM320"/>
      <c r="BN320"/>
      <c r="BO320" s="40"/>
      <c r="BP320" s="40"/>
      <c r="BU320"/>
      <c r="BV320"/>
      <c r="BW320"/>
      <c r="BX320"/>
      <c r="BY320"/>
      <c r="BZ320"/>
      <c r="CA320" s="40"/>
      <c r="CB320" s="40"/>
      <c r="CG320"/>
      <c r="CH320"/>
      <c r="CI320"/>
      <c r="CJ320" s="40"/>
      <c r="CK320" s="40"/>
    </row>
    <row r="321" spans="11:89" x14ac:dyDescent="0.2">
      <c r="K321"/>
      <c r="L321"/>
      <c r="M321"/>
      <c r="O321"/>
      <c r="P321" s="41"/>
      <c r="Q321"/>
      <c r="R321"/>
      <c r="S321"/>
      <c r="T321"/>
      <c r="U321"/>
      <c r="V321"/>
      <c r="W321"/>
      <c r="X321"/>
      <c r="Y321"/>
      <c r="AB321"/>
      <c r="AE321" s="41"/>
      <c r="AI321"/>
      <c r="AJ321"/>
      <c r="AK321"/>
      <c r="AL321"/>
      <c r="AM321"/>
      <c r="AN321"/>
      <c r="AO321"/>
      <c r="AP321"/>
      <c r="AQ321"/>
      <c r="AR321"/>
      <c r="AW321"/>
      <c r="AX321"/>
      <c r="AY321"/>
      <c r="AZ321"/>
      <c r="BA321"/>
      <c r="BB321"/>
      <c r="BC321"/>
      <c r="BD321"/>
      <c r="BE321"/>
      <c r="BF321" s="41"/>
      <c r="BJ321"/>
      <c r="BK321"/>
      <c r="BL321"/>
      <c r="BM321"/>
      <c r="BN321"/>
      <c r="BO321" s="40"/>
      <c r="BP321" s="40"/>
      <c r="BU321"/>
      <c r="BV321"/>
      <c r="BW321"/>
      <c r="BX321"/>
      <c r="BY321"/>
      <c r="BZ321"/>
      <c r="CA321" s="40"/>
      <c r="CB321" s="40"/>
      <c r="CG321"/>
      <c r="CH321"/>
      <c r="CI321"/>
      <c r="CJ321" s="40"/>
      <c r="CK321" s="40"/>
    </row>
    <row r="322" spans="11:89" x14ac:dyDescent="0.2">
      <c r="K322"/>
      <c r="L322"/>
      <c r="M322"/>
      <c r="O322"/>
      <c r="P322" s="41"/>
      <c r="Q322"/>
      <c r="R322"/>
      <c r="S322"/>
      <c r="T322"/>
      <c r="U322"/>
      <c r="V322"/>
      <c r="W322"/>
      <c r="X322"/>
      <c r="Y322"/>
      <c r="AB322"/>
      <c r="AE322" s="41"/>
      <c r="AI322"/>
      <c r="AJ322"/>
      <c r="AK322"/>
      <c r="AL322"/>
      <c r="AM322"/>
      <c r="AN322"/>
      <c r="AO322"/>
      <c r="AP322"/>
      <c r="AQ322"/>
      <c r="AR322"/>
      <c r="AW322"/>
      <c r="AX322"/>
      <c r="AY322"/>
      <c r="AZ322"/>
      <c r="BA322"/>
      <c r="BB322"/>
      <c r="BC322"/>
      <c r="BD322"/>
      <c r="BE322"/>
      <c r="BF322" s="41"/>
      <c r="BJ322"/>
      <c r="BK322"/>
      <c r="BL322"/>
      <c r="BM322"/>
      <c r="BN322"/>
      <c r="BO322" s="40"/>
      <c r="BP322" s="40"/>
      <c r="BU322"/>
      <c r="BV322"/>
      <c r="BW322"/>
      <c r="BX322"/>
      <c r="BY322"/>
      <c r="BZ322"/>
      <c r="CA322" s="40"/>
      <c r="CB322" s="40"/>
      <c r="CG322"/>
      <c r="CH322"/>
      <c r="CI322"/>
      <c r="CJ322" s="40"/>
      <c r="CK322" s="40"/>
    </row>
    <row r="323" spans="11:89" x14ac:dyDescent="0.2">
      <c r="K323"/>
      <c r="L323"/>
      <c r="M323"/>
      <c r="O323"/>
      <c r="P323" s="41"/>
      <c r="Q323"/>
      <c r="R323"/>
      <c r="S323"/>
      <c r="T323"/>
      <c r="U323"/>
      <c r="V323"/>
      <c r="W323"/>
      <c r="X323"/>
      <c r="Y323"/>
      <c r="AB323"/>
      <c r="AE323" s="41"/>
      <c r="AI323"/>
      <c r="AJ323"/>
      <c r="AK323"/>
      <c r="AL323"/>
      <c r="AM323"/>
      <c r="AN323"/>
      <c r="AO323"/>
      <c r="AP323"/>
      <c r="AQ323"/>
      <c r="AR323"/>
      <c r="AW323"/>
      <c r="AX323"/>
      <c r="AY323"/>
      <c r="AZ323"/>
      <c r="BA323"/>
      <c r="BB323"/>
      <c r="BC323"/>
      <c r="BD323"/>
      <c r="BE323"/>
      <c r="BF323" s="41"/>
      <c r="BJ323"/>
      <c r="BK323"/>
      <c r="BL323"/>
      <c r="BM323"/>
      <c r="BN323"/>
      <c r="BO323" s="40"/>
      <c r="BP323" s="40"/>
      <c r="BU323"/>
      <c r="BV323"/>
      <c r="BW323"/>
      <c r="BX323"/>
      <c r="BY323"/>
      <c r="BZ323"/>
      <c r="CA323" s="40"/>
      <c r="CB323" s="40"/>
      <c r="CG323"/>
      <c r="CH323"/>
      <c r="CI323"/>
      <c r="CJ323" s="40"/>
      <c r="CK323" s="40"/>
    </row>
    <row r="324" spans="11:89" x14ac:dyDescent="0.2">
      <c r="K324"/>
      <c r="L324"/>
      <c r="M324"/>
      <c r="O324"/>
      <c r="P324" s="41"/>
      <c r="Q324"/>
      <c r="R324"/>
      <c r="S324"/>
      <c r="T324"/>
      <c r="U324"/>
      <c r="V324"/>
      <c r="W324"/>
      <c r="X324"/>
      <c r="Y324"/>
      <c r="AB324"/>
      <c r="AE324" s="41"/>
      <c r="AI324"/>
      <c r="AJ324"/>
      <c r="AK324"/>
      <c r="AL324"/>
      <c r="AM324"/>
      <c r="AN324"/>
      <c r="AO324"/>
      <c r="AP324"/>
      <c r="AQ324"/>
      <c r="AR324"/>
      <c r="AW324"/>
      <c r="AX324"/>
      <c r="AY324"/>
      <c r="AZ324"/>
      <c r="BA324"/>
      <c r="BB324"/>
      <c r="BC324"/>
      <c r="BD324"/>
      <c r="BE324"/>
      <c r="BF324" s="41"/>
      <c r="BJ324"/>
      <c r="BK324"/>
      <c r="BL324"/>
      <c r="BM324"/>
      <c r="BN324"/>
      <c r="BO324" s="40"/>
      <c r="BP324" s="40"/>
      <c r="BU324"/>
      <c r="BV324"/>
      <c r="BW324"/>
      <c r="BX324"/>
      <c r="BY324"/>
      <c r="BZ324"/>
      <c r="CA324" s="40"/>
      <c r="CB324" s="40"/>
      <c r="CG324"/>
      <c r="CH324"/>
      <c r="CI324"/>
      <c r="CJ324" s="40"/>
      <c r="CK324" s="40"/>
    </row>
    <row r="325" spans="11:89" x14ac:dyDescent="0.2">
      <c r="K325"/>
      <c r="L325"/>
      <c r="M325"/>
      <c r="O325"/>
      <c r="P325" s="41"/>
      <c r="Q325"/>
      <c r="R325"/>
      <c r="S325"/>
      <c r="T325"/>
      <c r="U325"/>
      <c r="V325"/>
      <c r="W325"/>
      <c r="X325"/>
      <c r="Y325"/>
      <c r="AB325"/>
      <c r="AE325" s="41"/>
      <c r="AI325"/>
      <c r="AJ325"/>
      <c r="AK325"/>
      <c r="AL325"/>
      <c r="AM325"/>
      <c r="AN325"/>
      <c r="AO325"/>
      <c r="AP325"/>
      <c r="AQ325"/>
      <c r="AR325"/>
      <c r="AW325"/>
      <c r="AX325"/>
      <c r="AY325"/>
      <c r="AZ325"/>
      <c r="BA325"/>
      <c r="BB325"/>
      <c r="BC325"/>
      <c r="BD325"/>
      <c r="BE325"/>
      <c r="BF325" s="41"/>
      <c r="BJ325"/>
      <c r="BK325"/>
      <c r="BL325"/>
      <c r="BM325"/>
      <c r="BN325"/>
      <c r="BO325" s="40"/>
      <c r="BP325" s="40"/>
      <c r="BU325"/>
      <c r="BV325"/>
      <c r="BW325"/>
      <c r="BX325"/>
      <c r="BY325"/>
      <c r="BZ325"/>
      <c r="CA325" s="40"/>
      <c r="CB325" s="40"/>
      <c r="CG325"/>
      <c r="CH325"/>
      <c r="CI325"/>
      <c r="CJ325" s="40"/>
      <c r="CK325" s="40"/>
    </row>
    <row r="326" spans="11:89" x14ac:dyDescent="0.2">
      <c r="K326"/>
      <c r="L326"/>
      <c r="M326"/>
      <c r="O326"/>
      <c r="P326" s="41"/>
      <c r="Q326"/>
      <c r="R326"/>
      <c r="S326"/>
      <c r="T326"/>
      <c r="U326"/>
      <c r="V326"/>
      <c r="W326"/>
      <c r="X326"/>
      <c r="Y326"/>
      <c r="AB326"/>
      <c r="AE326" s="41"/>
      <c r="AI326"/>
      <c r="AJ326"/>
      <c r="AK326"/>
      <c r="AL326"/>
      <c r="AM326"/>
      <c r="AN326"/>
      <c r="AO326"/>
      <c r="AP326"/>
      <c r="AQ326"/>
      <c r="AR326"/>
      <c r="AW326"/>
      <c r="AX326"/>
      <c r="AY326"/>
      <c r="AZ326"/>
      <c r="BA326"/>
      <c r="BB326"/>
      <c r="BC326"/>
      <c r="BD326"/>
      <c r="BE326"/>
      <c r="BF326" s="41"/>
      <c r="BJ326"/>
      <c r="BK326"/>
      <c r="BL326"/>
      <c r="BM326"/>
      <c r="BN326"/>
      <c r="BO326" s="40"/>
      <c r="BP326" s="40"/>
      <c r="BU326"/>
      <c r="BV326"/>
      <c r="BW326"/>
      <c r="BX326"/>
      <c r="BY326"/>
      <c r="BZ326"/>
      <c r="CA326" s="40"/>
      <c r="CB326" s="40"/>
      <c r="CG326"/>
      <c r="CH326"/>
      <c r="CI326"/>
      <c r="CJ326" s="40"/>
      <c r="CK326" s="40"/>
    </row>
    <row r="327" spans="11:89" x14ac:dyDescent="0.2">
      <c r="K327"/>
      <c r="L327"/>
      <c r="M327"/>
      <c r="O327"/>
      <c r="P327" s="41"/>
      <c r="Q327"/>
      <c r="R327"/>
      <c r="S327"/>
      <c r="T327"/>
      <c r="U327"/>
      <c r="V327"/>
      <c r="W327"/>
      <c r="X327"/>
      <c r="Y327"/>
      <c r="AB327"/>
      <c r="AE327" s="41"/>
      <c r="AI327"/>
      <c r="AJ327"/>
      <c r="AK327"/>
      <c r="AL327"/>
      <c r="AM327"/>
      <c r="AN327"/>
      <c r="AO327"/>
      <c r="AP327"/>
      <c r="AQ327"/>
      <c r="AR327"/>
      <c r="AW327"/>
      <c r="AX327"/>
      <c r="AY327"/>
      <c r="AZ327"/>
      <c r="BA327"/>
      <c r="BB327"/>
      <c r="BC327"/>
      <c r="BD327"/>
      <c r="BE327"/>
      <c r="BF327" s="41"/>
      <c r="BJ327"/>
      <c r="BK327"/>
      <c r="BL327"/>
      <c r="BM327"/>
      <c r="BN327"/>
      <c r="BO327" s="40"/>
      <c r="BP327" s="40"/>
      <c r="BU327"/>
      <c r="BV327"/>
      <c r="BW327"/>
      <c r="BX327"/>
      <c r="BY327"/>
      <c r="BZ327"/>
      <c r="CA327" s="40"/>
      <c r="CB327" s="40"/>
      <c r="CG327"/>
      <c r="CH327"/>
      <c r="CI327"/>
      <c r="CJ327" s="40"/>
      <c r="CK327" s="40"/>
    </row>
    <row r="328" spans="11:89" x14ac:dyDescent="0.2">
      <c r="K328"/>
      <c r="L328"/>
      <c r="M328"/>
      <c r="O328"/>
      <c r="P328" s="41"/>
      <c r="Q328"/>
      <c r="R328"/>
      <c r="S328"/>
      <c r="T328"/>
      <c r="U328"/>
      <c r="V328"/>
      <c r="W328"/>
      <c r="X328"/>
      <c r="Y328"/>
      <c r="AB328"/>
      <c r="AE328" s="41"/>
      <c r="AI328"/>
      <c r="AJ328"/>
      <c r="AK328"/>
      <c r="AL328"/>
      <c r="AM328"/>
      <c r="AN328"/>
      <c r="AO328"/>
      <c r="AP328"/>
      <c r="AQ328"/>
      <c r="AR328"/>
      <c r="AW328"/>
      <c r="AX328"/>
      <c r="AY328"/>
      <c r="AZ328"/>
      <c r="BA328"/>
      <c r="BB328"/>
      <c r="BC328"/>
      <c r="BD328"/>
      <c r="BE328"/>
      <c r="BF328" s="41"/>
      <c r="BJ328"/>
      <c r="BK328"/>
      <c r="BL328"/>
      <c r="BM328"/>
      <c r="BN328"/>
      <c r="BO328" s="40"/>
      <c r="BP328" s="40"/>
      <c r="BU328"/>
      <c r="BV328"/>
      <c r="BW328"/>
      <c r="BX328"/>
      <c r="BY328"/>
      <c r="BZ328"/>
      <c r="CA328" s="40"/>
      <c r="CB328" s="40"/>
      <c r="CG328"/>
      <c r="CH328"/>
      <c r="CI328"/>
      <c r="CJ328" s="40"/>
      <c r="CK328" s="40"/>
    </row>
    <row r="329" spans="11:89" x14ac:dyDescent="0.2">
      <c r="K329"/>
      <c r="L329"/>
      <c r="M329"/>
      <c r="O329"/>
      <c r="P329" s="41"/>
      <c r="Q329"/>
      <c r="R329"/>
      <c r="S329"/>
      <c r="T329"/>
      <c r="U329"/>
      <c r="V329"/>
      <c r="W329"/>
      <c r="X329"/>
      <c r="Y329"/>
      <c r="AB329"/>
      <c r="AE329" s="41"/>
      <c r="AI329"/>
      <c r="AJ329"/>
      <c r="AK329"/>
      <c r="AL329"/>
      <c r="AM329"/>
      <c r="AN329"/>
      <c r="AO329"/>
      <c r="AP329"/>
      <c r="AQ329"/>
      <c r="AR329"/>
      <c r="AW329"/>
      <c r="AX329"/>
      <c r="AY329"/>
      <c r="AZ329"/>
      <c r="BA329"/>
      <c r="BB329"/>
      <c r="BC329"/>
      <c r="BD329"/>
      <c r="BE329"/>
      <c r="BF329" s="41"/>
      <c r="BJ329"/>
      <c r="BK329"/>
      <c r="BL329"/>
      <c r="BM329"/>
      <c r="BN329"/>
      <c r="BO329" s="40"/>
      <c r="BP329" s="40"/>
      <c r="BU329"/>
      <c r="BV329"/>
      <c r="BW329"/>
      <c r="BX329"/>
      <c r="BY329"/>
      <c r="BZ329"/>
      <c r="CA329" s="40"/>
      <c r="CB329" s="40"/>
      <c r="CG329"/>
      <c r="CH329"/>
      <c r="CI329"/>
      <c r="CJ329" s="40"/>
      <c r="CK329" s="40"/>
    </row>
    <row r="330" spans="11:89" x14ac:dyDescent="0.2">
      <c r="K330"/>
      <c r="L330"/>
      <c r="M330"/>
      <c r="O330"/>
      <c r="P330" s="41"/>
      <c r="Q330"/>
      <c r="R330"/>
      <c r="S330"/>
      <c r="T330"/>
      <c r="U330"/>
      <c r="V330"/>
      <c r="W330"/>
      <c r="X330"/>
      <c r="Y330"/>
      <c r="AB330"/>
      <c r="AE330" s="41"/>
      <c r="AI330"/>
      <c r="AJ330"/>
      <c r="AK330"/>
      <c r="AL330"/>
      <c r="AM330"/>
      <c r="AN330"/>
      <c r="AO330"/>
      <c r="AP330"/>
      <c r="AQ330"/>
      <c r="AR330"/>
      <c r="AW330"/>
      <c r="AX330"/>
      <c r="AY330"/>
      <c r="AZ330"/>
      <c r="BA330"/>
      <c r="BB330"/>
      <c r="BC330"/>
      <c r="BD330"/>
      <c r="BE330"/>
      <c r="BF330" s="41"/>
      <c r="BJ330"/>
      <c r="BK330"/>
      <c r="BL330"/>
      <c r="BM330"/>
      <c r="BN330"/>
      <c r="BO330" s="40"/>
      <c r="BP330" s="40"/>
      <c r="BU330"/>
      <c r="BV330"/>
      <c r="BW330"/>
      <c r="BX330"/>
      <c r="BY330"/>
      <c r="BZ330"/>
      <c r="CA330" s="40"/>
      <c r="CB330" s="40"/>
      <c r="CG330"/>
      <c r="CH330"/>
      <c r="CI330"/>
      <c r="CJ330" s="40"/>
      <c r="CK330" s="40"/>
    </row>
    <row r="331" spans="11:89" x14ac:dyDescent="0.2">
      <c r="K331"/>
      <c r="L331"/>
      <c r="M331"/>
      <c r="O331"/>
      <c r="P331" s="41"/>
      <c r="Q331"/>
      <c r="R331"/>
      <c r="S331"/>
      <c r="T331"/>
      <c r="U331"/>
      <c r="V331"/>
      <c r="W331"/>
      <c r="X331"/>
      <c r="Y331"/>
      <c r="AB331"/>
      <c r="AE331" s="41"/>
      <c r="AI331"/>
      <c r="AJ331"/>
      <c r="AK331"/>
      <c r="AL331"/>
      <c r="AM331"/>
      <c r="AN331"/>
      <c r="AO331"/>
      <c r="AP331"/>
      <c r="AQ331"/>
      <c r="AR331"/>
      <c r="AW331"/>
      <c r="AX331"/>
      <c r="AY331"/>
      <c r="AZ331"/>
      <c r="BA331"/>
      <c r="BB331"/>
      <c r="BC331"/>
      <c r="BD331"/>
      <c r="BE331"/>
      <c r="BF331" s="41"/>
      <c r="BJ331"/>
      <c r="BK331"/>
      <c r="BL331"/>
      <c r="BM331"/>
      <c r="BN331"/>
      <c r="BO331" s="40"/>
      <c r="BP331" s="40"/>
      <c r="BU331"/>
      <c r="BV331"/>
      <c r="BW331"/>
      <c r="BX331"/>
      <c r="BY331"/>
      <c r="BZ331"/>
      <c r="CA331" s="40"/>
      <c r="CB331" s="40"/>
      <c r="CG331"/>
      <c r="CH331"/>
      <c r="CI331"/>
      <c r="CJ331" s="40"/>
      <c r="CK331" s="40"/>
    </row>
    <row r="332" spans="11:89" x14ac:dyDescent="0.2">
      <c r="K332"/>
      <c r="L332"/>
      <c r="M332"/>
      <c r="O332"/>
      <c r="P332" s="41"/>
      <c r="Q332"/>
      <c r="R332"/>
      <c r="S332"/>
      <c r="T332"/>
      <c r="U332"/>
      <c r="V332"/>
      <c r="W332"/>
      <c r="X332"/>
      <c r="Y332"/>
      <c r="AB332"/>
      <c r="AE332" s="41"/>
      <c r="AI332"/>
      <c r="AJ332"/>
      <c r="AK332"/>
      <c r="AL332"/>
      <c r="AM332"/>
      <c r="AN332"/>
      <c r="AO332"/>
      <c r="AP332"/>
      <c r="AQ332"/>
      <c r="AR332"/>
      <c r="AW332"/>
      <c r="AX332"/>
      <c r="AY332"/>
      <c r="AZ332"/>
      <c r="BA332"/>
      <c r="BB332"/>
      <c r="BC332"/>
      <c r="BD332"/>
      <c r="BE332"/>
      <c r="BF332" s="41"/>
      <c r="BJ332"/>
      <c r="BK332"/>
      <c r="BL332"/>
      <c r="BM332"/>
      <c r="BN332"/>
      <c r="BO332" s="40"/>
      <c r="BP332" s="40"/>
      <c r="BU332"/>
      <c r="BV332"/>
      <c r="BW332"/>
      <c r="BX332"/>
      <c r="BY332"/>
      <c r="BZ332"/>
      <c r="CA332" s="40"/>
      <c r="CB332" s="40"/>
      <c r="CG332"/>
      <c r="CH332"/>
      <c r="CI332"/>
      <c r="CJ332" s="40"/>
      <c r="CK332" s="40"/>
    </row>
    <row r="333" spans="11:89" x14ac:dyDescent="0.2">
      <c r="K333"/>
      <c r="L333"/>
      <c r="M333"/>
      <c r="O333"/>
      <c r="P333" s="41"/>
      <c r="Q333"/>
      <c r="R333"/>
      <c r="S333"/>
      <c r="T333"/>
      <c r="U333"/>
      <c r="V333"/>
      <c r="W333"/>
      <c r="X333"/>
      <c r="Y333"/>
      <c r="AB333"/>
      <c r="AE333" s="41"/>
      <c r="AI333"/>
      <c r="AJ333"/>
      <c r="AK333"/>
      <c r="AL333"/>
      <c r="AM333"/>
      <c r="AN333"/>
      <c r="AO333"/>
      <c r="AP333"/>
      <c r="AQ333"/>
      <c r="AR333"/>
      <c r="AW333"/>
      <c r="AX333"/>
      <c r="AY333"/>
      <c r="AZ333"/>
      <c r="BA333"/>
      <c r="BB333"/>
      <c r="BC333"/>
      <c r="BD333"/>
      <c r="BE333"/>
      <c r="BF333" s="41"/>
      <c r="BJ333"/>
      <c r="BK333"/>
      <c r="BL333"/>
      <c r="BM333"/>
      <c r="BN333"/>
      <c r="BO333" s="40"/>
      <c r="BP333" s="40"/>
      <c r="BU333"/>
      <c r="BV333"/>
      <c r="BW333"/>
      <c r="BX333"/>
      <c r="BY333"/>
      <c r="BZ333"/>
      <c r="CA333" s="40"/>
      <c r="CB333" s="40"/>
      <c r="CG333"/>
      <c r="CH333"/>
      <c r="CI333"/>
      <c r="CJ333" s="40"/>
      <c r="CK333" s="40"/>
    </row>
    <row r="334" spans="11:89" x14ac:dyDescent="0.2">
      <c r="K334"/>
      <c r="L334"/>
      <c r="M334"/>
      <c r="O334"/>
      <c r="P334" s="41"/>
      <c r="Q334"/>
      <c r="R334"/>
      <c r="S334"/>
      <c r="T334"/>
      <c r="U334"/>
      <c r="V334"/>
      <c r="W334"/>
      <c r="X334"/>
      <c r="Y334"/>
      <c r="AB334"/>
      <c r="AE334" s="41"/>
      <c r="AI334"/>
      <c r="AJ334"/>
      <c r="AK334"/>
      <c r="AL334"/>
      <c r="AM334"/>
      <c r="AN334"/>
      <c r="AO334"/>
      <c r="AP334"/>
      <c r="AQ334"/>
      <c r="AR334"/>
      <c r="AW334"/>
      <c r="AX334"/>
      <c r="AY334"/>
      <c r="AZ334"/>
      <c r="BA334"/>
      <c r="BB334"/>
      <c r="BC334"/>
      <c r="BD334"/>
      <c r="BE334"/>
      <c r="BF334" s="41"/>
      <c r="BJ334"/>
      <c r="BK334"/>
      <c r="BL334"/>
      <c r="BM334"/>
      <c r="BN334"/>
      <c r="BO334" s="40"/>
      <c r="BP334" s="40"/>
      <c r="BU334"/>
      <c r="BV334"/>
      <c r="BW334"/>
      <c r="BX334"/>
      <c r="BY334"/>
      <c r="BZ334"/>
      <c r="CA334" s="40"/>
      <c r="CB334" s="40"/>
      <c r="CG334"/>
      <c r="CH334"/>
      <c r="CI334"/>
      <c r="CJ334" s="40"/>
      <c r="CK334" s="40"/>
    </row>
    <row r="335" spans="11:89" x14ac:dyDescent="0.2">
      <c r="K335"/>
      <c r="L335"/>
      <c r="M335"/>
      <c r="O335"/>
      <c r="P335" s="41"/>
      <c r="Q335"/>
      <c r="R335"/>
      <c r="S335"/>
      <c r="T335"/>
      <c r="U335"/>
      <c r="V335"/>
      <c r="W335"/>
      <c r="X335"/>
      <c r="Y335"/>
      <c r="AB335"/>
      <c r="AE335" s="41"/>
      <c r="AI335"/>
      <c r="AJ335"/>
      <c r="AK335"/>
      <c r="AL335"/>
      <c r="AM335"/>
      <c r="AN335"/>
      <c r="AO335"/>
      <c r="AP335"/>
      <c r="AQ335"/>
      <c r="AR335"/>
      <c r="AW335"/>
      <c r="AX335"/>
      <c r="AY335"/>
      <c r="AZ335"/>
      <c r="BA335"/>
      <c r="BB335"/>
      <c r="BC335"/>
      <c r="BD335"/>
      <c r="BE335"/>
      <c r="BF335" s="41"/>
      <c r="BJ335"/>
      <c r="BK335"/>
      <c r="BL335"/>
      <c r="BM335"/>
      <c r="BN335"/>
      <c r="BO335" s="40"/>
      <c r="BP335" s="40"/>
      <c r="BU335"/>
      <c r="BV335"/>
      <c r="BW335"/>
      <c r="BX335"/>
      <c r="BY335"/>
      <c r="BZ335"/>
      <c r="CA335" s="40"/>
      <c r="CB335" s="40"/>
      <c r="CG335"/>
      <c r="CH335"/>
      <c r="CI335"/>
      <c r="CJ335" s="40"/>
      <c r="CK335" s="40"/>
    </row>
    <row r="336" spans="11:89" x14ac:dyDescent="0.2">
      <c r="K336"/>
      <c r="L336"/>
      <c r="M336"/>
      <c r="O336"/>
      <c r="P336" s="41"/>
      <c r="Q336"/>
      <c r="R336"/>
      <c r="S336"/>
      <c r="T336"/>
      <c r="U336"/>
      <c r="V336"/>
      <c r="W336"/>
      <c r="X336"/>
      <c r="Y336"/>
      <c r="AB336"/>
      <c r="AE336" s="41"/>
      <c r="AI336"/>
      <c r="AJ336"/>
      <c r="AK336"/>
      <c r="AL336"/>
      <c r="AM336"/>
      <c r="AN336"/>
      <c r="AO336"/>
      <c r="AP336"/>
      <c r="AQ336"/>
      <c r="AR336"/>
      <c r="AW336"/>
      <c r="AX336"/>
      <c r="AY336"/>
      <c r="AZ336"/>
      <c r="BA336"/>
      <c r="BB336"/>
      <c r="BC336"/>
      <c r="BD336"/>
      <c r="BE336"/>
      <c r="BF336" s="41"/>
      <c r="BJ336"/>
      <c r="BK336"/>
      <c r="BL336"/>
      <c r="BM336"/>
      <c r="BN336"/>
      <c r="BO336" s="40"/>
      <c r="BP336" s="40"/>
      <c r="BU336"/>
      <c r="BV336"/>
      <c r="BW336"/>
      <c r="BX336"/>
      <c r="BY336"/>
      <c r="BZ336"/>
      <c r="CA336" s="40"/>
      <c r="CB336" s="40"/>
      <c r="CG336"/>
      <c r="CH336"/>
      <c r="CI336"/>
      <c r="CJ336" s="40"/>
      <c r="CK336" s="40"/>
    </row>
    <row r="337" spans="11:89" x14ac:dyDescent="0.2">
      <c r="K337"/>
      <c r="L337"/>
      <c r="M337"/>
      <c r="O337"/>
      <c r="P337" s="41"/>
      <c r="Q337"/>
      <c r="R337"/>
      <c r="S337"/>
      <c r="T337"/>
      <c r="U337"/>
      <c r="V337"/>
      <c r="W337"/>
      <c r="X337"/>
      <c r="Y337"/>
      <c r="AB337"/>
      <c r="AE337" s="41"/>
      <c r="AI337"/>
      <c r="AJ337"/>
      <c r="AK337"/>
      <c r="AL337"/>
      <c r="AM337"/>
      <c r="AN337"/>
      <c r="AO337"/>
      <c r="AP337"/>
      <c r="AQ337"/>
      <c r="AR337"/>
      <c r="AW337"/>
      <c r="AX337"/>
      <c r="AY337"/>
      <c r="AZ337"/>
      <c r="BA337"/>
      <c r="BB337"/>
      <c r="BC337"/>
      <c r="BD337"/>
      <c r="BE337"/>
      <c r="BF337" s="41"/>
      <c r="BJ337"/>
      <c r="BK337"/>
      <c r="BL337"/>
      <c r="BM337"/>
      <c r="BN337"/>
      <c r="BO337" s="40"/>
      <c r="BP337" s="40"/>
      <c r="BU337"/>
      <c r="BV337"/>
      <c r="BW337"/>
      <c r="BX337"/>
      <c r="BY337"/>
      <c r="BZ337"/>
      <c r="CA337" s="40"/>
      <c r="CB337" s="40"/>
      <c r="CG337"/>
      <c r="CH337"/>
      <c r="CI337"/>
      <c r="CJ337" s="40"/>
      <c r="CK337" s="40"/>
    </row>
    <row r="338" spans="11:89" x14ac:dyDescent="0.2">
      <c r="K338"/>
      <c r="L338"/>
      <c r="M338"/>
      <c r="O338"/>
      <c r="P338" s="41"/>
      <c r="Q338"/>
      <c r="R338"/>
      <c r="S338"/>
      <c r="T338"/>
      <c r="U338"/>
      <c r="V338"/>
      <c r="W338"/>
      <c r="X338"/>
      <c r="Y338"/>
      <c r="AB338"/>
      <c r="AE338" s="41"/>
      <c r="AI338"/>
      <c r="AJ338"/>
      <c r="AK338"/>
      <c r="AL338"/>
      <c r="AM338"/>
      <c r="AN338"/>
      <c r="AO338"/>
      <c r="AP338"/>
      <c r="AQ338"/>
      <c r="AR338"/>
      <c r="AW338"/>
      <c r="AX338"/>
      <c r="AY338"/>
      <c r="AZ338"/>
      <c r="BA338"/>
      <c r="BB338"/>
      <c r="BC338"/>
      <c r="BD338"/>
      <c r="BE338"/>
      <c r="BF338" s="41"/>
      <c r="BJ338"/>
      <c r="BK338"/>
      <c r="BL338"/>
      <c r="BM338"/>
      <c r="BN338"/>
      <c r="BO338" s="40"/>
      <c r="BP338" s="40"/>
      <c r="BU338"/>
      <c r="BV338"/>
      <c r="BW338"/>
      <c r="BX338"/>
      <c r="BY338"/>
      <c r="BZ338"/>
      <c r="CA338" s="40"/>
      <c r="CB338" s="40"/>
      <c r="CG338"/>
      <c r="CH338"/>
      <c r="CI338"/>
      <c r="CJ338" s="40"/>
      <c r="CK338" s="40"/>
    </row>
    <row r="339" spans="11:89" x14ac:dyDescent="0.2">
      <c r="K339"/>
      <c r="L339"/>
      <c r="M339"/>
      <c r="O339"/>
      <c r="P339" s="41"/>
      <c r="Q339"/>
      <c r="R339"/>
      <c r="S339"/>
      <c r="T339"/>
      <c r="U339"/>
      <c r="V339"/>
      <c r="W339"/>
      <c r="X339"/>
      <c r="Y339"/>
      <c r="AB339"/>
      <c r="AE339" s="41"/>
      <c r="AI339"/>
      <c r="AJ339"/>
      <c r="AK339"/>
      <c r="AL339"/>
      <c r="AM339"/>
      <c r="AN339"/>
      <c r="AO339"/>
      <c r="AP339"/>
      <c r="AQ339"/>
      <c r="AR339"/>
      <c r="AW339"/>
      <c r="AX339"/>
      <c r="AY339"/>
      <c r="AZ339"/>
      <c r="BA339"/>
      <c r="BB339"/>
      <c r="BC339"/>
      <c r="BD339"/>
      <c r="BE339"/>
      <c r="BF339" s="41"/>
      <c r="BJ339"/>
      <c r="BK339"/>
      <c r="BL339"/>
      <c r="BM339"/>
      <c r="BN339"/>
      <c r="BO339" s="40"/>
      <c r="BP339" s="40"/>
      <c r="BU339"/>
      <c r="BV339"/>
      <c r="BW339"/>
      <c r="BX339"/>
      <c r="BY339"/>
      <c r="BZ339"/>
      <c r="CA339" s="40"/>
      <c r="CB339" s="40"/>
      <c r="CG339"/>
      <c r="CH339"/>
      <c r="CI339"/>
      <c r="CJ339" s="40"/>
      <c r="CK339" s="40"/>
    </row>
    <row r="340" spans="11:89" x14ac:dyDescent="0.2">
      <c r="K340"/>
      <c r="L340"/>
      <c r="M340"/>
      <c r="O340"/>
      <c r="P340" s="41"/>
      <c r="Q340"/>
      <c r="R340"/>
      <c r="S340"/>
      <c r="T340"/>
      <c r="U340"/>
      <c r="V340"/>
      <c r="W340"/>
      <c r="X340"/>
      <c r="Y340"/>
      <c r="AB340"/>
      <c r="AE340" s="41"/>
      <c r="AI340"/>
      <c r="AJ340"/>
      <c r="AK340"/>
      <c r="AL340"/>
      <c r="AM340"/>
      <c r="AN340"/>
      <c r="AO340"/>
      <c r="AP340"/>
      <c r="AQ340"/>
      <c r="AR340"/>
      <c r="AW340"/>
      <c r="AX340"/>
      <c r="AY340"/>
      <c r="AZ340"/>
      <c r="BA340"/>
      <c r="BB340"/>
      <c r="BC340"/>
      <c r="BD340"/>
      <c r="BE340"/>
      <c r="BF340" s="41"/>
      <c r="BJ340"/>
      <c r="BK340"/>
      <c r="BL340"/>
      <c r="BM340"/>
      <c r="BN340"/>
      <c r="BO340" s="40"/>
      <c r="BP340" s="40"/>
      <c r="BU340"/>
      <c r="BV340"/>
      <c r="BW340"/>
      <c r="BX340"/>
      <c r="BY340"/>
      <c r="BZ340"/>
      <c r="CA340" s="40"/>
      <c r="CB340" s="40"/>
      <c r="CG340"/>
      <c r="CH340"/>
      <c r="CI340"/>
      <c r="CJ340" s="40"/>
      <c r="CK340" s="40"/>
    </row>
    <row r="341" spans="11:89" x14ac:dyDescent="0.2">
      <c r="K341"/>
      <c r="L341"/>
      <c r="M341"/>
      <c r="O341"/>
      <c r="P341" s="41"/>
      <c r="Q341"/>
      <c r="R341"/>
      <c r="S341"/>
      <c r="T341"/>
      <c r="U341"/>
      <c r="V341"/>
      <c r="W341"/>
      <c r="X341"/>
      <c r="Y341"/>
      <c r="AB341"/>
      <c r="AE341" s="41"/>
      <c r="AI341"/>
      <c r="AJ341"/>
      <c r="AK341"/>
      <c r="AL341"/>
      <c r="AM341"/>
      <c r="AN341"/>
      <c r="AO341"/>
      <c r="AP341"/>
      <c r="AQ341"/>
      <c r="AR341"/>
      <c r="AW341"/>
      <c r="AX341"/>
      <c r="AY341"/>
      <c r="AZ341"/>
      <c r="BA341"/>
      <c r="BB341"/>
      <c r="BC341"/>
      <c r="BD341"/>
      <c r="BE341"/>
      <c r="BF341" s="41"/>
      <c r="BJ341"/>
      <c r="BK341"/>
      <c r="BL341"/>
      <c r="BM341"/>
      <c r="BN341"/>
      <c r="BO341" s="40"/>
      <c r="BP341" s="40"/>
      <c r="BU341"/>
      <c r="BV341"/>
      <c r="BW341"/>
      <c r="BX341"/>
      <c r="BY341"/>
      <c r="BZ341"/>
      <c r="CA341" s="40"/>
      <c r="CB341" s="40"/>
      <c r="CG341"/>
      <c r="CH341"/>
      <c r="CI341"/>
      <c r="CJ341" s="40"/>
      <c r="CK341" s="40"/>
    </row>
    <row r="342" spans="11:89" x14ac:dyDescent="0.2">
      <c r="K342"/>
      <c r="L342"/>
      <c r="M342"/>
      <c r="O342"/>
      <c r="P342" s="41"/>
      <c r="Q342"/>
      <c r="R342"/>
      <c r="S342"/>
      <c r="T342"/>
      <c r="U342"/>
      <c r="V342"/>
      <c r="W342"/>
      <c r="X342"/>
      <c r="Y342"/>
      <c r="AB342"/>
      <c r="AE342" s="41"/>
      <c r="AI342"/>
      <c r="AJ342"/>
      <c r="AK342"/>
      <c r="AL342"/>
      <c r="AM342"/>
      <c r="AN342"/>
      <c r="AO342"/>
      <c r="AP342"/>
      <c r="AQ342"/>
      <c r="AR342"/>
      <c r="AW342"/>
      <c r="AX342"/>
      <c r="AY342"/>
      <c r="AZ342"/>
      <c r="BA342"/>
      <c r="BB342"/>
      <c r="BC342"/>
      <c r="BD342"/>
      <c r="BE342"/>
      <c r="BF342" s="41"/>
      <c r="BJ342"/>
      <c r="BK342"/>
      <c r="BL342"/>
      <c r="BM342"/>
      <c r="BN342"/>
      <c r="BO342" s="40"/>
      <c r="BP342" s="40"/>
      <c r="BU342"/>
      <c r="BV342"/>
      <c r="BW342"/>
      <c r="BX342"/>
      <c r="BY342"/>
      <c r="BZ342"/>
      <c r="CA342" s="40"/>
      <c r="CB342" s="40"/>
      <c r="CG342"/>
      <c r="CH342"/>
      <c r="CI342"/>
      <c r="CJ342" s="40"/>
      <c r="CK342" s="40"/>
    </row>
    <row r="343" spans="11:89" x14ac:dyDescent="0.2">
      <c r="K343"/>
      <c r="L343"/>
      <c r="M343"/>
      <c r="O343"/>
      <c r="P343" s="41"/>
      <c r="Q343"/>
      <c r="R343"/>
      <c r="S343"/>
      <c r="T343"/>
      <c r="U343"/>
      <c r="V343"/>
      <c r="W343"/>
      <c r="X343"/>
      <c r="Y343"/>
      <c r="AB343"/>
      <c r="AE343" s="41"/>
      <c r="AI343"/>
      <c r="AJ343"/>
      <c r="AK343"/>
      <c r="AL343"/>
      <c r="AM343"/>
      <c r="AN343"/>
      <c r="AO343"/>
      <c r="AP343"/>
      <c r="AQ343"/>
      <c r="AR343"/>
      <c r="AW343"/>
      <c r="AX343"/>
      <c r="AY343"/>
      <c r="AZ343"/>
      <c r="BA343"/>
      <c r="BB343"/>
      <c r="BC343"/>
      <c r="BD343"/>
      <c r="BE343"/>
      <c r="BF343" s="41"/>
      <c r="BJ343"/>
      <c r="BK343"/>
      <c r="BL343"/>
      <c r="BM343"/>
      <c r="BN343"/>
      <c r="BO343" s="40"/>
      <c r="BP343" s="40"/>
      <c r="BU343"/>
      <c r="BV343"/>
      <c r="BW343"/>
      <c r="BX343"/>
      <c r="BY343"/>
      <c r="BZ343"/>
      <c r="CA343" s="40"/>
      <c r="CB343" s="40"/>
      <c r="CG343"/>
      <c r="CH343"/>
      <c r="CI343"/>
      <c r="CJ343" s="40"/>
      <c r="CK343" s="40"/>
    </row>
    <row r="344" spans="11:89" x14ac:dyDescent="0.2">
      <c r="K344"/>
      <c r="L344"/>
      <c r="M344"/>
      <c r="O344"/>
      <c r="P344" s="41"/>
      <c r="Q344"/>
      <c r="R344"/>
      <c r="S344"/>
      <c r="T344"/>
      <c r="U344"/>
      <c r="V344"/>
      <c r="W344"/>
      <c r="X344"/>
      <c r="Y344"/>
      <c r="AB344"/>
      <c r="AE344" s="41"/>
      <c r="AI344"/>
      <c r="AJ344"/>
      <c r="AK344"/>
      <c r="AL344"/>
      <c r="AM344"/>
      <c r="AN344"/>
      <c r="AO344"/>
      <c r="AP344"/>
      <c r="AQ344"/>
      <c r="AR344"/>
      <c r="AW344"/>
      <c r="AX344"/>
      <c r="AY344"/>
      <c r="AZ344"/>
      <c r="BA344"/>
      <c r="BB344"/>
      <c r="BC344"/>
      <c r="BD344"/>
      <c r="BE344"/>
      <c r="BF344" s="41"/>
      <c r="BJ344"/>
      <c r="BK344"/>
      <c r="BL344"/>
      <c r="BM344"/>
      <c r="BN344"/>
      <c r="BO344" s="40"/>
      <c r="BP344" s="40"/>
      <c r="BU344"/>
      <c r="BV344"/>
      <c r="BW344"/>
      <c r="BX344"/>
      <c r="BY344"/>
      <c r="BZ344"/>
      <c r="CA344" s="40"/>
      <c r="CB344" s="40"/>
      <c r="CG344"/>
      <c r="CH344"/>
      <c r="CI344"/>
      <c r="CJ344" s="40"/>
      <c r="CK344" s="40"/>
    </row>
    <row r="345" spans="11:89" x14ac:dyDescent="0.2">
      <c r="K345"/>
      <c r="L345"/>
      <c r="M345"/>
      <c r="O345"/>
      <c r="P345" s="41"/>
      <c r="Q345"/>
      <c r="R345"/>
      <c r="S345"/>
      <c r="T345"/>
      <c r="U345"/>
      <c r="V345"/>
      <c r="W345"/>
      <c r="X345"/>
      <c r="Y345"/>
      <c r="AB345"/>
      <c r="AE345" s="41"/>
      <c r="AI345"/>
      <c r="AJ345"/>
      <c r="AK345"/>
      <c r="AL345"/>
      <c r="AM345"/>
      <c r="AN345"/>
      <c r="AO345"/>
      <c r="AP345"/>
      <c r="AQ345"/>
      <c r="AR345"/>
      <c r="AW345"/>
      <c r="AX345"/>
      <c r="AY345"/>
      <c r="AZ345"/>
      <c r="BA345"/>
      <c r="BB345"/>
      <c r="BC345"/>
      <c r="BD345"/>
      <c r="BE345"/>
      <c r="BF345" s="41"/>
      <c r="BJ345"/>
      <c r="BK345"/>
      <c r="BL345"/>
      <c r="BM345"/>
      <c r="BN345"/>
      <c r="BO345" s="40"/>
      <c r="BP345" s="40"/>
      <c r="BU345"/>
      <c r="BV345"/>
      <c r="BW345"/>
      <c r="BX345"/>
      <c r="BY345"/>
      <c r="BZ345"/>
      <c r="CA345" s="40"/>
      <c r="CB345" s="40"/>
      <c r="CG345"/>
      <c r="CH345"/>
      <c r="CI345"/>
      <c r="CJ345" s="40"/>
      <c r="CK345" s="40"/>
    </row>
    <row r="346" spans="11:89" x14ac:dyDescent="0.2">
      <c r="K346"/>
      <c r="L346"/>
      <c r="M346"/>
      <c r="O346"/>
      <c r="P346" s="41"/>
      <c r="Q346"/>
      <c r="R346"/>
      <c r="S346"/>
      <c r="T346"/>
      <c r="U346"/>
      <c r="V346"/>
      <c r="W346"/>
      <c r="X346"/>
      <c r="Y346"/>
      <c r="AB346"/>
      <c r="AE346" s="41"/>
      <c r="AI346"/>
      <c r="AJ346"/>
      <c r="AK346"/>
      <c r="AL346"/>
      <c r="AM346"/>
      <c r="AN346"/>
      <c r="AO346"/>
      <c r="AP346"/>
      <c r="AQ346"/>
      <c r="AR346"/>
      <c r="AW346"/>
      <c r="AX346"/>
      <c r="AY346"/>
      <c r="AZ346"/>
      <c r="BA346"/>
      <c r="BB346"/>
      <c r="BC346"/>
      <c r="BD346"/>
      <c r="BE346"/>
      <c r="BF346" s="41"/>
      <c r="BJ346"/>
      <c r="BK346"/>
      <c r="BL346"/>
      <c r="BM346"/>
      <c r="BN346"/>
      <c r="BO346" s="40"/>
      <c r="BP346" s="40"/>
      <c r="BU346"/>
      <c r="BV346"/>
      <c r="BW346"/>
      <c r="BX346"/>
      <c r="BY346"/>
      <c r="BZ346"/>
      <c r="CA346" s="40"/>
      <c r="CB346" s="40"/>
      <c r="CG346"/>
      <c r="CH346"/>
      <c r="CI346"/>
      <c r="CJ346" s="40"/>
      <c r="CK346" s="40"/>
    </row>
    <row r="347" spans="11:89" x14ac:dyDescent="0.2">
      <c r="K347"/>
      <c r="L347"/>
      <c r="M347"/>
      <c r="O347"/>
      <c r="P347" s="41"/>
      <c r="Q347"/>
      <c r="R347"/>
      <c r="S347"/>
      <c r="T347"/>
      <c r="U347"/>
      <c r="V347"/>
      <c r="W347"/>
      <c r="X347"/>
      <c r="Y347"/>
      <c r="AB347"/>
      <c r="AE347" s="41"/>
      <c r="AI347"/>
      <c r="AJ347"/>
      <c r="AK347"/>
      <c r="AL347"/>
      <c r="AM347"/>
      <c r="AN347"/>
      <c r="AO347"/>
      <c r="AP347"/>
      <c r="AQ347"/>
      <c r="AR347"/>
      <c r="AW347"/>
      <c r="AX347"/>
      <c r="AY347"/>
      <c r="AZ347"/>
      <c r="BA347"/>
      <c r="BB347"/>
      <c r="BC347"/>
      <c r="BD347"/>
      <c r="BE347"/>
      <c r="BF347" s="41"/>
      <c r="BJ347"/>
      <c r="BK347"/>
      <c r="BL347"/>
      <c r="BM347"/>
      <c r="BN347"/>
      <c r="BO347" s="40"/>
      <c r="BP347" s="40"/>
      <c r="BU347"/>
      <c r="BV347"/>
      <c r="BW347"/>
      <c r="BX347"/>
      <c r="BY347"/>
      <c r="BZ347"/>
      <c r="CA347" s="40"/>
      <c r="CB347" s="40"/>
      <c r="CG347"/>
      <c r="CH347"/>
      <c r="CI347"/>
      <c r="CJ347" s="40"/>
      <c r="CK347" s="40"/>
    </row>
    <row r="348" spans="11:89" x14ac:dyDescent="0.2">
      <c r="K348"/>
      <c r="L348"/>
      <c r="M348"/>
      <c r="O348"/>
      <c r="P348" s="41"/>
      <c r="Q348"/>
      <c r="R348"/>
      <c r="S348"/>
      <c r="T348"/>
      <c r="U348"/>
      <c r="V348"/>
      <c r="W348"/>
      <c r="X348"/>
      <c r="Y348"/>
      <c r="AB348"/>
      <c r="AE348" s="41"/>
      <c r="AI348"/>
      <c r="AJ348"/>
      <c r="AK348"/>
      <c r="AL348"/>
      <c r="AM348"/>
      <c r="AN348"/>
      <c r="AO348"/>
      <c r="AP348"/>
      <c r="AQ348"/>
      <c r="AR348"/>
      <c r="AW348"/>
      <c r="AX348"/>
      <c r="AY348"/>
      <c r="AZ348"/>
      <c r="BA348"/>
      <c r="BB348"/>
      <c r="BC348"/>
      <c r="BD348"/>
      <c r="BE348"/>
      <c r="BF348" s="41"/>
      <c r="BJ348"/>
      <c r="BK348"/>
      <c r="BL348"/>
      <c r="BM348"/>
      <c r="BN348"/>
      <c r="BO348" s="40"/>
      <c r="BP348" s="40"/>
      <c r="BU348"/>
      <c r="BV348"/>
      <c r="BW348"/>
      <c r="BX348"/>
      <c r="BY348"/>
      <c r="BZ348"/>
      <c r="CA348" s="40"/>
      <c r="CB348" s="40"/>
      <c r="CG348"/>
      <c r="CH348"/>
      <c r="CI348"/>
      <c r="CJ348" s="40"/>
      <c r="CK348" s="40"/>
    </row>
    <row r="349" spans="11:89" x14ac:dyDescent="0.2">
      <c r="K349"/>
      <c r="L349"/>
      <c r="M349"/>
      <c r="O349"/>
      <c r="P349" s="41"/>
      <c r="Q349"/>
      <c r="R349"/>
      <c r="S349"/>
      <c r="T349"/>
      <c r="U349"/>
      <c r="V349"/>
      <c r="W349"/>
      <c r="X349"/>
      <c r="Y349"/>
      <c r="AB349"/>
      <c r="AE349" s="41"/>
      <c r="AI349"/>
      <c r="AJ349"/>
      <c r="AK349"/>
      <c r="AL349"/>
      <c r="AM349"/>
      <c r="AN349"/>
      <c r="AO349"/>
      <c r="AP349"/>
      <c r="AQ349"/>
      <c r="AR349"/>
      <c r="AW349"/>
      <c r="AX349"/>
      <c r="AY349"/>
      <c r="AZ349"/>
      <c r="BA349"/>
      <c r="BB349"/>
      <c r="BC349"/>
      <c r="BD349"/>
      <c r="BE349"/>
      <c r="BF349" s="41"/>
      <c r="BJ349"/>
      <c r="BK349"/>
      <c r="BL349"/>
      <c r="BM349"/>
      <c r="BN349"/>
      <c r="BO349" s="40"/>
      <c r="BP349" s="40"/>
      <c r="BU349"/>
      <c r="BV349"/>
      <c r="BW349"/>
      <c r="BX349"/>
      <c r="BY349"/>
      <c r="BZ349"/>
      <c r="CA349" s="40"/>
      <c r="CB349" s="40"/>
      <c r="CG349"/>
      <c r="CH349"/>
      <c r="CI349"/>
      <c r="CJ349" s="40"/>
      <c r="CK349" s="40"/>
    </row>
    <row r="350" spans="11:89" x14ac:dyDescent="0.2">
      <c r="K350"/>
      <c r="L350"/>
      <c r="M350"/>
      <c r="O350"/>
      <c r="P350" s="41"/>
      <c r="Q350"/>
      <c r="R350"/>
      <c r="S350"/>
      <c r="T350"/>
      <c r="U350"/>
      <c r="V350"/>
      <c r="W350"/>
      <c r="X350"/>
      <c r="Y350"/>
      <c r="AB350"/>
      <c r="AE350" s="41"/>
      <c r="AI350"/>
      <c r="AJ350"/>
      <c r="AK350"/>
      <c r="AL350"/>
      <c r="AM350"/>
      <c r="AN350"/>
      <c r="AO350"/>
      <c r="AP350"/>
      <c r="AQ350"/>
      <c r="AR350"/>
      <c r="AW350"/>
      <c r="AX350"/>
      <c r="AY350"/>
      <c r="AZ350"/>
      <c r="BA350"/>
      <c r="BB350"/>
      <c r="BC350"/>
      <c r="BD350"/>
      <c r="BE350"/>
      <c r="BF350" s="41"/>
      <c r="BJ350"/>
      <c r="BK350"/>
      <c r="BL350"/>
      <c r="BM350"/>
      <c r="BN350"/>
      <c r="BO350" s="40"/>
      <c r="BP350" s="40"/>
      <c r="BU350"/>
      <c r="BV350"/>
      <c r="BW350"/>
      <c r="BX350"/>
      <c r="BY350"/>
      <c r="BZ350"/>
      <c r="CA350" s="40"/>
      <c r="CB350" s="40"/>
      <c r="CG350"/>
      <c r="CH350"/>
      <c r="CI350"/>
      <c r="CJ350" s="40"/>
      <c r="CK350" s="40"/>
    </row>
    <row r="351" spans="11:89" x14ac:dyDescent="0.2">
      <c r="K351"/>
      <c r="L351"/>
      <c r="M351"/>
      <c r="O351"/>
      <c r="P351" s="41"/>
      <c r="Q351"/>
      <c r="R351"/>
      <c r="S351"/>
      <c r="T351"/>
      <c r="U351"/>
      <c r="V351"/>
      <c r="W351"/>
      <c r="X351"/>
      <c r="Y351"/>
      <c r="AB351"/>
      <c r="AE351" s="41"/>
      <c r="AI351"/>
      <c r="AJ351"/>
      <c r="AK351"/>
      <c r="AL351"/>
      <c r="AM351"/>
      <c r="AN351"/>
      <c r="AO351"/>
      <c r="AP351"/>
      <c r="AQ351"/>
      <c r="AR351"/>
      <c r="AW351"/>
      <c r="AX351"/>
      <c r="AY351"/>
      <c r="AZ351"/>
      <c r="BA351"/>
      <c r="BB351"/>
      <c r="BC351"/>
      <c r="BD351"/>
      <c r="BE351"/>
      <c r="BF351" s="41"/>
      <c r="BJ351"/>
      <c r="BK351"/>
      <c r="BL351"/>
      <c r="BM351"/>
      <c r="BN351"/>
      <c r="BO351" s="40"/>
      <c r="BP351" s="40"/>
      <c r="BU351"/>
      <c r="BV351"/>
      <c r="BW351"/>
      <c r="BX351"/>
      <c r="BY351"/>
      <c r="BZ351"/>
      <c r="CA351" s="40"/>
      <c r="CB351" s="40"/>
      <c r="CG351"/>
      <c r="CH351"/>
      <c r="CI351"/>
      <c r="CJ351" s="40"/>
      <c r="CK351" s="40"/>
    </row>
    <row r="352" spans="11:89" x14ac:dyDescent="0.2">
      <c r="K352"/>
      <c r="L352"/>
      <c r="M352"/>
      <c r="O352"/>
      <c r="P352" s="41"/>
      <c r="Q352"/>
      <c r="R352"/>
      <c r="S352"/>
      <c r="T352"/>
      <c r="U352"/>
      <c r="V352"/>
      <c r="W352"/>
      <c r="X352"/>
      <c r="Y352"/>
      <c r="AB352"/>
      <c r="AE352" s="41"/>
      <c r="AI352"/>
      <c r="AJ352"/>
      <c r="AK352"/>
      <c r="AL352"/>
      <c r="AM352"/>
      <c r="AN352"/>
      <c r="AO352"/>
      <c r="AP352"/>
      <c r="AQ352"/>
      <c r="AR352"/>
      <c r="AW352"/>
      <c r="AX352"/>
      <c r="AY352"/>
      <c r="AZ352"/>
      <c r="BA352"/>
      <c r="BB352"/>
      <c r="BC352"/>
      <c r="BD352"/>
      <c r="BE352"/>
      <c r="BF352" s="41"/>
      <c r="BJ352"/>
      <c r="BK352"/>
      <c r="BL352"/>
      <c r="BM352"/>
      <c r="BN352"/>
      <c r="BO352" s="40"/>
      <c r="BP352" s="40"/>
      <c r="BU352"/>
      <c r="BV352"/>
      <c r="BW352"/>
      <c r="BX352"/>
      <c r="BY352"/>
      <c r="BZ352"/>
      <c r="CA352" s="40"/>
      <c r="CB352" s="40"/>
      <c r="CG352"/>
      <c r="CH352"/>
      <c r="CI352"/>
      <c r="CJ352" s="40"/>
      <c r="CK352" s="40"/>
    </row>
    <row r="353" spans="11:89" x14ac:dyDescent="0.2">
      <c r="K353"/>
      <c r="L353"/>
      <c r="M353"/>
      <c r="O353"/>
      <c r="P353" s="41"/>
      <c r="Q353"/>
      <c r="R353"/>
      <c r="S353"/>
      <c r="T353"/>
      <c r="U353"/>
      <c r="V353"/>
      <c r="W353"/>
      <c r="X353"/>
      <c r="Y353"/>
      <c r="AB353"/>
      <c r="AE353" s="41"/>
      <c r="AI353"/>
      <c r="AJ353"/>
      <c r="AK353"/>
      <c r="AL353"/>
      <c r="AM353"/>
      <c r="AN353"/>
      <c r="AO353"/>
      <c r="AP353"/>
      <c r="AQ353"/>
      <c r="AR353"/>
      <c r="AW353"/>
      <c r="AX353"/>
      <c r="AY353"/>
      <c r="AZ353"/>
      <c r="BA353"/>
      <c r="BB353"/>
      <c r="BC353"/>
      <c r="BD353"/>
      <c r="BE353"/>
      <c r="BF353" s="41"/>
      <c r="BJ353"/>
      <c r="BK353"/>
      <c r="BL353"/>
      <c r="BM353"/>
      <c r="BN353"/>
      <c r="BO353" s="40"/>
      <c r="BP353" s="40"/>
      <c r="BU353"/>
      <c r="BV353"/>
      <c r="BW353"/>
      <c r="BX353"/>
      <c r="BY353"/>
      <c r="BZ353"/>
      <c r="CA353" s="40"/>
      <c r="CB353" s="40"/>
      <c r="CG353"/>
      <c r="CH353"/>
      <c r="CI353"/>
      <c r="CJ353" s="40"/>
      <c r="CK353" s="40"/>
    </row>
    <row r="354" spans="11:89" x14ac:dyDescent="0.2">
      <c r="K354"/>
      <c r="L354"/>
      <c r="M354"/>
      <c r="O354"/>
      <c r="P354" s="41"/>
      <c r="Q354"/>
      <c r="R354"/>
      <c r="S354"/>
      <c r="T354"/>
      <c r="U354"/>
      <c r="V354"/>
      <c r="W354"/>
      <c r="X354"/>
      <c r="Y354"/>
      <c r="AB354"/>
      <c r="AE354" s="41"/>
      <c r="AI354"/>
      <c r="AJ354"/>
      <c r="AK354"/>
      <c r="AL354"/>
      <c r="AM354"/>
      <c r="AN354"/>
      <c r="AO354"/>
      <c r="AP354"/>
      <c r="AQ354"/>
      <c r="AR354"/>
      <c r="AW354"/>
      <c r="AX354"/>
      <c r="AY354"/>
      <c r="AZ354"/>
      <c r="BA354"/>
      <c r="BB354"/>
      <c r="BC354"/>
      <c r="BD354"/>
      <c r="BE354"/>
      <c r="BF354" s="41"/>
      <c r="BJ354"/>
      <c r="BK354"/>
      <c r="BL354"/>
      <c r="BM354"/>
      <c r="BN354"/>
      <c r="BO354" s="40"/>
      <c r="BP354" s="40"/>
      <c r="BU354"/>
      <c r="BV354"/>
      <c r="BW354"/>
      <c r="BX354"/>
      <c r="BY354"/>
      <c r="BZ354"/>
      <c r="CA354" s="40"/>
      <c r="CB354" s="40"/>
      <c r="CG354"/>
      <c r="CH354"/>
      <c r="CI354"/>
      <c r="CJ354" s="40"/>
      <c r="CK354" s="40"/>
    </row>
    <row r="355" spans="11:89" x14ac:dyDescent="0.2">
      <c r="K355"/>
      <c r="L355"/>
      <c r="M355"/>
      <c r="O355"/>
      <c r="P355" s="41"/>
      <c r="Q355"/>
      <c r="R355"/>
      <c r="S355"/>
      <c r="T355"/>
      <c r="U355"/>
      <c r="V355"/>
      <c r="W355"/>
      <c r="X355"/>
      <c r="Y355"/>
      <c r="AB355"/>
      <c r="AE355" s="41"/>
      <c r="AI355"/>
      <c r="AJ355"/>
      <c r="AK355"/>
      <c r="AL355"/>
      <c r="AM355"/>
      <c r="AN355"/>
      <c r="AO355"/>
      <c r="AP355"/>
      <c r="AQ355"/>
      <c r="AR355"/>
      <c r="AW355"/>
      <c r="AX355"/>
      <c r="AY355"/>
      <c r="AZ355"/>
      <c r="BA355"/>
      <c r="BB355"/>
      <c r="BC355"/>
      <c r="BD355"/>
      <c r="BE355"/>
      <c r="BF355" s="41"/>
      <c r="BJ355"/>
      <c r="BK355"/>
      <c r="BL355"/>
      <c r="BM355"/>
      <c r="BN355"/>
      <c r="BO355" s="40"/>
      <c r="BP355" s="40"/>
      <c r="BU355"/>
      <c r="BV355"/>
      <c r="BW355"/>
      <c r="BX355"/>
      <c r="BY355"/>
      <c r="BZ355"/>
      <c r="CA355" s="40"/>
      <c r="CB355" s="40"/>
      <c r="CG355"/>
      <c r="CH355"/>
      <c r="CI355"/>
      <c r="CJ355" s="40"/>
      <c r="CK355" s="40"/>
    </row>
    <row r="356" spans="11:89" x14ac:dyDescent="0.2">
      <c r="K356"/>
      <c r="L356"/>
      <c r="M356"/>
      <c r="O356"/>
      <c r="P356" s="41"/>
      <c r="Q356"/>
      <c r="R356"/>
      <c r="S356"/>
      <c r="T356"/>
      <c r="U356"/>
      <c r="V356"/>
      <c r="W356"/>
      <c r="X356"/>
      <c r="Y356"/>
      <c r="AB356"/>
      <c r="AE356" s="41"/>
      <c r="AI356"/>
      <c r="AJ356"/>
      <c r="AK356"/>
      <c r="AL356"/>
      <c r="AM356"/>
      <c r="AN356"/>
      <c r="AO356"/>
      <c r="AP356"/>
      <c r="AQ356"/>
      <c r="AR356"/>
      <c r="AW356"/>
      <c r="AX356"/>
      <c r="AY356"/>
      <c r="AZ356"/>
      <c r="BA356"/>
      <c r="BB356"/>
      <c r="BC356"/>
      <c r="BD356"/>
      <c r="BE356"/>
      <c r="BF356" s="41"/>
      <c r="BJ356"/>
      <c r="BK356"/>
      <c r="BL356"/>
      <c r="BM356"/>
      <c r="BN356"/>
      <c r="BO356" s="40"/>
      <c r="BP356" s="40"/>
      <c r="BU356"/>
      <c r="BV356"/>
      <c r="BW356"/>
      <c r="BX356"/>
      <c r="BY356"/>
      <c r="BZ356"/>
      <c r="CA356" s="40"/>
      <c r="CB356" s="40"/>
      <c r="CG356"/>
      <c r="CH356"/>
      <c r="CI356"/>
      <c r="CJ356" s="40"/>
      <c r="CK356" s="40"/>
    </row>
    <row r="357" spans="11:89" x14ac:dyDescent="0.2">
      <c r="K357"/>
      <c r="L357"/>
      <c r="M357"/>
      <c r="O357"/>
      <c r="P357" s="41"/>
      <c r="Q357"/>
      <c r="R357"/>
      <c r="S357"/>
      <c r="T357"/>
      <c r="U357"/>
      <c r="V357"/>
      <c r="W357"/>
      <c r="X357"/>
      <c r="Y357"/>
      <c r="AB357"/>
      <c r="AE357" s="41"/>
      <c r="AI357"/>
      <c r="AJ357"/>
      <c r="AK357"/>
      <c r="AL357"/>
      <c r="AM357"/>
      <c r="AN357"/>
      <c r="AO357"/>
      <c r="AP357"/>
      <c r="AQ357"/>
      <c r="AR357"/>
      <c r="AW357"/>
      <c r="AX357"/>
      <c r="AY357"/>
      <c r="AZ357"/>
      <c r="BA357"/>
      <c r="BB357"/>
      <c r="BC357"/>
      <c r="BD357"/>
      <c r="BE357"/>
      <c r="BF357" s="41"/>
      <c r="BJ357"/>
      <c r="BK357"/>
      <c r="BL357"/>
      <c r="BM357"/>
      <c r="BN357"/>
      <c r="BO357" s="40"/>
      <c r="BP357" s="40"/>
      <c r="BU357"/>
      <c r="BV357"/>
      <c r="BW357"/>
      <c r="BX357"/>
      <c r="BY357"/>
      <c r="BZ357"/>
      <c r="CA357" s="40"/>
      <c r="CB357" s="40"/>
      <c r="CG357"/>
      <c r="CH357"/>
      <c r="CI357"/>
      <c r="CJ357" s="40"/>
      <c r="CK357" s="40"/>
    </row>
    <row r="358" spans="11:89" x14ac:dyDescent="0.2">
      <c r="K358"/>
      <c r="L358"/>
      <c r="M358"/>
      <c r="O358"/>
      <c r="P358" s="41"/>
      <c r="Q358"/>
      <c r="R358"/>
      <c r="S358"/>
      <c r="T358"/>
      <c r="U358"/>
      <c r="V358"/>
      <c r="W358"/>
      <c r="X358"/>
      <c r="Y358"/>
      <c r="AB358"/>
      <c r="AE358" s="41"/>
      <c r="AI358"/>
      <c r="AJ358"/>
      <c r="AK358"/>
      <c r="AL358"/>
      <c r="AM358"/>
      <c r="AN358"/>
      <c r="AO358"/>
      <c r="AP358"/>
      <c r="AQ358"/>
      <c r="AR358"/>
      <c r="AW358"/>
      <c r="AX358"/>
      <c r="AY358"/>
      <c r="AZ358"/>
      <c r="BA358"/>
      <c r="BB358"/>
      <c r="BC358"/>
      <c r="BD358"/>
      <c r="BE358"/>
      <c r="BF358" s="41"/>
      <c r="BJ358"/>
      <c r="BK358"/>
      <c r="BL358"/>
      <c r="BM358"/>
      <c r="BN358"/>
      <c r="BO358" s="40"/>
      <c r="BP358" s="40"/>
      <c r="BU358"/>
      <c r="BV358"/>
      <c r="BW358"/>
      <c r="BX358"/>
      <c r="BY358"/>
      <c r="BZ358"/>
      <c r="CA358" s="40"/>
      <c r="CB358" s="40"/>
      <c r="CG358"/>
      <c r="CH358"/>
      <c r="CI358"/>
      <c r="CJ358" s="40"/>
      <c r="CK358" s="40"/>
    </row>
    <row r="359" spans="11:89" x14ac:dyDescent="0.2">
      <c r="K359"/>
      <c r="L359"/>
      <c r="M359"/>
      <c r="O359"/>
      <c r="P359" s="41"/>
      <c r="Q359"/>
      <c r="R359"/>
      <c r="S359"/>
      <c r="T359"/>
      <c r="U359"/>
      <c r="V359"/>
      <c r="W359"/>
      <c r="X359"/>
      <c r="Y359"/>
      <c r="AB359"/>
      <c r="AE359" s="41"/>
      <c r="AI359"/>
      <c r="AJ359"/>
      <c r="AK359"/>
      <c r="AL359"/>
      <c r="AM359"/>
      <c r="AN359"/>
      <c r="AO359"/>
      <c r="AP359"/>
      <c r="AQ359"/>
      <c r="AR359"/>
      <c r="AW359"/>
      <c r="AX359"/>
      <c r="AY359"/>
      <c r="AZ359"/>
      <c r="BA359"/>
      <c r="BB359"/>
      <c r="BC359"/>
      <c r="BD359"/>
      <c r="BE359"/>
      <c r="BF359" s="41"/>
      <c r="BJ359"/>
      <c r="BK359"/>
      <c r="BL359"/>
      <c r="BM359"/>
      <c r="BN359"/>
      <c r="BO359" s="40"/>
      <c r="BP359" s="40"/>
      <c r="BU359"/>
      <c r="BV359"/>
      <c r="BW359"/>
      <c r="BX359"/>
      <c r="BY359"/>
      <c r="BZ359"/>
      <c r="CA359" s="40"/>
      <c r="CB359" s="40"/>
      <c r="CG359"/>
      <c r="CH359"/>
      <c r="CI359"/>
      <c r="CJ359" s="40"/>
      <c r="CK359" s="40"/>
    </row>
    <row r="360" spans="11:89" x14ac:dyDescent="0.2">
      <c r="K360"/>
      <c r="L360"/>
      <c r="M360"/>
      <c r="O360"/>
      <c r="P360" s="41"/>
      <c r="Q360"/>
      <c r="R360"/>
      <c r="S360"/>
      <c r="T360"/>
      <c r="U360"/>
      <c r="V360"/>
      <c r="W360"/>
      <c r="X360"/>
      <c r="Y360"/>
      <c r="AB360"/>
      <c r="AE360" s="41"/>
      <c r="AI360"/>
      <c r="AJ360"/>
      <c r="AK360"/>
      <c r="AL360"/>
      <c r="AM360"/>
      <c r="AN360"/>
      <c r="AO360"/>
      <c r="AP360"/>
      <c r="AQ360"/>
      <c r="AR360"/>
      <c r="AW360"/>
      <c r="AX360"/>
      <c r="AY360"/>
      <c r="AZ360"/>
      <c r="BA360"/>
      <c r="BB360"/>
      <c r="BC360"/>
      <c r="BD360"/>
      <c r="BE360"/>
      <c r="BF360" s="41"/>
      <c r="BJ360"/>
      <c r="BK360"/>
      <c r="BL360"/>
      <c r="BM360"/>
      <c r="BN360"/>
      <c r="BO360" s="40"/>
      <c r="BP360" s="40"/>
      <c r="BU360"/>
      <c r="BV360"/>
      <c r="BW360"/>
      <c r="BX360"/>
      <c r="BY360"/>
      <c r="BZ360"/>
      <c r="CA360" s="40"/>
      <c r="CB360" s="40"/>
      <c r="CG360"/>
      <c r="CH360"/>
      <c r="CI360"/>
      <c r="CJ360" s="40"/>
      <c r="CK360" s="40"/>
    </row>
    <row r="361" spans="11:89" x14ac:dyDescent="0.2">
      <c r="K361"/>
      <c r="L361"/>
      <c r="M361"/>
      <c r="O361"/>
      <c r="P361" s="41"/>
      <c r="Q361"/>
      <c r="R361"/>
      <c r="S361"/>
      <c r="T361"/>
      <c r="U361"/>
      <c r="V361"/>
      <c r="W361"/>
      <c r="X361"/>
      <c r="Y361"/>
      <c r="AB361"/>
      <c r="AE361" s="41"/>
      <c r="AI361"/>
      <c r="AJ361"/>
      <c r="AK361"/>
      <c r="AL361"/>
      <c r="AM361"/>
      <c r="AN361"/>
      <c r="AO361"/>
      <c r="AP361"/>
      <c r="AQ361"/>
      <c r="AR361"/>
      <c r="AW361"/>
      <c r="AX361"/>
      <c r="AY361"/>
      <c r="AZ361"/>
      <c r="BA361"/>
      <c r="BB361"/>
      <c r="BC361"/>
      <c r="BD361"/>
      <c r="BE361"/>
      <c r="BF361" s="41"/>
      <c r="BJ361"/>
      <c r="BK361"/>
      <c r="BL361"/>
      <c r="BM361"/>
      <c r="BN361"/>
      <c r="BO361" s="40"/>
      <c r="BP361" s="40"/>
      <c r="BU361"/>
      <c r="BV361"/>
      <c r="BW361"/>
      <c r="BX361"/>
      <c r="BY361"/>
      <c r="BZ361"/>
      <c r="CA361" s="40"/>
      <c r="CB361" s="40"/>
      <c r="CG361"/>
      <c r="CH361"/>
      <c r="CI361"/>
      <c r="CJ361" s="40"/>
      <c r="CK361" s="40"/>
    </row>
    <row r="362" spans="11:89" x14ac:dyDescent="0.2">
      <c r="K362"/>
      <c r="L362"/>
      <c r="M362"/>
      <c r="O362"/>
      <c r="P362" s="41"/>
      <c r="Q362"/>
      <c r="R362"/>
      <c r="S362"/>
      <c r="T362"/>
      <c r="U362"/>
      <c r="V362"/>
      <c r="W362"/>
      <c r="X362"/>
      <c r="Y362"/>
      <c r="AB362"/>
      <c r="AE362" s="41"/>
      <c r="AI362"/>
      <c r="AJ362"/>
      <c r="AK362"/>
      <c r="AL362"/>
      <c r="AM362"/>
      <c r="AN362"/>
      <c r="AO362"/>
      <c r="AP362"/>
      <c r="AQ362"/>
      <c r="AR362"/>
      <c r="AW362"/>
      <c r="AX362"/>
      <c r="AY362"/>
      <c r="AZ362"/>
      <c r="BA362"/>
      <c r="BB362"/>
      <c r="BC362"/>
      <c r="BD362"/>
      <c r="BE362"/>
      <c r="BF362" s="41"/>
      <c r="BJ362"/>
      <c r="BK362"/>
      <c r="BL362"/>
      <c r="BM362"/>
      <c r="BN362"/>
      <c r="BO362" s="40"/>
      <c r="BP362" s="40"/>
      <c r="BU362"/>
      <c r="BV362"/>
      <c r="BW362"/>
      <c r="BX362"/>
      <c r="BY362"/>
      <c r="BZ362"/>
      <c r="CA362" s="40"/>
      <c r="CB362" s="40"/>
      <c r="CG362"/>
      <c r="CH362"/>
      <c r="CI362"/>
      <c r="CJ362" s="40"/>
      <c r="CK362" s="40"/>
    </row>
    <row r="363" spans="11:89" x14ac:dyDescent="0.2">
      <c r="K363"/>
      <c r="L363"/>
      <c r="M363"/>
      <c r="O363"/>
      <c r="P363" s="41"/>
      <c r="Q363"/>
      <c r="R363"/>
      <c r="S363"/>
      <c r="T363"/>
      <c r="U363"/>
      <c r="V363"/>
      <c r="W363"/>
      <c r="X363"/>
      <c r="Y363"/>
      <c r="AB363"/>
      <c r="AE363" s="41"/>
      <c r="AI363"/>
      <c r="AJ363"/>
      <c r="AK363"/>
      <c r="AL363"/>
      <c r="AM363"/>
      <c r="AN363"/>
      <c r="AO363"/>
      <c r="AP363"/>
      <c r="AQ363"/>
      <c r="AR363"/>
      <c r="AW363"/>
      <c r="AX363"/>
      <c r="AY363"/>
      <c r="AZ363"/>
      <c r="BA363"/>
      <c r="BB363"/>
      <c r="BC363"/>
      <c r="BD363"/>
      <c r="BE363"/>
      <c r="BF363" s="41"/>
      <c r="BJ363"/>
      <c r="BK363"/>
      <c r="BL363"/>
      <c r="BM363"/>
      <c r="BN363"/>
      <c r="BO363" s="40"/>
      <c r="BP363" s="40"/>
      <c r="BU363"/>
      <c r="BV363"/>
      <c r="BW363"/>
      <c r="BX363"/>
      <c r="BY363"/>
      <c r="BZ363"/>
      <c r="CA363" s="40"/>
      <c r="CB363" s="40"/>
      <c r="CG363"/>
      <c r="CH363"/>
      <c r="CI363"/>
      <c r="CJ363" s="40"/>
      <c r="CK363" s="40"/>
    </row>
    <row r="364" spans="11:89" x14ac:dyDescent="0.2">
      <c r="K364"/>
      <c r="L364"/>
      <c r="M364"/>
      <c r="O364"/>
      <c r="P364" s="41"/>
      <c r="Q364"/>
      <c r="R364"/>
      <c r="S364"/>
      <c r="T364"/>
      <c r="U364"/>
      <c r="V364"/>
      <c r="W364"/>
      <c r="X364"/>
      <c r="Y364"/>
      <c r="AB364"/>
      <c r="AE364" s="41"/>
      <c r="AI364"/>
      <c r="AJ364"/>
      <c r="AK364"/>
      <c r="AL364"/>
      <c r="AM364"/>
      <c r="AN364"/>
      <c r="AO364"/>
      <c r="AP364"/>
      <c r="AQ364"/>
      <c r="AR364"/>
      <c r="AW364"/>
      <c r="AX364"/>
      <c r="AY364"/>
      <c r="AZ364"/>
      <c r="BA364"/>
      <c r="BB364"/>
      <c r="BC364"/>
      <c r="BD364"/>
      <c r="BE364"/>
      <c r="BF364" s="41"/>
      <c r="BJ364"/>
      <c r="BK364"/>
      <c r="BL364"/>
      <c r="BM364"/>
      <c r="BN364"/>
      <c r="BO364" s="40"/>
      <c r="BP364" s="40"/>
      <c r="BU364"/>
      <c r="BV364"/>
      <c r="BW364"/>
      <c r="BX364"/>
      <c r="BY364"/>
      <c r="BZ364"/>
      <c r="CA364" s="40"/>
      <c r="CB364" s="40"/>
      <c r="CG364"/>
      <c r="CH364"/>
      <c r="CI364"/>
      <c r="CJ364" s="40"/>
      <c r="CK364" s="40"/>
    </row>
    <row r="365" spans="11:89" x14ac:dyDescent="0.2">
      <c r="K365"/>
      <c r="L365"/>
      <c r="M365"/>
      <c r="O365"/>
      <c r="P365" s="41"/>
      <c r="Q365"/>
      <c r="R365"/>
      <c r="S365"/>
      <c r="T365"/>
      <c r="U365"/>
      <c r="V365"/>
      <c r="W365"/>
      <c r="X365"/>
      <c r="Y365"/>
      <c r="AB365"/>
      <c r="AE365" s="41"/>
      <c r="AI365"/>
      <c r="AJ365"/>
      <c r="AK365"/>
      <c r="AL365"/>
      <c r="AM365"/>
      <c r="AN365"/>
      <c r="AO365"/>
      <c r="AP365"/>
      <c r="AQ365"/>
      <c r="AR365"/>
      <c r="AW365"/>
      <c r="AX365"/>
      <c r="AY365"/>
      <c r="AZ365"/>
      <c r="BA365"/>
      <c r="BB365"/>
      <c r="BC365"/>
      <c r="BD365"/>
      <c r="BE365"/>
      <c r="BF365" s="41"/>
      <c r="BJ365"/>
      <c r="BK365"/>
      <c r="BL365"/>
      <c r="BM365"/>
      <c r="BN365"/>
      <c r="BO365" s="40"/>
      <c r="BP365" s="40"/>
      <c r="BU365"/>
      <c r="BV365"/>
      <c r="BW365"/>
      <c r="BX365"/>
      <c r="BY365"/>
      <c r="BZ365"/>
      <c r="CA365" s="40"/>
      <c r="CB365" s="40"/>
      <c r="CG365"/>
      <c r="CH365"/>
      <c r="CI365"/>
      <c r="CJ365" s="40"/>
      <c r="CK365" s="40"/>
    </row>
    <row r="366" spans="11:89" x14ac:dyDescent="0.2">
      <c r="K366"/>
      <c r="L366"/>
      <c r="M366"/>
      <c r="O366"/>
      <c r="P366" s="41"/>
      <c r="Q366"/>
      <c r="R366"/>
      <c r="S366"/>
      <c r="T366"/>
      <c r="U366"/>
      <c r="V366"/>
      <c r="W366"/>
      <c r="X366"/>
      <c r="Y366"/>
      <c r="AB366"/>
      <c r="AE366" s="41"/>
      <c r="AI366"/>
      <c r="AJ366"/>
      <c r="AK366"/>
      <c r="AL366"/>
      <c r="AM366"/>
      <c r="AN366"/>
      <c r="AO366"/>
      <c r="AP366"/>
      <c r="AQ366"/>
      <c r="AR366"/>
      <c r="AW366"/>
      <c r="AX366"/>
      <c r="AY366"/>
      <c r="AZ366"/>
      <c r="BA366"/>
      <c r="BB366"/>
      <c r="BC366"/>
      <c r="BD366"/>
      <c r="BE366"/>
      <c r="BF366" s="41"/>
      <c r="BJ366"/>
      <c r="BK366"/>
      <c r="BL366"/>
      <c r="BM366"/>
      <c r="BN366"/>
      <c r="BO366" s="40"/>
      <c r="BP366" s="40"/>
      <c r="BU366"/>
      <c r="BV366"/>
      <c r="BW366"/>
      <c r="BX366"/>
      <c r="BY366"/>
      <c r="BZ366"/>
      <c r="CA366" s="40"/>
      <c r="CB366" s="40"/>
      <c r="CG366"/>
      <c r="CH366"/>
      <c r="CI366"/>
      <c r="CJ366" s="40"/>
      <c r="CK366" s="40"/>
    </row>
    <row r="367" spans="11:89" x14ac:dyDescent="0.2">
      <c r="K367"/>
      <c r="L367"/>
      <c r="M367"/>
      <c r="O367"/>
      <c r="P367" s="41"/>
      <c r="Q367"/>
      <c r="R367"/>
      <c r="S367"/>
      <c r="T367"/>
      <c r="U367"/>
      <c r="V367"/>
      <c r="W367"/>
      <c r="X367"/>
      <c r="Y367"/>
      <c r="AB367"/>
      <c r="AE367" s="41"/>
      <c r="AI367"/>
      <c r="AJ367"/>
      <c r="AK367"/>
      <c r="AL367"/>
      <c r="AM367"/>
      <c r="AN367"/>
      <c r="AO367"/>
      <c r="AP367"/>
      <c r="AQ367"/>
      <c r="AR367"/>
      <c r="AW367"/>
      <c r="AX367"/>
      <c r="AY367"/>
      <c r="AZ367"/>
      <c r="BA367"/>
      <c r="BB367"/>
      <c r="BC367"/>
      <c r="BD367"/>
      <c r="BE367"/>
      <c r="BF367" s="41"/>
      <c r="BJ367"/>
      <c r="BK367"/>
      <c r="BL367"/>
      <c r="BM367"/>
      <c r="BN367"/>
      <c r="BO367" s="40"/>
      <c r="BP367" s="40"/>
      <c r="BU367"/>
      <c r="BV367"/>
      <c r="BW367"/>
      <c r="BX367"/>
      <c r="BY367"/>
      <c r="BZ367"/>
      <c r="CA367" s="40"/>
      <c r="CB367" s="40"/>
      <c r="CG367"/>
      <c r="CH367"/>
      <c r="CI367"/>
      <c r="CJ367" s="40"/>
      <c r="CK367" s="40"/>
    </row>
    <row r="368" spans="11:89" x14ac:dyDescent="0.2">
      <c r="K368"/>
      <c r="L368"/>
      <c r="M368"/>
      <c r="O368"/>
      <c r="P368" s="41"/>
      <c r="Q368"/>
      <c r="R368"/>
      <c r="S368"/>
      <c r="T368"/>
      <c r="U368"/>
      <c r="V368"/>
      <c r="W368"/>
      <c r="X368"/>
      <c r="Y368"/>
      <c r="AB368"/>
      <c r="AE368" s="41"/>
      <c r="AI368"/>
      <c r="AJ368"/>
      <c r="AK368"/>
      <c r="AL368"/>
      <c r="AM368"/>
      <c r="AN368"/>
      <c r="AO368"/>
      <c r="AP368"/>
      <c r="AQ368"/>
      <c r="AR368"/>
      <c r="AW368"/>
      <c r="AX368"/>
      <c r="AY368"/>
      <c r="AZ368"/>
      <c r="BA368"/>
      <c r="BB368"/>
      <c r="BC368"/>
      <c r="BD368"/>
      <c r="BE368"/>
      <c r="BF368" s="41"/>
      <c r="BJ368"/>
      <c r="BK368"/>
      <c r="BL368"/>
      <c r="BM368"/>
      <c r="BN368"/>
      <c r="BO368" s="40"/>
      <c r="BP368" s="40"/>
      <c r="BU368"/>
      <c r="BV368"/>
      <c r="BW368"/>
      <c r="BX368"/>
      <c r="BY368"/>
      <c r="BZ368"/>
      <c r="CA368" s="40"/>
      <c r="CB368" s="40"/>
      <c r="CG368"/>
      <c r="CH368"/>
      <c r="CI368"/>
      <c r="CJ368" s="40"/>
      <c r="CK368" s="40"/>
    </row>
    <row r="369" spans="11:89" x14ac:dyDescent="0.2">
      <c r="K369"/>
      <c r="L369"/>
      <c r="M369"/>
      <c r="O369"/>
      <c r="P369" s="41"/>
      <c r="Q369"/>
      <c r="R369"/>
      <c r="S369"/>
      <c r="T369"/>
      <c r="U369"/>
      <c r="V369"/>
      <c r="W369"/>
      <c r="X369"/>
      <c r="Y369"/>
      <c r="AB369"/>
      <c r="AE369" s="41"/>
      <c r="AI369"/>
      <c r="AJ369"/>
      <c r="AK369"/>
      <c r="AL369"/>
      <c r="AM369"/>
      <c r="AN369"/>
      <c r="AO369"/>
      <c r="AP369"/>
      <c r="AQ369"/>
      <c r="AR369"/>
      <c r="AW369"/>
      <c r="AX369"/>
      <c r="AY369"/>
      <c r="AZ369"/>
      <c r="BA369"/>
      <c r="BB369"/>
      <c r="BC369"/>
      <c r="BD369"/>
      <c r="BE369"/>
      <c r="BF369" s="41"/>
      <c r="BJ369"/>
      <c r="BK369"/>
      <c r="BL369"/>
      <c r="BM369"/>
      <c r="BN369"/>
      <c r="BO369" s="40"/>
      <c r="BP369" s="40"/>
      <c r="BU369"/>
      <c r="BV369"/>
      <c r="BW369"/>
      <c r="BX369"/>
      <c r="BY369"/>
      <c r="BZ369"/>
      <c r="CA369" s="40"/>
      <c r="CB369" s="40"/>
      <c r="CG369"/>
      <c r="CH369"/>
      <c r="CI369"/>
      <c r="CJ369" s="40"/>
      <c r="CK369" s="40"/>
    </row>
    <row r="370" spans="11:89" x14ac:dyDescent="0.2">
      <c r="K370"/>
      <c r="L370"/>
      <c r="M370"/>
      <c r="O370"/>
      <c r="P370" s="41"/>
      <c r="Q370"/>
      <c r="R370"/>
      <c r="S370"/>
      <c r="T370"/>
      <c r="U370"/>
      <c r="V370"/>
      <c r="W370"/>
      <c r="X370"/>
      <c r="Y370"/>
      <c r="AB370"/>
      <c r="AE370" s="41"/>
      <c r="AI370"/>
      <c r="AJ370"/>
      <c r="AK370"/>
      <c r="AL370"/>
      <c r="AM370"/>
      <c r="AN370"/>
      <c r="AO370"/>
      <c r="AP370"/>
      <c r="AQ370"/>
      <c r="AR370"/>
      <c r="AW370"/>
      <c r="AX370"/>
      <c r="AY370"/>
      <c r="AZ370"/>
      <c r="BA370"/>
      <c r="BB370"/>
      <c r="BC370"/>
      <c r="BD370"/>
      <c r="BE370"/>
      <c r="BF370" s="41"/>
      <c r="BJ370"/>
      <c r="BK370"/>
      <c r="BL370"/>
      <c r="BM370"/>
      <c r="BN370"/>
      <c r="BO370" s="40"/>
      <c r="BP370" s="40"/>
      <c r="BU370"/>
      <c r="BV370"/>
      <c r="BW370"/>
      <c r="BX370"/>
      <c r="BY370"/>
      <c r="BZ370"/>
      <c r="CA370" s="40"/>
      <c r="CB370" s="40"/>
      <c r="CG370"/>
      <c r="CH370"/>
      <c r="CI370"/>
      <c r="CJ370" s="40"/>
      <c r="CK370" s="40"/>
    </row>
    <row r="371" spans="11:89" x14ac:dyDescent="0.2">
      <c r="K371"/>
      <c r="L371"/>
      <c r="M371"/>
      <c r="O371"/>
      <c r="P371" s="41"/>
      <c r="Q371"/>
      <c r="R371"/>
      <c r="S371"/>
      <c r="T371"/>
      <c r="U371"/>
      <c r="V371"/>
      <c r="W371"/>
      <c r="X371"/>
      <c r="Y371"/>
      <c r="AB371"/>
      <c r="AE371" s="41"/>
      <c r="AI371"/>
      <c r="AJ371"/>
      <c r="AK371"/>
      <c r="AL371"/>
      <c r="AM371"/>
      <c r="AN371"/>
      <c r="AO371"/>
      <c r="AP371"/>
      <c r="AQ371"/>
      <c r="AR371"/>
      <c r="AW371"/>
      <c r="AX371"/>
      <c r="AY371"/>
      <c r="AZ371"/>
      <c r="BA371"/>
      <c r="BB371"/>
      <c r="BC371"/>
      <c r="BD371"/>
      <c r="BE371"/>
      <c r="BF371" s="41"/>
      <c r="BJ371"/>
      <c r="BK371"/>
      <c r="BL371"/>
      <c r="BM371"/>
      <c r="BN371"/>
      <c r="BO371" s="40"/>
      <c r="BP371" s="40"/>
      <c r="BU371"/>
      <c r="BV371"/>
      <c r="BW371"/>
      <c r="BX371"/>
      <c r="BY371"/>
      <c r="BZ371"/>
      <c r="CA371" s="40"/>
      <c r="CB371" s="40"/>
      <c r="CG371"/>
      <c r="CH371"/>
      <c r="CI371"/>
      <c r="CJ371" s="40"/>
      <c r="CK371" s="40"/>
    </row>
    <row r="372" spans="11:89" x14ac:dyDescent="0.2">
      <c r="K372"/>
      <c r="L372"/>
      <c r="M372"/>
      <c r="O372"/>
      <c r="P372" s="41"/>
      <c r="Q372"/>
      <c r="R372"/>
      <c r="S372"/>
      <c r="T372"/>
      <c r="U372"/>
      <c r="V372"/>
      <c r="W372"/>
      <c r="X372"/>
      <c r="Y372"/>
      <c r="AB372"/>
      <c r="AE372" s="41"/>
      <c r="AI372"/>
      <c r="AJ372"/>
      <c r="AK372"/>
      <c r="AL372"/>
      <c r="AM372"/>
      <c r="AN372"/>
      <c r="AO372"/>
      <c r="AP372"/>
      <c r="AQ372"/>
      <c r="AR372"/>
      <c r="AW372"/>
      <c r="AX372"/>
      <c r="AY372"/>
      <c r="AZ372"/>
      <c r="BA372"/>
      <c r="BB372"/>
      <c r="BC372"/>
      <c r="BD372"/>
      <c r="BE372"/>
      <c r="BF372" s="41"/>
      <c r="BJ372"/>
      <c r="BK372"/>
      <c r="BL372"/>
      <c r="BM372"/>
      <c r="BN372"/>
      <c r="BO372" s="40"/>
      <c r="BP372" s="40"/>
      <c r="BU372"/>
      <c r="BV372"/>
      <c r="BW372"/>
      <c r="BX372"/>
      <c r="BY372"/>
      <c r="BZ372"/>
      <c r="CA372" s="40"/>
      <c r="CB372" s="40"/>
      <c r="CG372"/>
      <c r="CH372"/>
      <c r="CI372"/>
      <c r="CJ372" s="40"/>
      <c r="CK372" s="40"/>
    </row>
    <row r="373" spans="11:89" x14ac:dyDescent="0.2">
      <c r="K373"/>
      <c r="L373"/>
      <c r="M373"/>
      <c r="O373"/>
      <c r="P373" s="41"/>
      <c r="Q373"/>
      <c r="R373"/>
      <c r="S373"/>
      <c r="T373"/>
      <c r="U373"/>
      <c r="V373"/>
      <c r="W373"/>
      <c r="X373"/>
      <c r="Y373"/>
      <c r="AB373"/>
      <c r="AE373" s="41"/>
      <c r="AI373"/>
      <c r="AJ373"/>
      <c r="AK373"/>
      <c r="AL373"/>
      <c r="AM373"/>
      <c r="AN373"/>
      <c r="AO373"/>
      <c r="AP373"/>
      <c r="AQ373"/>
      <c r="AR373"/>
      <c r="AW373"/>
      <c r="AX373"/>
      <c r="AY373"/>
      <c r="AZ373"/>
      <c r="BA373"/>
      <c r="BB373"/>
      <c r="BC373"/>
      <c r="BD373"/>
      <c r="BE373"/>
      <c r="BF373" s="41"/>
      <c r="BJ373"/>
      <c r="BK373"/>
      <c r="BL373"/>
      <c r="BM373"/>
      <c r="BN373"/>
      <c r="BO373" s="40"/>
      <c r="BP373" s="40"/>
      <c r="BU373"/>
      <c r="BV373"/>
      <c r="BW373"/>
      <c r="BX373"/>
      <c r="BY373"/>
      <c r="BZ373"/>
      <c r="CA373" s="40"/>
      <c r="CB373" s="40"/>
      <c r="CG373"/>
      <c r="CH373"/>
      <c r="CI373"/>
      <c r="CJ373" s="40"/>
      <c r="CK373" s="40"/>
    </row>
    <row r="374" spans="11:89" x14ac:dyDescent="0.2">
      <c r="K374"/>
      <c r="L374"/>
      <c r="M374"/>
      <c r="O374"/>
      <c r="P374" s="41"/>
      <c r="Q374"/>
      <c r="R374"/>
      <c r="S374"/>
      <c r="T374"/>
      <c r="U374"/>
      <c r="V374"/>
      <c r="W374"/>
      <c r="X374"/>
      <c r="Y374"/>
      <c r="AB374"/>
      <c r="AE374" s="41"/>
      <c r="AI374"/>
      <c r="AJ374"/>
      <c r="AK374"/>
      <c r="AL374"/>
      <c r="AM374"/>
      <c r="AN374"/>
      <c r="AO374"/>
      <c r="AP374"/>
      <c r="AQ374"/>
      <c r="AR374"/>
      <c r="AW374"/>
      <c r="AX374"/>
      <c r="AY374"/>
      <c r="AZ374"/>
      <c r="BA374"/>
      <c r="BB374"/>
      <c r="BC374"/>
      <c r="BD374"/>
      <c r="BE374"/>
      <c r="BF374" s="41"/>
      <c r="BJ374"/>
      <c r="BK374"/>
      <c r="BL374"/>
      <c r="BM374"/>
      <c r="BN374"/>
      <c r="BO374" s="40"/>
      <c r="BP374" s="40"/>
      <c r="BU374"/>
      <c r="BV374"/>
      <c r="BW374"/>
      <c r="BX374"/>
      <c r="BY374"/>
      <c r="BZ374"/>
      <c r="CA374" s="40"/>
      <c r="CB374" s="40"/>
      <c r="CG374"/>
      <c r="CH374"/>
      <c r="CI374"/>
      <c r="CJ374" s="40"/>
      <c r="CK374" s="40"/>
    </row>
    <row r="375" spans="11:89" x14ac:dyDescent="0.2">
      <c r="K375"/>
      <c r="L375"/>
      <c r="M375"/>
      <c r="O375"/>
      <c r="P375" s="41"/>
      <c r="Q375"/>
      <c r="R375"/>
      <c r="S375"/>
      <c r="T375"/>
      <c r="U375"/>
      <c r="V375"/>
      <c r="W375"/>
      <c r="X375"/>
      <c r="Y375"/>
      <c r="AB375"/>
      <c r="AE375" s="41"/>
      <c r="AI375"/>
      <c r="AJ375"/>
      <c r="AK375"/>
      <c r="AL375"/>
      <c r="AM375"/>
      <c r="AN375"/>
      <c r="AO375"/>
      <c r="AP375"/>
      <c r="AQ375"/>
      <c r="AR375"/>
      <c r="AW375"/>
      <c r="AX375"/>
      <c r="AY375"/>
      <c r="AZ375"/>
      <c r="BA375"/>
      <c r="BB375"/>
      <c r="BC375"/>
      <c r="BD375"/>
      <c r="BE375"/>
      <c r="BF375" s="41"/>
      <c r="BJ375"/>
      <c r="BK375"/>
      <c r="BL375"/>
      <c r="BM375"/>
      <c r="BN375"/>
      <c r="BO375" s="40"/>
      <c r="BP375" s="40"/>
      <c r="BU375"/>
      <c r="BV375"/>
      <c r="BW375"/>
      <c r="BX375"/>
      <c r="BY375"/>
      <c r="BZ375"/>
      <c r="CA375" s="40"/>
      <c r="CB375" s="40"/>
      <c r="CG375"/>
      <c r="CH375"/>
      <c r="CI375"/>
      <c r="CJ375" s="40"/>
      <c r="CK375" s="40"/>
    </row>
    <row r="376" spans="11:89" x14ac:dyDescent="0.2">
      <c r="K376"/>
      <c r="L376"/>
      <c r="M376"/>
      <c r="O376"/>
      <c r="P376" s="41"/>
      <c r="Q376"/>
      <c r="R376"/>
      <c r="S376"/>
      <c r="T376"/>
      <c r="U376"/>
      <c r="V376"/>
      <c r="W376"/>
      <c r="X376"/>
      <c r="Y376"/>
      <c r="AB376"/>
      <c r="AE376" s="41"/>
      <c r="AI376"/>
      <c r="AJ376"/>
      <c r="AK376"/>
      <c r="AL376"/>
      <c r="AM376"/>
      <c r="AN376"/>
      <c r="AO376"/>
      <c r="AP376"/>
      <c r="AQ376"/>
      <c r="AR376"/>
      <c r="AW376"/>
      <c r="AX376"/>
      <c r="AY376"/>
      <c r="AZ376"/>
      <c r="BA376"/>
      <c r="BB376"/>
      <c r="BC376"/>
      <c r="BD376"/>
      <c r="BE376"/>
      <c r="BF376" s="41"/>
      <c r="BJ376"/>
      <c r="BK376"/>
      <c r="BL376"/>
      <c r="BM376"/>
      <c r="BN376"/>
      <c r="BO376" s="40"/>
      <c r="BP376" s="40"/>
      <c r="BU376"/>
      <c r="BV376"/>
      <c r="BW376"/>
      <c r="BX376"/>
      <c r="BY376"/>
      <c r="BZ376"/>
      <c r="CA376" s="40"/>
      <c r="CB376" s="40"/>
      <c r="CG376"/>
      <c r="CH376"/>
      <c r="CI376"/>
      <c r="CJ376" s="40"/>
      <c r="CK376" s="40"/>
    </row>
    <row r="377" spans="11:89" x14ac:dyDescent="0.2">
      <c r="K377"/>
      <c r="L377"/>
      <c r="M377"/>
      <c r="O377"/>
      <c r="P377" s="41"/>
      <c r="Q377"/>
      <c r="R377"/>
      <c r="S377"/>
      <c r="T377"/>
      <c r="U377"/>
      <c r="V377"/>
      <c r="W377"/>
      <c r="X377"/>
      <c r="Y377"/>
      <c r="AB377"/>
      <c r="AE377" s="41"/>
      <c r="AI377"/>
      <c r="AJ377"/>
      <c r="AK377"/>
      <c r="AL377"/>
      <c r="AM377"/>
      <c r="AN377"/>
      <c r="AO377"/>
      <c r="AP377"/>
      <c r="AQ377"/>
      <c r="AR377"/>
      <c r="AW377"/>
      <c r="AX377"/>
      <c r="AY377"/>
      <c r="AZ377"/>
      <c r="BA377"/>
      <c r="BB377"/>
      <c r="BC377"/>
      <c r="BD377"/>
      <c r="BE377"/>
      <c r="BF377" s="41"/>
      <c r="BJ377"/>
      <c r="BK377"/>
      <c r="BL377"/>
      <c r="BM377"/>
      <c r="BN377"/>
      <c r="BO377" s="40"/>
      <c r="BP377" s="40"/>
      <c r="BU377"/>
      <c r="BV377"/>
      <c r="BW377"/>
      <c r="BX377"/>
      <c r="BY377"/>
      <c r="BZ377"/>
      <c r="CA377" s="40"/>
      <c r="CB377" s="40"/>
      <c r="CG377"/>
      <c r="CH377"/>
      <c r="CI377"/>
      <c r="CJ377" s="40"/>
      <c r="CK377" s="40"/>
    </row>
    <row r="378" spans="11:89" x14ac:dyDescent="0.2">
      <c r="K378"/>
      <c r="L378"/>
      <c r="M378"/>
      <c r="O378"/>
      <c r="P378" s="41"/>
      <c r="Q378"/>
      <c r="R378"/>
      <c r="S378"/>
      <c r="T378"/>
      <c r="U378"/>
      <c r="V378"/>
      <c r="W378"/>
      <c r="X378"/>
      <c r="Y378"/>
      <c r="AB378"/>
      <c r="AE378" s="41"/>
      <c r="AI378"/>
      <c r="AJ378"/>
      <c r="AK378"/>
      <c r="AL378"/>
      <c r="AM378"/>
      <c r="AN378"/>
      <c r="AO378"/>
      <c r="AP378"/>
      <c r="AQ378"/>
      <c r="AR378"/>
      <c r="AW378"/>
      <c r="AX378"/>
      <c r="AY378"/>
      <c r="AZ378"/>
      <c r="BA378"/>
      <c r="BB378"/>
      <c r="BC378"/>
      <c r="BD378"/>
      <c r="BE378"/>
      <c r="BF378" s="41"/>
      <c r="BJ378"/>
      <c r="BK378"/>
      <c r="BL378"/>
      <c r="BM378"/>
      <c r="BN378"/>
      <c r="BO378" s="40"/>
      <c r="BP378" s="40"/>
      <c r="BU378"/>
      <c r="BV378"/>
      <c r="BW378"/>
      <c r="BX378"/>
      <c r="BY378"/>
      <c r="BZ378"/>
      <c r="CA378" s="40"/>
      <c r="CB378" s="40"/>
      <c r="CG378"/>
      <c r="CH378"/>
      <c r="CI378"/>
      <c r="CJ378" s="40"/>
      <c r="CK378" s="40"/>
    </row>
    <row r="379" spans="11:89" x14ac:dyDescent="0.2">
      <c r="K379"/>
      <c r="L379"/>
      <c r="M379"/>
      <c r="O379"/>
      <c r="P379" s="41"/>
      <c r="Q379"/>
      <c r="R379"/>
      <c r="S379"/>
      <c r="T379"/>
      <c r="U379"/>
      <c r="V379"/>
      <c r="W379"/>
      <c r="X379"/>
      <c r="Y379"/>
      <c r="AB379"/>
      <c r="AE379" s="41"/>
      <c r="AI379"/>
      <c r="AJ379"/>
      <c r="AK379"/>
      <c r="AL379"/>
      <c r="AM379"/>
      <c r="AN379"/>
      <c r="AO379"/>
      <c r="AP379"/>
      <c r="AQ379"/>
      <c r="AR379"/>
      <c r="AW379"/>
      <c r="AX379"/>
      <c r="AY379"/>
      <c r="AZ379"/>
      <c r="BA379"/>
      <c r="BB379"/>
      <c r="BC379"/>
      <c r="BD379"/>
      <c r="BE379"/>
      <c r="BF379" s="41"/>
      <c r="BJ379"/>
      <c r="BK379"/>
      <c r="BL379"/>
      <c r="BM379"/>
      <c r="BN379"/>
      <c r="BO379" s="40"/>
      <c r="BP379" s="40"/>
      <c r="BU379"/>
      <c r="BV379"/>
      <c r="BW379"/>
      <c r="BX379"/>
      <c r="BY379"/>
      <c r="BZ379"/>
      <c r="CA379" s="40"/>
      <c r="CB379" s="40"/>
      <c r="CG379"/>
      <c r="CH379"/>
      <c r="CI379"/>
      <c r="CJ379" s="40"/>
      <c r="CK379" s="40"/>
    </row>
    <row r="380" spans="11:89" x14ac:dyDescent="0.2">
      <c r="K380"/>
      <c r="L380"/>
      <c r="M380"/>
      <c r="O380"/>
      <c r="P380" s="41"/>
      <c r="Q380"/>
      <c r="R380"/>
      <c r="S380"/>
      <c r="T380"/>
      <c r="U380"/>
      <c r="V380"/>
      <c r="W380"/>
      <c r="X380"/>
      <c r="Y380"/>
      <c r="AB380"/>
      <c r="AE380" s="41"/>
      <c r="AI380"/>
      <c r="AJ380"/>
      <c r="AK380"/>
      <c r="AL380"/>
      <c r="AM380"/>
      <c r="AN380"/>
      <c r="AO380"/>
      <c r="AP380"/>
      <c r="AQ380"/>
      <c r="AR380"/>
      <c r="AW380"/>
      <c r="AX380"/>
      <c r="AY380"/>
      <c r="AZ380"/>
      <c r="BA380"/>
      <c r="BB380"/>
      <c r="BC380"/>
      <c r="BD380"/>
      <c r="BE380"/>
      <c r="BF380" s="41"/>
      <c r="BJ380"/>
      <c r="BK380"/>
      <c r="BL380"/>
      <c r="BM380"/>
      <c r="BN380"/>
      <c r="BO380" s="40"/>
      <c r="BP380" s="40"/>
      <c r="BU380"/>
      <c r="BV380"/>
      <c r="BW380"/>
      <c r="BX380"/>
      <c r="BY380"/>
      <c r="BZ380"/>
      <c r="CA380" s="40"/>
      <c r="CB380" s="40"/>
      <c r="CG380"/>
      <c r="CH380"/>
      <c r="CI380"/>
      <c r="CJ380" s="40"/>
      <c r="CK380" s="40"/>
    </row>
    <row r="381" spans="11:89" x14ac:dyDescent="0.2">
      <c r="K381"/>
      <c r="L381"/>
      <c r="M381"/>
      <c r="O381"/>
      <c r="P381" s="41"/>
      <c r="Q381"/>
      <c r="R381"/>
      <c r="S381"/>
      <c r="T381"/>
      <c r="U381"/>
      <c r="V381"/>
      <c r="W381"/>
      <c r="X381"/>
      <c r="Y381"/>
      <c r="AB381"/>
      <c r="AE381" s="41"/>
      <c r="AI381"/>
      <c r="AJ381"/>
      <c r="AK381"/>
      <c r="AL381"/>
      <c r="AM381"/>
      <c r="AN381"/>
      <c r="AO381"/>
      <c r="AP381"/>
      <c r="AQ381"/>
      <c r="AR381"/>
      <c r="AW381"/>
      <c r="AX381"/>
      <c r="AY381"/>
      <c r="AZ381"/>
      <c r="BA381"/>
      <c r="BB381"/>
      <c r="BC381"/>
      <c r="BD381"/>
      <c r="BE381"/>
      <c r="BF381" s="41"/>
      <c r="BJ381"/>
      <c r="BK381"/>
      <c r="BL381"/>
      <c r="BM381"/>
      <c r="BN381"/>
      <c r="BO381" s="40"/>
      <c r="BP381" s="40"/>
      <c r="BU381"/>
      <c r="BV381"/>
      <c r="BW381"/>
      <c r="BX381"/>
      <c r="BY381"/>
      <c r="BZ381"/>
      <c r="CA381" s="40"/>
      <c r="CB381" s="40"/>
      <c r="CG381"/>
      <c r="CH381"/>
      <c r="CI381"/>
      <c r="CJ381" s="40"/>
      <c r="CK381" s="40"/>
    </row>
    <row r="382" spans="11:89" x14ac:dyDescent="0.2">
      <c r="K382"/>
      <c r="L382"/>
      <c r="M382"/>
      <c r="O382"/>
      <c r="P382" s="41"/>
      <c r="Q382"/>
      <c r="R382"/>
      <c r="S382"/>
      <c r="T382"/>
      <c r="U382"/>
      <c r="V382"/>
      <c r="W382"/>
      <c r="X382"/>
      <c r="Y382"/>
      <c r="AB382"/>
      <c r="AE382" s="41"/>
      <c r="AI382"/>
      <c r="AJ382"/>
      <c r="AK382"/>
      <c r="AL382"/>
      <c r="AM382"/>
      <c r="AN382"/>
      <c r="AO382"/>
      <c r="AP382"/>
      <c r="AQ382"/>
      <c r="AR382"/>
      <c r="AW382"/>
      <c r="AX382"/>
      <c r="AY382"/>
      <c r="AZ382"/>
      <c r="BA382"/>
      <c r="BB382"/>
      <c r="BC382"/>
      <c r="BD382"/>
      <c r="BE382"/>
      <c r="BF382" s="41"/>
      <c r="BJ382"/>
      <c r="BK382"/>
      <c r="BL382"/>
      <c r="BM382"/>
      <c r="BN382"/>
      <c r="BO382" s="40"/>
      <c r="BP382" s="40"/>
      <c r="BU382"/>
      <c r="BV382"/>
      <c r="BW382"/>
      <c r="BX382"/>
      <c r="BY382"/>
      <c r="BZ382"/>
      <c r="CA382" s="40"/>
      <c r="CB382" s="40"/>
      <c r="CG382"/>
      <c r="CH382"/>
      <c r="CI382"/>
      <c r="CJ382" s="40"/>
      <c r="CK382" s="40"/>
    </row>
    <row r="383" spans="11:89" x14ac:dyDescent="0.2">
      <c r="K383"/>
      <c r="L383"/>
      <c r="M383"/>
      <c r="O383"/>
      <c r="P383" s="41"/>
      <c r="Q383"/>
      <c r="R383"/>
      <c r="S383"/>
      <c r="T383"/>
      <c r="U383"/>
      <c r="V383"/>
      <c r="W383"/>
      <c r="X383"/>
      <c r="Y383"/>
      <c r="AB383"/>
      <c r="AE383" s="41"/>
      <c r="AI383"/>
      <c r="AJ383"/>
      <c r="AK383"/>
      <c r="AL383"/>
      <c r="AM383"/>
      <c r="AN383"/>
      <c r="AO383"/>
      <c r="AP383"/>
      <c r="AQ383"/>
      <c r="AR383"/>
      <c r="AW383"/>
      <c r="AX383"/>
      <c r="AY383"/>
      <c r="AZ383"/>
      <c r="BA383"/>
      <c r="BB383"/>
      <c r="BC383"/>
      <c r="BD383"/>
      <c r="BE383"/>
      <c r="BF383" s="41"/>
      <c r="BJ383"/>
      <c r="BK383"/>
      <c r="BL383"/>
      <c r="BM383"/>
      <c r="BN383"/>
      <c r="BO383" s="40"/>
      <c r="BP383" s="40"/>
      <c r="BU383"/>
      <c r="BV383"/>
      <c r="BW383"/>
      <c r="BX383"/>
      <c r="BY383"/>
      <c r="BZ383"/>
      <c r="CA383" s="40"/>
      <c r="CB383" s="40"/>
      <c r="CG383"/>
      <c r="CH383"/>
      <c r="CI383"/>
      <c r="CJ383" s="40"/>
      <c r="CK383" s="40"/>
    </row>
    <row r="384" spans="11:89" x14ac:dyDescent="0.2">
      <c r="K384"/>
      <c r="L384"/>
      <c r="M384"/>
      <c r="O384"/>
      <c r="P384" s="41"/>
      <c r="Q384"/>
      <c r="R384"/>
      <c r="S384"/>
      <c r="T384"/>
      <c r="U384"/>
      <c r="V384"/>
      <c r="W384"/>
      <c r="X384"/>
      <c r="Y384"/>
      <c r="AB384"/>
      <c r="AE384" s="41"/>
      <c r="AI384"/>
      <c r="AJ384"/>
      <c r="AK384"/>
      <c r="AL384"/>
      <c r="AM384"/>
      <c r="AN384"/>
      <c r="AO384"/>
      <c r="AP384"/>
      <c r="AQ384"/>
      <c r="AR384"/>
      <c r="AW384"/>
      <c r="AX384"/>
      <c r="AY384"/>
      <c r="AZ384"/>
      <c r="BA384"/>
      <c r="BB384"/>
      <c r="BC384"/>
      <c r="BD384"/>
      <c r="BE384"/>
      <c r="BF384" s="41"/>
      <c r="BJ384"/>
      <c r="BK384"/>
      <c r="BL384"/>
      <c r="BM384"/>
      <c r="BN384"/>
      <c r="BO384" s="40"/>
      <c r="BP384" s="40"/>
      <c r="BU384"/>
      <c r="BV384"/>
      <c r="BW384"/>
      <c r="BX384"/>
      <c r="BY384"/>
      <c r="BZ384"/>
      <c r="CA384" s="40"/>
      <c r="CB384" s="40"/>
      <c r="CG384"/>
      <c r="CH384"/>
      <c r="CI384"/>
      <c r="CJ384" s="40"/>
      <c r="CK384" s="40"/>
    </row>
    <row r="385" spans="11:89" x14ac:dyDescent="0.2">
      <c r="K385"/>
      <c r="L385"/>
      <c r="M385"/>
      <c r="O385"/>
      <c r="P385" s="41"/>
      <c r="Q385"/>
      <c r="R385"/>
      <c r="S385"/>
      <c r="T385"/>
      <c r="U385"/>
      <c r="V385"/>
      <c r="W385"/>
      <c r="X385"/>
      <c r="Y385"/>
      <c r="AB385"/>
      <c r="AE385" s="41"/>
      <c r="AI385"/>
      <c r="AJ385"/>
      <c r="AK385"/>
      <c r="AL385"/>
      <c r="AM385"/>
      <c r="AN385"/>
      <c r="AO385"/>
      <c r="AP385"/>
      <c r="AQ385"/>
      <c r="AR385"/>
      <c r="AW385"/>
      <c r="AX385"/>
      <c r="AY385"/>
      <c r="AZ385"/>
      <c r="BA385"/>
      <c r="BB385"/>
      <c r="BC385"/>
      <c r="BD385"/>
      <c r="BE385"/>
      <c r="BF385" s="41"/>
      <c r="BJ385"/>
      <c r="BK385"/>
      <c r="BL385"/>
      <c r="BM385"/>
      <c r="BN385"/>
      <c r="BO385" s="40"/>
      <c r="BP385" s="40"/>
      <c r="BU385"/>
      <c r="BV385"/>
      <c r="BW385"/>
      <c r="BX385"/>
      <c r="BY385"/>
      <c r="BZ385"/>
      <c r="CA385" s="40"/>
      <c r="CB385" s="40"/>
      <c r="CG385"/>
      <c r="CH385"/>
      <c r="CI385"/>
      <c r="CJ385" s="40"/>
      <c r="CK385" s="40"/>
    </row>
    <row r="386" spans="11:89" x14ac:dyDescent="0.2">
      <c r="K386"/>
      <c r="L386"/>
      <c r="M386"/>
      <c r="O386"/>
      <c r="P386" s="41"/>
      <c r="Q386"/>
      <c r="R386"/>
      <c r="S386"/>
      <c r="T386"/>
      <c r="U386"/>
      <c r="V386"/>
      <c r="W386"/>
      <c r="X386"/>
      <c r="Y386"/>
      <c r="AB386"/>
      <c r="AE386" s="41"/>
      <c r="AI386"/>
      <c r="AJ386"/>
      <c r="AK386"/>
      <c r="AL386"/>
      <c r="AM386"/>
      <c r="AN386"/>
      <c r="AO386"/>
      <c r="AP386"/>
      <c r="AQ386"/>
      <c r="AR386"/>
      <c r="AW386"/>
      <c r="AX386"/>
      <c r="AY386"/>
      <c r="AZ386"/>
      <c r="BA386"/>
      <c r="BB386"/>
      <c r="BC386"/>
      <c r="BD386"/>
      <c r="BE386"/>
      <c r="BF386" s="41"/>
      <c r="BJ386"/>
      <c r="BK386"/>
      <c r="BL386"/>
      <c r="BM386"/>
      <c r="BN386"/>
      <c r="BO386" s="40"/>
      <c r="BP386" s="40"/>
      <c r="BU386"/>
      <c r="BV386"/>
      <c r="BW386"/>
      <c r="BX386"/>
      <c r="BY386"/>
      <c r="BZ386"/>
      <c r="CA386" s="40"/>
      <c r="CB386" s="40"/>
      <c r="CG386"/>
      <c r="CH386"/>
      <c r="CI386"/>
      <c r="CJ386" s="40"/>
      <c r="CK386" s="40"/>
    </row>
    <row r="387" spans="11:89" x14ac:dyDescent="0.2">
      <c r="K387"/>
      <c r="L387"/>
      <c r="M387"/>
      <c r="O387"/>
      <c r="P387" s="41"/>
      <c r="Q387"/>
      <c r="R387"/>
      <c r="S387"/>
      <c r="T387"/>
      <c r="U387"/>
      <c r="V387"/>
      <c r="W387"/>
      <c r="X387"/>
      <c r="Y387"/>
      <c r="AB387"/>
      <c r="AE387" s="41"/>
      <c r="AI387"/>
      <c r="AJ387"/>
      <c r="AK387"/>
      <c r="AL387"/>
      <c r="AM387"/>
      <c r="AN387"/>
      <c r="AO387"/>
      <c r="AP387"/>
      <c r="AQ387"/>
      <c r="AR387"/>
      <c r="AW387"/>
      <c r="AX387"/>
      <c r="AY387"/>
      <c r="AZ387"/>
      <c r="BA387"/>
      <c r="BB387"/>
      <c r="BC387"/>
      <c r="BD387"/>
      <c r="BE387"/>
      <c r="BF387" s="41"/>
      <c r="BJ387"/>
      <c r="BK387"/>
      <c r="BL387"/>
      <c r="BM387"/>
      <c r="BN387"/>
      <c r="BO387" s="40"/>
      <c r="BP387" s="40"/>
      <c r="BU387"/>
      <c r="BV387"/>
      <c r="BW387"/>
      <c r="BX387"/>
      <c r="BY387"/>
      <c r="BZ387"/>
      <c r="CA387" s="40"/>
      <c r="CB387" s="40"/>
      <c r="CG387"/>
      <c r="CH387"/>
      <c r="CI387"/>
      <c r="CJ387" s="40"/>
      <c r="CK387" s="40"/>
    </row>
    <row r="388" spans="11:89" x14ac:dyDescent="0.2">
      <c r="K388"/>
      <c r="L388"/>
      <c r="M388"/>
      <c r="O388"/>
      <c r="P388" s="41"/>
      <c r="Q388"/>
      <c r="R388"/>
      <c r="S388"/>
      <c r="T388"/>
      <c r="U388"/>
      <c r="V388"/>
      <c r="W388"/>
      <c r="X388"/>
      <c r="Y388"/>
      <c r="AB388"/>
      <c r="AE388" s="41"/>
      <c r="AI388"/>
      <c r="AJ388"/>
      <c r="AK388"/>
      <c r="AL388"/>
      <c r="AM388"/>
      <c r="AN388"/>
      <c r="AO388"/>
      <c r="AP388"/>
      <c r="AQ388"/>
      <c r="AR388"/>
      <c r="AW388"/>
      <c r="AX388"/>
      <c r="AY388"/>
      <c r="AZ388"/>
      <c r="BA388"/>
      <c r="BB388"/>
      <c r="BC388"/>
      <c r="BD388"/>
      <c r="BE388"/>
      <c r="BF388" s="41"/>
      <c r="BJ388"/>
      <c r="BK388"/>
      <c r="BL388"/>
      <c r="BM388"/>
      <c r="BN388"/>
      <c r="BO388" s="40"/>
      <c r="BP388" s="40"/>
      <c r="BU388"/>
      <c r="BV388"/>
      <c r="BW388"/>
      <c r="BX388"/>
      <c r="BY388"/>
      <c r="BZ388"/>
      <c r="CA388" s="40"/>
      <c r="CB388" s="40"/>
      <c r="CG388"/>
      <c r="CH388"/>
      <c r="CI388"/>
      <c r="CJ388" s="40"/>
      <c r="CK388" s="40"/>
    </row>
    <row r="389" spans="11:89" x14ac:dyDescent="0.2">
      <c r="K389"/>
      <c r="L389"/>
      <c r="M389"/>
      <c r="O389"/>
      <c r="P389" s="41"/>
      <c r="Q389"/>
      <c r="R389"/>
      <c r="S389"/>
      <c r="T389"/>
      <c r="U389"/>
      <c r="V389"/>
      <c r="W389"/>
      <c r="X389"/>
      <c r="Y389"/>
      <c r="AB389"/>
      <c r="AE389" s="41"/>
      <c r="AI389"/>
      <c r="AJ389"/>
      <c r="AK389"/>
      <c r="AL389"/>
      <c r="AM389"/>
      <c r="AN389"/>
      <c r="AO389"/>
      <c r="AP389"/>
      <c r="AQ389"/>
      <c r="AR389"/>
      <c r="AW389"/>
      <c r="AX389"/>
      <c r="AY389"/>
      <c r="AZ389"/>
      <c r="BA389"/>
      <c r="BB389"/>
      <c r="BC389"/>
      <c r="BD389"/>
      <c r="BE389"/>
      <c r="BF389" s="41"/>
      <c r="BJ389"/>
      <c r="BK389"/>
      <c r="BL389"/>
      <c r="BM389"/>
      <c r="BN389"/>
      <c r="BO389" s="40"/>
      <c r="BP389" s="40"/>
      <c r="BU389"/>
      <c r="BV389"/>
      <c r="BW389"/>
      <c r="BX389"/>
      <c r="BY389"/>
      <c r="BZ389"/>
      <c r="CA389" s="40"/>
      <c r="CB389" s="40"/>
      <c r="CG389"/>
      <c r="CH389"/>
      <c r="CI389"/>
      <c r="CJ389" s="40"/>
      <c r="CK389" s="40"/>
    </row>
    <row r="390" spans="11:89" x14ac:dyDescent="0.2">
      <c r="K390"/>
      <c r="L390"/>
      <c r="M390"/>
      <c r="O390"/>
      <c r="P390" s="41"/>
      <c r="Q390"/>
      <c r="R390"/>
      <c r="S390"/>
      <c r="T390"/>
      <c r="U390"/>
      <c r="V390"/>
      <c r="W390"/>
      <c r="X390"/>
      <c r="Y390"/>
      <c r="AB390"/>
      <c r="AE390" s="41"/>
      <c r="AI390"/>
      <c r="AJ390"/>
      <c r="AK390"/>
      <c r="AL390"/>
      <c r="AM390"/>
      <c r="AN390"/>
      <c r="AO390"/>
      <c r="AP390"/>
      <c r="AQ390"/>
      <c r="AR390"/>
      <c r="AW390"/>
      <c r="AX390"/>
      <c r="AY390"/>
      <c r="AZ390"/>
      <c r="BA390"/>
      <c r="BB390"/>
      <c r="BC390"/>
      <c r="BD390"/>
      <c r="BE390"/>
      <c r="BF390" s="41"/>
      <c r="BJ390"/>
      <c r="BK390"/>
      <c r="BL390"/>
      <c r="BM390"/>
      <c r="BN390"/>
      <c r="BO390" s="40"/>
      <c r="BP390" s="40"/>
      <c r="BU390"/>
      <c r="BV390"/>
      <c r="BW390"/>
      <c r="BX390"/>
      <c r="BY390"/>
      <c r="BZ390"/>
      <c r="CA390" s="40"/>
      <c r="CB390" s="40"/>
      <c r="CG390"/>
      <c r="CH390"/>
      <c r="CI390"/>
      <c r="CJ390" s="40"/>
      <c r="CK390" s="40"/>
    </row>
    <row r="391" spans="11:89" x14ac:dyDescent="0.2">
      <c r="K391"/>
      <c r="L391"/>
      <c r="M391"/>
      <c r="O391"/>
      <c r="P391" s="41"/>
      <c r="Q391"/>
      <c r="R391"/>
      <c r="S391"/>
      <c r="T391"/>
      <c r="U391"/>
      <c r="V391"/>
      <c r="W391"/>
      <c r="X391"/>
      <c r="Y391"/>
      <c r="AB391"/>
      <c r="AE391" s="41"/>
      <c r="AI391"/>
      <c r="AJ391"/>
      <c r="AK391"/>
      <c r="AL391"/>
      <c r="AM391"/>
      <c r="AN391"/>
      <c r="AO391"/>
      <c r="AP391"/>
      <c r="AQ391"/>
      <c r="AR391"/>
      <c r="AW391"/>
      <c r="AX391"/>
      <c r="AY391"/>
      <c r="AZ391"/>
      <c r="BA391"/>
      <c r="BB391"/>
      <c r="BC391"/>
      <c r="BD391"/>
      <c r="BE391"/>
      <c r="BF391" s="41"/>
      <c r="BJ391"/>
      <c r="BK391"/>
      <c r="BL391"/>
      <c r="BM391"/>
      <c r="BN391"/>
      <c r="BO391" s="40"/>
      <c r="BP391" s="40"/>
      <c r="BU391"/>
      <c r="BV391"/>
      <c r="BW391"/>
      <c r="BX391"/>
      <c r="BY391"/>
      <c r="BZ391"/>
      <c r="CA391" s="40"/>
      <c r="CB391" s="40"/>
      <c r="CG391"/>
      <c r="CH391"/>
      <c r="CI391"/>
      <c r="CJ391" s="40"/>
      <c r="CK391" s="40"/>
    </row>
    <row r="392" spans="11:89" x14ac:dyDescent="0.2">
      <c r="K392"/>
      <c r="L392"/>
      <c r="M392"/>
      <c r="O392"/>
      <c r="P392" s="41"/>
      <c r="Q392"/>
      <c r="R392"/>
      <c r="S392"/>
      <c r="T392"/>
      <c r="U392"/>
      <c r="V392"/>
      <c r="W392"/>
      <c r="X392"/>
      <c r="Y392"/>
      <c r="AB392"/>
      <c r="AE392" s="41"/>
      <c r="AI392"/>
      <c r="AJ392"/>
      <c r="AK392"/>
      <c r="AL392"/>
      <c r="AM392"/>
      <c r="AN392"/>
      <c r="AO392"/>
      <c r="AP392"/>
      <c r="AQ392"/>
      <c r="AR392"/>
      <c r="AW392"/>
      <c r="AX392"/>
      <c r="AY392"/>
      <c r="AZ392"/>
      <c r="BA392"/>
      <c r="BB392"/>
      <c r="BC392"/>
      <c r="BD392"/>
      <c r="BE392"/>
      <c r="BF392" s="41"/>
      <c r="BJ392"/>
      <c r="BK392"/>
      <c r="BL392"/>
      <c r="BM392"/>
      <c r="BN392"/>
      <c r="BO392" s="40"/>
      <c r="BP392" s="40"/>
      <c r="BU392"/>
      <c r="BV392"/>
      <c r="BW392"/>
      <c r="BX392"/>
      <c r="BY392"/>
      <c r="BZ392"/>
      <c r="CA392" s="40"/>
      <c r="CB392" s="40"/>
      <c r="CG392"/>
      <c r="CH392"/>
      <c r="CI392"/>
      <c r="CJ392" s="40"/>
      <c r="CK392" s="40"/>
    </row>
    <row r="393" spans="11:89" x14ac:dyDescent="0.2">
      <c r="K393"/>
      <c r="L393"/>
      <c r="M393"/>
      <c r="O393"/>
      <c r="P393" s="41"/>
      <c r="Q393"/>
      <c r="R393"/>
      <c r="S393"/>
      <c r="T393"/>
      <c r="U393"/>
      <c r="V393"/>
      <c r="W393"/>
      <c r="X393"/>
      <c r="Y393"/>
      <c r="AB393"/>
      <c r="AE393" s="41"/>
      <c r="AI393"/>
      <c r="AJ393"/>
      <c r="AK393"/>
      <c r="AL393"/>
      <c r="AM393"/>
      <c r="AN393"/>
      <c r="AO393"/>
      <c r="AP393"/>
      <c r="AQ393"/>
      <c r="AR393"/>
      <c r="AW393"/>
      <c r="AX393"/>
      <c r="AY393"/>
      <c r="AZ393"/>
      <c r="BA393"/>
      <c r="BB393"/>
      <c r="BC393"/>
      <c r="BD393"/>
      <c r="BE393"/>
      <c r="BF393" s="41"/>
      <c r="BJ393"/>
      <c r="BK393"/>
      <c r="BL393"/>
      <c r="BM393"/>
      <c r="BN393"/>
      <c r="BO393" s="40"/>
      <c r="BP393" s="40"/>
      <c r="BU393"/>
      <c r="BV393"/>
      <c r="BW393"/>
      <c r="BX393"/>
      <c r="BY393"/>
      <c r="BZ393"/>
      <c r="CA393" s="40"/>
      <c r="CB393" s="40"/>
      <c r="CG393"/>
      <c r="CH393"/>
      <c r="CI393"/>
      <c r="CJ393" s="40"/>
      <c r="CK393" s="40"/>
    </row>
    <row r="394" spans="11:89" x14ac:dyDescent="0.2">
      <c r="K394"/>
      <c r="L394"/>
      <c r="M394"/>
      <c r="O394"/>
      <c r="P394" s="41"/>
      <c r="Q394"/>
      <c r="R394"/>
      <c r="S394"/>
      <c r="T394"/>
      <c r="U394"/>
      <c r="V394"/>
      <c r="W394"/>
      <c r="X394"/>
      <c r="Y394"/>
      <c r="AB394"/>
      <c r="AE394" s="41"/>
      <c r="AI394"/>
      <c r="AJ394"/>
      <c r="AK394"/>
      <c r="AL394"/>
      <c r="AM394"/>
      <c r="AN394"/>
      <c r="AO394"/>
      <c r="AP394"/>
      <c r="AQ394"/>
      <c r="AR394"/>
      <c r="AW394"/>
      <c r="AX394"/>
      <c r="AY394"/>
      <c r="AZ394"/>
      <c r="BA394"/>
      <c r="BB394"/>
      <c r="BC394"/>
      <c r="BD394"/>
      <c r="BE394"/>
      <c r="BF394" s="41"/>
      <c r="BJ394"/>
      <c r="BK394"/>
      <c r="BL394"/>
      <c r="BM394"/>
      <c r="BN394"/>
      <c r="BO394" s="40"/>
      <c r="BP394" s="40"/>
      <c r="BU394"/>
      <c r="BV394"/>
      <c r="BW394"/>
      <c r="BX394"/>
      <c r="BY394"/>
      <c r="BZ394"/>
      <c r="CA394" s="40"/>
      <c r="CB394" s="40"/>
      <c r="CG394"/>
      <c r="CH394"/>
      <c r="CI394"/>
      <c r="CJ394" s="40"/>
      <c r="CK394" s="40"/>
    </row>
    <row r="395" spans="11:89" x14ac:dyDescent="0.2">
      <c r="K395"/>
      <c r="L395"/>
      <c r="M395"/>
      <c r="O395"/>
      <c r="P395" s="41"/>
      <c r="Q395"/>
      <c r="R395"/>
      <c r="S395"/>
      <c r="T395"/>
      <c r="U395"/>
      <c r="V395"/>
      <c r="W395"/>
      <c r="X395"/>
      <c r="Y395"/>
      <c r="AB395"/>
      <c r="AE395" s="41"/>
      <c r="AI395"/>
      <c r="AJ395"/>
      <c r="AK395"/>
      <c r="AL395"/>
      <c r="AM395"/>
      <c r="AN395"/>
      <c r="AO395"/>
      <c r="AP395"/>
      <c r="AQ395"/>
      <c r="AR395"/>
      <c r="AW395"/>
      <c r="AX395"/>
      <c r="AY395"/>
      <c r="AZ395"/>
      <c r="BA395"/>
      <c r="BB395"/>
      <c r="BC395"/>
      <c r="BD395"/>
      <c r="BE395"/>
      <c r="BF395" s="41"/>
      <c r="BJ395"/>
      <c r="BK395"/>
      <c r="BL395"/>
      <c r="BM395"/>
      <c r="BN395"/>
      <c r="BO395" s="40"/>
      <c r="BP395" s="40"/>
      <c r="BU395"/>
      <c r="BV395"/>
      <c r="BW395"/>
      <c r="BX395"/>
      <c r="BY395"/>
      <c r="BZ395"/>
      <c r="CA395" s="40"/>
      <c r="CB395" s="40"/>
      <c r="CG395"/>
      <c r="CH395"/>
      <c r="CI395"/>
      <c r="CJ395" s="40"/>
      <c r="CK395" s="40"/>
    </row>
    <row r="396" spans="11:89" x14ac:dyDescent="0.2">
      <c r="K396"/>
      <c r="L396"/>
      <c r="M396"/>
      <c r="O396"/>
      <c r="P396" s="41"/>
      <c r="Q396"/>
      <c r="R396"/>
      <c r="S396"/>
      <c r="T396"/>
      <c r="U396"/>
      <c r="V396"/>
      <c r="W396"/>
      <c r="X396"/>
      <c r="Y396"/>
      <c r="AB396"/>
      <c r="AE396" s="41"/>
      <c r="AI396"/>
      <c r="AJ396"/>
      <c r="AK396"/>
      <c r="AL396"/>
      <c r="AM396"/>
      <c r="AN396"/>
      <c r="AO396"/>
      <c r="AP396"/>
      <c r="AQ396"/>
      <c r="AR396"/>
      <c r="AW396"/>
      <c r="AX396"/>
      <c r="AY396"/>
      <c r="AZ396"/>
      <c r="BA396"/>
      <c r="BB396"/>
      <c r="BC396"/>
      <c r="BD396"/>
      <c r="BE396"/>
      <c r="BF396" s="41"/>
      <c r="BJ396"/>
      <c r="BK396"/>
      <c r="BL396"/>
      <c r="BM396"/>
      <c r="BN396"/>
      <c r="BO396" s="40"/>
      <c r="BP396" s="40"/>
      <c r="BU396"/>
      <c r="BV396"/>
      <c r="BW396"/>
      <c r="BX396"/>
      <c r="BY396"/>
      <c r="BZ396"/>
      <c r="CA396" s="40"/>
      <c r="CB396" s="40"/>
      <c r="CG396"/>
      <c r="CH396"/>
      <c r="CI396"/>
      <c r="CJ396" s="40"/>
      <c r="CK396" s="40"/>
    </row>
    <row r="397" spans="11:89" x14ac:dyDescent="0.2">
      <c r="K397"/>
      <c r="L397"/>
      <c r="M397"/>
      <c r="O397"/>
      <c r="P397" s="41"/>
      <c r="Q397"/>
      <c r="R397"/>
      <c r="S397"/>
      <c r="T397"/>
      <c r="U397"/>
      <c r="V397"/>
      <c r="W397"/>
      <c r="X397"/>
      <c r="Y397"/>
      <c r="AB397"/>
      <c r="AE397" s="41"/>
      <c r="AI397"/>
      <c r="AJ397"/>
      <c r="AK397"/>
      <c r="AL397"/>
      <c r="AM397"/>
      <c r="AN397"/>
      <c r="AO397"/>
      <c r="AP397"/>
      <c r="AQ397"/>
      <c r="AR397"/>
      <c r="AW397"/>
      <c r="AX397"/>
      <c r="AY397"/>
      <c r="AZ397"/>
      <c r="BA397"/>
      <c r="BB397"/>
      <c r="BC397"/>
      <c r="BD397"/>
      <c r="BE397"/>
      <c r="BF397" s="41"/>
      <c r="BJ397"/>
      <c r="BK397"/>
      <c r="BL397"/>
      <c r="BM397"/>
      <c r="BN397"/>
      <c r="BO397" s="40"/>
      <c r="BP397" s="40"/>
      <c r="BU397"/>
      <c r="BV397"/>
      <c r="BW397"/>
      <c r="BX397"/>
      <c r="BY397"/>
      <c r="BZ397"/>
      <c r="CA397" s="40"/>
      <c r="CB397" s="40"/>
      <c r="CG397"/>
      <c r="CH397"/>
      <c r="CI397"/>
      <c r="CJ397" s="40"/>
      <c r="CK397" s="40"/>
    </row>
    <row r="398" spans="11:89" x14ac:dyDescent="0.2">
      <c r="K398"/>
      <c r="L398"/>
      <c r="M398"/>
      <c r="O398"/>
      <c r="P398" s="41"/>
      <c r="Q398"/>
      <c r="R398"/>
      <c r="S398"/>
      <c r="T398"/>
      <c r="U398"/>
      <c r="V398"/>
      <c r="W398"/>
      <c r="X398"/>
      <c r="Y398"/>
      <c r="AB398"/>
      <c r="AE398" s="41"/>
      <c r="AI398"/>
      <c r="AJ398"/>
      <c r="AK398"/>
      <c r="AL398"/>
      <c r="AM398"/>
      <c r="AN398"/>
      <c r="AO398"/>
      <c r="AP398"/>
      <c r="AQ398"/>
      <c r="AR398"/>
      <c r="AW398"/>
      <c r="AX398"/>
      <c r="AY398"/>
      <c r="AZ398"/>
      <c r="BA398"/>
      <c r="BB398"/>
      <c r="BC398"/>
      <c r="BD398"/>
      <c r="BE398"/>
      <c r="BF398" s="41"/>
      <c r="BJ398"/>
      <c r="BK398"/>
      <c r="BL398"/>
      <c r="BM398"/>
      <c r="BN398"/>
      <c r="BO398" s="40"/>
      <c r="BP398" s="40"/>
      <c r="BU398"/>
      <c r="BV398"/>
      <c r="BW398"/>
      <c r="BX398"/>
      <c r="BY398"/>
      <c r="BZ398"/>
      <c r="CA398" s="40"/>
      <c r="CB398" s="40"/>
      <c r="CG398"/>
      <c r="CH398"/>
      <c r="CI398"/>
      <c r="CJ398" s="40"/>
      <c r="CK398" s="40"/>
    </row>
    <row r="399" spans="11:89" x14ac:dyDescent="0.2">
      <c r="K399"/>
      <c r="L399"/>
      <c r="M399"/>
      <c r="O399"/>
      <c r="P399" s="41"/>
      <c r="Q399"/>
      <c r="R399"/>
      <c r="S399"/>
      <c r="T399"/>
      <c r="U399"/>
      <c r="V399"/>
      <c r="W399"/>
      <c r="X399"/>
      <c r="Y399"/>
      <c r="AB399"/>
      <c r="AE399" s="41"/>
      <c r="AI399"/>
      <c r="AJ399"/>
      <c r="AK399"/>
      <c r="AL399"/>
      <c r="AM399"/>
      <c r="AN399"/>
      <c r="AO399"/>
      <c r="AP399"/>
      <c r="AQ399"/>
      <c r="AR399"/>
      <c r="AW399"/>
      <c r="AX399"/>
      <c r="AY399"/>
      <c r="AZ399"/>
      <c r="BA399"/>
      <c r="BB399"/>
      <c r="BC399"/>
      <c r="BD399"/>
      <c r="BE399"/>
      <c r="BF399" s="41"/>
      <c r="BJ399"/>
      <c r="BK399"/>
      <c r="BL399"/>
      <c r="BM399"/>
      <c r="BN399"/>
      <c r="BO399" s="40"/>
      <c r="BP399" s="40"/>
      <c r="BU399"/>
      <c r="BV399"/>
      <c r="BW399"/>
      <c r="BX399"/>
      <c r="BY399"/>
      <c r="BZ399"/>
      <c r="CA399" s="40"/>
      <c r="CB399" s="40"/>
      <c r="CG399"/>
      <c r="CH399"/>
      <c r="CI399"/>
      <c r="CJ399" s="40"/>
      <c r="CK399" s="40"/>
    </row>
    <row r="400" spans="11:89" x14ac:dyDescent="0.2">
      <c r="K400"/>
      <c r="L400"/>
      <c r="M400"/>
      <c r="O400"/>
      <c r="P400" s="41"/>
      <c r="Q400"/>
      <c r="R400"/>
      <c r="S400"/>
      <c r="T400"/>
      <c r="U400"/>
      <c r="V400"/>
      <c r="W400"/>
      <c r="X400"/>
      <c r="Y400"/>
      <c r="AB400"/>
      <c r="AE400" s="41"/>
      <c r="AI400"/>
      <c r="AJ400"/>
      <c r="AK400"/>
      <c r="AL400"/>
      <c r="AM400"/>
      <c r="AN400"/>
      <c r="AO400"/>
      <c r="AP400"/>
      <c r="AQ400"/>
      <c r="AR400"/>
      <c r="AW400"/>
      <c r="AX400"/>
      <c r="AY400"/>
      <c r="AZ400"/>
      <c r="BA400"/>
      <c r="BB400"/>
      <c r="BC400"/>
      <c r="BD400"/>
      <c r="BE400"/>
      <c r="BF400" s="41"/>
      <c r="BJ400"/>
      <c r="BK400"/>
      <c r="BL400"/>
      <c r="BM400"/>
      <c r="BN400"/>
      <c r="BO400" s="40"/>
      <c r="BP400" s="40"/>
      <c r="BU400"/>
      <c r="BV400"/>
      <c r="BW400"/>
      <c r="BX400"/>
      <c r="BY400"/>
      <c r="BZ400"/>
      <c r="CA400" s="40"/>
      <c r="CB400" s="40"/>
      <c r="CG400"/>
      <c r="CH400"/>
      <c r="CI400"/>
      <c r="CJ400" s="40"/>
      <c r="CK400" s="40"/>
    </row>
    <row r="401" spans="11:89" x14ac:dyDescent="0.2">
      <c r="K401"/>
      <c r="L401"/>
      <c r="M401"/>
      <c r="O401"/>
      <c r="P401" s="41"/>
      <c r="Q401"/>
      <c r="R401"/>
      <c r="S401"/>
      <c r="T401"/>
      <c r="U401"/>
      <c r="V401"/>
      <c r="W401"/>
      <c r="X401"/>
      <c r="Y401"/>
      <c r="AB401"/>
      <c r="AE401" s="41"/>
      <c r="AI401"/>
      <c r="AJ401"/>
      <c r="AK401"/>
      <c r="AL401"/>
      <c r="AM401"/>
      <c r="AN401"/>
      <c r="AO401"/>
      <c r="AP401"/>
      <c r="AQ401"/>
      <c r="AR401"/>
      <c r="AW401"/>
      <c r="AX401"/>
      <c r="AY401"/>
      <c r="AZ401"/>
      <c r="BA401"/>
      <c r="BB401"/>
      <c r="BC401"/>
      <c r="BD401"/>
      <c r="BE401"/>
      <c r="BF401" s="41"/>
      <c r="BJ401"/>
      <c r="BK401"/>
      <c r="BL401"/>
      <c r="BM401"/>
      <c r="BN401"/>
      <c r="BO401" s="40"/>
      <c r="BP401" s="40"/>
      <c r="BU401"/>
      <c r="BV401"/>
      <c r="BW401"/>
      <c r="BX401"/>
      <c r="BY401"/>
      <c r="BZ401"/>
      <c r="CA401" s="40"/>
      <c r="CB401" s="40"/>
      <c r="CG401"/>
      <c r="CH401"/>
      <c r="CI401"/>
      <c r="CJ401" s="40"/>
      <c r="CK401" s="40"/>
    </row>
    <row r="402" spans="11:89" x14ac:dyDescent="0.2">
      <c r="K402"/>
      <c r="L402"/>
      <c r="M402"/>
      <c r="O402"/>
      <c r="P402" s="41"/>
      <c r="Q402"/>
      <c r="R402"/>
      <c r="S402"/>
      <c r="T402"/>
      <c r="U402"/>
      <c r="V402"/>
      <c r="W402"/>
      <c r="X402"/>
      <c r="Y402"/>
      <c r="AB402"/>
      <c r="AE402" s="41"/>
      <c r="AI402"/>
      <c r="AJ402"/>
      <c r="AK402"/>
      <c r="AL402"/>
      <c r="AM402"/>
      <c r="AN402"/>
      <c r="AO402"/>
      <c r="AP402"/>
      <c r="AQ402"/>
      <c r="AR402"/>
      <c r="AW402"/>
      <c r="AX402"/>
      <c r="AY402"/>
      <c r="AZ402"/>
      <c r="BA402"/>
      <c r="BB402"/>
      <c r="BC402"/>
      <c r="BD402"/>
      <c r="BE402"/>
      <c r="BF402" s="41"/>
      <c r="BJ402"/>
      <c r="BK402"/>
      <c r="BL402"/>
      <c r="BM402"/>
      <c r="BN402"/>
      <c r="BO402" s="40"/>
      <c r="BP402" s="40"/>
      <c r="BU402"/>
      <c r="BV402"/>
      <c r="BW402"/>
      <c r="BX402"/>
      <c r="BY402"/>
      <c r="BZ402"/>
      <c r="CA402" s="40"/>
      <c r="CB402" s="40"/>
      <c r="CG402"/>
      <c r="CH402"/>
      <c r="CI402"/>
      <c r="CJ402" s="40"/>
      <c r="CK402" s="40"/>
    </row>
    <row r="403" spans="11:89" x14ac:dyDescent="0.2">
      <c r="K403"/>
      <c r="L403"/>
      <c r="M403"/>
      <c r="O403"/>
      <c r="P403" s="41"/>
      <c r="Q403"/>
      <c r="R403"/>
      <c r="S403"/>
      <c r="T403"/>
      <c r="U403"/>
      <c r="V403"/>
      <c r="W403"/>
      <c r="X403"/>
      <c r="Y403"/>
      <c r="AB403"/>
      <c r="AE403" s="41"/>
      <c r="AI403"/>
      <c r="AJ403"/>
      <c r="AK403"/>
      <c r="AL403"/>
      <c r="AM403"/>
      <c r="AN403"/>
      <c r="AO403"/>
      <c r="AP403"/>
      <c r="AQ403"/>
      <c r="AR403"/>
      <c r="AW403"/>
      <c r="AX403"/>
      <c r="AY403"/>
      <c r="AZ403"/>
      <c r="BA403"/>
      <c r="BB403"/>
      <c r="BC403"/>
      <c r="BD403"/>
      <c r="BE403"/>
      <c r="BF403" s="41"/>
      <c r="BJ403"/>
      <c r="BK403"/>
      <c r="BL403"/>
      <c r="BM403"/>
      <c r="BN403"/>
      <c r="BO403" s="40"/>
      <c r="BP403" s="40"/>
      <c r="BU403"/>
      <c r="BV403"/>
      <c r="BW403"/>
      <c r="BX403"/>
      <c r="BY403"/>
      <c r="BZ403"/>
      <c r="CA403" s="40"/>
      <c r="CB403" s="40"/>
      <c r="CG403"/>
      <c r="CH403"/>
      <c r="CI403"/>
      <c r="CJ403" s="40"/>
      <c r="CK403" s="40"/>
    </row>
    <row r="404" spans="11:89" x14ac:dyDescent="0.2">
      <c r="K404"/>
      <c r="L404"/>
      <c r="M404"/>
      <c r="O404"/>
      <c r="P404" s="41"/>
      <c r="Q404"/>
      <c r="R404"/>
      <c r="S404"/>
      <c r="T404"/>
      <c r="U404"/>
      <c r="V404"/>
      <c r="W404"/>
      <c r="X404"/>
      <c r="Y404"/>
      <c r="AB404"/>
      <c r="AE404" s="41"/>
      <c r="AI404"/>
      <c r="AJ404"/>
      <c r="AK404"/>
      <c r="AL404"/>
      <c r="AM404"/>
      <c r="AN404"/>
      <c r="AO404"/>
      <c r="AP404"/>
      <c r="AQ404"/>
      <c r="AR404"/>
      <c r="AW404"/>
      <c r="AX404"/>
      <c r="AY404"/>
      <c r="AZ404"/>
      <c r="BA404"/>
      <c r="BB404"/>
      <c r="BC404"/>
      <c r="BD404"/>
      <c r="BE404"/>
      <c r="BF404" s="41"/>
      <c r="BJ404"/>
      <c r="BK404"/>
      <c r="BL404"/>
      <c r="BM404"/>
      <c r="BN404"/>
      <c r="BO404" s="40"/>
      <c r="BP404" s="40"/>
      <c r="BU404"/>
      <c r="BV404"/>
      <c r="BW404"/>
      <c r="BX404"/>
      <c r="BY404"/>
      <c r="BZ404"/>
      <c r="CA404" s="40"/>
      <c r="CB404" s="40"/>
      <c r="CG404"/>
      <c r="CH404"/>
      <c r="CI404"/>
      <c r="CJ404" s="40"/>
      <c r="CK404" s="40"/>
    </row>
    <row r="405" spans="11:89" x14ac:dyDescent="0.2">
      <c r="K405"/>
      <c r="L405"/>
      <c r="M405"/>
      <c r="O405"/>
      <c r="P405" s="41"/>
      <c r="Q405"/>
      <c r="R405"/>
      <c r="S405"/>
      <c r="T405"/>
      <c r="U405"/>
      <c r="V405"/>
      <c r="W405"/>
      <c r="X405"/>
      <c r="Y405"/>
      <c r="AB405"/>
      <c r="AE405" s="41"/>
      <c r="AI405"/>
      <c r="AJ405"/>
      <c r="AK405"/>
      <c r="AL405"/>
      <c r="AM405"/>
      <c r="AN405"/>
      <c r="AO405"/>
      <c r="AP405"/>
      <c r="AQ405"/>
      <c r="AR405"/>
      <c r="AW405"/>
      <c r="AX405"/>
      <c r="AY405"/>
      <c r="AZ405"/>
      <c r="BA405"/>
      <c r="BB405"/>
      <c r="BC405"/>
      <c r="BD405"/>
      <c r="BE405"/>
      <c r="BF405" s="41"/>
      <c r="BJ405"/>
      <c r="BK405"/>
      <c r="BL405"/>
      <c r="BM405"/>
      <c r="BN405"/>
      <c r="BO405" s="40"/>
      <c r="BP405" s="40"/>
      <c r="BU405"/>
      <c r="BV405"/>
      <c r="BW405"/>
      <c r="BX405"/>
      <c r="BY405"/>
      <c r="BZ405"/>
      <c r="CA405" s="40"/>
      <c r="CB405" s="40"/>
      <c r="CG405"/>
      <c r="CH405"/>
      <c r="CI405"/>
      <c r="CJ405" s="40"/>
      <c r="CK405" s="40"/>
    </row>
    <row r="406" spans="11:89" x14ac:dyDescent="0.2">
      <c r="K406"/>
      <c r="L406"/>
      <c r="M406"/>
      <c r="O406"/>
      <c r="P406" s="41"/>
      <c r="Q406"/>
      <c r="R406"/>
      <c r="S406"/>
      <c r="T406"/>
      <c r="U406"/>
      <c r="V406"/>
      <c r="W406"/>
      <c r="X406"/>
      <c r="Y406"/>
      <c r="AB406"/>
      <c r="AE406" s="41"/>
      <c r="AI406"/>
      <c r="AJ406"/>
      <c r="AK406"/>
      <c r="AL406"/>
      <c r="AM406"/>
      <c r="AN406"/>
      <c r="AO406"/>
      <c r="AP406"/>
      <c r="AQ406"/>
      <c r="AR406"/>
      <c r="AW406"/>
      <c r="AX406"/>
      <c r="AY406"/>
      <c r="AZ406"/>
      <c r="BA406"/>
      <c r="BB406"/>
      <c r="BC406"/>
      <c r="BD406"/>
      <c r="BE406"/>
      <c r="BF406" s="41"/>
      <c r="BJ406"/>
      <c r="BK406"/>
      <c r="BL406"/>
      <c r="BM406"/>
      <c r="BN406"/>
      <c r="BO406" s="40"/>
      <c r="BP406" s="40"/>
      <c r="BU406"/>
      <c r="BV406"/>
      <c r="BW406"/>
      <c r="BX406"/>
      <c r="BY406"/>
      <c r="BZ406"/>
      <c r="CA406" s="40"/>
      <c r="CB406" s="40"/>
      <c r="CG406"/>
      <c r="CH406"/>
      <c r="CI406"/>
      <c r="CJ406" s="40"/>
      <c r="CK406" s="40"/>
    </row>
    <row r="407" spans="11:89" x14ac:dyDescent="0.2">
      <c r="K407"/>
      <c r="L407"/>
      <c r="M407"/>
      <c r="O407"/>
      <c r="P407" s="41"/>
      <c r="Q407"/>
      <c r="R407"/>
      <c r="S407"/>
      <c r="T407"/>
      <c r="U407"/>
      <c r="V407"/>
      <c r="W407"/>
      <c r="X407"/>
      <c r="Y407"/>
      <c r="AB407"/>
      <c r="AE407" s="41"/>
      <c r="AI407"/>
      <c r="AJ407"/>
      <c r="AK407"/>
      <c r="AL407"/>
      <c r="AM407"/>
      <c r="AN407"/>
      <c r="AO407"/>
      <c r="AP407"/>
      <c r="AQ407"/>
      <c r="AR407"/>
      <c r="AW407"/>
      <c r="AX407"/>
      <c r="AY407"/>
      <c r="AZ407"/>
      <c r="BA407"/>
      <c r="BB407"/>
      <c r="BC407"/>
      <c r="BD407"/>
      <c r="BE407"/>
      <c r="BF407" s="41"/>
      <c r="BJ407"/>
      <c r="BK407"/>
      <c r="BL407"/>
      <c r="BM407"/>
      <c r="BN407"/>
      <c r="BO407" s="40"/>
      <c r="BP407" s="40"/>
      <c r="BU407"/>
      <c r="BV407"/>
      <c r="BW407"/>
      <c r="BX407"/>
      <c r="BY407"/>
      <c r="BZ407"/>
      <c r="CA407" s="40"/>
      <c r="CB407" s="40"/>
      <c r="CG407"/>
      <c r="CH407"/>
      <c r="CI407"/>
      <c r="CJ407" s="40"/>
      <c r="CK407" s="40"/>
    </row>
    <row r="408" spans="11:89" x14ac:dyDescent="0.2">
      <c r="K408"/>
      <c r="L408"/>
      <c r="M408"/>
      <c r="O408"/>
      <c r="P408" s="41"/>
      <c r="Q408"/>
      <c r="R408"/>
      <c r="S408"/>
      <c r="T408"/>
      <c r="U408"/>
      <c r="V408"/>
      <c r="W408"/>
      <c r="X408"/>
      <c r="Y408"/>
      <c r="AB408"/>
      <c r="AE408" s="41"/>
      <c r="AI408"/>
      <c r="AJ408"/>
      <c r="AK408"/>
      <c r="AL408"/>
      <c r="AM408"/>
      <c r="AN408"/>
      <c r="AO408"/>
      <c r="AP408"/>
      <c r="AQ408"/>
      <c r="AR408"/>
      <c r="AW408"/>
      <c r="AX408"/>
      <c r="AY408"/>
      <c r="AZ408"/>
      <c r="BA408"/>
      <c r="BB408"/>
      <c r="BC408"/>
      <c r="BD408"/>
      <c r="BE408"/>
      <c r="BF408" s="41"/>
      <c r="BJ408"/>
      <c r="BK408"/>
      <c r="BL408"/>
      <c r="BM408"/>
      <c r="BN408"/>
      <c r="BO408" s="40"/>
      <c r="BP408" s="40"/>
      <c r="BU408"/>
      <c r="BV408"/>
      <c r="BW408"/>
      <c r="BX408"/>
      <c r="BY408"/>
      <c r="BZ408"/>
      <c r="CA408" s="40"/>
      <c r="CB408" s="40"/>
      <c r="CG408"/>
      <c r="CH408"/>
      <c r="CI408"/>
      <c r="CJ408" s="40"/>
      <c r="CK408" s="40"/>
    </row>
    <row r="409" spans="11:89" x14ac:dyDescent="0.2">
      <c r="K409"/>
      <c r="L409"/>
      <c r="M409"/>
      <c r="O409"/>
      <c r="P409" s="41"/>
      <c r="Q409"/>
      <c r="R409"/>
      <c r="S409"/>
      <c r="T409"/>
      <c r="U409"/>
      <c r="V409"/>
      <c r="W409"/>
      <c r="X409"/>
      <c r="Y409"/>
      <c r="AB409"/>
      <c r="AE409" s="41"/>
      <c r="AI409"/>
      <c r="AJ409"/>
      <c r="AK409"/>
      <c r="AL409"/>
      <c r="AM409"/>
      <c r="AN409"/>
      <c r="AO409"/>
      <c r="AP409"/>
      <c r="AQ409"/>
      <c r="AR409"/>
      <c r="AW409"/>
      <c r="AX409"/>
      <c r="AY409"/>
      <c r="AZ409"/>
      <c r="BA409"/>
      <c r="BB409"/>
      <c r="BC409"/>
      <c r="BD409"/>
      <c r="BE409"/>
      <c r="BF409" s="41"/>
      <c r="BJ409"/>
      <c r="BK409"/>
      <c r="BL409"/>
      <c r="BM409"/>
      <c r="BN409"/>
      <c r="BO409" s="40"/>
      <c r="BP409" s="40"/>
      <c r="BU409"/>
      <c r="BV409"/>
      <c r="BW409"/>
      <c r="BX409"/>
      <c r="BY409"/>
      <c r="BZ409"/>
      <c r="CA409" s="40"/>
      <c r="CB409" s="40"/>
      <c r="CG409"/>
      <c r="CH409"/>
      <c r="CI409"/>
      <c r="CJ409" s="40"/>
      <c r="CK409" s="40"/>
    </row>
    <row r="410" spans="11:89" x14ac:dyDescent="0.2">
      <c r="K410"/>
      <c r="L410"/>
      <c r="M410"/>
      <c r="O410"/>
      <c r="P410" s="41"/>
      <c r="Q410"/>
      <c r="R410"/>
      <c r="S410"/>
      <c r="T410"/>
      <c r="U410"/>
      <c r="V410"/>
      <c r="W410"/>
      <c r="X410"/>
      <c r="Y410"/>
      <c r="AB410"/>
      <c r="AE410" s="41"/>
      <c r="AI410"/>
      <c r="AJ410"/>
      <c r="AK410"/>
      <c r="AL410"/>
      <c r="AM410"/>
      <c r="AN410"/>
      <c r="AO410"/>
      <c r="AP410"/>
      <c r="AQ410"/>
      <c r="AR410"/>
      <c r="AW410"/>
      <c r="AX410"/>
      <c r="AY410"/>
      <c r="AZ410"/>
      <c r="BA410"/>
      <c r="BB410"/>
      <c r="BC410"/>
      <c r="BD410"/>
      <c r="BE410"/>
      <c r="BF410" s="41"/>
      <c r="BJ410"/>
      <c r="BK410"/>
      <c r="BL410"/>
      <c r="BM410"/>
      <c r="BN410"/>
      <c r="BO410" s="40"/>
      <c r="BP410" s="40"/>
      <c r="BU410"/>
      <c r="BV410"/>
      <c r="BW410"/>
      <c r="BX410"/>
      <c r="BY410"/>
      <c r="BZ410"/>
      <c r="CA410" s="40"/>
      <c r="CB410" s="40"/>
      <c r="CG410"/>
      <c r="CH410"/>
      <c r="CI410"/>
      <c r="CJ410" s="40"/>
      <c r="CK410" s="40"/>
    </row>
    <row r="411" spans="11:89" x14ac:dyDescent="0.2">
      <c r="K411"/>
      <c r="L411"/>
      <c r="M411"/>
      <c r="O411"/>
      <c r="P411" s="41"/>
      <c r="Q411"/>
      <c r="R411"/>
      <c r="S411"/>
      <c r="T411"/>
      <c r="U411"/>
      <c r="V411"/>
      <c r="W411"/>
      <c r="X411"/>
      <c r="Y411"/>
      <c r="AB411"/>
      <c r="AE411" s="41"/>
      <c r="AI411"/>
      <c r="AJ411"/>
      <c r="AK411"/>
      <c r="AL411"/>
      <c r="AM411"/>
      <c r="AN411"/>
      <c r="AO411"/>
      <c r="AP411"/>
      <c r="AQ411"/>
      <c r="AR411"/>
      <c r="AW411"/>
      <c r="AX411"/>
      <c r="AY411"/>
      <c r="AZ411"/>
      <c r="BA411"/>
      <c r="BB411"/>
      <c r="BC411"/>
      <c r="BD411"/>
      <c r="BE411"/>
      <c r="BF411" s="41"/>
      <c r="BJ411"/>
      <c r="BK411"/>
      <c r="BL411"/>
      <c r="BM411"/>
      <c r="BN411"/>
      <c r="BO411" s="40"/>
      <c r="BP411" s="40"/>
      <c r="BU411"/>
      <c r="BV411"/>
      <c r="BW411"/>
      <c r="BX411"/>
      <c r="BY411"/>
      <c r="BZ411"/>
      <c r="CA411" s="40"/>
      <c r="CB411" s="40"/>
      <c r="CG411"/>
      <c r="CH411"/>
      <c r="CI411"/>
      <c r="CJ411" s="40"/>
      <c r="CK411" s="40"/>
    </row>
    <row r="412" spans="11:89" x14ac:dyDescent="0.2">
      <c r="K412"/>
      <c r="L412"/>
      <c r="M412"/>
      <c r="O412"/>
      <c r="P412" s="41"/>
      <c r="Q412"/>
      <c r="R412"/>
      <c r="S412"/>
      <c r="T412"/>
      <c r="U412"/>
      <c r="V412"/>
      <c r="W412"/>
      <c r="X412"/>
      <c r="Y412"/>
      <c r="AB412"/>
      <c r="AE412" s="41"/>
      <c r="AI412"/>
      <c r="AJ412"/>
      <c r="AK412"/>
      <c r="AL412"/>
      <c r="AM412"/>
      <c r="AN412"/>
      <c r="AO412"/>
      <c r="AP412"/>
      <c r="AQ412"/>
      <c r="AR412"/>
      <c r="AW412"/>
      <c r="AX412"/>
      <c r="AY412"/>
      <c r="AZ412"/>
      <c r="BA412"/>
      <c r="BB412"/>
      <c r="BC412"/>
      <c r="BD412"/>
      <c r="BE412"/>
      <c r="BF412" s="41"/>
      <c r="BJ412"/>
      <c r="BK412"/>
      <c r="BL412"/>
      <c r="BM412"/>
      <c r="BN412"/>
      <c r="BO412" s="40"/>
      <c r="BP412" s="40"/>
      <c r="BU412"/>
      <c r="BV412"/>
      <c r="BW412"/>
      <c r="BX412"/>
      <c r="BY412"/>
      <c r="BZ412"/>
      <c r="CA412" s="40"/>
      <c r="CB412" s="40"/>
      <c r="CG412"/>
      <c r="CH412"/>
      <c r="CI412"/>
      <c r="CJ412" s="40"/>
      <c r="CK412" s="40"/>
    </row>
    <row r="413" spans="11:89" x14ac:dyDescent="0.2">
      <c r="K413"/>
      <c r="L413"/>
      <c r="M413"/>
      <c r="O413"/>
      <c r="P413" s="41"/>
      <c r="Q413"/>
      <c r="R413"/>
      <c r="S413"/>
      <c r="T413"/>
      <c r="U413"/>
      <c r="V413"/>
      <c r="W413"/>
      <c r="X413"/>
      <c r="Y413"/>
      <c r="AB413"/>
      <c r="AE413" s="41"/>
      <c r="AI413"/>
      <c r="AJ413"/>
      <c r="AK413"/>
      <c r="AL413"/>
      <c r="AM413"/>
      <c r="AN413"/>
      <c r="AO413"/>
      <c r="AP413"/>
      <c r="AQ413"/>
      <c r="AR413"/>
      <c r="AW413"/>
      <c r="AX413"/>
      <c r="AY413"/>
      <c r="AZ413"/>
      <c r="BA413"/>
      <c r="BB413"/>
      <c r="BC413"/>
      <c r="BD413"/>
      <c r="BE413"/>
      <c r="BF413" s="41"/>
      <c r="BJ413"/>
      <c r="BK413"/>
      <c r="BL413"/>
      <c r="BM413"/>
      <c r="BN413"/>
      <c r="BO413" s="40"/>
      <c r="BP413" s="40"/>
      <c r="BU413"/>
      <c r="BV413"/>
      <c r="BW413"/>
      <c r="BX413"/>
      <c r="BY413"/>
      <c r="BZ413"/>
      <c r="CA413" s="40"/>
      <c r="CB413" s="40"/>
      <c r="CG413"/>
      <c r="CH413"/>
      <c r="CI413"/>
      <c r="CJ413" s="40"/>
      <c r="CK413" s="40"/>
    </row>
    <row r="414" spans="11:89" x14ac:dyDescent="0.2">
      <c r="K414"/>
      <c r="L414"/>
      <c r="M414"/>
      <c r="O414"/>
      <c r="P414" s="41"/>
      <c r="Q414"/>
      <c r="R414"/>
      <c r="S414"/>
      <c r="T414"/>
      <c r="U414"/>
      <c r="V414"/>
      <c r="W414"/>
      <c r="X414"/>
      <c r="Y414"/>
      <c r="AB414"/>
      <c r="AE414" s="41"/>
      <c r="AI414"/>
      <c r="AJ414"/>
      <c r="AK414"/>
      <c r="AL414"/>
      <c r="AM414"/>
      <c r="AN414"/>
      <c r="AO414"/>
      <c r="AP414"/>
      <c r="AQ414"/>
      <c r="AR414"/>
      <c r="AW414"/>
      <c r="AX414"/>
      <c r="AY414"/>
      <c r="AZ414"/>
      <c r="BA414"/>
      <c r="BB414"/>
      <c r="BC414"/>
      <c r="BD414"/>
      <c r="BE414"/>
      <c r="BF414" s="41"/>
      <c r="BJ414"/>
      <c r="BK414"/>
      <c r="BL414"/>
      <c r="BM414"/>
      <c r="BN414"/>
      <c r="BO414" s="40"/>
      <c r="BP414" s="40"/>
      <c r="BU414"/>
      <c r="BV414"/>
      <c r="BW414"/>
      <c r="BX414"/>
      <c r="BY414"/>
      <c r="BZ414"/>
      <c r="CA414" s="40"/>
      <c r="CB414" s="40"/>
      <c r="CG414"/>
      <c r="CH414"/>
      <c r="CI414"/>
      <c r="CJ414" s="40"/>
      <c r="CK414" s="40"/>
    </row>
    <row r="415" spans="11:89" x14ac:dyDescent="0.2">
      <c r="K415"/>
      <c r="L415"/>
      <c r="M415"/>
      <c r="O415"/>
      <c r="P415" s="41"/>
      <c r="Q415"/>
      <c r="R415"/>
      <c r="S415"/>
      <c r="T415"/>
      <c r="U415"/>
      <c r="V415"/>
      <c r="W415"/>
      <c r="X415"/>
      <c r="Y415"/>
      <c r="AB415"/>
      <c r="AE415" s="41"/>
      <c r="AI415"/>
      <c r="AJ415"/>
      <c r="AK415"/>
      <c r="AL415"/>
      <c r="AM415"/>
      <c r="AN415"/>
      <c r="AO415"/>
      <c r="AP415"/>
      <c r="AQ415"/>
      <c r="AR415"/>
      <c r="AW415"/>
      <c r="AX415"/>
      <c r="AY415"/>
      <c r="AZ415"/>
      <c r="BA415"/>
      <c r="BB415"/>
      <c r="BC415"/>
      <c r="BD415"/>
      <c r="BE415"/>
      <c r="BF415" s="41"/>
      <c r="BJ415"/>
      <c r="BK415"/>
      <c r="BL415"/>
      <c r="BM415"/>
      <c r="BN415"/>
      <c r="BO415" s="40"/>
      <c r="BP415" s="40"/>
      <c r="BU415"/>
      <c r="BV415"/>
      <c r="BW415"/>
      <c r="BX415"/>
      <c r="BY415"/>
      <c r="BZ415"/>
      <c r="CA415" s="40"/>
      <c r="CB415" s="40"/>
      <c r="CG415"/>
      <c r="CH415"/>
      <c r="CI415"/>
      <c r="CJ415" s="40"/>
      <c r="CK415" s="40"/>
    </row>
    <row r="416" spans="11:89" x14ac:dyDescent="0.2">
      <c r="K416"/>
      <c r="L416"/>
      <c r="M416"/>
      <c r="O416"/>
      <c r="P416" s="41"/>
      <c r="Q416"/>
      <c r="R416"/>
      <c r="S416"/>
      <c r="T416"/>
      <c r="U416"/>
      <c r="V416"/>
      <c r="W416"/>
      <c r="X416"/>
      <c r="Y416"/>
      <c r="AB416"/>
      <c r="AE416" s="41"/>
      <c r="AI416"/>
      <c r="AJ416"/>
      <c r="AK416"/>
      <c r="AL416"/>
      <c r="AM416"/>
      <c r="AN416"/>
      <c r="AO416"/>
      <c r="AP416"/>
      <c r="AQ416"/>
      <c r="AR416"/>
      <c r="AW416"/>
      <c r="AX416"/>
      <c r="AY416"/>
      <c r="AZ416"/>
      <c r="BA416"/>
      <c r="BB416"/>
      <c r="BC416"/>
      <c r="BD416"/>
      <c r="BE416"/>
      <c r="BF416" s="41"/>
      <c r="BJ416"/>
      <c r="BK416"/>
      <c r="BL416"/>
      <c r="BM416"/>
      <c r="BN416"/>
      <c r="BO416" s="40"/>
      <c r="BP416" s="40"/>
      <c r="BU416"/>
      <c r="BV416"/>
      <c r="BW416"/>
      <c r="BX416"/>
      <c r="BY416"/>
      <c r="BZ416"/>
      <c r="CA416" s="40"/>
      <c r="CB416" s="40"/>
      <c r="CG416"/>
      <c r="CH416"/>
      <c r="CI416"/>
      <c r="CJ416" s="40"/>
      <c r="CK416" s="40"/>
    </row>
    <row r="417" spans="11:89" x14ac:dyDescent="0.2">
      <c r="K417"/>
      <c r="L417"/>
      <c r="M417"/>
      <c r="O417"/>
      <c r="P417" s="41"/>
      <c r="Q417"/>
      <c r="R417"/>
      <c r="S417"/>
      <c r="T417"/>
      <c r="U417"/>
      <c r="V417"/>
      <c r="W417"/>
      <c r="X417"/>
      <c r="Y417"/>
      <c r="AB417"/>
      <c r="AE417" s="41"/>
      <c r="AI417"/>
      <c r="AJ417"/>
      <c r="AK417"/>
      <c r="AL417"/>
      <c r="AM417"/>
      <c r="AN417"/>
      <c r="AO417"/>
      <c r="AP417"/>
      <c r="AQ417"/>
      <c r="AR417"/>
      <c r="AW417"/>
      <c r="AX417"/>
      <c r="AY417"/>
      <c r="AZ417"/>
      <c r="BA417"/>
      <c r="BB417"/>
      <c r="BC417"/>
      <c r="BD417"/>
      <c r="BE417"/>
      <c r="BF417" s="41"/>
      <c r="BJ417"/>
      <c r="BK417"/>
      <c r="BL417"/>
      <c r="BM417"/>
      <c r="BN417"/>
      <c r="BO417" s="40"/>
      <c r="BP417" s="40"/>
      <c r="BU417"/>
      <c r="BV417"/>
      <c r="BW417"/>
      <c r="BX417"/>
      <c r="BY417"/>
      <c r="BZ417"/>
      <c r="CA417" s="40"/>
      <c r="CB417" s="40"/>
      <c r="CG417"/>
      <c r="CH417"/>
      <c r="CI417"/>
      <c r="CJ417" s="40"/>
      <c r="CK417" s="40"/>
    </row>
    <row r="418" spans="11:89" x14ac:dyDescent="0.2">
      <c r="K418"/>
      <c r="L418"/>
      <c r="M418"/>
      <c r="O418"/>
      <c r="P418" s="41"/>
      <c r="Q418"/>
      <c r="R418"/>
      <c r="S418"/>
      <c r="T418"/>
      <c r="U418"/>
      <c r="Y418" s="41"/>
      <c r="AB418"/>
      <c r="AE418" s="41"/>
      <c r="AI418"/>
      <c r="AJ418"/>
      <c r="AK418"/>
      <c r="AL418"/>
      <c r="AM418"/>
      <c r="AN418"/>
      <c r="AO418"/>
      <c r="AP418"/>
      <c r="AQ418"/>
      <c r="AR418"/>
      <c r="AW418"/>
      <c r="AX418"/>
      <c r="AY418"/>
      <c r="AZ418"/>
      <c r="BA418"/>
      <c r="BB418"/>
      <c r="BC418"/>
      <c r="BD418"/>
      <c r="BE418"/>
      <c r="BF418" s="41"/>
      <c r="BJ418"/>
      <c r="BK418"/>
      <c r="BL418"/>
      <c r="BM418"/>
      <c r="BN418"/>
      <c r="BO418" s="40"/>
      <c r="BP418" s="40"/>
      <c r="BU418"/>
      <c r="BV418"/>
      <c r="BW418"/>
      <c r="BX418"/>
      <c r="BY418"/>
      <c r="BZ418"/>
      <c r="CA418" s="40"/>
      <c r="CB418" s="40"/>
      <c r="CG418"/>
      <c r="CH418"/>
      <c r="CI418"/>
      <c r="CJ418" s="40"/>
      <c r="CK418" s="40"/>
    </row>
    <row r="419" spans="11:89" x14ac:dyDescent="0.2">
      <c r="K419"/>
      <c r="L419"/>
      <c r="M419"/>
      <c r="O419"/>
      <c r="P419" s="41"/>
      <c r="Q419"/>
      <c r="R419"/>
      <c r="S419"/>
      <c r="T419"/>
      <c r="U419"/>
      <c r="Y419" s="41"/>
      <c r="AB419"/>
      <c r="AE419" s="41"/>
      <c r="AI419"/>
      <c r="AJ419"/>
      <c r="AK419"/>
      <c r="AL419"/>
      <c r="AM419"/>
      <c r="AN419"/>
      <c r="AO419"/>
      <c r="AP419"/>
      <c r="AQ419"/>
      <c r="AR419"/>
      <c r="AW419"/>
      <c r="AX419"/>
      <c r="AY419"/>
      <c r="AZ419"/>
      <c r="BA419"/>
      <c r="BB419"/>
      <c r="BC419"/>
      <c r="BD419"/>
      <c r="BE419"/>
      <c r="BF419" s="41"/>
      <c r="BJ419"/>
      <c r="BK419"/>
      <c r="BL419"/>
      <c r="BM419"/>
      <c r="BN419"/>
      <c r="BO419" s="40"/>
      <c r="BP419" s="40"/>
      <c r="BU419"/>
      <c r="BV419"/>
      <c r="BW419"/>
      <c r="BX419"/>
      <c r="BY419"/>
      <c r="BZ419"/>
      <c r="CA419" s="40"/>
      <c r="CB419" s="40"/>
      <c r="CG419"/>
      <c r="CH419"/>
      <c r="CI419"/>
      <c r="CJ419" s="40"/>
      <c r="CK419" s="40"/>
    </row>
    <row r="420" spans="11:89" x14ac:dyDescent="0.2">
      <c r="K420"/>
      <c r="L420"/>
      <c r="M420"/>
      <c r="O420"/>
      <c r="P420" s="41"/>
      <c r="Q420"/>
      <c r="R420"/>
      <c r="S420"/>
      <c r="T420"/>
      <c r="U420"/>
      <c r="Y420" s="41"/>
      <c r="AB420"/>
      <c r="AE420" s="41"/>
      <c r="AI420"/>
      <c r="AJ420"/>
      <c r="AK420"/>
      <c r="AL420"/>
      <c r="AM420"/>
      <c r="AN420"/>
      <c r="AO420"/>
      <c r="AP420"/>
      <c r="AQ420"/>
      <c r="AR420"/>
      <c r="AW420"/>
      <c r="AX420"/>
      <c r="AY420"/>
      <c r="AZ420"/>
      <c r="BA420"/>
      <c r="BB420"/>
      <c r="BC420"/>
      <c r="BD420"/>
      <c r="BE420"/>
      <c r="BF420" s="41"/>
      <c r="BJ420"/>
      <c r="BK420"/>
      <c r="BL420"/>
      <c r="BM420"/>
      <c r="BN420"/>
      <c r="BO420" s="40"/>
      <c r="BP420" s="40"/>
      <c r="BU420"/>
      <c r="BV420"/>
      <c r="BW420"/>
      <c r="BX420"/>
      <c r="BY420"/>
      <c r="BZ420"/>
      <c r="CA420" s="40"/>
      <c r="CB420" s="40"/>
      <c r="CG420"/>
      <c r="CH420"/>
      <c r="CI420"/>
      <c r="CJ420" s="40"/>
      <c r="CK420" s="40"/>
    </row>
    <row r="421" spans="11:89" x14ac:dyDescent="0.2">
      <c r="K421"/>
      <c r="L421"/>
      <c r="M421"/>
      <c r="O421"/>
      <c r="P421" s="41"/>
      <c r="Q421" s="41"/>
      <c r="R421"/>
      <c r="S421"/>
      <c r="T421"/>
      <c r="U421"/>
      <c r="Y421" s="41"/>
      <c r="AB421" s="23"/>
      <c r="AC421" s="41"/>
      <c r="AD421" s="711"/>
      <c r="AE421" s="41"/>
      <c r="AI421"/>
      <c r="AJ421"/>
      <c r="AK421"/>
      <c r="AL421"/>
      <c r="AM421"/>
      <c r="AN421"/>
      <c r="AO421"/>
      <c r="AP421"/>
      <c r="AQ421"/>
      <c r="AR421"/>
      <c r="AW421"/>
      <c r="AX421"/>
      <c r="AY421"/>
      <c r="AZ421"/>
      <c r="BA421"/>
      <c r="BB421"/>
      <c r="BC421"/>
      <c r="BD421"/>
      <c r="BE421"/>
      <c r="BF421" s="41"/>
      <c r="BJ421"/>
      <c r="BK421"/>
      <c r="BL421"/>
      <c r="BM421"/>
      <c r="BN421"/>
      <c r="BO421" s="40"/>
      <c r="BP421" s="40"/>
      <c r="BU421"/>
      <c r="BV421"/>
      <c r="BW421"/>
      <c r="BX421"/>
      <c r="BY421"/>
      <c r="BZ421"/>
      <c r="CA421" s="40"/>
      <c r="CB421" s="40"/>
      <c r="CG421"/>
      <c r="CH421"/>
      <c r="CI421"/>
      <c r="CJ421" s="40"/>
      <c r="CK421" s="40"/>
    </row>
    <row r="422" spans="11:89" x14ac:dyDescent="0.2">
      <c r="K422"/>
      <c r="L422"/>
      <c r="M422"/>
      <c r="O422"/>
      <c r="P422" s="41"/>
      <c r="Q422" s="41"/>
      <c r="R422"/>
      <c r="S422"/>
      <c r="T422"/>
      <c r="U422"/>
      <c r="Y422" s="41"/>
      <c r="AB422" s="23"/>
      <c r="AC422" s="41"/>
      <c r="AD422" s="711"/>
      <c r="AE422" s="41"/>
      <c r="AI422"/>
      <c r="AJ422"/>
      <c r="AK422"/>
      <c r="AL422"/>
      <c r="AM422"/>
      <c r="AN422"/>
      <c r="AO422"/>
      <c r="AP422"/>
      <c r="AQ422"/>
      <c r="AR422"/>
      <c r="AW422"/>
      <c r="AX422"/>
      <c r="AY422"/>
      <c r="AZ422"/>
      <c r="BA422"/>
      <c r="BB422"/>
      <c r="BC422"/>
      <c r="BD422"/>
      <c r="BE422"/>
      <c r="BF422" s="41"/>
      <c r="BJ422"/>
      <c r="BK422"/>
      <c r="BL422"/>
      <c r="BM422"/>
      <c r="BN422"/>
      <c r="BO422" s="40"/>
      <c r="BP422" s="40"/>
      <c r="BU422"/>
      <c r="BV422"/>
      <c r="BW422"/>
      <c r="BX422"/>
      <c r="BY422"/>
      <c r="BZ422"/>
      <c r="CA422" s="40"/>
      <c r="CB422" s="40"/>
      <c r="CG422"/>
      <c r="CH422"/>
      <c r="CI422"/>
      <c r="CJ422" s="40"/>
      <c r="CK422" s="40"/>
    </row>
    <row r="423" spans="11:89" x14ac:dyDescent="0.2">
      <c r="K423"/>
      <c r="L423"/>
      <c r="M423"/>
      <c r="O423"/>
      <c r="P423" s="41"/>
      <c r="Q423" s="41"/>
      <c r="R423"/>
      <c r="S423"/>
      <c r="T423"/>
      <c r="U423"/>
      <c r="Y423" s="41"/>
      <c r="AB423" s="23"/>
      <c r="AC423" s="41"/>
      <c r="AD423" s="711"/>
      <c r="AE423" s="41"/>
      <c r="AI423"/>
      <c r="AJ423"/>
      <c r="AK423"/>
      <c r="AL423"/>
      <c r="AM423"/>
      <c r="AN423"/>
      <c r="AO423"/>
      <c r="AP423"/>
      <c r="AQ423"/>
      <c r="AR423"/>
      <c r="AW423"/>
      <c r="AX423"/>
      <c r="AY423"/>
      <c r="AZ423"/>
      <c r="BA423"/>
      <c r="BB423"/>
      <c r="BC423"/>
      <c r="BD423"/>
      <c r="BE423"/>
      <c r="BF423" s="41"/>
      <c r="BJ423"/>
      <c r="BK423"/>
      <c r="BL423"/>
      <c r="BM423"/>
      <c r="BN423"/>
      <c r="BO423" s="40"/>
      <c r="BP423" s="40"/>
      <c r="BU423"/>
      <c r="BV423"/>
      <c r="BW423"/>
      <c r="BX423"/>
      <c r="BY423"/>
      <c r="BZ423"/>
      <c r="CA423" s="40"/>
      <c r="CB423" s="40"/>
      <c r="CG423"/>
      <c r="CH423"/>
      <c r="CI423"/>
      <c r="CJ423" s="40"/>
      <c r="CK423" s="40"/>
    </row>
    <row r="424" spans="11:89" x14ac:dyDescent="0.2">
      <c r="K424"/>
      <c r="L424"/>
      <c r="M424"/>
      <c r="O424"/>
      <c r="P424" s="41"/>
      <c r="Q424" s="41"/>
      <c r="R424"/>
      <c r="S424"/>
      <c r="T424"/>
      <c r="U424"/>
      <c r="Y424" s="41"/>
      <c r="AB424" s="23"/>
      <c r="AC424" s="41"/>
      <c r="AD424" s="711"/>
      <c r="AE424" s="41"/>
      <c r="AI424"/>
      <c r="AJ424"/>
      <c r="AK424"/>
      <c r="AL424"/>
      <c r="AM424"/>
      <c r="AN424"/>
      <c r="AO424"/>
      <c r="AP424"/>
      <c r="AQ424"/>
      <c r="AR424"/>
      <c r="AW424"/>
      <c r="AX424"/>
      <c r="AY424"/>
      <c r="AZ424"/>
      <c r="BA424"/>
      <c r="BB424"/>
      <c r="BC424"/>
      <c r="BD424"/>
      <c r="BE424"/>
      <c r="BF424" s="41"/>
      <c r="BJ424"/>
      <c r="BK424"/>
      <c r="BL424"/>
      <c r="BM424"/>
      <c r="BN424"/>
      <c r="BO424" s="40"/>
      <c r="BP424" s="40"/>
      <c r="BU424"/>
      <c r="BV424"/>
      <c r="BW424"/>
      <c r="BX424"/>
      <c r="BY424"/>
      <c r="BZ424"/>
      <c r="CA424" s="40"/>
      <c r="CB424" s="40"/>
      <c r="CG424"/>
      <c r="CH424"/>
      <c r="CI424"/>
      <c r="CJ424" s="40"/>
      <c r="CK424" s="40"/>
    </row>
    <row r="425" spans="11:89" x14ac:dyDescent="0.2">
      <c r="K425"/>
      <c r="L425"/>
      <c r="M425"/>
      <c r="O425"/>
      <c r="P425" s="41"/>
      <c r="Q425" s="41"/>
      <c r="R425"/>
      <c r="S425"/>
      <c r="T425"/>
      <c r="U425"/>
      <c r="Y425" s="41"/>
      <c r="AB425" s="23"/>
      <c r="AC425" s="41"/>
      <c r="AD425" s="711"/>
      <c r="AE425" s="41"/>
      <c r="AI425"/>
      <c r="AJ425"/>
      <c r="AK425"/>
      <c r="AL425"/>
      <c r="AM425"/>
      <c r="AN425"/>
      <c r="AO425"/>
      <c r="AP425"/>
      <c r="AQ425"/>
      <c r="AR425"/>
      <c r="AW425"/>
      <c r="AX425"/>
      <c r="AY425"/>
      <c r="AZ425"/>
      <c r="BA425"/>
      <c r="BB425"/>
      <c r="BC425"/>
      <c r="BD425"/>
      <c r="BE425"/>
      <c r="BF425" s="41"/>
      <c r="BJ425"/>
      <c r="BK425"/>
      <c r="BL425"/>
      <c r="BM425"/>
      <c r="BN425"/>
      <c r="BO425" s="40"/>
      <c r="BP425" s="40"/>
      <c r="BU425"/>
      <c r="BV425"/>
      <c r="BW425"/>
      <c r="BX425"/>
      <c r="BY425"/>
      <c r="BZ425"/>
      <c r="CA425" s="40"/>
      <c r="CB425" s="40"/>
      <c r="CG425"/>
      <c r="CH425"/>
      <c r="CI425"/>
      <c r="CJ425" s="40"/>
      <c r="CK425" s="40"/>
    </row>
    <row r="426" spans="11:89" x14ac:dyDescent="0.2">
      <c r="K426"/>
      <c r="L426"/>
      <c r="M426"/>
      <c r="O426"/>
      <c r="P426" s="41"/>
      <c r="Q426" s="41"/>
      <c r="R426"/>
      <c r="S426"/>
      <c r="T426"/>
      <c r="U426"/>
      <c r="Y426" s="41"/>
      <c r="AB426" s="23"/>
      <c r="AC426" s="41"/>
      <c r="AD426" s="711"/>
      <c r="AE426" s="41"/>
      <c r="AI426"/>
      <c r="AJ426"/>
      <c r="AK426"/>
      <c r="AL426"/>
      <c r="AM426"/>
      <c r="AN426"/>
      <c r="AO426"/>
      <c r="AP426"/>
      <c r="AQ426"/>
      <c r="AR426"/>
      <c r="AW426"/>
      <c r="AX426"/>
      <c r="AY426"/>
      <c r="AZ426"/>
      <c r="BA426"/>
      <c r="BB426"/>
      <c r="BC426"/>
      <c r="BD426"/>
      <c r="BE426"/>
      <c r="BF426" s="41"/>
      <c r="BJ426"/>
      <c r="BK426"/>
      <c r="BL426"/>
      <c r="BM426"/>
      <c r="BN426"/>
      <c r="BO426" s="40"/>
      <c r="BP426" s="40"/>
      <c r="BU426"/>
      <c r="BV426"/>
      <c r="BW426"/>
      <c r="BX426"/>
      <c r="BY426"/>
      <c r="BZ426"/>
      <c r="CA426" s="40"/>
      <c r="CB426" s="40"/>
      <c r="CG426"/>
      <c r="CH426"/>
      <c r="CI426"/>
      <c r="CJ426" s="40"/>
      <c r="CK426" s="40"/>
    </row>
    <row r="427" spans="11:89" x14ac:dyDescent="0.2">
      <c r="K427"/>
      <c r="L427"/>
      <c r="M427"/>
      <c r="O427"/>
      <c r="P427" s="41"/>
      <c r="Q427" s="41"/>
      <c r="R427"/>
      <c r="S427"/>
      <c r="T427"/>
      <c r="U427"/>
      <c r="Y427" s="41"/>
      <c r="AB427" s="23"/>
      <c r="AC427" s="41"/>
      <c r="AD427" s="711"/>
      <c r="AE427" s="41"/>
      <c r="AI427"/>
      <c r="AJ427"/>
      <c r="AK427"/>
      <c r="AL427"/>
      <c r="AM427"/>
      <c r="AN427"/>
      <c r="AO427"/>
      <c r="AP427"/>
      <c r="AQ427"/>
      <c r="AR427"/>
      <c r="AW427"/>
      <c r="AX427"/>
      <c r="AY427"/>
      <c r="AZ427"/>
      <c r="BA427"/>
      <c r="BB427"/>
      <c r="BC427"/>
      <c r="BD427"/>
      <c r="BE427"/>
      <c r="BF427" s="41"/>
      <c r="BJ427"/>
      <c r="BK427"/>
      <c r="BL427"/>
      <c r="BM427"/>
      <c r="BN427"/>
      <c r="BO427" s="40"/>
      <c r="BP427" s="40"/>
      <c r="BU427"/>
      <c r="BV427"/>
      <c r="BW427"/>
      <c r="BX427"/>
      <c r="BY427"/>
      <c r="BZ427"/>
      <c r="CA427" s="40"/>
      <c r="CB427" s="40"/>
      <c r="CG427"/>
      <c r="CH427"/>
      <c r="CI427"/>
      <c r="CJ427" s="40"/>
      <c r="CK427" s="40"/>
    </row>
    <row r="428" spans="11:89" x14ac:dyDescent="0.2">
      <c r="K428"/>
      <c r="L428"/>
      <c r="M428"/>
      <c r="O428"/>
      <c r="P428" s="41"/>
      <c r="Q428" s="41"/>
      <c r="R428"/>
      <c r="S428"/>
      <c r="T428"/>
      <c r="U428"/>
      <c r="Y428" s="41"/>
      <c r="AB428" s="23"/>
      <c r="AC428" s="41"/>
      <c r="AD428" s="711"/>
      <c r="AE428" s="41"/>
      <c r="AI428"/>
      <c r="AJ428"/>
      <c r="AK428"/>
      <c r="AL428"/>
      <c r="AM428"/>
      <c r="AN428"/>
      <c r="AO428"/>
      <c r="AP428"/>
      <c r="AQ428"/>
      <c r="AR428"/>
      <c r="AW428"/>
      <c r="AX428"/>
      <c r="AY428"/>
      <c r="AZ428"/>
      <c r="BA428"/>
      <c r="BB428"/>
      <c r="BC428"/>
      <c r="BD428"/>
      <c r="BE428"/>
      <c r="BF428" s="41"/>
      <c r="BJ428"/>
      <c r="BK428"/>
      <c r="BL428"/>
      <c r="BM428"/>
      <c r="BN428"/>
      <c r="BO428" s="40"/>
      <c r="BP428" s="40"/>
      <c r="BU428"/>
      <c r="BV428"/>
      <c r="BW428"/>
      <c r="BX428"/>
      <c r="BY428"/>
      <c r="BZ428"/>
      <c r="CA428" s="40"/>
      <c r="CB428" s="40"/>
      <c r="CG428"/>
      <c r="CH428"/>
      <c r="CI428"/>
      <c r="CJ428" s="40"/>
      <c r="CK428" s="40"/>
    </row>
    <row r="429" spans="11:89" x14ac:dyDescent="0.2">
      <c r="K429"/>
      <c r="L429"/>
      <c r="M429"/>
      <c r="O429"/>
      <c r="P429" s="41"/>
      <c r="Q429" s="41"/>
      <c r="R429"/>
      <c r="S429"/>
      <c r="T429"/>
      <c r="U429"/>
      <c r="Y429" s="41"/>
      <c r="AB429" s="23"/>
      <c r="AC429" s="41"/>
      <c r="AD429" s="711"/>
      <c r="AE429" s="41"/>
      <c r="AI429"/>
      <c r="AJ429"/>
      <c r="AK429"/>
      <c r="AL429"/>
      <c r="AM429"/>
      <c r="AN429"/>
      <c r="AO429"/>
      <c r="AP429"/>
      <c r="AQ429"/>
      <c r="AR429"/>
      <c r="AW429"/>
      <c r="AX429"/>
      <c r="AY429"/>
      <c r="AZ429"/>
      <c r="BA429"/>
      <c r="BB429"/>
      <c r="BC429"/>
      <c r="BD429"/>
      <c r="BE429"/>
      <c r="BF429" s="41"/>
      <c r="BJ429"/>
      <c r="BK429"/>
      <c r="BL429"/>
      <c r="BM429"/>
      <c r="BN429"/>
      <c r="BO429" s="40"/>
      <c r="BP429" s="40"/>
      <c r="BU429"/>
      <c r="BV429"/>
      <c r="BW429"/>
      <c r="BX429"/>
      <c r="BY429"/>
      <c r="BZ429"/>
      <c r="CA429" s="40"/>
      <c r="CB429" s="40"/>
      <c r="CG429"/>
      <c r="CH429"/>
      <c r="CI429"/>
      <c r="CJ429" s="40"/>
      <c r="CK429" s="40"/>
    </row>
    <row r="430" spans="11:89" x14ac:dyDescent="0.2">
      <c r="K430"/>
      <c r="L430"/>
      <c r="M430"/>
      <c r="O430"/>
      <c r="P430" s="41"/>
      <c r="Q430" s="41"/>
      <c r="R430"/>
      <c r="S430"/>
      <c r="T430"/>
      <c r="U430"/>
      <c r="Y430" s="41"/>
      <c r="AB430" s="23"/>
      <c r="AC430" s="41"/>
      <c r="AD430" s="711"/>
      <c r="AE430" s="41"/>
      <c r="AI430"/>
      <c r="AJ430"/>
      <c r="AK430"/>
      <c r="AL430"/>
      <c r="AM430"/>
      <c r="AN430"/>
      <c r="AO430"/>
      <c r="AP430"/>
      <c r="AQ430"/>
      <c r="AR430"/>
      <c r="AW430"/>
      <c r="AX430"/>
      <c r="AY430"/>
      <c r="AZ430"/>
      <c r="BA430"/>
      <c r="BB430"/>
      <c r="BC430"/>
      <c r="BD430"/>
      <c r="BE430"/>
      <c r="BF430" s="41"/>
      <c r="BJ430"/>
      <c r="BK430"/>
      <c r="BL430"/>
      <c r="BM430"/>
      <c r="BN430"/>
      <c r="BO430" s="40"/>
      <c r="BP430" s="40"/>
      <c r="BU430"/>
      <c r="BV430"/>
      <c r="BW430"/>
      <c r="BX430"/>
      <c r="BY430"/>
      <c r="BZ430"/>
      <c r="CA430" s="40"/>
      <c r="CB430" s="40"/>
      <c r="CG430"/>
      <c r="CH430"/>
      <c r="CI430"/>
      <c r="CJ430" s="40"/>
      <c r="CK430" s="40"/>
    </row>
    <row r="431" spans="11:89" x14ac:dyDescent="0.2">
      <c r="K431"/>
      <c r="L431"/>
      <c r="M431"/>
      <c r="O431"/>
      <c r="P431" s="41"/>
      <c r="Q431" s="41"/>
      <c r="R431"/>
      <c r="S431"/>
      <c r="T431"/>
      <c r="U431"/>
      <c r="Y431" s="41"/>
      <c r="AB431" s="23"/>
      <c r="AC431" s="41"/>
      <c r="AD431" s="711"/>
      <c r="AE431" s="41"/>
      <c r="AI431"/>
      <c r="AJ431"/>
      <c r="AK431"/>
      <c r="AL431"/>
      <c r="AM431"/>
      <c r="AN431"/>
      <c r="AO431"/>
      <c r="AP431"/>
      <c r="AQ431"/>
      <c r="AR431"/>
      <c r="AW431"/>
      <c r="AX431"/>
      <c r="AY431"/>
      <c r="AZ431"/>
      <c r="BA431"/>
      <c r="BB431"/>
      <c r="BC431"/>
      <c r="BD431"/>
      <c r="BE431"/>
      <c r="BF431" s="41"/>
      <c r="BJ431"/>
      <c r="BK431"/>
      <c r="BL431"/>
      <c r="BM431"/>
      <c r="BN431"/>
      <c r="BO431" s="40"/>
      <c r="BP431" s="40"/>
      <c r="BU431"/>
      <c r="BV431"/>
      <c r="BW431"/>
      <c r="BX431"/>
      <c r="BY431"/>
      <c r="BZ431"/>
      <c r="CA431" s="40"/>
      <c r="CB431" s="40"/>
      <c r="CG431"/>
      <c r="CH431"/>
      <c r="CI431"/>
      <c r="CJ431" s="40"/>
      <c r="CK431" s="40"/>
    </row>
    <row r="432" spans="11:89" x14ac:dyDescent="0.2">
      <c r="K432"/>
      <c r="L432"/>
      <c r="M432"/>
      <c r="O432"/>
      <c r="P432" s="41"/>
      <c r="Q432" s="41"/>
      <c r="R432"/>
      <c r="S432"/>
      <c r="T432"/>
      <c r="U432"/>
      <c r="Y432" s="41"/>
      <c r="AB432" s="23"/>
      <c r="AC432" s="41"/>
      <c r="AD432" s="711"/>
      <c r="AE432" s="41"/>
      <c r="AI432"/>
      <c r="AJ432"/>
      <c r="AK432"/>
      <c r="AL432"/>
      <c r="AM432"/>
      <c r="AN432"/>
      <c r="AO432"/>
      <c r="AP432"/>
      <c r="AQ432"/>
      <c r="AR432"/>
      <c r="AW432"/>
      <c r="AX432"/>
      <c r="AY432"/>
      <c r="AZ432"/>
      <c r="BA432"/>
      <c r="BB432"/>
      <c r="BC432"/>
      <c r="BD432"/>
      <c r="BE432"/>
      <c r="BF432" s="41"/>
      <c r="BJ432"/>
      <c r="BK432"/>
      <c r="BL432"/>
      <c r="BM432"/>
      <c r="BN432"/>
      <c r="BO432" s="40"/>
      <c r="BP432" s="40"/>
      <c r="BU432"/>
      <c r="BV432"/>
      <c r="BW432"/>
      <c r="BX432"/>
      <c r="BY432"/>
      <c r="BZ432"/>
      <c r="CA432" s="40"/>
      <c r="CB432" s="40"/>
      <c r="CG432"/>
      <c r="CH432"/>
      <c r="CI432"/>
      <c r="CJ432" s="40"/>
      <c r="CK432" s="40"/>
    </row>
    <row r="433" spans="11:89" x14ac:dyDescent="0.2">
      <c r="K433"/>
      <c r="L433"/>
      <c r="M433"/>
      <c r="O433"/>
      <c r="P433" s="41"/>
      <c r="Q433" s="41"/>
      <c r="R433"/>
      <c r="S433"/>
      <c r="T433"/>
      <c r="U433"/>
      <c r="Y433" s="41"/>
      <c r="AB433" s="23"/>
      <c r="AC433" s="41"/>
      <c r="AD433" s="711"/>
      <c r="AE433" s="41"/>
      <c r="AI433"/>
      <c r="AJ433"/>
      <c r="AK433"/>
      <c r="AL433"/>
      <c r="AM433"/>
      <c r="AN433"/>
      <c r="AO433"/>
      <c r="AP433"/>
      <c r="AQ433"/>
      <c r="AR433"/>
      <c r="AW433"/>
      <c r="AX433"/>
      <c r="AY433"/>
      <c r="AZ433"/>
      <c r="BA433"/>
      <c r="BB433"/>
      <c r="BC433"/>
      <c r="BD433"/>
      <c r="BE433"/>
      <c r="BF433" s="41"/>
      <c r="BJ433"/>
      <c r="BK433"/>
      <c r="BL433"/>
      <c r="BM433"/>
      <c r="BN433"/>
      <c r="BO433" s="40"/>
      <c r="BP433" s="40"/>
      <c r="BU433"/>
      <c r="BV433"/>
      <c r="BW433"/>
      <c r="BX433"/>
      <c r="BY433"/>
      <c r="BZ433"/>
      <c r="CA433" s="40"/>
      <c r="CB433" s="40"/>
      <c r="CG433"/>
      <c r="CH433"/>
      <c r="CI433"/>
      <c r="CJ433" s="40"/>
      <c r="CK433" s="40"/>
    </row>
    <row r="434" spans="11:89" x14ac:dyDescent="0.2">
      <c r="K434"/>
      <c r="L434"/>
      <c r="M434"/>
      <c r="O434"/>
      <c r="P434" s="41"/>
      <c r="Q434" s="41"/>
      <c r="R434"/>
      <c r="S434"/>
      <c r="T434"/>
      <c r="U434"/>
      <c r="Y434" s="41"/>
      <c r="AB434" s="23"/>
      <c r="AC434" s="41"/>
      <c r="AD434" s="711"/>
      <c r="AE434" s="41"/>
      <c r="AI434"/>
      <c r="AJ434"/>
      <c r="AK434"/>
      <c r="AL434"/>
      <c r="AM434"/>
      <c r="AN434"/>
      <c r="AO434"/>
      <c r="AP434"/>
      <c r="AQ434"/>
      <c r="AR434"/>
      <c r="AW434"/>
      <c r="AX434"/>
      <c r="AY434"/>
      <c r="AZ434"/>
      <c r="BA434"/>
      <c r="BB434"/>
      <c r="BC434"/>
      <c r="BD434"/>
      <c r="BE434"/>
      <c r="BF434" s="41"/>
      <c r="BJ434"/>
      <c r="BK434"/>
      <c r="BL434"/>
      <c r="BM434"/>
      <c r="BN434"/>
      <c r="BO434" s="40"/>
      <c r="BP434" s="40"/>
      <c r="BU434"/>
      <c r="BV434"/>
      <c r="BW434"/>
      <c r="BX434"/>
      <c r="BY434"/>
      <c r="BZ434"/>
      <c r="CA434" s="40"/>
      <c r="CB434" s="40"/>
      <c r="CG434"/>
      <c r="CH434"/>
      <c r="CI434"/>
      <c r="CJ434" s="40"/>
      <c r="CK434" s="40"/>
    </row>
    <row r="435" spans="11:89" x14ac:dyDescent="0.2">
      <c r="K435"/>
      <c r="L435"/>
      <c r="M435"/>
      <c r="O435"/>
      <c r="P435" s="41"/>
      <c r="Q435" s="41"/>
      <c r="R435"/>
      <c r="S435"/>
      <c r="T435"/>
      <c r="U435"/>
      <c r="Y435" s="41"/>
      <c r="AB435" s="23"/>
      <c r="AC435" s="41"/>
      <c r="AD435" s="711"/>
      <c r="AE435" s="41"/>
      <c r="AI435"/>
      <c r="AJ435"/>
      <c r="AK435"/>
      <c r="AL435"/>
      <c r="AM435"/>
      <c r="AN435"/>
      <c r="AO435"/>
      <c r="AP435"/>
      <c r="AQ435"/>
      <c r="AR435"/>
      <c r="AW435"/>
      <c r="AX435"/>
      <c r="AY435"/>
      <c r="AZ435"/>
      <c r="BA435"/>
      <c r="BB435"/>
      <c r="BC435"/>
      <c r="BD435"/>
      <c r="BE435"/>
      <c r="BF435" s="41"/>
      <c r="BJ435"/>
      <c r="BK435"/>
      <c r="BL435"/>
      <c r="BM435"/>
      <c r="BN435"/>
      <c r="BO435" s="40"/>
      <c r="BP435" s="40"/>
      <c r="BU435"/>
      <c r="BV435"/>
      <c r="BW435"/>
      <c r="BX435"/>
      <c r="BY435"/>
      <c r="BZ435"/>
      <c r="CA435" s="40"/>
      <c r="CB435" s="40"/>
      <c r="CG435"/>
      <c r="CH435"/>
      <c r="CI435"/>
      <c r="CJ435" s="40"/>
      <c r="CK435" s="40"/>
    </row>
    <row r="436" spans="11:89" x14ac:dyDescent="0.2">
      <c r="K436"/>
      <c r="L436"/>
      <c r="M436"/>
      <c r="O436"/>
      <c r="P436" s="41"/>
      <c r="Q436" s="41"/>
      <c r="R436"/>
      <c r="S436"/>
      <c r="T436"/>
      <c r="U436"/>
      <c r="Y436" s="41"/>
      <c r="AB436" s="23"/>
      <c r="AC436" s="41"/>
      <c r="AD436" s="711"/>
      <c r="AE436" s="41"/>
      <c r="AI436"/>
      <c r="AJ436"/>
      <c r="AK436"/>
      <c r="AL436"/>
      <c r="AM436"/>
      <c r="AN436"/>
      <c r="AO436"/>
      <c r="AP436"/>
      <c r="AQ436"/>
      <c r="AR436"/>
      <c r="AW436"/>
      <c r="AX436"/>
      <c r="AY436"/>
      <c r="AZ436"/>
      <c r="BA436"/>
      <c r="BB436"/>
      <c r="BC436"/>
      <c r="BD436"/>
      <c r="BE436"/>
      <c r="BF436" s="41"/>
      <c r="BJ436"/>
      <c r="BK436"/>
      <c r="BL436"/>
      <c r="BM436"/>
      <c r="BN436"/>
      <c r="BO436" s="40"/>
      <c r="BP436" s="40"/>
      <c r="BU436"/>
      <c r="BV436"/>
      <c r="BW436"/>
      <c r="BX436"/>
      <c r="BY436"/>
      <c r="BZ436"/>
      <c r="CA436" s="40"/>
      <c r="CB436" s="40"/>
      <c r="CG436"/>
      <c r="CH436"/>
      <c r="CI436"/>
      <c r="CJ436" s="40"/>
      <c r="CK436" s="40"/>
    </row>
    <row r="437" spans="11:89" x14ac:dyDescent="0.2">
      <c r="K437"/>
      <c r="L437"/>
      <c r="M437"/>
      <c r="O437"/>
      <c r="P437" s="41"/>
      <c r="Q437" s="41"/>
      <c r="R437"/>
      <c r="S437"/>
      <c r="T437"/>
      <c r="U437"/>
      <c r="Y437" s="41"/>
      <c r="AB437" s="23"/>
      <c r="AC437" s="41"/>
      <c r="AD437" s="711"/>
      <c r="AE437" s="41"/>
      <c r="AI437"/>
      <c r="AJ437"/>
      <c r="AK437"/>
      <c r="AL437"/>
      <c r="AM437"/>
      <c r="AN437"/>
      <c r="AO437"/>
      <c r="AP437"/>
      <c r="AQ437"/>
      <c r="AR437"/>
      <c r="AW437"/>
      <c r="AX437"/>
      <c r="AY437"/>
      <c r="AZ437"/>
      <c r="BA437"/>
      <c r="BB437"/>
      <c r="BC437"/>
      <c r="BD437"/>
      <c r="BE437"/>
      <c r="BF437" s="41"/>
      <c r="BJ437"/>
      <c r="BK437"/>
      <c r="BL437"/>
      <c r="BM437"/>
      <c r="BN437"/>
      <c r="BO437" s="40"/>
      <c r="BP437" s="40"/>
      <c r="BU437"/>
      <c r="BV437"/>
      <c r="BW437"/>
      <c r="BX437"/>
      <c r="BY437"/>
      <c r="BZ437"/>
      <c r="CA437" s="40"/>
      <c r="CB437" s="40"/>
      <c r="CG437"/>
      <c r="CH437"/>
      <c r="CI437"/>
      <c r="CJ437" s="40"/>
      <c r="CK437" s="40"/>
    </row>
    <row r="438" spans="11:89" x14ac:dyDescent="0.2">
      <c r="K438"/>
      <c r="L438"/>
      <c r="M438"/>
      <c r="O438"/>
      <c r="P438" s="41"/>
      <c r="Q438" s="41"/>
      <c r="R438"/>
      <c r="S438"/>
      <c r="T438"/>
      <c r="U438"/>
      <c r="Y438" s="41"/>
      <c r="AB438" s="23"/>
      <c r="AC438" s="41"/>
      <c r="AD438" s="711"/>
      <c r="AE438" s="41"/>
      <c r="AI438"/>
      <c r="AJ438"/>
      <c r="AK438"/>
      <c r="AL438"/>
      <c r="AM438"/>
      <c r="AN438"/>
      <c r="AO438"/>
      <c r="AP438"/>
      <c r="AQ438"/>
      <c r="AR438"/>
      <c r="AW438"/>
      <c r="AX438"/>
      <c r="AY438"/>
      <c r="AZ438"/>
      <c r="BA438"/>
      <c r="BB438"/>
      <c r="BC438"/>
      <c r="BD438"/>
      <c r="BE438"/>
      <c r="BF438" s="41"/>
      <c r="BJ438"/>
      <c r="BK438"/>
      <c r="BL438"/>
      <c r="BM438"/>
      <c r="BN438"/>
      <c r="BO438" s="40"/>
      <c r="BP438" s="40"/>
      <c r="BU438"/>
      <c r="BV438"/>
      <c r="BW438"/>
      <c r="BX438"/>
      <c r="BY438"/>
      <c r="BZ438"/>
      <c r="CA438" s="40"/>
      <c r="CB438" s="40"/>
      <c r="CG438"/>
      <c r="CH438"/>
      <c r="CI438"/>
      <c r="CJ438" s="40"/>
      <c r="CK438" s="40"/>
    </row>
    <row r="439" spans="11:89" x14ac:dyDescent="0.2">
      <c r="K439"/>
      <c r="L439"/>
      <c r="M439"/>
      <c r="O439"/>
      <c r="P439" s="41"/>
      <c r="Q439" s="41"/>
      <c r="R439"/>
      <c r="S439"/>
      <c r="T439"/>
      <c r="U439"/>
      <c r="Y439" s="41"/>
      <c r="AB439" s="23"/>
      <c r="AC439" s="41"/>
      <c r="AD439" s="711"/>
      <c r="AE439" s="41"/>
      <c r="AI439"/>
      <c r="AJ439"/>
      <c r="AK439"/>
      <c r="AL439"/>
      <c r="AM439"/>
      <c r="AN439"/>
      <c r="AO439"/>
      <c r="AP439"/>
      <c r="AQ439"/>
      <c r="AR439"/>
      <c r="AW439"/>
      <c r="AX439"/>
      <c r="AY439"/>
      <c r="AZ439"/>
      <c r="BA439"/>
      <c r="BB439"/>
      <c r="BC439"/>
      <c r="BD439"/>
      <c r="BE439"/>
      <c r="BF439" s="41"/>
      <c r="BJ439"/>
      <c r="BK439"/>
      <c r="BL439"/>
      <c r="BM439"/>
      <c r="BN439"/>
      <c r="BO439" s="40"/>
      <c r="BP439" s="40"/>
      <c r="BU439"/>
      <c r="BV439"/>
      <c r="BW439"/>
      <c r="BX439"/>
      <c r="BY439"/>
      <c r="BZ439"/>
      <c r="CA439" s="40"/>
      <c r="CB439" s="40"/>
      <c r="CG439"/>
      <c r="CH439"/>
      <c r="CI439"/>
      <c r="CJ439" s="40"/>
      <c r="CK439" s="40"/>
    </row>
    <row r="440" spans="11:89" x14ac:dyDescent="0.2">
      <c r="K440"/>
      <c r="L440"/>
      <c r="M440"/>
      <c r="O440"/>
      <c r="P440" s="41"/>
      <c r="Q440" s="41"/>
      <c r="R440"/>
      <c r="S440"/>
      <c r="T440"/>
      <c r="U440"/>
      <c r="Y440" s="41"/>
      <c r="AB440" s="23"/>
      <c r="AC440" s="41"/>
      <c r="AD440" s="711"/>
      <c r="AE440" s="41"/>
      <c r="AI440"/>
      <c r="AJ440"/>
      <c r="AK440"/>
      <c r="AL440"/>
      <c r="AM440"/>
      <c r="AN440"/>
      <c r="AO440"/>
      <c r="AP440"/>
      <c r="AQ440"/>
      <c r="AR440"/>
      <c r="AW440"/>
      <c r="AX440"/>
      <c r="AY440"/>
      <c r="AZ440"/>
      <c r="BA440"/>
      <c r="BB440"/>
      <c r="BC440"/>
      <c r="BD440"/>
      <c r="BE440"/>
      <c r="BF440" s="41"/>
      <c r="BJ440"/>
      <c r="BK440"/>
      <c r="BL440"/>
      <c r="BM440"/>
      <c r="BN440"/>
      <c r="BO440" s="40"/>
      <c r="BP440" s="40"/>
      <c r="BU440"/>
      <c r="BV440"/>
      <c r="BW440"/>
      <c r="BX440"/>
      <c r="BY440"/>
      <c r="BZ440"/>
      <c r="CA440" s="40"/>
      <c r="CB440" s="40"/>
      <c r="CG440"/>
      <c r="CH440"/>
      <c r="CI440"/>
      <c r="CJ440" s="40"/>
      <c r="CK440" s="40"/>
    </row>
    <row r="441" spans="11:89" x14ac:dyDescent="0.2">
      <c r="K441"/>
      <c r="L441"/>
      <c r="M441"/>
      <c r="O441"/>
      <c r="P441" s="41"/>
      <c r="Q441" s="41"/>
      <c r="R441"/>
      <c r="S441"/>
      <c r="T441"/>
      <c r="U441"/>
      <c r="Y441" s="41"/>
      <c r="AB441" s="23"/>
      <c r="AC441" s="41"/>
      <c r="AD441" s="711"/>
      <c r="AE441" s="41"/>
      <c r="AI441"/>
      <c r="AJ441"/>
      <c r="AK441"/>
      <c r="AL441"/>
      <c r="AM441"/>
      <c r="AN441"/>
      <c r="AO441"/>
      <c r="AP441"/>
      <c r="AQ441"/>
      <c r="AR441"/>
      <c r="AW441"/>
      <c r="AX441"/>
      <c r="AY441"/>
      <c r="AZ441"/>
      <c r="BA441"/>
      <c r="BB441"/>
      <c r="BC441"/>
      <c r="BD441"/>
      <c r="BE441"/>
      <c r="BF441" s="41"/>
      <c r="BJ441"/>
      <c r="BK441"/>
      <c r="BL441"/>
      <c r="BM441"/>
      <c r="BN441"/>
      <c r="BO441" s="40"/>
      <c r="BP441" s="40"/>
      <c r="BU441"/>
      <c r="BV441"/>
      <c r="BW441"/>
      <c r="BX441"/>
      <c r="BY441"/>
      <c r="BZ441"/>
      <c r="CA441" s="40"/>
      <c r="CB441" s="40"/>
      <c r="CG441"/>
      <c r="CH441"/>
      <c r="CI441"/>
      <c r="CJ441" s="40"/>
      <c r="CK441" s="40"/>
    </row>
    <row r="442" spans="11:89" x14ac:dyDescent="0.2">
      <c r="K442"/>
      <c r="L442"/>
      <c r="M442"/>
      <c r="O442"/>
      <c r="P442" s="41"/>
      <c r="Q442" s="41"/>
      <c r="R442"/>
      <c r="S442"/>
      <c r="T442"/>
      <c r="U442"/>
      <c r="Y442" s="41"/>
      <c r="AB442" s="23"/>
      <c r="AC442" s="41"/>
      <c r="AD442" s="711"/>
      <c r="AE442" s="41"/>
      <c r="AI442"/>
      <c r="AJ442"/>
      <c r="AK442"/>
      <c r="AL442"/>
      <c r="AM442"/>
      <c r="AN442"/>
      <c r="AO442"/>
      <c r="AP442"/>
      <c r="AQ442"/>
      <c r="AR442"/>
      <c r="AW442"/>
      <c r="AX442"/>
      <c r="AY442"/>
      <c r="AZ442"/>
      <c r="BA442"/>
      <c r="BB442"/>
      <c r="BC442"/>
      <c r="BD442"/>
      <c r="BE442"/>
      <c r="BF442" s="41"/>
      <c r="BJ442"/>
      <c r="BK442"/>
      <c r="BL442"/>
      <c r="BM442"/>
      <c r="BN442"/>
      <c r="BO442" s="40"/>
      <c r="BP442" s="40"/>
      <c r="BU442"/>
      <c r="BV442"/>
      <c r="BW442"/>
      <c r="BX442"/>
      <c r="BY442"/>
      <c r="BZ442"/>
      <c r="CA442" s="40"/>
      <c r="CB442" s="40"/>
      <c r="CG442"/>
      <c r="CH442"/>
      <c r="CI442"/>
      <c r="CJ442" s="40"/>
      <c r="CK442" s="40"/>
    </row>
    <row r="443" spans="11:89" x14ac:dyDescent="0.2">
      <c r="K443"/>
      <c r="L443"/>
      <c r="M443"/>
      <c r="O443"/>
      <c r="P443" s="41"/>
      <c r="Q443" s="41"/>
      <c r="R443"/>
      <c r="S443"/>
      <c r="T443"/>
      <c r="U443"/>
      <c r="Y443" s="41"/>
      <c r="AB443" s="23"/>
      <c r="AC443" s="41"/>
      <c r="AD443" s="711"/>
      <c r="AE443" s="41"/>
      <c r="AI443"/>
      <c r="AJ443"/>
      <c r="AK443"/>
      <c r="AL443"/>
      <c r="AM443"/>
      <c r="AN443"/>
      <c r="AO443"/>
      <c r="AP443"/>
      <c r="AQ443"/>
      <c r="AR443"/>
      <c r="AW443"/>
      <c r="AX443"/>
      <c r="AY443"/>
      <c r="AZ443"/>
      <c r="BA443"/>
      <c r="BB443"/>
      <c r="BC443"/>
      <c r="BD443"/>
      <c r="BE443"/>
      <c r="BF443" s="41"/>
      <c r="BJ443"/>
      <c r="BK443"/>
      <c r="BL443"/>
      <c r="BM443"/>
      <c r="BN443"/>
      <c r="BO443" s="40"/>
      <c r="BP443" s="40"/>
      <c r="BU443"/>
      <c r="BV443"/>
      <c r="BW443"/>
      <c r="BX443"/>
      <c r="BY443"/>
      <c r="BZ443"/>
      <c r="CA443" s="40"/>
      <c r="CB443" s="40"/>
      <c r="CG443"/>
      <c r="CH443"/>
      <c r="CI443"/>
      <c r="CJ443" s="40"/>
      <c r="CK443" s="40"/>
    </row>
    <row r="444" spans="11:89" x14ac:dyDescent="0.2">
      <c r="K444"/>
      <c r="L444"/>
      <c r="M444"/>
      <c r="O444"/>
      <c r="P444" s="41"/>
      <c r="Q444" s="41"/>
      <c r="R444"/>
      <c r="S444"/>
      <c r="T444"/>
      <c r="U444"/>
      <c r="Y444" s="41"/>
      <c r="AB444" s="23"/>
      <c r="AC444" s="41"/>
      <c r="AD444" s="711"/>
      <c r="AE444" s="41"/>
      <c r="AI444"/>
      <c r="AJ444"/>
      <c r="AK444"/>
      <c r="AL444"/>
      <c r="AM444"/>
      <c r="AN444"/>
      <c r="AO444"/>
      <c r="AP444"/>
      <c r="AQ444"/>
      <c r="AR444"/>
      <c r="AW444"/>
      <c r="AX444"/>
      <c r="AY444"/>
      <c r="AZ444"/>
      <c r="BA444"/>
      <c r="BB444"/>
      <c r="BC444"/>
      <c r="BD444"/>
      <c r="BE444"/>
      <c r="BF444" s="41"/>
      <c r="BJ444"/>
      <c r="BK444"/>
      <c r="BL444"/>
      <c r="BM444"/>
      <c r="BN444"/>
      <c r="BO444" s="40"/>
      <c r="BP444" s="40"/>
      <c r="BU444"/>
      <c r="BV444"/>
      <c r="BW444"/>
      <c r="BX444"/>
      <c r="BY444"/>
      <c r="BZ444"/>
      <c r="CA444" s="40"/>
      <c r="CB444" s="40"/>
      <c r="CG444"/>
      <c r="CH444"/>
      <c r="CI444"/>
      <c r="CJ444" s="40"/>
      <c r="CK444" s="40"/>
    </row>
    <row r="445" spans="11:89" x14ac:dyDescent="0.2">
      <c r="K445"/>
      <c r="L445"/>
      <c r="M445"/>
      <c r="O445"/>
      <c r="P445" s="41"/>
      <c r="Q445" s="41"/>
      <c r="R445"/>
      <c r="S445"/>
      <c r="T445"/>
      <c r="U445"/>
      <c r="Y445" s="41"/>
      <c r="AB445" s="23"/>
      <c r="AC445" s="41"/>
      <c r="AD445" s="711"/>
      <c r="AE445" s="41"/>
      <c r="AI445"/>
      <c r="AJ445"/>
      <c r="AK445"/>
      <c r="AL445"/>
      <c r="AM445"/>
      <c r="AN445"/>
      <c r="AO445"/>
      <c r="AP445"/>
      <c r="AQ445"/>
      <c r="AR445"/>
      <c r="AW445"/>
      <c r="AX445"/>
      <c r="AY445"/>
      <c r="AZ445"/>
      <c r="BA445"/>
      <c r="BB445"/>
      <c r="BC445"/>
      <c r="BD445"/>
      <c r="BE445"/>
      <c r="BF445" s="41"/>
      <c r="BJ445"/>
      <c r="BK445"/>
      <c r="BL445"/>
      <c r="BM445"/>
      <c r="BN445"/>
      <c r="BO445" s="40"/>
      <c r="BP445" s="40"/>
      <c r="BU445"/>
      <c r="BV445"/>
      <c r="BW445"/>
      <c r="BX445"/>
      <c r="BY445"/>
      <c r="BZ445"/>
      <c r="CA445" s="40"/>
      <c r="CB445" s="40"/>
      <c r="CG445"/>
      <c r="CH445"/>
      <c r="CI445"/>
      <c r="CJ445" s="40"/>
      <c r="CK445" s="40"/>
    </row>
    <row r="446" spans="11:89" x14ac:dyDescent="0.2">
      <c r="K446"/>
      <c r="L446"/>
      <c r="M446"/>
      <c r="O446"/>
      <c r="P446" s="41"/>
      <c r="Q446" s="41"/>
      <c r="R446"/>
      <c r="S446"/>
      <c r="T446"/>
      <c r="U446"/>
      <c r="Y446" s="41"/>
      <c r="AB446" s="23"/>
      <c r="AC446" s="41"/>
      <c r="AD446" s="711"/>
      <c r="AE446" s="41"/>
      <c r="AI446"/>
      <c r="AJ446"/>
      <c r="AK446"/>
      <c r="AL446"/>
      <c r="AM446"/>
      <c r="AN446"/>
      <c r="AO446"/>
      <c r="AP446"/>
      <c r="AQ446"/>
      <c r="AR446"/>
      <c r="AW446"/>
      <c r="AX446"/>
      <c r="AY446"/>
      <c r="AZ446"/>
      <c r="BA446"/>
      <c r="BB446"/>
      <c r="BC446"/>
      <c r="BD446"/>
      <c r="BE446"/>
      <c r="BF446" s="41"/>
      <c r="BJ446"/>
      <c r="BK446"/>
      <c r="BL446"/>
      <c r="BM446"/>
      <c r="BN446"/>
      <c r="BO446" s="40"/>
      <c r="BP446" s="40"/>
      <c r="BU446"/>
      <c r="BV446"/>
      <c r="BW446"/>
      <c r="BX446"/>
      <c r="BY446"/>
      <c r="BZ446"/>
      <c r="CA446" s="40"/>
      <c r="CB446" s="40"/>
      <c r="CG446"/>
      <c r="CH446"/>
      <c r="CI446"/>
      <c r="CJ446" s="40"/>
      <c r="CK446" s="40"/>
    </row>
    <row r="447" spans="11:89" x14ac:dyDescent="0.2">
      <c r="K447"/>
      <c r="L447"/>
      <c r="M447"/>
      <c r="O447"/>
      <c r="P447" s="41"/>
      <c r="Q447" s="41"/>
      <c r="R447"/>
      <c r="S447"/>
      <c r="T447"/>
      <c r="U447"/>
      <c r="Y447" s="41"/>
      <c r="AB447" s="23"/>
      <c r="AC447" s="41"/>
      <c r="AD447" s="711"/>
      <c r="AE447" s="41"/>
      <c r="AI447"/>
      <c r="AJ447"/>
      <c r="AK447"/>
      <c r="AL447"/>
      <c r="AM447"/>
      <c r="AN447"/>
      <c r="AO447"/>
      <c r="AP447"/>
      <c r="AQ447"/>
      <c r="AR447"/>
      <c r="AW447"/>
      <c r="AX447"/>
      <c r="AY447"/>
      <c r="AZ447"/>
      <c r="BA447"/>
      <c r="BB447"/>
      <c r="BC447"/>
      <c r="BD447"/>
      <c r="BE447"/>
      <c r="BF447" s="41"/>
      <c r="BJ447"/>
      <c r="BK447"/>
      <c r="BL447"/>
      <c r="BM447"/>
      <c r="BN447"/>
      <c r="BO447" s="40"/>
      <c r="BP447" s="40"/>
      <c r="BU447"/>
      <c r="BV447"/>
      <c r="BW447"/>
      <c r="BX447"/>
      <c r="BY447"/>
      <c r="BZ447"/>
      <c r="CA447" s="40"/>
      <c r="CB447" s="40"/>
      <c r="CG447"/>
      <c r="CH447"/>
      <c r="CI447"/>
      <c r="CJ447" s="40"/>
      <c r="CK447" s="40"/>
    </row>
    <row r="448" spans="11:89" x14ac:dyDescent="0.2">
      <c r="K448"/>
      <c r="L448"/>
      <c r="M448"/>
      <c r="O448"/>
      <c r="P448" s="41"/>
      <c r="Q448" s="41"/>
      <c r="R448"/>
      <c r="S448"/>
      <c r="T448"/>
      <c r="U448"/>
      <c r="Y448" s="41"/>
      <c r="AB448" s="23"/>
      <c r="AC448" s="41"/>
      <c r="AD448" s="711"/>
      <c r="AE448" s="41"/>
      <c r="AI448"/>
      <c r="AJ448"/>
      <c r="AK448"/>
      <c r="AL448"/>
      <c r="AM448"/>
      <c r="AN448"/>
      <c r="AO448"/>
      <c r="AP448"/>
      <c r="AQ448"/>
      <c r="AR448"/>
      <c r="AW448"/>
      <c r="AX448"/>
      <c r="AY448"/>
      <c r="AZ448"/>
      <c r="BA448"/>
      <c r="BB448"/>
      <c r="BC448"/>
      <c r="BD448"/>
      <c r="BE448"/>
      <c r="BF448" s="41"/>
      <c r="BJ448"/>
      <c r="BK448"/>
      <c r="BL448"/>
      <c r="BM448"/>
      <c r="BN448"/>
      <c r="BO448" s="40"/>
      <c r="BP448" s="40"/>
      <c r="BU448"/>
      <c r="BV448"/>
      <c r="BW448"/>
      <c r="BX448"/>
      <c r="BY448"/>
      <c r="BZ448"/>
      <c r="CA448" s="40"/>
      <c r="CB448" s="40"/>
      <c r="CG448"/>
      <c r="CH448"/>
      <c r="CI448"/>
      <c r="CJ448" s="40"/>
      <c r="CK448" s="40"/>
    </row>
    <row r="449" spans="11:89" x14ac:dyDescent="0.2">
      <c r="K449"/>
      <c r="L449"/>
      <c r="M449"/>
      <c r="O449"/>
      <c r="P449" s="41"/>
      <c r="Q449" s="41"/>
      <c r="R449"/>
      <c r="S449"/>
      <c r="T449"/>
      <c r="U449"/>
      <c r="Y449" s="41"/>
      <c r="AB449" s="23"/>
      <c r="AC449" s="41"/>
      <c r="AD449" s="711"/>
      <c r="AE449" s="41"/>
      <c r="AI449"/>
      <c r="AJ449"/>
      <c r="AK449"/>
      <c r="AL449"/>
      <c r="AM449"/>
      <c r="AN449"/>
      <c r="AO449"/>
      <c r="AP449"/>
      <c r="AQ449"/>
      <c r="AR449"/>
      <c r="AW449"/>
      <c r="AX449"/>
      <c r="AY449"/>
      <c r="AZ449"/>
      <c r="BA449"/>
      <c r="BB449"/>
      <c r="BC449"/>
      <c r="BD449"/>
      <c r="BE449"/>
      <c r="BF449" s="41"/>
      <c r="BJ449"/>
      <c r="BK449"/>
      <c r="BL449"/>
      <c r="BM449"/>
      <c r="BN449"/>
      <c r="BO449" s="40"/>
      <c r="BP449" s="40"/>
      <c r="BU449"/>
      <c r="BV449"/>
      <c r="BW449"/>
      <c r="BX449"/>
      <c r="BY449"/>
      <c r="BZ449"/>
      <c r="CA449" s="40"/>
      <c r="CB449" s="40"/>
      <c r="CG449"/>
      <c r="CH449"/>
      <c r="CI449"/>
      <c r="CJ449" s="40"/>
      <c r="CK449" s="40"/>
    </row>
    <row r="450" spans="11:89" x14ac:dyDescent="0.2">
      <c r="K450"/>
      <c r="L450"/>
      <c r="M450"/>
      <c r="O450"/>
      <c r="P450" s="41"/>
      <c r="Q450" s="41"/>
      <c r="R450"/>
      <c r="S450"/>
      <c r="T450"/>
      <c r="U450"/>
      <c r="Y450" s="41"/>
      <c r="AB450" s="23"/>
      <c r="AC450" s="41"/>
      <c r="AD450" s="711"/>
      <c r="AE450" s="41"/>
      <c r="AI450"/>
      <c r="AJ450"/>
      <c r="AK450"/>
      <c r="AL450"/>
      <c r="AM450"/>
      <c r="AN450"/>
      <c r="AO450"/>
      <c r="AP450"/>
      <c r="AQ450"/>
      <c r="AR450"/>
      <c r="AW450"/>
      <c r="AX450"/>
      <c r="AY450"/>
      <c r="AZ450"/>
      <c r="BA450"/>
      <c r="BB450"/>
      <c r="BC450"/>
      <c r="BD450"/>
      <c r="BE450"/>
      <c r="BF450" s="41"/>
      <c r="BJ450"/>
      <c r="BK450"/>
      <c r="BL450"/>
      <c r="BM450"/>
      <c r="BN450"/>
      <c r="BO450" s="40"/>
      <c r="BP450" s="40"/>
      <c r="BU450"/>
      <c r="BV450"/>
      <c r="BW450"/>
      <c r="BX450"/>
      <c r="BY450"/>
      <c r="BZ450"/>
      <c r="CA450" s="40"/>
      <c r="CB450" s="40"/>
      <c r="CG450"/>
      <c r="CH450"/>
      <c r="CI450"/>
      <c r="CJ450" s="40"/>
      <c r="CK450" s="40"/>
    </row>
    <row r="451" spans="11:89" x14ac:dyDescent="0.2">
      <c r="K451"/>
      <c r="L451"/>
      <c r="M451"/>
      <c r="O451"/>
      <c r="P451" s="41"/>
      <c r="Q451" s="41"/>
      <c r="R451"/>
      <c r="S451"/>
      <c r="T451"/>
      <c r="U451"/>
      <c r="Y451" s="41"/>
      <c r="AB451" s="23"/>
      <c r="AC451" s="41"/>
      <c r="AD451" s="711"/>
      <c r="AE451" s="41"/>
      <c r="AI451"/>
      <c r="AJ451"/>
      <c r="AK451"/>
      <c r="AL451"/>
      <c r="AM451"/>
      <c r="AN451"/>
      <c r="AO451"/>
      <c r="AP451"/>
      <c r="AQ451"/>
      <c r="AR451"/>
      <c r="AW451"/>
      <c r="AX451"/>
      <c r="AY451"/>
      <c r="AZ451"/>
      <c r="BA451"/>
      <c r="BB451"/>
      <c r="BC451"/>
      <c r="BD451"/>
      <c r="BE451"/>
      <c r="BF451" s="41"/>
      <c r="BJ451"/>
      <c r="BK451"/>
      <c r="BL451"/>
      <c r="BM451"/>
      <c r="BN451"/>
      <c r="BO451" s="40"/>
      <c r="BP451" s="40"/>
      <c r="BU451"/>
      <c r="BV451"/>
      <c r="BW451"/>
      <c r="BX451"/>
      <c r="BY451"/>
      <c r="BZ451"/>
      <c r="CA451" s="40"/>
      <c r="CB451" s="40"/>
      <c r="CG451"/>
      <c r="CH451"/>
      <c r="CI451"/>
      <c r="CJ451" s="40"/>
      <c r="CK451" s="40"/>
    </row>
    <row r="452" spans="11:89" x14ac:dyDescent="0.2">
      <c r="K452"/>
      <c r="L452"/>
      <c r="M452"/>
      <c r="O452"/>
      <c r="P452" s="41"/>
      <c r="Q452" s="41"/>
      <c r="R452"/>
      <c r="S452"/>
      <c r="T452"/>
      <c r="U452"/>
      <c r="Y452" s="41"/>
      <c r="AB452" s="23"/>
      <c r="AC452" s="41"/>
      <c r="AD452" s="711"/>
      <c r="AE452" s="41"/>
      <c r="AI452"/>
      <c r="AJ452"/>
      <c r="AK452"/>
      <c r="AL452"/>
      <c r="AM452"/>
      <c r="AN452"/>
      <c r="AO452"/>
      <c r="AP452"/>
      <c r="AQ452"/>
      <c r="AR452"/>
      <c r="AW452"/>
      <c r="AX452"/>
      <c r="AY452"/>
      <c r="AZ452"/>
      <c r="BA452"/>
      <c r="BB452"/>
      <c r="BC452"/>
      <c r="BD452"/>
      <c r="BE452"/>
      <c r="BF452" s="41"/>
      <c r="BJ452"/>
      <c r="BK452"/>
      <c r="BL452"/>
      <c r="BM452"/>
      <c r="BN452"/>
      <c r="BO452" s="40"/>
      <c r="BP452" s="40"/>
      <c r="BU452"/>
      <c r="BV452"/>
      <c r="BW452"/>
      <c r="BX452"/>
      <c r="BY452"/>
      <c r="BZ452"/>
      <c r="CA452" s="40"/>
      <c r="CB452" s="40"/>
      <c r="CG452"/>
      <c r="CH452"/>
      <c r="CI452"/>
      <c r="CJ452" s="40"/>
      <c r="CK452" s="40"/>
    </row>
    <row r="453" spans="11:89" x14ac:dyDescent="0.2">
      <c r="K453"/>
      <c r="L453"/>
      <c r="M453"/>
      <c r="O453"/>
      <c r="P453" s="41"/>
      <c r="Q453" s="41"/>
      <c r="R453"/>
      <c r="S453"/>
      <c r="T453"/>
      <c r="U453"/>
      <c r="Y453" s="41"/>
      <c r="AB453" s="23"/>
      <c r="AC453" s="41"/>
      <c r="AD453" s="711"/>
      <c r="AE453" s="41"/>
      <c r="AI453"/>
      <c r="AJ453"/>
      <c r="AK453"/>
      <c r="AL453"/>
      <c r="AM453"/>
      <c r="AN453"/>
      <c r="AO453"/>
      <c r="AP453"/>
      <c r="AQ453"/>
      <c r="AR453"/>
      <c r="AW453"/>
      <c r="AX453"/>
      <c r="AY453"/>
      <c r="AZ453"/>
      <c r="BA453"/>
      <c r="BB453"/>
      <c r="BC453"/>
      <c r="BD453"/>
      <c r="BE453"/>
      <c r="BF453" s="41"/>
      <c r="BJ453"/>
      <c r="BK453"/>
      <c r="BL453"/>
      <c r="BM453"/>
      <c r="BN453"/>
      <c r="BO453" s="40"/>
      <c r="BP453" s="40"/>
      <c r="BU453"/>
      <c r="BV453"/>
      <c r="BW453"/>
      <c r="BX453"/>
      <c r="BY453"/>
      <c r="BZ453"/>
      <c r="CA453" s="40"/>
      <c r="CB453" s="40"/>
      <c r="CG453"/>
      <c r="CH453"/>
      <c r="CI453"/>
      <c r="CJ453" s="40"/>
      <c r="CK453" s="40"/>
    </row>
    <row r="454" spans="11:89" x14ac:dyDescent="0.2">
      <c r="K454"/>
      <c r="L454"/>
      <c r="M454"/>
      <c r="O454"/>
      <c r="P454" s="41"/>
      <c r="Q454" s="41"/>
      <c r="R454"/>
      <c r="S454"/>
      <c r="T454"/>
      <c r="U454"/>
      <c r="Y454" s="41"/>
      <c r="AB454" s="23"/>
      <c r="AC454" s="41"/>
      <c r="AD454" s="711"/>
      <c r="AE454" s="41"/>
      <c r="AI454"/>
      <c r="AJ454"/>
      <c r="AK454"/>
      <c r="AL454"/>
      <c r="AM454"/>
      <c r="AN454"/>
      <c r="AO454"/>
      <c r="AP454"/>
      <c r="AQ454"/>
      <c r="AR454"/>
      <c r="AW454"/>
      <c r="AX454"/>
      <c r="AY454"/>
      <c r="AZ454"/>
      <c r="BA454"/>
      <c r="BB454"/>
      <c r="BC454"/>
      <c r="BD454"/>
      <c r="BE454"/>
      <c r="BF454" s="41"/>
      <c r="BJ454"/>
      <c r="BK454"/>
      <c r="BL454"/>
      <c r="BM454"/>
      <c r="BN454"/>
      <c r="BO454" s="40"/>
      <c r="BP454" s="40"/>
      <c r="BU454"/>
      <c r="BV454"/>
      <c r="BW454"/>
      <c r="BX454"/>
      <c r="BY454"/>
      <c r="BZ454"/>
      <c r="CA454" s="40"/>
      <c r="CB454" s="40"/>
      <c r="CG454"/>
      <c r="CH454"/>
      <c r="CI454"/>
      <c r="CJ454" s="40"/>
      <c r="CK454" s="40"/>
    </row>
    <row r="455" spans="11:89" x14ac:dyDescent="0.2">
      <c r="K455"/>
      <c r="L455"/>
      <c r="M455"/>
      <c r="O455"/>
      <c r="P455" s="41"/>
      <c r="Q455" s="41"/>
      <c r="R455"/>
      <c r="S455"/>
      <c r="T455"/>
      <c r="U455"/>
      <c r="Y455" s="41"/>
      <c r="AB455" s="23"/>
      <c r="AC455" s="41"/>
      <c r="AD455" s="711"/>
      <c r="AE455" s="41"/>
      <c r="AI455"/>
      <c r="AJ455"/>
      <c r="AK455"/>
      <c r="AL455"/>
      <c r="AM455"/>
      <c r="AN455"/>
      <c r="AO455"/>
      <c r="AP455"/>
      <c r="AQ455"/>
      <c r="AR455"/>
      <c r="AW455"/>
      <c r="AX455"/>
      <c r="AY455"/>
      <c r="AZ455"/>
      <c r="BA455"/>
      <c r="BB455"/>
      <c r="BC455"/>
      <c r="BD455"/>
      <c r="BE455"/>
      <c r="BF455" s="41"/>
      <c r="BJ455"/>
      <c r="BK455"/>
      <c r="BL455"/>
      <c r="BM455"/>
      <c r="BN455"/>
      <c r="BO455" s="40"/>
      <c r="BP455" s="40"/>
      <c r="BU455"/>
      <c r="BV455"/>
      <c r="BW455"/>
      <c r="BX455"/>
      <c r="BY455"/>
      <c r="BZ455"/>
      <c r="CA455" s="40"/>
      <c r="CB455" s="40"/>
      <c r="CG455"/>
      <c r="CH455"/>
      <c r="CI455"/>
      <c r="CJ455" s="40"/>
      <c r="CK455" s="40"/>
    </row>
    <row r="456" spans="11:89" x14ac:dyDescent="0.2">
      <c r="K456"/>
      <c r="L456"/>
      <c r="M456"/>
      <c r="O456"/>
      <c r="P456" s="41"/>
      <c r="Q456" s="41"/>
      <c r="R456"/>
      <c r="S456"/>
      <c r="T456"/>
      <c r="U456"/>
      <c r="Y456" s="41"/>
      <c r="AB456" s="23"/>
      <c r="AC456" s="41"/>
      <c r="AD456" s="711"/>
      <c r="AE456" s="41"/>
      <c r="AI456"/>
      <c r="AJ456"/>
      <c r="AK456"/>
      <c r="AL456"/>
      <c r="AM456"/>
      <c r="AN456"/>
      <c r="AO456"/>
      <c r="AP456"/>
      <c r="AQ456"/>
      <c r="AR456"/>
      <c r="AW456"/>
      <c r="AX456"/>
      <c r="AY456"/>
      <c r="AZ456"/>
      <c r="BA456"/>
      <c r="BB456"/>
      <c r="BC456"/>
      <c r="BD456"/>
      <c r="BE456"/>
      <c r="BF456" s="41"/>
      <c r="BJ456"/>
      <c r="BK456"/>
      <c r="BL456"/>
      <c r="BM456"/>
      <c r="BN456"/>
      <c r="BO456" s="40"/>
      <c r="BP456" s="40"/>
      <c r="BU456"/>
      <c r="BV456"/>
      <c r="BW456"/>
      <c r="BX456"/>
      <c r="BY456"/>
      <c r="BZ456"/>
      <c r="CA456" s="40"/>
      <c r="CB456" s="40"/>
      <c r="CG456"/>
      <c r="CH456"/>
      <c r="CI456"/>
      <c r="CJ456" s="40"/>
      <c r="CK456" s="40"/>
    </row>
    <row r="457" spans="11:89" x14ac:dyDescent="0.2">
      <c r="K457"/>
      <c r="L457"/>
      <c r="M457"/>
      <c r="O457"/>
      <c r="P457" s="41"/>
      <c r="Q457" s="41"/>
      <c r="R457"/>
      <c r="S457"/>
      <c r="T457"/>
      <c r="U457"/>
      <c r="Y457" s="41"/>
      <c r="AB457" s="23"/>
      <c r="AC457" s="41"/>
      <c r="AD457" s="711"/>
      <c r="AE457" s="41"/>
      <c r="AI457"/>
      <c r="AJ457"/>
      <c r="AK457"/>
      <c r="AL457"/>
      <c r="AM457"/>
      <c r="AN457"/>
      <c r="AO457"/>
      <c r="AP457"/>
      <c r="AQ457"/>
      <c r="AR457"/>
      <c r="AW457"/>
      <c r="AX457"/>
      <c r="AY457"/>
      <c r="AZ457"/>
      <c r="BA457"/>
      <c r="BB457"/>
      <c r="BC457"/>
      <c r="BD457"/>
      <c r="BE457"/>
      <c r="BF457" s="41"/>
      <c r="BJ457"/>
      <c r="BK457"/>
      <c r="BL457"/>
      <c r="BM457"/>
      <c r="BN457"/>
      <c r="BO457" s="40"/>
      <c r="BP457" s="40"/>
      <c r="BU457"/>
      <c r="BV457"/>
      <c r="BW457"/>
      <c r="BX457"/>
      <c r="BY457"/>
      <c r="BZ457"/>
      <c r="CA457" s="40"/>
      <c r="CB457" s="40"/>
      <c r="CG457"/>
      <c r="CH457"/>
      <c r="CI457"/>
      <c r="CJ457" s="40"/>
      <c r="CK457" s="40"/>
    </row>
    <row r="458" spans="11:89" x14ac:dyDescent="0.2">
      <c r="K458"/>
      <c r="L458"/>
      <c r="M458"/>
      <c r="O458"/>
      <c r="P458" s="41"/>
      <c r="Q458" s="41"/>
      <c r="R458"/>
      <c r="S458"/>
      <c r="T458"/>
      <c r="U458"/>
      <c r="Y458" s="41"/>
      <c r="AB458" s="23"/>
      <c r="AC458" s="41"/>
      <c r="AD458" s="711"/>
      <c r="AE458" s="41"/>
      <c r="AI458"/>
      <c r="AJ458"/>
      <c r="AK458"/>
      <c r="AL458"/>
      <c r="AM458"/>
      <c r="AN458"/>
      <c r="AO458"/>
      <c r="AP458"/>
      <c r="AQ458"/>
      <c r="AR458"/>
      <c r="AW458"/>
      <c r="AX458"/>
      <c r="AY458"/>
      <c r="AZ458"/>
      <c r="BA458"/>
      <c r="BB458"/>
      <c r="BC458"/>
      <c r="BD458"/>
      <c r="BE458"/>
      <c r="BF458" s="41"/>
      <c r="BJ458"/>
      <c r="BK458"/>
      <c r="BL458"/>
      <c r="BM458"/>
      <c r="BN458"/>
      <c r="BO458" s="40"/>
      <c r="BP458" s="40"/>
      <c r="BU458"/>
      <c r="BV458"/>
      <c r="BW458"/>
      <c r="BX458"/>
      <c r="BY458"/>
      <c r="BZ458"/>
      <c r="CA458" s="40"/>
      <c r="CB458" s="40"/>
      <c r="CG458"/>
      <c r="CH458"/>
      <c r="CI458"/>
      <c r="CJ458" s="40"/>
      <c r="CK458" s="40"/>
    </row>
    <row r="459" spans="11:89" x14ac:dyDescent="0.2">
      <c r="K459"/>
      <c r="L459"/>
      <c r="M459"/>
      <c r="O459"/>
      <c r="P459" s="41"/>
      <c r="Q459" s="41"/>
      <c r="R459"/>
      <c r="S459"/>
      <c r="T459"/>
      <c r="U459"/>
      <c r="Y459" s="41"/>
      <c r="AB459" s="23"/>
      <c r="AC459" s="41"/>
      <c r="AD459" s="711"/>
      <c r="AE459" s="41"/>
      <c r="AI459"/>
      <c r="AJ459"/>
      <c r="AK459"/>
      <c r="AL459"/>
      <c r="AM459"/>
      <c r="AN459"/>
      <c r="AO459"/>
      <c r="AP459"/>
      <c r="AQ459"/>
      <c r="AR459"/>
      <c r="AW459"/>
      <c r="AX459"/>
      <c r="AY459"/>
      <c r="AZ459"/>
      <c r="BA459"/>
      <c r="BB459"/>
      <c r="BC459"/>
      <c r="BD459"/>
      <c r="BE459"/>
      <c r="BF459" s="41"/>
      <c r="BJ459"/>
      <c r="BK459"/>
      <c r="BL459"/>
      <c r="BM459"/>
      <c r="BN459"/>
      <c r="BO459" s="40"/>
      <c r="BP459" s="40"/>
      <c r="BU459"/>
      <c r="BV459"/>
      <c r="BW459"/>
      <c r="BX459"/>
      <c r="BY459"/>
      <c r="BZ459"/>
      <c r="CA459" s="40"/>
      <c r="CB459" s="40"/>
      <c r="CG459"/>
      <c r="CH459"/>
      <c r="CI459"/>
      <c r="CJ459" s="40"/>
      <c r="CK459" s="40"/>
    </row>
    <row r="460" spans="11:89" x14ac:dyDescent="0.2">
      <c r="K460"/>
      <c r="L460"/>
      <c r="M460"/>
      <c r="O460"/>
      <c r="P460" s="41"/>
      <c r="Q460" s="41"/>
      <c r="R460"/>
      <c r="S460"/>
      <c r="T460"/>
      <c r="U460"/>
      <c r="Y460" s="41"/>
      <c r="AB460" s="23"/>
      <c r="AC460" s="41"/>
      <c r="AD460" s="711"/>
      <c r="AE460" s="41"/>
      <c r="AI460"/>
      <c r="AJ460"/>
      <c r="AK460"/>
      <c r="AL460"/>
      <c r="AM460"/>
      <c r="AN460"/>
      <c r="AO460"/>
      <c r="AP460"/>
      <c r="AQ460"/>
      <c r="AR460"/>
      <c r="AW460"/>
      <c r="AX460"/>
      <c r="AY460"/>
      <c r="AZ460"/>
      <c r="BA460"/>
      <c r="BB460"/>
      <c r="BC460"/>
      <c r="BD460"/>
      <c r="BE460"/>
      <c r="BF460" s="41"/>
      <c r="BJ460"/>
      <c r="BK460"/>
      <c r="BL460"/>
      <c r="BM460"/>
      <c r="BN460"/>
      <c r="BO460" s="40"/>
      <c r="BP460" s="40"/>
      <c r="BU460"/>
      <c r="BV460"/>
      <c r="BW460"/>
      <c r="BX460"/>
      <c r="BY460"/>
      <c r="BZ460"/>
      <c r="CA460" s="40"/>
      <c r="CB460" s="40"/>
      <c r="CG460"/>
      <c r="CH460"/>
      <c r="CI460"/>
      <c r="CJ460" s="40"/>
      <c r="CK460" s="40"/>
    </row>
    <row r="461" spans="11:89" x14ac:dyDescent="0.2">
      <c r="K461"/>
      <c r="L461"/>
      <c r="M461"/>
      <c r="O461"/>
      <c r="P461" s="41"/>
      <c r="Q461" s="41"/>
      <c r="R461"/>
      <c r="S461"/>
      <c r="T461"/>
      <c r="U461"/>
      <c r="Y461" s="41"/>
      <c r="AB461" s="23"/>
      <c r="AC461" s="41"/>
      <c r="AD461" s="711"/>
      <c r="AE461" s="41"/>
      <c r="AI461"/>
      <c r="AJ461"/>
      <c r="AK461"/>
      <c r="AL461"/>
      <c r="AM461"/>
      <c r="AN461"/>
      <c r="AO461"/>
      <c r="AP461"/>
      <c r="AQ461"/>
      <c r="AR461"/>
      <c r="AW461"/>
      <c r="AX461"/>
      <c r="AY461"/>
      <c r="AZ461"/>
      <c r="BA461"/>
      <c r="BB461"/>
      <c r="BC461"/>
      <c r="BD461"/>
      <c r="BE461"/>
      <c r="BF461" s="41"/>
      <c r="BJ461"/>
      <c r="BK461"/>
      <c r="BL461"/>
      <c r="BM461"/>
      <c r="BN461"/>
      <c r="BO461" s="40"/>
      <c r="BP461" s="40"/>
      <c r="BU461"/>
      <c r="BV461"/>
      <c r="BW461"/>
      <c r="BX461"/>
      <c r="BY461"/>
      <c r="BZ461"/>
      <c r="CA461" s="40"/>
      <c r="CB461" s="40"/>
      <c r="CG461"/>
      <c r="CH461"/>
      <c r="CI461"/>
      <c r="CJ461" s="40"/>
      <c r="CK461" s="40"/>
    </row>
    <row r="462" spans="11:89" x14ac:dyDescent="0.2">
      <c r="K462"/>
      <c r="L462"/>
      <c r="M462"/>
      <c r="O462"/>
      <c r="P462" s="41"/>
      <c r="Q462" s="41"/>
      <c r="R462"/>
      <c r="S462"/>
      <c r="T462"/>
      <c r="U462"/>
      <c r="Y462" s="41"/>
      <c r="AB462" s="23"/>
      <c r="AC462" s="41"/>
      <c r="AD462" s="711"/>
      <c r="AE462" s="41"/>
      <c r="AI462"/>
      <c r="AJ462"/>
      <c r="AK462"/>
      <c r="AL462"/>
      <c r="AM462"/>
      <c r="AN462"/>
      <c r="AO462"/>
      <c r="AP462"/>
      <c r="AQ462"/>
      <c r="AR462"/>
      <c r="AW462"/>
      <c r="AX462"/>
      <c r="AY462"/>
      <c r="AZ462"/>
      <c r="BA462"/>
      <c r="BB462"/>
      <c r="BC462"/>
      <c r="BD462"/>
      <c r="BE462"/>
      <c r="BF462" s="41"/>
      <c r="BJ462"/>
      <c r="BK462"/>
      <c r="BL462"/>
      <c r="BM462"/>
      <c r="BN462"/>
      <c r="BO462" s="40"/>
      <c r="BP462" s="40"/>
      <c r="BU462"/>
      <c r="BV462"/>
      <c r="BW462"/>
      <c r="BX462"/>
      <c r="BY462"/>
      <c r="BZ462"/>
      <c r="CA462" s="40"/>
      <c r="CB462" s="40"/>
      <c r="CG462"/>
      <c r="CH462"/>
      <c r="CI462"/>
      <c r="CJ462" s="40"/>
      <c r="CK462" s="40"/>
    </row>
    <row r="463" spans="11:89" x14ac:dyDescent="0.2">
      <c r="K463"/>
      <c r="L463"/>
      <c r="M463"/>
      <c r="O463"/>
      <c r="P463" s="41"/>
      <c r="Q463" s="41"/>
      <c r="R463"/>
      <c r="S463"/>
      <c r="T463"/>
      <c r="U463"/>
      <c r="Y463" s="41"/>
      <c r="AB463" s="23"/>
      <c r="AC463" s="41"/>
      <c r="AD463" s="711"/>
      <c r="AE463" s="41"/>
      <c r="AI463"/>
      <c r="AJ463"/>
      <c r="AK463"/>
      <c r="AL463"/>
      <c r="AM463"/>
      <c r="AN463"/>
      <c r="AO463"/>
      <c r="AP463"/>
      <c r="AQ463"/>
      <c r="AR463"/>
      <c r="AW463"/>
      <c r="AX463"/>
      <c r="AY463"/>
      <c r="AZ463"/>
      <c r="BA463"/>
      <c r="BB463"/>
      <c r="BC463"/>
      <c r="BD463"/>
      <c r="BE463"/>
      <c r="BF463" s="41"/>
      <c r="BJ463"/>
      <c r="BK463"/>
      <c r="BL463"/>
      <c r="BM463"/>
      <c r="BN463"/>
      <c r="BO463" s="40"/>
      <c r="BP463" s="40"/>
      <c r="BU463"/>
      <c r="BV463"/>
      <c r="BW463"/>
      <c r="BX463"/>
      <c r="BY463"/>
      <c r="BZ463"/>
      <c r="CA463" s="40"/>
      <c r="CB463" s="40"/>
      <c r="CG463"/>
      <c r="CH463"/>
      <c r="CI463"/>
      <c r="CJ463" s="40"/>
      <c r="CK463" s="40"/>
    </row>
    <row r="464" spans="11:89" x14ac:dyDescent="0.2">
      <c r="K464"/>
      <c r="L464"/>
      <c r="M464"/>
      <c r="O464"/>
      <c r="P464" s="41"/>
      <c r="Q464" s="41"/>
      <c r="R464"/>
      <c r="S464"/>
      <c r="T464"/>
      <c r="U464"/>
      <c r="Y464" s="41"/>
      <c r="AB464" s="23"/>
      <c r="AC464" s="41"/>
      <c r="AD464" s="711"/>
      <c r="AE464" s="41"/>
      <c r="AI464"/>
      <c r="AJ464"/>
      <c r="AK464"/>
      <c r="AL464"/>
      <c r="AM464"/>
      <c r="AN464"/>
      <c r="AO464"/>
      <c r="AP464"/>
      <c r="AQ464"/>
      <c r="AR464"/>
      <c r="AW464"/>
      <c r="AX464"/>
      <c r="AY464"/>
      <c r="AZ464"/>
      <c r="BA464"/>
      <c r="BB464"/>
      <c r="BC464"/>
      <c r="BD464"/>
      <c r="BE464"/>
      <c r="BF464" s="41"/>
      <c r="BJ464"/>
      <c r="BK464"/>
      <c r="BL464"/>
      <c r="BM464"/>
      <c r="BN464"/>
      <c r="BO464" s="40"/>
      <c r="BP464" s="40"/>
      <c r="BU464"/>
      <c r="BV464"/>
      <c r="BW464"/>
      <c r="BX464"/>
      <c r="BY464"/>
      <c r="BZ464"/>
      <c r="CA464" s="40"/>
      <c r="CB464" s="40"/>
      <c r="CG464"/>
      <c r="CH464"/>
      <c r="CI464"/>
      <c r="CJ464" s="40"/>
      <c r="CK464" s="40"/>
    </row>
    <row r="465" spans="11:89" x14ac:dyDescent="0.2">
      <c r="K465"/>
      <c r="L465"/>
      <c r="M465"/>
      <c r="O465"/>
      <c r="P465" s="41"/>
      <c r="Q465" s="41"/>
      <c r="R465"/>
      <c r="S465"/>
      <c r="T465"/>
      <c r="U465"/>
      <c r="Y465" s="41"/>
      <c r="AB465" s="23"/>
      <c r="AC465" s="41"/>
      <c r="AD465" s="711"/>
      <c r="AE465" s="41"/>
      <c r="AI465"/>
      <c r="AJ465"/>
      <c r="AK465"/>
      <c r="AL465"/>
      <c r="AM465"/>
      <c r="AN465"/>
      <c r="AO465"/>
      <c r="AP465"/>
      <c r="AQ465"/>
      <c r="AR465"/>
      <c r="AW465"/>
      <c r="AX465"/>
      <c r="AY465"/>
      <c r="AZ465"/>
      <c r="BA465"/>
      <c r="BB465"/>
      <c r="BC465"/>
      <c r="BD465"/>
      <c r="BE465"/>
      <c r="BF465" s="41"/>
      <c r="BJ465"/>
      <c r="BK465"/>
      <c r="BL465"/>
      <c r="BM465"/>
      <c r="BN465"/>
      <c r="BO465" s="40"/>
      <c r="BP465" s="40"/>
      <c r="BU465"/>
      <c r="BV465"/>
      <c r="BW465"/>
      <c r="BX465"/>
      <c r="BY465"/>
      <c r="BZ465"/>
      <c r="CA465" s="40"/>
      <c r="CB465" s="40"/>
      <c r="CG465"/>
      <c r="CH465"/>
      <c r="CI465"/>
      <c r="CJ465" s="40"/>
      <c r="CK465" s="40"/>
    </row>
    <row r="466" spans="11:89" x14ac:dyDescent="0.2">
      <c r="K466"/>
      <c r="L466"/>
      <c r="M466"/>
      <c r="O466"/>
      <c r="P466" s="41"/>
      <c r="Q466" s="41"/>
      <c r="R466"/>
      <c r="S466"/>
      <c r="T466"/>
      <c r="U466"/>
      <c r="Y466" s="41"/>
      <c r="AB466" s="23"/>
      <c r="AC466" s="41"/>
      <c r="AD466" s="711"/>
      <c r="AE466" s="41"/>
      <c r="AI466"/>
      <c r="AJ466"/>
      <c r="AK466"/>
      <c r="AL466"/>
      <c r="AM466"/>
      <c r="AN466"/>
      <c r="AO466"/>
      <c r="AP466"/>
      <c r="AQ466"/>
      <c r="AR466"/>
      <c r="AW466"/>
      <c r="AX466"/>
      <c r="AY466"/>
      <c r="AZ466"/>
      <c r="BA466"/>
      <c r="BB466"/>
      <c r="BC466"/>
      <c r="BD466"/>
      <c r="BE466"/>
      <c r="BF466" s="41"/>
      <c r="BJ466"/>
      <c r="BK466"/>
      <c r="BL466"/>
      <c r="BM466"/>
      <c r="BN466"/>
      <c r="BO466" s="40"/>
      <c r="BP466" s="40"/>
      <c r="BU466"/>
      <c r="BV466"/>
      <c r="BW466"/>
      <c r="BX466"/>
      <c r="BY466"/>
      <c r="BZ466"/>
      <c r="CA466" s="40"/>
      <c r="CB466" s="40"/>
      <c r="CG466"/>
      <c r="CH466"/>
      <c r="CI466"/>
      <c r="CJ466" s="40"/>
      <c r="CK466" s="40"/>
    </row>
    <row r="467" spans="11:89" x14ac:dyDescent="0.2">
      <c r="K467"/>
      <c r="L467"/>
      <c r="M467"/>
      <c r="O467"/>
      <c r="P467" s="41"/>
      <c r="Q467" s="41"/>
      <c r="R467"/>
      <c r="S467"/>
      <c r="T467"/>
      <c r="U467"/>
      <c r="Y467" s="41"/>
      <c r="AB467" s="23"/>
      <c r="AC467" s="41"/>
      <c r="AD467" s="711"/>
      <c r="AE467" s="41"/>
      <c r="AI467"/>
      <c r="AJ467"/>
      <c r="AK467"/>
      <c r="AL467"/>
      <c r="AM467"/>
      <c r="AN467"/>
      <c r="AO467"/>
      <c r="AP467"/>
      <c r="AQ467"/>
      <c r="AR467"/>
      <c r="AW467"/>
      <c r="AX467"/>
      <c r="AY467"/>
      <c r="AZ467"/>
      <c r="BA467"/>
      <c r="BB467"/>
      <c r="BC467"/>
      <c r="BD467"/>
      <c r="BE467"/>
      <c r="BF467" s="41"/>
      <c r="BJ467"/>
      <c r="BK467"/>
      <c r="BL467"/>
      <c r="BM467"/>
      <c r="BN467"/>
      <c r="BO467" s="40"/>
      <c r="BP467" s="40"/>
      <c r="BU467"/>
      <c r="BV467"/>
      <c r="BW467"/>
      <c r="BX467"/>
      <c r="BY467"/>
      <c r="BZ467"/>
      <c r="CA467" s="40"/>
      <c r="CB467" s="40"/>
      <c r="CG467"/>
      <c r="CH467"/>
      <c r="CI467"/>
      <c r="CJ467" s="40"/>
      <c r="CK467" s="40"/>
    </row>
    <row r="468" spans="11:89" x14ac:dyDescent="0.2">
      <c r="K468"/>
      <c r="L468"/>
      <c r="M468"/>
      <c r="O468"/>
      <c r="P468" s="41"/>
      <c r="Q468" s="41"/>
      <c r="R468"/>
      <c r="S468"/>
      <c r="T468"/>
      <c r="U468"/>
      <c r="Y468" s="41"/>
      <c r="AB468" s="23"/>
      <c r="AC468" s="41"/>
      <c r="AD468" s="711"/>
      <c r="AE468" s="41"/>
      <c r="AI468"/>
      <c r="AJ468"/>
      <c r="AK468"/>
      <c r="AL468"/>
      <c r="AM468"/>
      <c r="AN468"/>
      <c r="AO468"/>
      <c r="AP468"/>
      <c r="AQ468"/>
      <c r="AR468"/>
      <c r="AW468"/>
      <c r="AX468"/>
      <c r="AY468"/>
      <c r="AZ468"/>
      <c r="BA468"/>
      <c r="BB468"/>
      <c r="BC468"/>
      <c r="BD468"/>
      <c r="BE468"/>
      <c r="BF468" s="41"/>
      <c r="BJ468"/>
      <c r="BK468"/>
      <c r="BL468"/>
      <c r="BM468"/>
      <c r="BN468"/>
      <c r="BO468" s="40"/>
      <c r="BP468" s="40"/>
      <c r="BU468"/>
      <c r="BV468"/>
      <c r="BW468"/>
      <c r="BX468"/>
      <c r="BY468"/>
      <c r="BZ468"/>
      <c r="CA468" s="40"/>
      <c r="CB468" s="40"/>
      <c r="CG468"/>
      <c r="CH468"/>
      <c r="CI468"/>
      <c r="CJ468" s="40"/>
      <c r="CK468" s="40"/>
    </row>
    <row r="469" spans="11:89" x14ac:dyDescent="0.2">
      <c r="K469"/>
      <c r="L469"/>
      <c r="M469"/>
      <c r="O469"/>
      <c r="P469" s="41"/>
      <c r="Q469" s="41"/>
      <c r="R469"/>
      <c r="S469"/>
      <c r="T469"/>
      <c r="U469"/>
      <c r="Y469" s="41"/>
      <c r="AB469" s="23"/>
      <c r="AC469" s="41"/>
      <c r="AD469" s="711"/>
      <c r="AE469" s="41"/>
      <c r="AI469"/>
      <c r="AJ469"/>
      <c r="AK469"/>
      <c r="AL469"/>
      <c r="AM469"/>
      <c r="AN469"/>
      <c r="AO469"/>
      <c r="AP469"/>
      <c r="AQ469"/>
      <c r="AR469"/>
      <c r="AW469"/>
      <c r="AX469"/>
      <c r="AY469"/>
      <c r="AZ469"/>
      <c r="BA469"/>
      <c r="BB469"/>
      <c r="BC469"/>
      <c r="BD469"/>
      <c r="BE469"/>
      <c r="BF469" s="41"/>
      <c r="BJ469"/>
      <c r="BK469"/>
      <c r="BL469"/>
      <c r="BM469"/>
      <c r="BN469"/>
      <c r="BO469" s="40"/>
      <c r="BP469" s="40"/>
      <c r="BU469"/>
      <c r="BV469"/>
      <c r="BW469"/>
      <c r="BX469"/>
      <c r="BY469"/>
      <c r="BZ469"/>
      <c r="CA469" s="40"/>
      <c r="CB469" s="40"/>
      <c r="CG469"/>
      <c r="CH469"/>
      <c r="CI469"/>
      <c r="CJ469" s="40"/>
      <c r="CK469" s="40"/>
    </row>
    <row r="470" spans="11:89" x14ac:dyDescent="0.2">
      <c r="K470"/>
      <c r="L470"/>
      <c r="M470"/>
      <c r="O470"/>
      <c r="P470" s="41"/>
      <c r="Q470" s="41"/>
      <c r="R470"/>
      <c r="S470"/>
      <c r="T470"/>
      <c r="U470"/>
      <c r="Y470" s="41"/>
      <c r="AB470" s="23"/>
      <c r="AC470" s="41"/>
      <c r="AD470" s="711"/>
      <c r="AE470" s="41"/>
      <c r="AI470"/>
      <c r="AJ470"/>
      <c r="AK470"/>
      <c r="AL470"/>
      <c r="AM470"/>
      <c r="AN470"/>
      <c r="AO470"/>
      <c r="AP470"/>
      <c r="AQ470"/>
      <c r="AR470"/>
      <c r="AW470"/>
      <c r="AX470"/>
      <c r="AY470"/>
      <c r="AZ470"/>
      <c r="BA470"/>
      <c r="BB470"/>
      <c r="BC470"/>
      <c r="BD470"/>
      <c r="BE470"/>
      <c r="BF470" s="41"/>
      <c r="BJ470"/>
      <c r="BK470"/>
      <c r="BL470"/>
      <c r="BM470"/>
      <c r="BN470"/>
      <c r="BO470" s="40"/>
      <c r="BP470" s="40"/>
      <c r="BU470"/>
      <c r="BV470"/>
      <c r="BW470"/>
      <c r="BX470"/>
      <c r="BY470"/>
      <c r="BZ470"/>
      <c r="CA470" s="40"/>
      <c r="CB470" s="40"/>
      <c r="CG470"/>
      <c r="CH470"/>
      <c r="CI470"/>
      <c r="CJ470" s="40"/>
      <c r="CK470" s="40"/>
    </row>
    <row r="471" spans="11:89" x14ac:dyDescent="0.2">
      <c r="K471"/>
      <c r="L471"/>
      <c r="M471"/>
      <c r="O471"/>
      <c r="P471" s="41"/>
      <c r="Q471" s="41"/>
      <c r="R471"/>
      <c r="S471"/>
      <c r="T471"/>
      <c r="U471"/>
      <c r="Y471" s="41"/>
      <c r="AB471" s="23"/>
      <c r="AC471" s="41"/>
      <c r="AD471" s="711"/>
      <c r="AE471" s="41"/>
      <c r="AI471"/>
      <c r="AJ471"/>
      <c r="AK471"/>
      <c r="AL471"/>
      <c r="AM471"/>
      <c r="AN471"/>
      <c r="AO471"/>
      <c r="AP471"/>
      <c r="AQ471"/>
      <c r="AR471"/>
      <c r="AW471"/>
      <c r="AX471"/>
      <c r="AY471"/>
      <c r="AZ471"/>
      <c r="BA471"/>
      <c r="BB471"/>
      <c r="BC471"/>
      <c r="BD471"/>
      <c r="BE471"/>
      <c r="BF471" s="41"/>
      <c r="BJ471"/>
      <c r="BK471"/>
      <c r="BL471"/>
      <c r="BM471"/>
      <c r="BN471"/>
      <c r="BO471" s="40"/>
      <c r="BP471" s="40"/>
      <c r="BU471"/>
      <c r="BV471"/>
      <c r="BW471"/>
      <c r="BX471"/>
      <c r="BY471"/>
      <c r="BZ471"/>
      <c r="CA471" s="40"/>
      <c r="CB471" s="40"/>
      <c r="CG471"/>
      <c r="CH471"/>
      <c r="CI471"/>
      <c r="CJ471" s="40"/>
      <c r="CK471" s="40"/>
    </row>
    <row r="472" spans="11:89" x14ac:dyDescent="0.2">
      <c r="K472"/>
      <c r="L472"/>
      <c r="M472"/>
      <c r="O472"/>
      <c r="P472" s="41"/>
      <c r="Q472" s="41"/>
      <c r="R472"/>
      <c r="S472"/>
      <c r="T472"/>
      <c r="U472"/>
      <c r="Y472" s="41"/>
      <c r="AB472" s="23"/>
      <c r="AC472" s="41"/>
      <c r="AD472" s="711"/>
      <c r="AE472" s="41"/>
      <c r="AI472"/>
      <c r="AJ472"/>
      <c r="AK472"/>
      <c r="AL472"/>
      <c r="AM472"/>
      <c r="AN472"/>
      <c r="AO472"/>
      <c r="AP472"/>
      <c r="AQ472"/>
      <c r="AR472"/>
      <c r="AW472"/>
      <c r="AX472"/>
      <c r="AY472"/>
      <c r="AZ472"/>
      <c r="BA472"/>
      <c r="BB472"/>
      <c r="BC472"/>
      <c r="BD472"/>
      <c r="BE472"/>
      <c r="BF472" s="41"/>
      <c r="BJ472"/>
      <c r="BK472"/>
      <c r="BL472"/>
      <c r="BM472"/>
      <c r="BN472"/>
      <c r="BO472" s="40"/>
      <c r="BP472" s="40"/>
      <c r="BU472"/>
      <c r="BV472"/>
      <c r="BW472"/>
      <c r="BX472"/>
      <c r="BY472"/>
      <c r="BZ472"/>
      <c r="CA472" s="40"/>
      <c r="CB472" s="40"/>
      <c r="CG472"/>
      <c r="CH472"/>
      <c r="CI472"/>
      <c r="CJ472" s="40"/>
      <c r="CK472" s="40"/>
    </row>
    <row r="473" spans="11:89" x14ac:dyDescent="0.2">
      <c r="K473"/>
      <c r="L473"/>
      <c r="M473"/>
      <c r="O473"/>
      <c r="P473" s="41"/>
      <c r="Q473" s="41"/>
      <c r="R473"/>
      <c r="S473"/>
      <c r="T473"/>
      <c r="U473"/>
      <c r="Y473" s="41"/>
      <c r="AB473" s="23"/>
      <c r="AC473" s="41"/>
      <c r="AD473" s="711"/>
      <c r="AE473" s="41"/>
      <c r="AI473"/>
      <c r="AJ473"/>
      <c r="AK473"/>
      <c r="AL473"/>
      <c r="AM473"/>
      <c r="AN473"/>
      <c r="AO473"/>
      <c r="AP473"/>
      <c r="AQ473"/>
      <c r="AR473"/>
      <c r="AW473"/>
      <c r="AX473"/>
      <c r="AY473"/>
      <c r="AZ473"/>
      <c r="BA473"/>
      <c r="BB473"/>
      <c r="BC473"/>
      <c r="BD473"/>
      <c r="BE473"/>
      <c r="BF473" s="41"/>
      <c r="BJ473"/>
      <c r="BK473"/>
      <c r="BL473"/>
      <c r="BM473"/>
      <c r="BN473"/>
      <c r="BO473" s="40"/>
      <c r="BP473" s="40"/>
      <c r="BU473"/>
      <c r="BV473"/>
      <c r="BW473"/>
      <c r="BX473"/>
      <c r="BY473"/>
      <c r="BZ473"/>
      <c r="CA473" s="40"/>
      <c r="CB473" s="40"/>
      <c r="CG473"/>
      <c r="CH473"/>
      <c r="CI473"/>
      <c r="CJ473" s="40"/>
      <c r="CK473" s="40"/>
    </row>
    <row r="474" spans="11:89" x14ac:dyDescent="0.2">
      <c r="K474"/>
      <c r="L474"/>
      <c r="M474"/>
      <c r="O474"/>
      <c r="P474" s="41"/>
      <c r="Q474" s="41"/>
      <c r="R474"/>
      <c r="S474"/>
      <c r="T474"/>
      <c r="U474"/>
      <c r="Y474" s="41"/>
      <c r="AB474" s="23"/>
      <c r="AC474" s="41"/>
      <c r="AD474" s="711"/>
      <c r="AE474" s="41"/>
      <c r="AI474"/>
      <c r="AJ474"/>
      <c r="AK474"/>
      <c r="AL474"/>
      <c r="AM474"/>
      <c r="AN474"/>
      <c r="AO474"/>
      <c r="AP474"/>
      <c r="AQ474"/>
      <c r="AR474"/>
      <c r="AW474"/>
      <c r="AX474"/>
      <c r="AY474"/>
      <c r="AZ474"/>
      <c r="BA474"/>
      <c r="BB474"/>
      <c r="BC474"/>
      <c r="BD474"/>
      <c r="BE474"/>
      <c r="BF474" s="41"/>
      <c r="BJ474"/>
      <c r="BK474"/>
      <c r="BL474"/>
      <c r="BM474"/>
      <c r="BN474"/>
      <c r="BO474" s="40"/>
      <c r="BP474" s="40"/>
      <c r="BU474"/>
      <c r="BV474"/>
      <c r="BW474"/>
      <c r="BX474"/>
      <c r="BY474"/>
      <c r="BZ474"/>
      <c r="CA474" s="40"/>
      <c r="CB474" s="40"/>
      <c r="CG474"/>
      <c r="CH474"/>
      <c r="CI474"/>
      <c r="CJ474" s="40"/>
      <c r="CK474" s="40"/>
    </row>
    <row r="475" spans="11:89" x14ac:dyDescent="0.2">
      <c r="K475"/>
      <c r="L475"/>
      <c r="M475"/>
      <c r="O475"/>
      <c r="P475" s="41"/>
      <c r="Q475" s="41"/>
      <c r="R475"/>
      <c r="S475"/>
      <c r="T475"/>
      <c r="U475"/>
      <c r="Y475" s="41"/>
      <c r="AB475" s="23"/>
      <c r="AC475" s="41"/>
      <c r="AD475" s="711"/>
      <c r="AE475" s="41"/>
      <c r="AI475"/>
      <c r="AJ475"/>
      <c r="AK475"/>
      <c r="AL475"/>
      <c r="AM475"/>
      <c r="AN475"/>
      <c r="AO475"/>
      <c r="AP475"/>
      <c r="AQ475"/>
      <c r="AR475"/>
      <c r="AW475"/>
      <c r="AX475"/>
      <c r="AY475"/>
      <c r="AZ475"/>
      <c r="BA475"/>
      <c r="BB475"/>
      <c r="BC475"/>
      <c r="BD475"/>
      <c r="BE475"/>
      <c r="BF475" s="41"/>
      <c r="BJ475"/>
      <c r="BK475"/>
      <c r="BL475"/>
      <c r="BM475"/>
      <c r="BN475"/>
      <c r="BO475" s="40"/>
      <c r="BP475" s="40"/>
      <c r="BU475"/>
      <c r="BV475"/>
      <c r="BW475"/>
      <c r="BX475"/>
      <c r="BY475"/>
      <c r="BZ475"/>
      <c r="CA475" s="40"/>
      <c r="CB475" s="40"/>
      <c r="CG475"/>
      <c r="CH475"/>
      <c r="CI475"/>
      <c r="CJ475" s="40"/>
      <c r="CK475" s="40"/>
    </row>
    <row r="476" spans="11:89" x14ac:dyDescent="0.2">
      <c r="K476"/>
      <c r="L476"/>
      <c r="M476"/>
      <c r="O476"/>
      <c r="P476" s="41"/>
      <c r="Q476" s="41"/>
      <c r="R476"/>
      <c r="S476"/>
      <c r="T476"/>
      <c r="U476"/>
      <c r="Y476" s="41"/>
      <c r="AB476" s="23"/>
      <c r="AC476" s="41"/>
      <c r="AD476" s="711"/>
      <c r="AE476" s="41"/>
      <c r="AI476"/>
      <c r="AJ476"/>
      <c r="AK476"/>
      <c r="AL476"/>
      <c r="AM476"/>
      <c r="AN476"/>
      <c r="AO476"/>
      <c r="AP476"/>
      <c r="AQ476"/>
      <c r="AR476"/>
      <c r="AW476"/>
      <c r="AX476"/>
      <c r="AY476"/>
      <c r="AZ476"/>
      <c r="BA476"/>
      <c r="BB476"/>
      <c r="BC476"/>
      <c r="BD476"/>
      <c r="BE476"/>
      <c r="BF476" s="41"/>
      <c r="BJ476"/>
      <c r="BK476"/>
      <c r="BL476"/>
      <c r="BM476"/>
      <c r="BN476"/>
      <c r="BO476" s="40"/>
      <c r="BP476" s="40"/>
      <c r="BU476"/>
      <c r="BV476"/>
      <c r="BW476"/>
      <c r="BX476"/>
      <c r="BY476"/>
      <c r="BZ476"/>
      <c r="CA476" s="40"/>
      <c r="CB476" s="40"/>
      <c r="CG476"/>
      <c r="CH476"/>
      <c r="CI476"/>
      <c r="CJ476" s="40"/>
      <c r="CK476" s="40"/>
    </row>
    <row r="477" spans="11:89" x14ac:dyDescent="0.2">
      <c r="K477"/>
      <c r="L477"/>
      <c r="M477"/>
      <c r="O477"/>
      <c r="P477" s="41"/>
      <c r="Q477" s="41"/>
      <c r="R477"/>
      <c r="S477"/>
      <c r="T477"/>
      <c r="U477"/>
      <c r="Y477" s="41"/>
      <c r="AB477" s="23"/>
      <c r="AC477" s="41"/>
      <c r="AD477" s="711"/>
      <c r="AE477" s="41"/>
      <c r="AI477"/>
      <c r="AJ477"/>
      <c r="AK477"/>
      <c r="AL477"/>
      <c r="AM477"/>
      <c r="AN477"/>
      <c r="AO477"/>
      <c r="AP477"/>
      <c r="AQ477"/>
      <c r="AR477"/>
      <c r="AW477"/>
      <c r="AX477"/>
      <c r="AY477"/>
      <c r="AZ477"/>
      <c r="BA477"/>
      <c r="BB477"/>
      <c r="BC477"/>
      <c r="BD477"/>
      <c r="BE477"/>
      <c r="BF477" s="41"/>
      <c r="BJ477"/>
      <c r="BK477"/>
      <c r="BL477"/>
      <c r="BM477"/>
      <c r="BN477"/>
      <c r="BO477" s="40"/>
      <c r="BP477" s="40"/>
      <c r="BU477"/>
      <c r="BV477"/>
      <c r="BW477"/>
      <c r="BX477"/>
      <c r="BY477"/>
      <c r="BZ477"/>
      <c r="CA477" s="40"/>
      <c r="CB477" s="40"/>
      <c r="CG477"/>
      <c r="CH477"/>
      <c r="CI477"/>
      <c r="CJ477" s="40"/>
      <c r="CK477" s="40"/>
    </row>
    <row r="478" spans="11:89" x14ac:dyDescent="0.2">
      <c r="K478"/>
      <c r="L478"/>
      <c r="M478"/>
      <c r="O478"/>
      <c r="P478" s="41"/>
      <c r="Q478" s="41"/>
      <c r="R478"/>
      <c r="S478"/>
      <c r="T478"/>
      <c r="U478"/>
      <c r="Y478" s="41"/>
      <c r="AB478" s="23"/>
      <c r="AC478" s="41"/>
      <c r="AD478" s="711"/>
      <c r="AE478" s="41"/>
      <c r="AI478"/>
      <c r="AJ478"/>
      <c r="AK478"/>
      <c r="AL478"/>
      <c r="AM478"/>
      <c r="AN478"/>
      <c r="AO478"/>
      <c r="AP478"/>
      <c r="AQ478"/>
      <c r="AR478"/>
      <c r="AW478"/>
      <c r="AX478"/>
      <c r="AY478"/>
      <c r="AZ478"/>
      <c r="BA478"/>
      <c r="BB478"/>
      <c r="BC478"/>
      <c r="BD478"/>
      <c r="BE478"/>
      <c r="BF478" s="41"/>
      <c r="BJ478"/>
      <c r="BK478"/>
      <c r="BL478"/>
      <c r="BM478"/>
      <c r="BN478"/>
      <c r="BO478" s="40"/>
      <c r="BP478" s="40"/>
      <c r="BU478"/>
      <c r="BV478"/>
      <c r="BW478"/>
      <c r="BX478"/>
      <c r="BY478"/>
      <c r="BZ478"/>
      <c r="CA478" s="40"/>
      <c r="CB478" s="40"/>
      <c r="CG478"/>
      <c r="CH478"/>
      <c r="CI478"/>
      <c r="CJ478" s="40"/>
      <c r="CK478" s="40"/>
    </row>
    <row r="479" spans="11:89" x14ac:dyDescent="0.2">
      <c r="K479"/>
      <c r="L479"/>
      <c r="M479"/>
      <c r="O479"/>
      <c r="P479" s="41"/>
      <c r="Q479" s="41"/>
      <c r="R479"/>
      <c r="S479"/>
      <c r="T479"/>
      <c r="U479"/>
      <c r="Y479" s="41"/>
      <c r="AB479" s="23"/>
      <c r="AC479" s="41"/>
      <c r="AD479" s="711"/>
      <c r="AE479" s="41"/>
      <c r="AI479"/>
      <c r="AJ479"/>
      <c r="AK479"/>
      <c r="AL479"/>
      <c r="AM479"/>
      <c r="AN479"/>
      <c r="AO479"/>
      <c r="AP479"/>
      <c r="AQ479"/>
      <c r="AR479"/>
      <c r="AW479"/>
      <c r="AX479"/>
      <c r="AY479"/>
      <c r="AZ479"/>
      <c r="BA479"/>
      <c r="BB479"/>
      <c r="BC479"/>
      <c r="BD479"/>
      <c r="BE479"/>
      <c r="BF479" s="41"/>
      <c r="BJ479"/>
      <c r="BK479"/>
      <c r="BL479"/>
      <c r="BM479"/>
      <c r="BN479"/>
      <c r="BO479" s="40"/>
      <c r="BP479" s="40"/>
      <c r="BU479"/>
      <c r="BV479"/>
      <c r="BW479"/>
      <c r="BX479"/>
      <c r="BY479"/>
      <c r="BZ479"/>
      <c r="CA479" s="40"/>
      <c r="CB479" s="40"/>
      <c r="CG479"/>
      <c r="CH479"/>
      <c r="CI479"/>
      <c r="CJ479" s="40"/>
      <c r="CK479" s="40"/>
    </row>
    <row r="480" spans="11:89" x14ac:dyDescent="0.2">
      <c r="K480"/>
      <c r="L480"/>
      <c r="M480"/>
      <c r="O480"/>
      <c r="P480" s="41"/>
      <c r="Q480" s="41"/>
      <c r="R480"/>
      <c r="S480"/>
      <c r="T480"/>
      <c r="U480"/>
      <c r="Y480" s="41"/>
      <c r="AB480" s="23"/>
      <c r="AC480" s="41"/>
      <c r="AD480" s="711"/>
      <c r="AE480" s="41"/>
      <c r="AI480"/>
      <c r="AJ480"/>
      <c r="AK480"/>
      <c r="AL480"/>
      <c r="AM480"/>
      <c r="AN480"/>
      <c r="AO480"/>
      <c r="AP480"/>
      <c r="AQ480"/>
      <c r="AR480"/>
      <c r="AW480"/>
      <c r="AX480"/>
      <c r="AY480"/>
      <c r="AZ480"/>
      <c r="BA480"/>
      <c r="BB480"/>
      <c r="BC480"/>
      <c r="BD480"/>
      <c r="BE480"/>
      <c r="BF480" s="41"/>
      <c r="BJ480"/>
      <c r="BK480"/>
      <c r="BL480"/>
      <c r="BM480"/>
      <c r="BN480"/>
      <c r="BO480" s="40"/>
      <c r="BP480" s="40"/>
      <c r="BU480"/>
      <c r="BV480"/>
      <c r="BW480"/>
      <c r="BX480"/>
      <c r="BY480"/>
      <c r="BZ480"/>
      <c r="CA480" s="40"/>
      <c r="CB480" s="40"/>
      <c r="CG480"/>
      <c r="CH480"/>
      <c r="CI480"/>
      <c r="CJ480" s="40"/>
      <c r="CK480" s="40"/>
    </row>
    <row r="481" spans="11:89" x14ac:dyDescent="0.2">
      <c r="K481"/>
      <c r="L481"/>
      <c r="M481"/>
      <c r="O481"/>
      <c r="P481" s="41"/>
      <c r="Q481" s="41"/>
      <c r="R481"/>
      <c r="S481"/>
      <c r="T481"/>
      <c r="U481"/>
      <c r="Y481" s="41"/>
      <c r="AB481" s="23"/>
      <c r="AC481" s="41"/>
      <c r="AD481" s="711"/>
      <c r="AE481" s="41"/>
      <c r="AI481"/>
      <c r="AJ481"/>
      <c r="AK481"/>
      <c r="AL481"/>
      <c r="AM481"/>
      <c r="AN481"/>
      <c r="AO481"/>
      <c r="AP481"/>
      <c r="AQ481"/>
      <c r="AR481"/>
      <c r="AW481"/>
      <c r="AX481"/>
      <c r="AY481"/>
      <c r="AZ481"/>
      <c r="BA481"/>
      <c r="BB481"/>
      <c r="BC481"/>
      <c r="BD481"/>
      <c r="BE481"/>
      <c r="BF481" s="41"/>
      <c r="BJ481"/>
      <c r="BK481"/>
      <c r="BL481"/>
      <c r="BM481"/>
      <c r="BN481"/>
      <c r="BO481" s="40"/>
      <c r="BP481" s="40"/>
      <c r="BU481"/>
      <c r="BV481"/>
      <c r="BW481"/>
      <c r="BX481"/>
      <c r="BY481"/>
      <c r="BZ481"/>
      <c r="CA481" s="40"/>
      <c r="CB481" s="40"/>
      <c r="CG481"/>
      <c r="CH481"/>
      <c r="CI481"/>
      <c r="CJ481" s="40"/>
      <c r="CK481" s="40"/>
    </row>
    <row r="482" spans="11:89" x14ac:dyDescent="0.2">
      <c r="K482"/>
      <c r="L482"/>
      <c r="M482"/>
      <c r="O482"/>
      <c r="P482" s="41"/>
      <c r="Q482" s="41"/>
      <c r="R482"/>
      <c r="S482"/>
      <c r="T482"/>
      <c r="U482"/>
      <c r="Y482" s="41"/>
      <c r="AB482" s="23"/>
      <c r="AC482" s="41"/>
      <c r="AD482" s="711"/>
      <c r="AE482" s="41"/>
      <c r="AI482"/>
      <c r="AJ482"/>
      <c r="AK482"/>
      <c r="AL482"/>
      <c r="AM482"/>
      <c r="AN482"/>
      <c r="AO482"/>
      <c r="AP482"/>
      <c r="AQ482"/>
      <c r="AR482"/>
      <c r="AW482"/>
      <c r="AX482"/>
      <c r="AY482"/>
      <c r="AZ482"/>
      <c r="BA482"/>
      <c r="BB482"/>
      <c r="BC482"/>
      <c r="BD482"/>
      <c r="BE482"/>
      <c r="BF482" s="41"/>
      <c r="BJ482"/>
      <c r="BK482"/>
      <c r="BL482"/>
      <c r="BM482"/>
      <c r="BN482"/>
      <c r="BO482" s="40"/>
      <c r="BP482" s="40"/>
      <c r="BU482"/>
      <c r="BV482"/>
      <c r="BW482"/>
      <c r="BX482"/>
      <c r="BY482"/>
      <c r="BZ482"/>
      <c r="CA482" s="40"/>
      <c r="CB482" s="40"/>
      <c r="CG482"/>
      <c r="CH482"/>
      <c r="CI482"/>
      <c r="CJ482" s="40"/>
      <c r="CK482" s="40"/>
    </row>
    <row r="483" spans="11:89" x14ac:dyDescent="0.2">
      <c r="K483"/>
      <c r="L483"/>
      <c r="M483"/>
      <c r="O483"/>
      <c r="P483" s="41"/>
      <c r="Q483" s="41"/>
      <c r="R483"/>
      <c r="S483"/>
      <c r="T483"/>
      <c r="U483"/>
      <c r="Y483" s="41"/>
      <c r="AB483" s="23"/>
      <c r="AC483" s="41"/>
      <c r="AD483" s="711"/>
      <c r="AE483" s="41"/>
      <c r="AI483"/>
      <c r="AJ483"/>
      <c r="AK483"/>
      <c r="AL483"/>
      <c r="AM483"/>
      <c r="AN483"/>
      <c r="AO483"/>
      <c r="AP483"/>
      <c r="AQ483"/>
      <c r="AR483"/>
      <c r="AW483"/>
      <c r="AX483"/>
      <c r="AY483"/>
      <c r="AZ483"/>
      <c r="BA483"/>
      <c r="BB483"/>
      <c r="BC483"/>
      <c r="BD483"/>
      <c r="BE483"/>
      <c r="BF483" s="41"/>
      <c r="BJ483"/>
      <c r="BK483"/>
      <c r="BL483"/>
      <c r="BM483"/>
      <c r="BN483"/>
      <c r="BO483" s="40"/>
      <c r="BP483" s="40"/>
      <c r="BU483"/>
      <c r="BV483"/>
      <c r="BW483"/>
      <c r="BX483"/>
      <c r="BY483"/>
      <c r="BZ483"/>
      <c r="CA483" s="40"/>
      <c r="CB483" s="40"/>
      <c r="CG483"/>
      <c r="CH483"/>
      <c r="CI483"/>
      <c r="CJ483" s="40"/>
      <c r="CK483" s="40"/>
    </row>
    <row r="484" spans="11:89" x14ac:dyDescent="0.2">
      <c r="K484"/>
      <c r="L484"/>
      <c r="M484"/>
      <c r="O484"/>
      <c r="P484" s="41"/>
      <c r="Q484" s="41"/>
      <c r="R484"/>
      <c r="S484"/>
      <c r="T484"/>
      <c r="U484"/>
      <c r="Y484" s="41"/>
      <c r="AB484" s="23"/>
      <c r="AC484" s="41"/>
      <c r="AD484" s="711"/>
      <c r="AE484" s="41"/>
      <c r="AI484"/>
      <c r="AJ484"/>
      <c r="AK484"/>
      <c r="AL484"/>
      <c r="AM484"/>
      <c r="AN484"/>
      <c r="AO484"/>
      <c r="AP484"/>
      <c r="AQ484"/>
      <c r="AR484"/>
      <c r="AW484"/>
      <c r="AX484"/>
      <c r="AY484"/>
      <c r="AZ484"/>
      <c r="BA484"/>
      <c r="BB484"/>
      <c r="BC484"/>
      <c r="BD484"/>
      <c r="BE484"/>
      <c r="BF484" s="41"/>
      <c r="BJ484"/>
      <c r="BK484"/>
      <c r="BL484"/>
      <c r="BM484"/>
      <c r="BN484"/>
      <c r="BO484" s="40"/>
      <c r="BP484" s="40"/>
      <c r="BU484"/>
      <c r="BV484"/>
      <c r="BW484"/>
      <c r="BX484"/>
      <c r="BY484"/>
      <c r="BZ484"/>
      <c r="CA484" s="40"/>
      <c r="CB484" s="40"/>
      <c r="CG484"/>
      <c r="CH484"/>
      <c r="CI484"/>
      <c r="CJ484" s="40"/>
      <c r="CK484" s="40"/>
    </row>
    <row r="485" spans="11:89" x14ac:dyDescent="0.2">
      <c r="K485"/>
      <c r="L485"/>
      <c r="M485"/>
      <c r="O485"/>
      <c r="P485" s="41"/>
      <c r="Q485" s="41"/>
      <c r="R485"/>
      <c r="S485"/>
      <c r="T485"/>
      <c r="U485"/>
      <c r="Y485" s="41"/>
      <c r="AB485" s="23"/>
      <c r="AC485" s="41"/>
      <c r="AD485" s="711"/>
      <c r="AE485" s="41"/>
      <c r="AI485"/>
      <c r="AJ485"/>
      <c r="AK485"/>
      <c r="AL485"/>
      <c r="AM485"/>
      <c r="AN485"/>
      <c r="AO485"/>
      <c r="AP485"/>
      <c r="AQ485"/>
      <c r="AR485"/>
      <c r="AW485"/>
      <c r="AX485"/>
      <c r="AY485"/>
      <c r="AZ485"/>
      <c r="BA485"/>
      <c r="BB485"/>
      <c r="BC485"/>
      <c r="BD485"/>
      <c r="BE485"/>
      <c r="BF485" s="41"/>
      <c r="BJ485"/>
      <c r="BK485"/>
      <c r="BL485"/>
      <c r="BM485"/>
      <c r="BN485"/>
      <c r="BO485" s="40"/>
      <c r="BP485" s="40"/>
      <c r="BU485"/>
      <c r="BV485"/>
      <c r="BW485"/>
      <c r="BX485"/>
      <c r="BY485"/>
      <c r="BZ485"/>
      <c r="CA485" s="40"/>
      <c r="CB485" s="40"/>
      <c r="CG485"/>
      <c r="CH485"/>
      <c r="CI485"/>
      <c r="CJ485" s="40"/>
      <c r="CK485" s="40"/>
    </row>
    <row r="486" spans="11:89" x14ac:dyDescent="0.2">
      <c r="K486"/>
      <c r="L486"/>
      <c r="M486"/>
      <c r="O486"/>
      <c r="P486" s="41"/>
      <c r="Q486" s="41"/>
      <c r="R486"/>
      <c r="S486"/>
      <c r="T486"/>
      <c r="U486"/>
      <c r="Y486" s="41"/>
      <c r="AB486" s="23"/>
      <c r="AC486" s="41"/>
      <c r="AD486" s="711"/>
      <c r="AE486" s="41"/>
      <c r="AI486"/>
      <c r="AJ486"/>
      <c r="AK486"/>
      <c r="AL486"/>
      <c r="AM486"/>
      <c r="AN486"/>
      <c r="AO486"/>
      <c r="AP486"/>
      <c r="AQ486"/>
      <c r="AR486"/>
      <c r="AW486"/>
      <c r="AX486"/>
      <c r="AY486"/>
      <c r="AZ486"/>
      <c r="BA486"/>
      <c r="BB486"/>
      <c r="BC486"/>
      <c r="BD486"/>
      <c r="BE486"/>
      <c r="BF486" s="41"/>
      <c r="BJ486"/>
      <c r="BK486"/>
      <c r="BL486"/>
      <c r="BM486"/>
      <c r="BN486"/>
      <c r="BO486" s="40"/>
      <c r="BP486" s="40"/>
      <c r="BU486"/>
      <c r="BV486"/>
      <c r="BW486"/>
      <c r="BX486"/>
      <c r="BY486"/>
      <c r="BZ486"/>
      <c r="CA486" s="40"/>
      <c r="CB486" s="40"/>
      <c r="CG486"/>
      <c r="CH486"/>
      <c r="CI486"/>
      <c r="CJ486" s="40"/>
      <c r="CK486" s="40"/>
    </row>
    <row r="487" spans="11:89" x14ac:dyDescent="0.2">
      <c r="K487"/>
      <c r="L487"/>
      <c r="M487"/>
      <c r="O487"/>
      <c r="P487" s="41"/>
      <c r="Q487" s="41"/>
      <c r="R487"/>
      <c r="S487"/>
      <c r="T487"/>
      <c r="U487"/>
      <c r="Y487" s="41"/>
      <c r="AB487" s="23"/>
      <c r="AC487" s="41"/>
      <c r="AD487" s="711"/>
      <c r="AE487" s="41"/>
      <c r="AI487"/>
      <c r="AJ487"/>
      <c r="AK487"/>
      <c r="AL487"/>
      <c r="AM487"/>
      <c r="AN487"/>
      <c r="AO487"/>
      <c r="AP487"/>
      <c r="AQ487"/>
      <c r="AR487"/>
      <c r="AW487"/>
      <c r="AX487"/>
      <c r="AY487"/>
      <c r="AZ487"/>
      <c r="BA487"/>
      <c r="BB487"/>
      <c r="BC487"/>
      <c r="BD487"/>
      <c r="BE487"/>
      <c r="BF487" s="41"/>
      <c r="BJ487"/>
      <c r="BK487"/>
      <c r="BL487"/>
      <c r="BM487"/>
      <c r="BN487"/>
      <c r="BO487" s="40"/>
      <c r="BP487" s="40"/>
      <c r="BU487"/>
      <c r="BV487"/>
      <c r="BW487"/>
      <c r="BX487"/>
      <c r="BY487"/>
      <c r="BZ487"/>
      <c r="CA487" s="40"/>
      <c r="CB487" s="40"/>
      <c r="CG487"/>
      <c r="CH487"/>
      <c r="CI487"/>
      <c r="CJ487" s="40"/>
      <c r="CK487" s="40"/>
    </row>
    <row r="488" spans="11:89" x14ac:dyDescent="0.2">
      <c r="K488"/>
      <c r="L488"/>
      <c r="M488"/>
      <c r="O488"/>
      <c r="P488" s="41"/>
      <c r="Q488" s="41"/>
      <c r="R488"/>
      <c r="S488"/>
      <c r="T488"/>
      <c r="U488"/>
      <c r="Y488" s="41"/>
      <c r="AB488" s="23"/>
      <c r="AC488" s="41"/>
      <c r="AD488" s="711"/>
      <c r="AE488" s="41"/>
      <c r="AI488"/>
      <c r="AJ488"/>
      <c r="AK488"/>
      <c r="AL488"/>
      <c r="AM488"/>
      <c r="AN488"/>
      <c r="AO488"/>
      <c r="AP488"/>
      <c r="AQ488"/>
      <c r="AR488"/>
      <c r="AW488"/>
      <c r="AX488"/>
      <c r="AY488"/>
      <c r="AZ488"/>
      <c r="BA488"/>
      <c r="BB488"/>
      <c r="BC488"/>
      <c r="BD488"/>
      <c r="BE488"/>
      <c r="BF488" s="41"/>
      <c r="BJ488"/>
      <c r="BK488"/>
      <c r="BL488"/>
      <c r="BM488"/>
      <c r="BN488"/>
      <c r="BO488" s="40"/>
      <c r="BP488" s="40"/>
      <c r="BU488"/>
      <c r="BV488"/>
      <c r="BW488"/>
      <c r="BX488"/>
      <c r="BY488"/>
      <c r="BZ488"/>
      <c r="CA488" s="40"/>
      <c r="CB488" s="40"/>
      <c r="CG488"/>
      <c r="CH488"/>
      <c r="CI488"/>
      <c r="CJ488" s="40"/>
      <c r="CK488" s="40"/>
    </row>
    <row r="489" spans="11:89" x14ac:dyDescent="0.2">
      <c r="K489"/>
      <c r="L489"/>
      <c r="M489"/>
      <c r="O489"/>
      <c r="P489" s="41"/>
      <c r="Q489" s="41"/>
      <c r="R489"/>
      <c r="S489"/>
      <c r="T489"/>
      <c r="U489"/>
      <c r="Y489" s="41"/>
      <c r="AB489" s="23"/>
      <c r="AC489" s="41"/>
      <c r="AD489" s="711"/>
      <c r="AE489" s="41"/>
      <c r="AI489"/>
      <c r="AJ489"/>
      <c r="AK489"/>
      <c r="AL489"/>
      <c r="AM489"/>
      <c r="AN489"/>
      <c r="AO489"/>
      <c r="AP489"/>
      <c r="AQ489"/>
      <c r="AR489"/>
      <c r="AW489"/>
      <c r="AX489"/>
      <c r="AY489"/>
      <c r="AZ489"/>
      <c r="BA489"/>
      <c r="BB489"/>
      <c r="BC489"/>
      <c r="BD489"/>
      <c r="BE489"/>
      <c r="BF489" s="41"/>
      <c r="BJ489"/>
      <c r="BK489"/>
      <c r="BL489"/>
      <c r="BM489"/>
      <c r="BN489"/>
      <c r="BO489" s="40"/>
      <c r="BP489" s="40"/>
      <c r="BU489"/>
      <c r="BV489"/>
      <c r="BW489"/>
      <c r="BX489"/>
      <c r="BY489"/>
      <c r="BZ489"/>
      <c r="CA489" s="40"/>
      <c r="CB489" s="40"/>
      <c r="CG489"/>
      <c r="CH489"/>
      <c r="CI489"/>
      <c r="CJ489" s="40"/>
      <c r="CK489" s="40"/>
    </row>
    <row r="490" spans="11:89" x14ac:dyDescent="0.2">
      <c r="K490"/>
      <c r="L490"/>
      <c r="M490"/>
      <c r="O490"/>
      <c r="P490" s="41"/>
      <c r="Q490" s="41"/>
      <c r="R490"/>
      <c r="S490"/>
      <c r="T490"/>
      <c r="U490"/>
      <c r="Y490" s="41"/>
      <c r="AB490" s="23"/>
      <c r="AC490" s="41"/>
      <c r="AD490" s="711"/>
      <c r="AE490" s="41"/>
      <c r="AI490"/>
      <c r="AJ490"/>
      <c r="AK490"/>
      <c r="AL490"/>
      <c r="AM490"/>
      <c r="AN490"/>
      <c r="AO490"/>
      <c r="AP490"/>
      <c r="AQ490"/>
      <c r="AR490"/>
      <c r="AW490"/>
      <c r="AX490"/>
      <c r="AY490"/>
      <c r="AZ490"/>
      <c r="BA490"/>
      <c r="BB490"/>
      <c r="BC490"/>
      <c r="BD490"/>
      <c r="BE490"/>
      <c r="BF490" s="41"/>
      <c r="BJ490"/>
      <c r="BK490"/>
      <c r="BL490"/>
      <c r="BM490"/>
      <c r="BN490"/>
      <c r="BO490" s="40"/>
      <c r="BP490" s="40"/>
      <c r="BU490"/>
      <c r="BV490"/>
      <c r="BW490"/>
      <c r="BX490"/>
      <c r="BY490"/>
      <c r="BZ490"/>
      <c r="CA490" s="40"/>
      <c r="CB490" s="40"/>
      <c r="CG490"/>
      <c r="CH490"/>
      <c r="CI490"/>
      <c r="CJ490" s="40"/>
      <c r="CK490" s="40"/>
    </row>
    <row r="491" spans="11:89" x14ac:dyDescent="0.2">
      <c r="K491"/>
      <c r="L491"/>
      <c r="M491"/>
      <c r="O491"/>
      <c r="P491" s="41"/>
      <c r="Q491" s="41"/>
      <c r="R491"/>
      <c r="S491"/>
      <c r="T491"/>
      <c r="U491"/>
      <c r="Y491" s="41"/>
      <c r="AB491" s="23"/>
      <c r="AC491" s="41"/>
      <c r="AD491" s="711"/>
      <c r="AE491" s="41"/>
      <c r="AI491"/>
      <c r="AJ491"/>
      <c r="AK491"/>
      <c r="AL491"/>
      <c r="AM491"/>
      <c r="AN491"/>
      <c r="AO491"/>
      <c r="AP491"/>
      <c r="AQ491"/>
      <c r="AR491"/>
      <c r="AW491"/>
      <c r="AX491"/>
      <c r="AY491"/>
      <c r="AZ491"/>
      <c r="BA491"/>
      <c r="BB491"/>
      <c r="BC491"/>
      <c r="BD491"/>
      <c r="BE491"/>
      <c r="BF491" s="41"/>
      <c r="BJ491"/>
      <c r="BK491"/>
      <c r="BL491"/>
      <c r="BM491"/>
      <c r="BN491"/>
      <c r="BO491" s="40"/>
      <c r="BP491" s="40"/>
      <c r="BU491"/>
      <c r="BV491"/>
      <c r="BW491"/>
      <c r="BX491"/>
      <c r="BY491"/>
      <c r="BZ491"/>
      <c r="CA491" s="40"/>
      <c r="CB491" s="40"/>
      <c r="CG491"/>
      <c r="CH491"/>
      <c r="CI491"/>
      <c r="CJ491" s="40"/>
      <c r="CK491" s="40"/>
    </row>
    <row r="492" spans="11:89" x14ac:dyDescent="0.2">
      <c r="K492"/>
      <c r="L492"/>
      <c r="M492"/>
      <c r="O492"/>
      <c r="P492" s="41"/>
      <c r="Q492" s="41"/>
      <c r="R492"/>
      <c r="S492"/>
      <c r="T492"/>
      <c r="U492"/>
      <c r="Y492" s="41"/>
      <c r="AB492" s="23"/>
      <c r="AC492" s="41"/>
      <c r="AD492" s="711"/>
      <c r="AE492" s="41"/>
      <c r="AI492"/>
      <c r="AJ492"/>
      <c r="AK492"/>
      <c r="AL492"/>
      <c r="AM492"/>
      <c r="AN492"/>
      <c r="AO492"/>
      <c r="AP492"/>
      <c r="AQ492"/>
      <c r="AR492"/>
      <c r="AW492"/>
      <c r="AX492"/>
      <c r="AY492"/>
      <c r="AZ492"/>
      <c r="BA492"/>
      <c r="BB492"/>
      <c r="BC492"/>
      <c r="BD492"/>
      <c r="BE492"/>
      <c r="BF492" s="41"/>
      <c r="BJ492"/>
      <c r="BK492"/>
      <c r="BL492"/>
      <c r="BM492"/>
      <c r="BN492"/>
      <c r="BO492" s="40"/>
      <c r="BP492" s="40"/>
      <c r="BU492"/>
      <c r="BV492"/>
      <c r="BW492"/>
      <c r="BX492"/>
      <c r="BY492"/>
      <c r="BZ492"/>
      <c r="CA492" s="40"/>
      <c r="CB492" s="40"/>
      <c r="CG492"/>
      <c r="CH492"/>
      <c r="CI492"/>
      <c r="CJ492" s="40"/>
      <c r="CK492" s="40"/>
    </row>
    <row r="493" spans="11:89" x14ac:dyDescent="0.2">
      <c r="K493"/>
      <c r="L493"/>
      <c r="M493"/>
      <c r="O493"/>
      <c r="P493" s="41"/>
      <c r="Q493" s="41"/>
      <c r="R493"/>
      <c r="S493"/>
      <c r="T493"/>
      <c r="U493"/>
      <c r="Y493" s="41"/>
      <c r="AB493" s="23"/>
      <c r="AC493" s="41"/>
      <c r="AD493" s="711"/>
      <c r="AE493" s="41"/>
      <c r="AI493"/>
      <c r="AJ493"/>
      <c r="AK493"/>
      <c r="AL493"/>
      <c r="AM493"/>
      <c r="AN493"/>
      <c r="AO493"/>
      <c r="AP493"/>
      <c r="AQ493"/>
      <c r="AR493"/>
      <c r="AW493"/>
      <c r="AX493"/>
      <c r="AY493"/>
      <c r="AZ493"/>
      <c r="BA493"/>
      <c r="BB493"/>
      <c r="BC493"/>
      <c r="BD493"/>
      <c r="BE493"/>
      <c r="BF493" s="41"/>
      <c r="BJ493"/>
      <c r="BK493"/>
      <c r="BL493"/>
      <c r="BM493"/>
      <c r="BN493"/>
      <c r="BO493" s="40"/>
      <c r="BP493" s="40"/>
      <c r="BU493"/>
      <c r="BV493"/>
      <c r="BW493"/>
      <c r="BX493"/>
      <c r="BY493"/>
      <c r="BZ493"/>
      <c r="CA493" s="40"/>
      <c r="CB493" s="40"/>
      <c r="CG493"/>
      <c r="CH493"/>
      <c r="CI493"/>
      <c r="CJ493" s="40"/>
      <c r="CK493" s="40"/>
    </row>
    <row r="494" spans="11:89" x14ac:dyDescent="0.2">
      <c r="K494"/>
      <c r="L494"/>
      <c r="M494"/>
      <c r="O494"/>
      <c r="P494" s="41"/>
      <c r="Q494" s="41"/>
      <c r="R494"/>
      <c r="S494"/>
      <c r="T494"/>
      <c r="U494"/>
      <c r="Y494" s="41"/>
      <c r="AB494" s="23"/>
      <c r="AC494" s="41"/>
      <c r="AD494" s="711"/>
      <c r="AE494" s="41"/>
      <c r="AI494"/>
      <c r="AJ494"/>
      <c r="AK494"/>
      <c r="AL494"/>
      <c r="AM494"/>
      <c r="AN494"/>
      <c r="AO494"/>
      <c r="AP494"/>
      <c r="AQ494"/>
      <c r="AR494"/>
      <c r="AW494"/>
      <c r="AX494"/>
      <c r="AY494"/>
      <c r="AZ494"/>
      <c r="BA494"/>
      <c r="BB494"/>
      <c r="BC494"/>
      <c r="BD494"/>
      <c r="BE494"/>
      <c r="BF494" s="41"/>
      <c r="BJ494"/>
      <c r="BK494"/>
      <c r="BL494"/>
      <c r="BM494"/>
      <c r="BN494"/>
      <c r="BO494" s="40"/>
      <c r="BP494" s="40"/>
      <c r="BU494"/>
      <c r="BV494"/>
      <c r="BW494"/>
      <c r="BX494"/>
      <c r="BY494"/>
      <c r="BZ494"/>
      <c r="CA494" s="40"/>
      <c r="CB494" s="40"/>
      <c r="CG494"/>
      <c r="CH494"/>
      <c r="CI494"/>
      <c r="CJ494" s="40"/>
      <c r="CK494" s="40"/>
    </row>
    <row r="495" spans="11:89" x14ac:dyDescent="0.2">
      <c r="K495"/>
      <c r="L495"/>
      <c r="M495"/>
      <c r="O495"/>
      <c r="P495" s="41"/>
      <c r="Q495" s="41"/>
      <c r="R495"/>
      <c r="S495"/>
      <c r="T495"/>
      <c r="U495"/>
      <c r="Y495" s="41"/>
      <c r="AB495" s="23"/>
      <c r="AC495" s="41"/>
      <c r="AD495" s="711"/>
      <c r="AE495" s="41"/>
      <c r="AI495"/>
      <c r="AJ495"/>
      <c r="AK495"/>
      <c r="AL495"/>
      <c r="AM495"/>
      <c r="AN495"/>
      <c r="AO495"/>
      <c r="AP495"/>
      <c r="AQ495"/>
      <c r="AR495"/>
      <c r="AW495"/>
      <c r="AX495"/>
      <c r="AY495"/>
      <c r="AZ495"/>
      <c r="BA495"/>
      <c r="BB495"/>
      <c r="BC495"/>
      <c r="BD495"/>
      <c r="BE495"/>
      <c r="BF495" s="41"/>
      <c r="BJ495"/>
      <c r="BK495"/>
      <c r="BL495"/>
      <c r="BM495"/>
      <c r="BN495"/>
      <c r="BO495" s="40"/>
      <c r="BP495" s="40"/>
      <c r="BU495"/>
      <c r="BV495"/>
      <c r="BW495"/>
      <c r="BX495"/>
      <c r="BY495"/>
      <c r="BZ495"/>
      <c r="CA495" s="40"/>
      <c r="CB495" s="40"/>
      <c r="CG495"/>
      <c r="CH495"/>
      <c r="CI495"/>
      <c r="CJ495" s="40"/>
      <c r="CK495" s="40"/>
    </row>
    <row r="496" spans="11:89" x14ac:dyDescent="0.2">
      <c r="K496"/>
      <c r="L496"/>
      <c r="M496"/>
      <c r="O496"/>
      <c r="P496" s="41"/>
      <c r="Q496" s="41"/>
      <c r="R496"/>
      <c r="S496"/>
      <c r="T496"/>
      <c r="U496"/>
      <c r="Y496" s="41"/>
      <c r="AB496" s="23"/>
      <c r="AC496" s="41"/>
      <c r="AD496" s="711"/>
      <c r="AE496" s="41"/>
      <c r="AI496"/>
      <c r="AJ496"/>
      <c r="AK496"/>
      <c r="AL496"/>
      <c r="AM496"/>
      <c r="AN496"/>
      <c r="AO496"/>
      <c r="AP496"/>
      <c r="AQ496"/>
      <c r="AR496"/>
      <c r="AW496"/>
      <c r="AX496"/>
      <c r="AY496"/>
      <c r="AZ496"/>
      <c r="BA496"/>
      <c r="BB496"/>
      <c r="BC496"/>
      <c r="BD496"/>
      <c r="BE496"/>
      <c r="BF496" s="41"/>
      <c r="BJ496"/>
      <c r="BK496"/>
      <c r="BL496"/>
      <c r="BM496"/>
      <c r="BN496"/>
      <c r="BO496" s="40"/>
      <c r="BP496" s="40"/>
      <c r="BU496"/>
      <c r="BV496"/>
      <c r="BW496"/>
      <c r="BX496"/>
      <c r="BY496"/>
      <c r="BZ496"/>
      <c r="CA496" s="40"/>
      <c r="CB496" s="40"/>
      <c r="CG496"/>
      <c r="CH496"/>
      <c r="CI496"/>
      <c r="CJ496" s="40"/>
      <c r="CK496" s="40"/>
    </row>
    <row r="497" spans="11:89" x14ac:dyDescent="0.2">
      <c r="K497"/>
      <c r="L497"/>
      <c r="M497"/>
      <c r="O497"/>
      <c r="P497" s="41"/>
      <c r="Q497" s="41"/>
      <c r="R497"/>
      <c r="S497"/>
      <c r="T497"/>
      <c r="U497"/>
      <c r="Y497" s="41"/>
      <c r="AB497" s="23"/>
      <c r="AC497" s="41"/>
      <c r="AD497" s="711"/>
      <c r="AE497" s="41"/>
      <c r="AI497"/>
      <c r="AJ497"/>
      <c r="AK497"/>
      <c r="AL497"/>
      <c r="AM497"/>
      <c r="AN497"/>
      <c r="AO497"/>
      <c r="AP497"/>
      <c r="AQ497"/>
      <c r="AR497"/>
      <c r="AW497"/>
      <c r="AX497"/>
      <c r="AY497"/>
      <c r="AZ497"/>
      <c r="BA497"/>
      <c r="BB497"/>
      <c r="BC497"/>
      <c r="BD497"/>
      <c r="BE497"/>
      <c r="BF497" s="41"/>
      <c r="BJ497"/>
      <c r="BK497"/>
      <c r="BL497"/>
      <c r="BM497"/>
      <c r="BN497"/>
      <c r="BO497" s="40"/>
      <c r="BP497" s="40"/>
      <c r="BU497"/>
      <c r="BV497"/>
      <c r="BW497"/>
      <c r="BX497"/>
      <c r="BY497"/>
      <c r="BZ497"/>
      <c r="CA497" s="40"/>
      <c r="CB497" s="40"/>
      <c r="CG497"/>
      <c r="CH497"/>
      <c r="CI497"/>
      <c r="CJ497" s="40"/>
      <c r="CK497" s="40"/>
    </row>
    <row r="498" spans="11:89" x14ac:dyDescent="0.2">
      <c r="K498"/>
      <c r="L498"/>
      <c r="M498"/>
      <c r="O498"/>
      <c r="P498" s="41"/>
      <c r="Q498" s="41"/>
      <c r="R498"/>
      <c r="S498"/>
      <c r="T498"/>
      <c r="U498"/>
      <c r="Y498" s="41"/>
      <c r="AB498" s="23"/>
      <c r="AC498" s="41"/>
      <c r="AD498" s="711"/>
      <c r="AE498" s="41"/>
      <c r="AI498"/>
      <c r="AJ498"/>
      <c r="AK498"/>
      <c r="AL498"/>
      <c r="AM498"/>
      <c r="AN498"/>
      <c r="AO498"/>
      <c r="AP498"/>
      <c r="AQ498"/>
      <c r="AR498"/>
      <c r="AW498"/>
      <c r="AX498"/>
      <c r="AY498"/>
      <c r="AZ498"/>
      <c r="BA498"/>
      <c r="BB498"/>
      <c r="BC498"/>
      <c r="BD498"/>
      <c r="BE498"/>
      <c r="BF498" s="41"/>
      <c r="BJ498"/>
      <c r="BK498"/>
      <c r="BL498"/>
      <c r="BM498"/>
      <c r="BN498"/>
      <c r="BO498" s="40"/>
      <c r="BP498" s="40"/>
      <c r="BU498"/>
      <c r="BV498"/>
      <c r="BW498"/>
      <c r="BX498"/>
      <c r="BY498"/>
      <c r="BZ498"/>
      <c r="CA498" s="40"/>
      <c r="CB498" s="40"/>
      <c r="CG498"/>
      <c r="CH498"/>
      <c r="CI498"/>
      <c r="CJ498" s="40"/>
      <c r="CK498" s="40"/>
    </row>
    <row r="499" spans="11:89" x14ac:dyDescent="0.2">
      <c r="K499"/>
      <c r="L499"/>
      <c r="M499"/>
      <c r="O499"/>
      <c r="P499" s="41"/>
      <c r="Q499" s="41"/>
      <c r="R499"/>
      <c r="S499"/>
      <c r="T499"/>
      <c r="U499"/>
      <c r="Y499" s="41"/>
      <c r="AB499" s="23"/>
      <c r="AC499" s="41"/>
      <c r="AD499" s="711"/>
      <c r="AE499" s="41"/>
      <c r="AI499"/>
      <c r="AJ499"/>
      <c r="AK499"/>
      <c r="AL499"/>
      <c r="AM499"/>
      <c r="AN499"/>
      <c r="AO499"/>
      <c r="AP499"/>
      <c r="AQ499"/>
      <c r="AR499"/>
      <c r="AW499"/>
      <c r="AX499"/>
      <c r="AY499"/>
      <c r="AZ499"/>
      <c r="BA499"/>
      <c r="BB499"/>
      <c r="BC499"/>
      <c r="BD499"/>
      <c r="BE499"/>
      <c r="BF499" s="41"/>
      <c r="BJ499"/>
      <c r="BK499"/>
      <c r="BL499"/>
      <c r="BM499"/>
      <c r="BN499"/>
      <c r="BO499" s="40"/>
      <c r="BP499" s="40"/>
      <c r="BU499"/>
      <c r="BV499"/>
      <c r="BW499"/>
      <c r="BX499"/>
      <c r="BY499"/>
      <c r="BZ499"/>
      <c r="CA499" s="40"/>
      <c r="CB499" s="40"/>
      <c r="CG499"/>
      <c r="CH499"/>
      <c r="CI499"/>
      <c r="CJ499" s="40"/>
      <c r="CK499" s="40"/>
    </row>
    <row r="500" spans="11:89" x14ac:dyDescent="0.2">
      <c r="K500"/>
      <c r="L500"/>
      <c r="M500"/>
      <c r="O500"/>
      <c r="P500" s="41"/>
      <c r="Q500" s="41"/>
      <c r="R500"/>
      <c r="S500"/>
      <c r="T500"/>
      <c r="U500"/>
      <c r="Y500" s="41"/>
      <c r="AB500" s="23"/>
      <c r="AC500" s="41"/>
      <c r="AD500" s="711"/>
      <c r="AE500" s="41"/>
      <c r="AI500"/>
      <c r="AJ500"/>
      <c r="AK500"/>
      <c r="AL500"/>
      <c r="AM500"/>
      <c r="AN500"/>
      <c r="AO500"/>
      <c r="AP500"/>
      <c r="AQ500"/>
      <c r="AR500"/>
      <c r="AW500"/>
      <c r="AX500"/>
      <c r="AY500"/>
      <c r="AZ500"/>
      <c r="BA500"/>
      <c r="BB500"/>
      <c r="BC500"/>
      <c r="BD500"/>
      <c r="BE500"/>
      <c r="BF500" s="41"/>
      <c r="BJ500"/>
      <c r="BK500"/>
      <c r="BL500"/>
      <c r="BM500"/>
      <c r="BN500"/>
      <c r="BO500" s="40"/>
      <c r="BP500" s="40"/>
      <c r="BU500"/>
      <c r="BV500"/>
      <c r="BW500"/>
      <c r="BX500"/>
      <c r="BY500"/>
      <c r="BZ500"/>
      <c r="CA500" s="40"/>
      <c r="CB500" s="40"/>
      <c r="CG500"/>
      <c r="CH500"/>
      <c r="CI500"/>
      <c r="CJ500" s="40"/>
      <c r="CK500" s="40"/>
    </row>
    <row r="501" spans="11:89" x14ac:dyDescent="0.2">
      <c r="K501"/>
      <c r="L501"/>
      <c r="M501"/>
      <c r="O501"/>
      <c r="P501" s="41"/>
      <c r="Q501" s="41"/>
      <c r="R501"/>
      <c r="S501"/>
      <c r="T501"/>
      <c r="U501"/>
      <c r="Y501" s="41"/>
      <c r="AB501" s="23"/>
      <c r="AC501" s="41"/>
      <c r="AD501" s="711"/>
      <c r="AE501" s="41"/>
      <c r="AI501"/>
      <c r="AJ501"/>
      <c r="AK501"/>
      <c r="AL501"/>
      <c r="AM501"/>
      <c r="AN501"/>
      <c r="AO501"/>
      <c r="AP501"/>
      <c r="AQ501"/>
      <c r="AR501"/>
      <c r="AW501"/>
      <c r="AX501"/>
      <c r="AY501"/>
      <c r="AZ501"/>
      <c r="BA501"/>
      <c r="BB501"/>
      <c r="BC501"/>
      <c r="BD501"/>
      <c r="BE501"/>
      <c r="BF501" s="41"/>
      <c r="BJ501"/>
      <c r="BK501"/>
      <c r="BL501"/>
      <c r="BM501"/>
      <c r="BN501"/>
      <c r="BO501" s="40"/>
      <c r="BP501" s="40"/>
      <c r="BU501"/>
      <c r="BV501"/>
      <c r="BW501"/>
      <c r="BX501"/>
      <c r="BY501"/>
      <c r="BZ501"/>
      <c r="CA501" s="40"/>
      <c r="CB501" s="40"/>
      <c r="CG501"/>
      <c r="CH501"/>
      <c r="CI501"/>
      <c r="CJ501" s="40"/>
      <c r="CK501" s="40"/>
    </row>
    <row r="502" spans="11:89" x14ac:dyDescent="0.2">
      <c r="K502"/>
      <c r="L502"/>
      <c r="M502"/>
      <c r="O502"/>
      <c r="P502" s="41"/>
      <c r="Q502" s="41"/>
      <c r="R502"/>
      <c r="S502"/>
      <c r="T502"/>
      <c r="U502"/>
      <c r="Y502" s="41"/>
      <c r="AB502" s="23"/>
      <c r="AC502" s="41"/>
      <c r="AD502" s="711"/>
      <c r="AE502" s="41"/>
      <c r="AI502"/>
      <c r="AJ502"/>
      <c r="AK502"/>
      <c r="AL502"/>
      <c r="AM502"/>
      <c r="AN502"/>
      <c r="AO502"/>
      <c r="AP502"/>
      <c r="AQ502"/>
      <c r="AR502"/>
      <c r="AW502"/>
      <c r="AX502"/>
      <c r="AY502"/>
      <c r="AZ502"/>
      <c r="BA502"/>
      <c r="BB502"/>
      <c r="BC502"/>
      <c r="BD502"/>
      <c r="BE502"/>
      <c r="BF502" s="41"/>
      <c r="BJ502"/>
      <c r="BK502"/>
      <c r="BL502"/>
      <c r="BM502"/>
      <c r="BN502"/>
      <c r="BO502" s="40"/>
      <c r="BP502" s="40"/>
      <c r="BU502"/>
      <c r="BV502"/>
      <c r="BW502"/>
      <c r="BX502"/>
      <c r="BY502"/>
      <c r="BZ502"/>
      <c r="CA502" s="40"/>
      <c r="CB502" s="40"/>
      <c r="CG502"/>
      <c r="CH502"/>
      <c r="CI502"/>
      <c r="CJ502" s="40"/>
      <c r="CK502" s="40"/>
    </row>
    <row r="503" spans="11:89" x14ac:dyDescent="0.2">
      <c r="K503"/>
      <c r="L503"/>
      <c r="M503"/>
      <c r="O503"/>
      <c r="P503" s="41"/>
      <c r="Q503" s="41"/>
      <c r="R503"/>
      <c r="S503"/>
      <c r="T503"/>
      <c r="U503"/>
      <c r="Y503" s="41"/>
      <c r="AB503" s="23"/>
      <c r="AC503" s="41"/>
      <c r="AD503" s="711"/>
      <c r="AE503" s="41"/>
      <c r="AI503"/>
      <c r="AJ503"/>
      <c r="AK503"/>
      <c r="AL503"/>
      <c r="AM503"/>
      <c r="AN503"/>
      <c r="AO503"/>
      <c r="AP503"/>
      <c r="AQ503"/>
      <c r="AR503"/>
      <c r="AW503"/>
      <c r="AX503"/>
      <c r="AY503"/>
      <c r="AZ503"/>
      <c r="BA503"/>
      <c r="BB503"/>
      <c r="BC503"/>
      <c r="BD503"/>
      <c r="BE503"/>
      <c r="BF503" s="41"/>
      <c r="BJ503"/>
      <c r="BK503"/>
      <c r="BL503"/>
      <c r="BM503"/>
      <c r="BN503"/>
      <c r="BO503" s="40"/>
      <c r="BP503" s="40"/>
      <c r="BU503"/>
      <c r="BV503"/>
      <c r="BW503"/>
      <c r="BX503"/>
      <c r="BY503"/>
      <c r="BZ503"/>
      <c r="CA503" s="40"/>
      <c r="CB503" s="40"/>
      <c r="CG503"/>
      <c r="CH503"/>
      <c r="CI503"/>
      <c r="CJ503" s="40"/>
      <c r="CK503" s="40"/>
    </row>
    <row r="504" spans="11:89" x14ac:dyDescent="0.2">
      <c r="K504"/>
      <c r="L504"/>
      <c r="M504"/>
      <c r="O504"/>
      <c r="P504" s="41"/>
      <c r="Q504" s="41"/>
      <c r="R504"/>
      <c r="S504"/>
      <c r="T504"/>
      <c r="U504"/>
      <c r="Y504" s="41"/>
      <c r="AB504" s="23"/>
      <c r="AC504" s="41"/>
      <c r="AD504" s="711"/>
      <c r="AE504" s="41"/>
      <c r="AI504"/>
      <c r="AJ504"/>
      <c r="AK504"/>
      <c r="AL504"/>
      <c r="AM504"/>
      <c r="AN504"/>
      <c r="AO504"/>
      <c r="AP504"/>
      <c r="AQ504"/>
      <c r="AR504"/>
      <c r="AW504"/>
      <c r="AX504"/>
      <c r="AY504"/>
      <c r="AZ504"/>
      <c r="BA504"/>
      <c r="BB504"/>
      <c r="BC504"/>
      <c r="BD504"/>
      <c r="BE504"/>
      <c r="BF504" s="41"/>
      <c r="BJ504"/>
      <c r="BK504"/>
      <c r="BL504"/>
      <c r="BM504"/>
      <c r="BN504"/>
      <c r="BO504" s="40"/>
      <c r="BP504" s="40"/>
      <c r="BU504"/>
      <c r="BV504"/>
      <c r="BW504"/>
      <c r="BX504"/>
      <c r="BY504"/>
      <c r="BZ504"/>
      <c r="CA504" s="40"/>
      <c r="CB504" s="40"/>
      <c r="CG504"/>
      <c r="CH504"/>
      <c r="CI504"/>
      <c r="CJ504" s="40"/>
      <c r="CK504" s="40"/>
    </row>
    <row r="505" spans="11:89" x14ac:dyDescent="0.2">
      <c r="K505"/>
      <c r="L505"/>
      <c r="M505"/>
      <c r="O505"/>
      <c r="P505" s="41"/>
      <c r="Q505" s="41"/>
      <c r="R505"/>
      <c r="S505"/>
      <c r="T505"/>
      <c r="U505"/>
      <c r="Y505" s="41"/>
      <c r="AB505" s="23"/>
      <c r="AC505" s="41"/>
      <c r="AD505" s="711"/>
      <c r="AE505" s="41"/>
      <c r="AI505"/>
      <c r="AJ505"/>
      <c r="AK505"/>
      <c r="AL505"/>
      <c r="AM505"/>
      <c r="AN505"/>
      <c r="AO505"/>
      <c r="AP505"/>
      <c r="AQ505"/>
      <c r="AR505"/>
      <c r="AW505"/>
      <c r="AX505"/>
      <c r="AY505"/>
      <c r="AZ505"/>
      <c r="BA505"/>
      <c r="BB505"/>
      <c r="BC505"/>
      <c r="BD505"/>
      <c r="BE505"/>
      <c r="BF505" s="41"/>
      <c r="BJ505"/>
      <c r="BK505"/>
      <c r="BL505"/>
      <c r="BM505"/>
      <c r="BN505"/>
      <c r="BO505" s="40"/>
      <c r="BP505" s="40"/>
      <c r="BU505"/>
      <c r="BV505"/>
      <c r="BW505"/>
      <c r="BX505"/>
      <c r="BY505"/>
      <c r="BZ505"/>
      <c r="CA505" s="40"/>
      <c r="CB505" s="40"/>
      <c r="CG505"/>
      <c r="CH505"/>
      <c r="CI505"/>
      <c r="CJ505" s="40"/>
      <c r="CK505" s="40"/>
    </row>
    <row r="506" spans="11:89" x14ac:dyDescent="0.2">
      <c r="K506"/>
      <c r="L506"/>
      <c r="M506"/>
      <c r="O506"/>
      <c r="P506" s="41"/>
      <c r="Q506" s="41"/>
      <c r="R506"/>
      <c r="S506"/>
      <c r="T506"/>
      <c r="U506"/>
      <c r="Y506" s="41"/>
      <c r="AB506" s="23"/>
      <c r="AC506" s="41"/>
      <c r="AD506" s="711"/>
      <c r="AE506" s="41"/>
      <c r="AI506"/>
      <c r="AJ506"/>
      <c r="AK506"/>
      <c r="AL506"/>
      <c r="AM506"/>
      <c r="AN506"/>
      <c r="AO506"/>
      <c r="AP506"/>
      <c r="AQ506"/>
      <c r="AR506"/>
      <c r="AW506"/>
      <c r="AX506"/>
      <c r="AY506"/>
      <c r="AZ506"/>
      <c r="BA506"/>
      <c r="BB506"/>
      <c r="BC506"/>
      <c r="BD506"/>
      <c r="BE506"/>
      <c r="BF506" s="41"/>
      <c r="BJ506"/>
      <c r="BK506"/>
      <c r="BL506"/>
      <c r="BM506"/>
      <c r="BN506"/>
      <c r="BO506" s="40"/>
      <c r="BP506" s="40"/>
      <c r="BU506"/>
      <c r="BV506"/>
      <c r="BW506"/>
      <c r="BX506"/>
      <c r="BY506"/>
      <c r="BZ506"/>
      <c r="CA506" s="40"/>
      <c r="CB506" s="40"/>
      <c r="CG506"/>
      <c r="CH506"/>
      <c r="CI506"/>
      <c r="CJ506" s="40"/>
      <c r="CK506" s="40"/>
    </row>
    <row r="507" spans="11:89" x14ac:dyDescent="0.2">
      <c r="K507"/>
      <c r="L507"/>
      <c r="M507"/>
      <c r="O507"/>
      <c r="P507" s="41"/>
      <c r="Q507" s="41"/>
      <c r="R507"/>
      <c r="S507"/>
      <c r="T507"/>
      <c r="U507"/>
      <c r="Y507" s="41"/>
      <c r="AB507" s="23"/>
      <c r="AC507" s="41"/>
      <c r="AD507" s="711"/>
      <c r="AE507" s="41"/>
      <c r="AI507"/>
      <c r="AJ507"/>
      <c r="AK507"/>
      <c r="AL507"/>
      <c r="AM507"/>
      <c r="AN507"/>
      <c r="AO507"/>
      <c r="AP507"/>
      <c r="AQ507"/>
      <c r="AR507"/>
      <c r="AW507"/>
      <c r="AX507"/>
      <c r="AY507"/>
      <c r="AZ507"/>
      <c r="BA507"/>
      <c r="BB507"/>
      <c r="BC507"/>
      <c r="BD507"/>
      <c r="BE507"/>
      <c r="BF507" s="41"/>
      <c r="BJ507"/>
      <c r="BK507"/>
      <c r="BL507"/>
      <c r="BM507"/>
      <c r="BN507"/>
      <c r="BO507" s="40"/>
      <c r="BP507" s="40"/>
      <c r="BU507"/>
      <c r="BV507"/>
      <c r="BW507"/>
      <c r="BX507"/>
      <c r="BY507"/>
      <c r="BZ507"/>
      <c r="CA507" s="40"/>
      <c r="CB507" s="40"/>
      <c r="CG507"/>
      <c r="CH507"/>
      <c r="CI507"/>
      <c r="CJ507" s="40"/>
      <c r="CK507" s="40"/>
    </row>
    <row r="508" spans="11:89" x14ac:dyDescent="0.2">
      <c r="K508"/>
      <c r="L508"/>
      <c r="M508"/>
      <c r="O508"/>
      <c r="P508" s="41"/>
      <c r="Q508" s="41"/>
      <c r="R508"/>
      <c r="S508"/>
      <c r="T508"/>
      <c r="U508"/>
      <c r="Y508" s="41"/>
      <c r="AB508" s="23"/>
      <c r="AC508" s="41"/>
      <c r="AD508" s="711"/>
      <c r="AE508" s="41"/>
      <c r="AI508"/>
      <c r="AJ508"/>
      <c r="AK508"/>
      <c r="AL508"/>
      <c r="AM508"/>
      <c r="AN508"/>
      <c r="AO508"/>
      <c r="AP508"/>
      <c r="AQ508"/>
      <c r="AR508"/>
      <c r="AW508"/>
      <c r="AX508"/>
      <c r="AY508"/>
      <c r="AZ508"/>
      <c r="BA508"/>
      <c r="BB508"/>
      <c r="BC508"/>
      <c r="BD508"/>
      <c r="BE508"/>
      <c r="BF508" s="41"/>
      <c r="BJ508"/>
      <c r="BK508"/>
      <c r="BL508"/>
      <c r="BM508"/>
      <c r="BN508"/>
      <c r="BO508" s="40"/>
      <c r="BP508" s="40"/>
      <c r="BU508"/>
      <c r="BV508"/>
      <c r="BW508"/>
      <c r="BX508"/>
      <c r="BY508"/>
      <c r="BZ508"/>
      <c r="CA508" s="40"/>
      <c r="CB508" s="40"/>
      <c r="CG508"/>
      <c r="CH508"/>
      <c r="CI508"/>
      <c r="CJ508" s="40"/>
      <c r="CK508" s="40"/>
    </row>
    <row r="509" spans="11:89" x14ac:dyDescent="0.2">
      <c r="K509"/>
      <c r="L509"/>
      <c r="M509"/>
      <c r="O509"/>
      <c r="P509" s="41"/>
      <c r="Q509" s="41"/>
      <c r="R509"/>
      <c r="S509"/>
      <c r="T509"/>
      <c r="U509"/>
      <c r="Y509" s="41"/>
      <c r="AB509" s="23"/>
      <c r="AC509" s="41"/>
      <c r="AD509" s="711"/>
      <c r="AE509" s="41"/>
      <c r="AI509"/>
      <c r="AJ509"/>
      <c r="AK509"/>
      <c r="AL509"/>
      <c r="AM509"/>
      <c r="AN509"/>
      <c r="AO509"/>
      <c r="AP509"/>
      <c r="AQ509"/>
      <c r="AR509"/>
      <c r="AW509"/>
      <c r="AX509"/>
      <c r="AY509"/>
      <c r="AZ509"/>
      <c r="BA509"/>
      <c r="BB509"/>
      <c r="BC509"/>
      <c r="BD509"/>
      <c r="BE509"/>
      <c r="BF509" s="41"/>
      <c r="BJ509"/>
      <c r="BK509"/>
      <c r="BL509"/>
      <c r="BM509"/>
      <c r="BN509"/>
      <c r="BO509" s="40"/>
      <c r="BP509" s="40"/>
      <c r="BU509"/>
      <c r="BV509"/>
      <c r="BW509"/>
      <c r="BX509"/>
      <c r="BY509"/>
      <c r="BZ509"/>
      <c r="CA509" s="40"/>
      <c r="CB509" s="40"/>
      <c r="CG509"/>
      <c r="CH509"/>
      <c r="CI509"/>
      <c r="CJ509" s="40"/>
      <c r="CK509" s="40"/>
    </row>
    <row r="510" spans="11:89" x14ac:dyDescent="0.2">
      <c r="K510"/>
      <c r="L510"/>
      <c r="M510"/>
      <c r="O510"/>
      <c r="P510" s="41"/>
      <c r="Q510" s="41"/>
      <c r="R510"/>
      <c r="S510"/>
      <c r="T510"/>
      <c r="U510"/>
      <c r="Y510" s="41"/>
      <c r="AB510" s="23"/>
      <c r="AC510" s="41"/>
      <c r="AD510" s="711"/>
      <c r="AE510" s="41"/>
      <c r="AI510"/>
      <c r="AJ510"/>
      <c r="AK510"/>
      <c r="AL510"/>
      <c r="AM510"/>
      <c r="AN510"/>
      <c r="AO510"/>
      <c r="AP510"/>
      <c r="AQ510"/>
      <c r="AR510"/>
      <c r="AW510"/>
      <c r="AX510"/>
      <c r="AY510"/>
      <c r="AZ510"/>
      <c r="BA510"/>
      <c r="BB510"/>
      <c r="BC510"/>
      <c r="BD510"/>
      <c r="BE510"/>
      <c r="BF510" s="41"/>
      <c r="BJ510"/>
      <c r="BK510"/>
      <c r="BL510"/>
      <c r="BM510"/>
      <c r="BN510"/>
      <c r="BO510" s="40"/>
      <c r="BP510" s="40"/>
      <c r="BU510"/>
      <c r="BV510"/>
      <c r="BW510"/>
      <c r="BX510"/>
      <c r="BY510"/>
      <c r="BZ510"/>
      <c r="CA510" s="40"/>
      <c r="CB510" s="40"/>
      <c r="CG510"/>
      <c r="CH510"/>
      <c r="CI510"/>
      <c r="CJ510" s="40"/>
      <c r="CK510" s="40"/>
    </row>
    <row r="511" spans="11:89" x14ac:dyDescent="0.2">
      <c r="K511"/>
      <c r="L511"/>
      <c r="M511"/>
      <c r="O511"/>
      <c r="P511" s="41"/>
      <c r="Q511" s="41"/>
      <c r="R511"/>
      <c r="S511"/>
      <c r="T511"/>
      <c r="U511"/>
      <c r="Y511" s="41"/>
      <c r="AB511" s="23"/>
      <c r="AC511" s="41"/>
      <c r="AD511" s="711"/>
      <c r="AE511" s="41"/>
      <c r="AI511"/>
      <c r="AJ511"/>
      <c r="AK511"/>
      <c r="AL511"/>
      <c r="AM511"/>
      <c r="AN511"/>
      <c r="AO511"/>
      <c r="AP511"/>
      <c r="AQ511"/>
      <c r="AR511"/>
      <c r="AW511"/>
      <c r="AX511"/>
      <c r="AY511"/>
      <c r="AZ511"/>
      <c r="BA511"/>
      <c r="BB511"/>
      <c r="BC511"/>
      <c r="BD511"/>
      <c r="BE511"/>
      <c r="BF511" s="41"/>
      <c r="BJ511"/>
      <c r="BK511"/>
      <c r="BL511"/>
      <c r="BM511"/>
      <c r="BN511"/>
      <c r="BO511" s="40"/>
      <c r="BP511" s="40"/>
      <c r="BU511"/>
      <c r="BV511"/>
      <c r="BW511"/>
      <c r="BX511"/>
      <c r="BY511"/>
      <c r="BZ511"/>
      <c r="CA511" s="40"/>
      <c r="CB511" s="40"/>
      <c r="CG511"/>
      <c r="CH511"/>
      <c r="CI511"/>
      <c r="CJ511" s="40"/>
      <c r="CK511" s="40"/>
    </row>
    <row r="512" spans="11:89" x14ac:dyDescent="0.2">
      <c r="K512"/>
      <c r="L512"/>
      <c r="M512"/>
      <c r="O512"/>
      <c r="P512" s="41"/>
      <c r="Q512" s="41"/>
      <c r="R512"/>
      <c r="S512"/>
      <c r="T512"/>
      <c r="U512"/>
      <c r="Y512" s="41"/>
      <c r="AB512" s="23"/>
      <c r="AC512" s="41"/>
      <c r="AD512" s="711"/>
      <c r="AE512" s="41"/>
      <c r="AI512"/>
      <c r="AJ512"/>
      <c r="AK512"/>
      <c r="AL512"/>
      <c r="AM512"/>
      <c r="AN512"/>
      <c r="AO512"/>
      <c r="AP512"/>
      <c r="AQ512"/>
      <c r="AR512"/>
      <c r="AW512"/>
      <c r="AX512"/>
      <c r="AY512"/>
      <c r="AZ512"/>
      <c r="BA512"/>
      <c r="BB512"/>
      <c r="BC512"/>
      <c r="BD512"/>
      <c r="BE512"/>
      <c r="BF512" s="41"/>
      <c r="BJ512"/>
      <c r="BK512"/>
      <c r="BL512"/>
      <c r="BM512"/>
      <c r="BN512"/>
      <c r="BO512" s="40"/>
      <c r="BP512" s="40"/>
      <c r="BU512"/>
      <c r="BV512"/>
      <c r="BW512"/>
      <c r="BX512"/>
      <c r="BY512"/>
      <c r="BZ512"/>
      <c r="CA512" s="40"/>
      <c r="CB512" s="40"/>
      <c r="CG512"/>
      <c r="CH512"/>
      <c r="CI512"/>
      <c r="CJ512" s="40"/>
      <c r="CK512" s="40"/>
    </row>
    <row r="513" spans="3:89" x14ac:dyDescent="0.2">
      <c r="K513"/>
      <c r="L513"/>
      <c r="M513"/>
      <c r="O513"/>
      <c r="P513" s="41"/>
      <c r="Q513" s="41"/>
      <c r="R513"/>
      <c r="S513"/>
      <c r="T513"/>
      <c r="U513"/>
      <c r="Y513" s="41"/>
      <c r="AB513" s="23"/>
      <c r="AC513" s="41"/>
      <c r="AD513" s="711"/>
      <c r="AE513" s="41"/>
      <c r="AI513"/>
      <c r="AJ513"/>
      <c r="AK513"/>
      <c r="AL513"/>
      <c r="AM513"/>
      <c r="AN513"/>
      <c r="AO513"/>
      <c r="AP513"/>
      <c r="AQ513"/>
      <c r="AR513"/>
      <c r="AW513"/>
      <c r="AX513"/>
      <c r="AY513"/>
      <c r="AZ513"/>
      <c r="BA513"/>
      <c r="BB513"/>
      <c r="BC513"/>
      <c r="BD513"/>
      <c r="BE513"/>
      <c r="BF513" s="41"/>
      <c r="BJ513"/>
      <c r="BK513"/>
      <c r="BL513"/>
      <c r="BM513"/>
      <c r="BN513"/>
      <c r="BO513" s="40"/>
      <c r="BP513" s="40"/>
      <c r="BU513"/>
      <c r="BV513"/>
      <c r="BW513"/>
      <c r="BX513"/>
      <c r="BY513"/>
      <c r="BZ513"/>
      <c r="CA513" s="40"/>
      <c r="CB513" s="40"/>
      <c r="CG513"/>
      <c r="CH513"/>
      <c r="CI513"/>
      <c r="CJ513" s="40"/>
      <c r="CK513" s="40"/>
    </row>
    <row r="514" spans="3:89" x14ac:dyDescent="0.2">
      <c r="K514"/>
      <c r="L514"/>
      <c r="M514"/>
      <c r="O514"/>
      <c r="P514" s="41"/>
      <c r="Q514" s="41"/>
      <c r="R514"/>
      <c r="S514"/>
      <c r="T514"/>
      <c r="U514"/>
      <c r="Y514" s="41"/>
      <c r="AB514" s="23"/>
      <c r="AC514" s="41"/>
      <c r="AD514" s="711"/>
      <c r="AE514" s="41"/>
      <c r="AI514"/>
      <c r="AJ514"/>
      <c r="AK514"/>
      <c r="AL514"/>
      <c r="AM514"/>
      <c r="AN514"/>
      <c r="AO514"/>
      <c r="AP514"/>
      <c r="AQ514"/>
      <c r="AR514"/>
      <c r="AW514"/>
      <c r="AX514"/>
      <c r="AY514"/>
      <c r="AZ514"/>
      <c r="BA514"/>
      <c r="BB514"/>
      <c r="BC514"/>
      <c r="BD514"/>
      <c r="BE514"/>
      <c r="BF514" s="41"/>
      <c r="BJ514"/>
      <c r="BK514"/>
      <c r="BL514"/>
      <c r="BM514"/>
      <c r="BN514"/>
      <c r="BO514" s="40"/>
      <c r="BP514" s="40"/>
      <c r="BU514"/>
      <c r="BV514"/>
      <c r="BW514"/>
      <c r="BX514"/>
      <c r="BY514"/>
      <c r="BZ514"/>
      <c r="CA514" s="40"/>
      <c r="CB514" s="40"/>
      <c r="CG514"/>
      <c r="CH514"/>
      <c r="CI514"/>
      <c r="CJ514" s="40"/>
      <c r="CK514" s="40"/>
    </row>
    <row r="515" spans="3:89" x14ac:dyDescent="0.2">
      <c r="K515"/>
      <c r="L515"/>
      <c r="M515"/>
      <c r="O515"/>
      <c r="P515" s="41"/>
      <c r="Q515" s="41"/>
      <c r="R515"/>
      <c r="W515" s="23"/>
      <c r="Y515" s="41"/>
      <c r="Z515"/>
      <c r="AA515"/>
      <c r="AB515" s="23"/>
      <c r="AC515" s="41"/>
      <c r="AD515" s="711"/>
      <c r="AE515" s="41"/>
      <c r="AI515"/>
      <c r="AJ515"/>
      <c r="AK515"/>
      <c r="AL515"/>
      <c r="AM515"/>
      <c r="AN515"/>
      <c r="AO515"/>
      <c r="AP515"/>
      <c r="AQ515"/>
      <c r="AR515"/>
      <c r="AW515"/>
      <c r="AX515"/>
      <c r="AY515"/>
      <c r="AZ515"/>
      <c r="BA515"/>
      <c r="BB515"/>
      <c r="BC515"/>
      <c r="BD515"/>
      <c r="BE515"/>
      <c r="BF515" s="41"/>
      <c r="BJ515"/>
      <c r="BK515"/>
      <c r="BL515"/>
      <c r="BM515"/>
      <c r="BN515"/>
      <c r="BO515" s="40"/>
      <c r="BP515" s="40"/>
      <c r="BT515" s="41"/>
      <c r="BW515" s="23"/>
      <c r="BZ515"/>
      <c r="CA515" s="40"/>
      <c r="CB515" s="40"/>
      <c r="CF515" s="41"/>
      <c r="CJ515" s="40"/>
      <c r="CK515" s="40"/>
    </row>
    <row r="516" spans="3:89" x14ac:dyDescent="0.2">
      <c r="K516"/>
      <c r="L516"/>
      <c r="M516"/>
      <c r="O516"/>
      <c r="P516" s="41"/>
      <c r="Q516" s="41"/>
      <c r="R516"/>
      <c r="S516"/>
      <c r="T516" s="703"/>
      <c r="Y516" s="41"/>
      <c r="AA516" s="23"/>
      <c r="AB516" s="23"/>
      <c r="AC516" s="41"/>
      <c r="AD516" s="711"/>
      <c r="AE516" s="41"/>
      <c r="AI516"/>
      <c r="AJ516"/>
      <c r="AK516"/>
      <c r="AL516"/>
      <c r="AM516"/>
      <c r="AN516"/>
      <c r="AO516"/>
      <c r="AP516"/>
      <c r="AQ516"/>
      <c r="AR516"/>
      <c r="AW516"/>
      <c r="AX516"/>
      <c r="AY516"/>
      <c r="AZ516"/>
      <c r="BA516"/>
      <c r="BB516"/>
      <c r="BC516"/>
      <c r="BD516"/>
      <c r="BE516"/>
      <c r="BF516" s="41"/>
      <c r="BI516" s="41"/>
      <c r="BL516" s="23"/>
      <c r="BN516"/>
      <c r="BO516" s="40"/>
      <c r="BP516" s="40"/>
      <c r="BS516" s="41"/>
      <c r="BT516" s="41"/>
      <c r="BZ516"/>
      <c r="CA516" s="40"/>
      <c r="CB516" s="40"/>
      <c r="CE516" s="41"/>
      <c r="CF516" s="41"/>
      <c r="CK516" s="40"/>
    </row>
    <row r="517" spans="3:89" x14ac:dyDescent="0.2">
      <c r="C517" s="41"/>
      <c r="D517" s="23"/>
      <c r="E517"/>
      <c r="G517"/>
      <c r="H517" s="703"/>
      <c r="K517" s="41"/>
      <c r="O517" s="23"/>
      <c r="P517" s="41"/>
      <c r="Q517" s="41"/>
      <c r="R517"/>
      <c r="T517" s="703"/>
      <c r="Y517" s="41"/>
      <c r="AA517" s="23"/>
      <c r="AB517" s="23"/>
      <c r="AC517" s="41"/>
      <c r="AD517" s="711"/>
      <c r="AE517" s="41"/>
      <c r="AI517"/>
      <c r="AJ517"/>
      <c r="AK517"/>
      <c r="AL517"/>
      <c r="AM517"/>
      <c r="AN517"/>
      <c r="AO517"/>
      <c r="AP517"/>
      <c r="AQ517"/>
      <c r="AR517"/>
      <c r="AW517"/>
      <c r="AX517"/>
      <c r="AY517"/>
      <c r="AZ517"/>
      <c r="BA517"/>
      <c r="BB517"/>
      <c r="BC517"/>
      <c r="BD517"/>
      <c r="BE517"/>
      <c r="BF517" s="41"/>
      <c r="BH517" s="41"/>
      <c r="BI517" s="41"/>
      <c r="BO517" s="40"/>
      <c r="BP517" s="40"/>
      <c r="BT517" s="41"/>
      <c r="CB517" s="40"/>
      <c r="CF517" s="41"/>
      <c r="CK517" s="40"/>
    </row>
    <row r="518" spans="3:89" x14ac:dyDescent="0.2">
      <c r="C518" s="41"/>
      <c r="D518" s="23"/>
      <c r="E518"/>
      <c r="F518"/>
      <c r="I518"/>
      <c r="J518" s="704"/>
      <c r="K518"/>
      <c r="O518"/>
      <c r="P518" s="703"/>
      <c r="Q518" s="41"/>
      <c r="T518" s="703"/>
      <c r="Y518" s="41"/>
      <c r="AA518" s="23"/>
      <c r="AB518"/>
      <c r="AC518" s="41"/>
      <c r="AD518" s="711"/>
      <c r="AE518" s="41"/>
      <c r="AF518" s="41"/>
      <c r="AG518" s="41"/>
      <c r="AH518" s="41"/>
      <c r="AK518" s="23"/>
      <c r="AN518"/>
      <c r="AO518"/>
      <c r="AP518"/>
      <c r="AQ518"/>
      <c r="AR518"/>
      <c r="AW518"/>
      <c r="AX518"/>
      <c r="AY518"/>
      <c r="AZ518"/>
      <c r="BA518"/>
      <c r="BB518"/>
      <c r="BC518"/>
      <c r="BD518"/>
      <c r="BE518"/>
      <c r="BF518" s="41"/>
      <c r="BG518" s="41"/>
      <c r="BI518" s="41"/>
      <c r="BP518" s="40"/>
      <c r="BR518" s="41"/>
      <c r="BT518" s="41"/>
      <c r="CB518" s="40"/>
      <c r="CD518" s="41"/>
      <c r="CF518" s="41"/>
      <c r="CK518" s="40"/>
    </row>
    <row r="519" spans="3:89" x14ac:dyDescent="0.2">
      <c r="C519" s="41"/>
      <c r="D519" s="23"/>
      <c r="E519"/>
      <c r="F519"/>
      <c r="I519"/>
      <c r="J519" s="704"/>
      <c r="K519"/>
      <c r="O519"/>
      <c r="Q519" s="41"/>
      <c r="R519" s="23"/>
      <c r="W519"/>
      <c r="X519" s="703"/>
      <c r="Y519" s="41"/>
      <c r="AE519"/>
      <c r="AH519" s="41"/>
      <c r="AO519" s="23"/>
      <c r="AP519" s="41"/>
      <c r="AR519"/>
      <c r="AW519"/>
      <c r="AX519"/>
      <c r="AY519"/>
      <c r="AZ519"/>
      <c r="BA519"/>
      <c r="BB519"/>
      <c r="BC519"/>
      <c r="BD519"/>
      <c r="BE519"/>
      <c r="BF519"/>
      <c r="BI519" s="41"/>
      <c r="BP519" s="40"/>
      <c r="BU519"/>
      <c r="BV519"/>
      <c r="BW519"/>
      <c r="CB519" s="40"/>
      <c r="CG519"/>
      <c r="CH519"/>
      <c r="CI519"/>
    </row>
    <row r="520" spans="3:89" x14ac:dyDescent="0.2">
      <c r="C520" s="41"/>
      <c r="D520" s="23"/>
      <c r="I520"/>
      <c r="J520" s="704"/>
      <c r="K520" s="41"/>
      <c r="P520" s="41"/>
      <c r="Q520" s="41"/>
      <c r="R520" s="23"/>
      <c r="W520"/>
      <c r="X520" s="703"/>
      <c r="Y520"/>
      <c r="Z520"/>
      <c r="AA520"/>
      <c r="AE520"/>
      <c r="AH520" s="41"/>
      <c r="AO520" s="23"/>
      <c r="AP520" s="41"/>
      <c r="AR520"/>
      <c r="AW520"/>
      <c r="AX520"/>
      <c r="AY520"/>
      <c r="AZ520"/>
      <c r="BA520"/>
      <c r="BB520"/>
      <c r="BC520"/>
      <c r="BD520"/>
      <c r="BE520"/>
      <c r="BF520"/>
      <c r="BJ520"/>
      <c r="BK520"/>
      <c r="BL520"/>
      <c r="BP520" s="40"/>
      <c r="BS520" s="41"/>
      <c r="BT520" s="41"/>
      <c r="BU520" s="23"/>
      <c r="BX520"/>
      <c r="BY520"/>
      <c r="CE520" s="41"/>
      <c r="CF520" s="41"/>
      <c r="CG520" s="23"/>
    </row>
    <row r="521" spans="3:89" x14ac:dyDescent="0.2">
      <c r="C521" s="41"/>
      <c r="D521" s="23"/>
      <c r="I521"/>
      <c r="J521" s="704"/>
      <c r="K521" s="41"/>
      <c r="P521" s="41"/>
      <c r="Q521" s="41"/>
      <c r="R521" s="23"/>
      <c r="V521" s="23"/>
      <c r="Y521" s="41"/>
      <c r="AA521"/>
      <c r="AE521"/>
      <c r="AH521" s="41"/>
      <c r="AO521" s="23"/>
      <c r="AP521" s="41"/>
      <c r="AR521"/>
      <c r="AW521"/>
      <c r="AX521"/>
      <c r="AY521"/>
      <c r="AZ521"/>
      <c r="BA521"/>
      <c r="BB521"/>
      <c r="BC521"/>
      <c r="BD521"/>
      <c r="BE521"/>
      <c r="BF521"/>
      <c r="BH521" s="41"/>
      <c r="BI521" s="41"/>
      <c r="BJ521" s="23"/>
      <c r="BM521"/>
      <c r="BS521" s="41"/>
      <c r="BT521" s="41"/>
      <c r="CE521" s="41"/>
      <c r="CF521" s="41"/>
      <c r="CJ521" s="40"/>
      <c r="CK521" s="40"/>
    </row>
    <row r="522" spans="3:89" x14ac:dyDescent="0.2">
      <c r="C522" s="41"/>
      <c r="D522" s="23"/>
      <c r="I522"/>
      <c r="J522" s="704"/>
      <c r="K522" s="41"/>
      <c r="P522" s="41"/>
      <c r="Q522" s="41"/>
      <c r="R522" s="23"/>
      <c r="V522" s="23"/>
      <c r="Y522" s="41"/>
      <c r="AA522"/>
      <c r="AC522" s="41"/>
      <c r="AD522" s="711"/>
      <c r="AE522" s="23"/>
      <c r="AF522" s="41"/>
      <c r="AG522" s="41"/>
      <c r="AI522"/>
      <c r="AJ522"/>
      <c r="AK522"/>
      <c r="AP522" s="41"/>
      <c r="AS522" s="714"/>
      <c r="AT522" s="41"/>
      <c r="AU522" s="41"/>
      <c r="AW522"/>
      <c r="AX522"/>
      <c r="AY522"/>
      <c r="AZ522"/>
      <c r="BA522"/>
      <c r="BB522"/>
      <c r="BC522"/>
      <c r="BD522"/>
      <c r="BE522"/>
      <c r="BF522" s="23"/>
      <c r="BG522" s="41"/>
      <c r="BH522" s="41"/>
      <c r="BI522" s="41"/>
      <c r="BN522"/>
      <c r="BQ522" s="714"/>
      <c r="BR522" s="41"/>
      <c r="BS522" s="41"/>
      <c r="BT522" s="41"/>
      <c r="BZ522"/>
      <c r="CA522" s="40"/>
      <c r="CB522" s="40"/>
      <c r="CD522" s="41"/>
      <c r="CE522" s="41"/>
      <c r="CF522" s="41"/>
      <c r="CJ522" s="40"/>
      <c r="CK522" s="40"/>
    </row>
    <row r="523" spans="3:89" x14ac:dyDescent="0.2">
      <c r="C523" s="41"/>
      <c r="D523" s="23"/>
      <c r="I523"/>
      <c r="J523" s="704"/>
      <c r="K523" s="41"/>
      <c r="P523" s="41"/>
      <c r="Q523" s="41"/>
      <c r="R523" s="23"/>
      <c r="V523" s="23"/>
      <c r="Y523" s="41"/>
      <c r="AA523"/>
      <c r="AC523" s="41"/>
      <c r="AD523" s="711"/>
      <c r="AE523" s="41"/>
      <c r="AF523" s="41"/>
      <c r="AG523" s="41"/>
      <c r="AH523" s="41"/>
      <c r="AI523" s="23"/>
      <c r="AL523"/>
      <c r="AM523"/>
      <c r="AN523"/>
      <c r="AO523"/>
      <c r="AP523" s="41"/>
      <c r="AS523" s="711"/>
      <c r="AT523" s="41"/>
      <c r="AU523" s="41"/>
      <c r="AV523" s="41"/>
      <c r="AW523" s="23"/>
      <c r="AZ523"/>
      <c r="BA523"/>
      <c r="BB523"/>
      <c r="BC523"/>
      <c r="BD523"/>
      <c r="BE523"/>
      <c r="BF523" s="41"/>
      <c r="BG523" s="41"/>
      <c r="BH523" s="41"/>
      <c r="BI523" s="41"/>
      <c r="BO523" s="40"/>
      <c r="BP523" s="40"/>
      <c r="BQ523" s="711"/>
      <c r="BR523" s="41"/>
      <c r="BS523" s="41"/>
      <c r="BT523" s="41"/>
      <c r="CA523" s="40"/>
      <c r="CB523" s="40"/>
      <c r="CD523" s="41"/>
      <c r="CE523" s="41"/>
      <c r="CF523" s="41"/>
      <c r="CJ523" s="40"/>
      <c r="CK523" s="40"/>
    </row>
    <row r="524" spans="3:89" x14ac:dyDescent="0.2">
      <c r="C524" s="41"/>
      <c r="H524" s="23"/>
      <c r="K524" s="41"/>
      <c r="M524"/>
      <c r="N524" s="704"/>
      <c r="P524" s="41"/>
      <c r="Q524" s="41"/>
      <c r="V524" s="23"/>
      <c r="Y524" s="41"/>
      <c r="AA524"/>
      <c r="AB524"/>
      <c r="AE524"/>
      <c r="AF524" s="41"/>
      <c r="AG524" s="41"/>
      <c r="AH524" s="41"/>
      <c r="AM524" s="23"/>
      <c r="AP524"/>
      <c r="AQ524"/>
      <c r="AR524"/>
      <c r="AT524" s="41"/>
      <c r="AU524" s="41"/>
      <c r="AV524" s="41"/>
      <c r="BA524" s="23"/>
      <c r="BD524"/>
      <c r="BE524"/>
      <c r="BF524"/>
      <c r="BG524" s="41"/>
      <c r="BH524" s="41"/>
      <c r="BI524" s="41"/>
      <c r="BO524" s="40"/>
      <c r="BP524" s="40"/>
      <c r="BR524" s="41"/>
      <c r="BS524" s="41"/>
      <c r="BT524" s="41"/>
      <c r="CA524" s="40"/>
      <c r="CB524" s="40"/>
      <c r="CD524" s="41"/>
      <c r="CE524" s="41"/>
      <c r="CF524" s="41"/>
      <c r="CJ524" s="40"/>
      <c r="CK524" s="40"/>
    </row>
    <row r="525" spans="3:89" x14ac:dyDescent="0.2">
      <c r="C525" s="41"/>
      <c r="H525" s="23"/>
      <c r="K525" s="41"/>
      <c r="M525"/>
      <c r="N525" s="704"/>
      <c r="P525" s="41"/>
      <c r="Q525" s="41"/>
      <c r="V525" s="23"/>
      <c r="Y525" s="41"/>
      <c r="AA525"/>
      <c r="AB525"/>
      <c r="AE525"/>
      <c r="AF525" s="41"/>
      <c r="AG525" s="41"/>
      <c r="AH525" s="41"/>
      <c r="AM525" s="23"/>
      <c r="AP525"/>
      <c r="AQ525"/>
      <c r="AR525"/>
      <c r="AT525" s="41"/>
      <c r="AU525" s="41"/>
      <c r="AV525" s="41"/>
      <c r="BA525" s="23"/>
      <c r="BD525"/>
      <c r="BE525"/>
      <c r="BF525"/>
      <c r="BG525" s="41"/>
      <c r="BH525" s="41"/>
      <c r="BI525" s="41"/>
      <c r="BO525" s="40"/>
      <c r="BP525" s="40"/>
      <c r="BR525" s="41"/>
      <c r="BS525" s="41"/>
      <c r="BT525" s="41"/>
      <c r="CA525" s="40"/>
      <c r="CB525" s="40"/>
      <c r="CD525" s="41"/>
      <c r="CE525" s="41"/>
      <c r="CF525" s="41"/>
      <c r="CJ525" s="40"/>
      <c r="CK525" s="40"/>
    </row>
    <row r="526" spans="3:89" x14ac:dyDescent="0.2">
      <c r="C526" s="41"/>
      <c r="H526" s="23"/>
      <c r="K526" s="41"/>
      <c r="M526"/>
      <c r="N526" s="704"/>
      <c r="P526" s="41"/>
      <c r="Q526" s="41"/>
      <c r="V526" s="23"/>
      <c r="Y526" s="41"/>
      <c r="AA526"/>
      <c r="AB526"/>
      <c r="AE526"/>
      <c r="AF526" s="41"/>
      <c r="AG526" s="41"/>
      <c r="AH526" s="41"/>
      <c r="AM526" s="23"/>
      <c r="AP526"/>
      <c r="AQ526"/>
      <c r="AR526"/>
      <c r="AT526" s="41"/>
      <c r="AU526" s="41"/>
      <c r="AV526" s="41"/>
      <c r="BA526" s="23"/>
      <c r="BD526"/>
      <c r="BE526"/>
      <c r="BF526"/>
      <c r="BG526" s="41"/>
      <c r="BH526" s="41"/>
      <c r="BI526" s="41"/>
      <c r="BO526" s="40"/>
      <c r="BP526" s="40"/>
      <c r="BR526" s="41"/>
      <c r="BS526" s="41"/>
      <c r="BT526" s="41"/>
      <c r="CA526" s="40"/>
      <c r="CB526" s="40"/>
      <c r="CD526" s="41"/>
      <c r="CE526" s="41"/>
      <c r="CF526" s="41"/>
      <c r="CJ526" s="40"/>
      <c r="CK526" s="40"/>
    </row>
    <row r="527" spans="3:89" x14ac:dyDescent="0.2">
      <c r="C527" s="41"/>
      <c r="H527" s="23"/>
      <c r="K527" s="41"/>
      <c r="M527"/>
      <c r="N527" s="704"/>
      <c r="P527" s="41"/>
      <c r="Q527" s="41"/>
      <c r="AB527"/>
      <c r="AE527"/>
      <c r="AF527" s="41"/>
      <c r="AG527" s="41"/>
      <c r="AH527" s="41"/>
      <c r="AM527" s="23"/>
      <c r="AP527"/>
      <c r="AQ527"/>
      <c r="AR527"/>
      <c r="AT527" s="41"/>
      <c r="AU527" s="41"/>
      <c r="AV527" s="41"/>
      <c r="BA527" s="23"/>
      <c r="BD527"/>
      <c r="BE527"/>
      <c r="BF527"/>
      <c r="BG527" s="41"/>
      <c r="BH527" s="41"/>
      <c r="BI527" s="41"/>
      <c r="BO527" s="40"/>
      <c r="BP527" s="40"/>
      <c r="BR527" s="41"/>
      <c r="BS527" s="41"/>
      <c r="CA527" s="40"/>
      <c r="CB527" s="40"/>
      <c r="CD527" s="41"/>
      <c r="CE527" s="41"/>
    </row>
    <row r="528" spans="3:89" x14ac:dyDescent="0.2">
      <c r="C528" s="41"/>
      <c r="H528" s="23"/>
      <c r="K528" s="41"/>
      <c r="M528"/>
      <c r="N528" s="704"/>
      <c r="P528" s="41"/>
      <c r="Q528" s="41"/>
      <c r="AB528"/>
      <c r="AE528"/>
      <c r="AF528" s="41"/>
      <c r="AG528" s="41"/>
      <c r="AH528" s="41"/>
      <c r="AM528" s="23"/>
      <c r="AP528"/>
      <c r="AQ528"/>
      <c r="AR528"/>
      <c r="AT528" s="41"/>
      <c r="AU528" s="41"/>
      <c r="AV528" s="41"/>
      <c r="BA528" s="23"/>
      <c r="BD528"/>
      <c r="BE528"/>
      <c r="BF528"/>
      <c r="BG528" s="41"/>
      <c r="BH528" s="41"/>
      <c r="BO528" s="40"/>
      <c r="BP528" s="40"/>
      <c r="BR528" s="41"/>
      <c r="CD528" s="41"/>
    </row>
    <row r="529" spans="3:82" x14ac:dyDescent="0.2">
      <c r="C529" s="41"/>
      <c r="H529" s="23"/>
      <c r="K529" s="41"/>
      <c r="M529"/>
      <c r="N529" s="704"/>
      <c r="P529" s="41"/>
      <c r="Q529" s="41"/>
      <c r="AB529"/>
      <c r="AE529"/>
      <c r="AF529" s="41"/>
      <c r="AG529" s="41"/>
      <c r="AH529" s="41"/>
      <c r="AM529" s="23"/>
      <c r="AP529"/>
      <c r="AQ529"/>
      <c r="AR529"/>
      <c r="AT529" s="41"/>
      <c r="AU529" s="41"/>
      <c r="AV529" s="41"/>
      <c r="BA529" s="23"/>
      <c r="BD529"/>
      <c r="BE529"/>
      <c r="BF529"/>
      <c r="BG529" s="41"/>
      <c r="BR529" s="41"/>
      <c r="CD529" s="41"/>
    </row>
  </sheetData>
  <mergeCells count="10">
    <mergeCell ref="BH2:BP4"/>
    <mergeCell ref="BS2:CB4"/>
    <mergeCell ref="CE2:CK4"/>
    <mergeCell ref="AU2:BD4"/>
    <mergeCell ref="R2:AC4"/>
    <mergeCell ref="AG2:AR4"/>
    <mergeCell ref="BF2:BF4"/>
    <mergeCell ref="B2:B4"/>
    <mergeCell ref="D2:P4"/>
    <mergeCell ref="AE2:A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M191"/>
  <sheetViews>
    <sheetView topLeftCell="AI1" zoomScale="110" zoomScaleNormal="110" workbookViewId="0">
      <selection activeCell="BE4" sqref="BE4"/>
    </sheetView>
  </sheetViews>
  <sheetFormatPr baseColWidth="10" defaultColWidth="11" defaultRowHeight="16" x14ac:dyDescent="0.2"/>
  <cols>
    <col min="2" max="9" width="11" style="1"/>
    <col min="10" max="10" width="11.83203125" style="1" customWidth="1"/>
    <col min="11" max="11" width="11" style="1"/>
    <col min="12" max="12" width="13.6640625" style="1" customWidth="1"/>
    <col min="13" max="20" width="11" style="1"/>
  </cols>
  <sheetData>
    <row r="1" spans="2:64" ht="17" thickBot="1" x14ac:dyDescent="0.25"/>
    <row r="2" spans="2:64" ht="45" customHeight="1" thickBot="1" x14ac:dyDescent="0.25">
      <c r="B2" s="519" t="s">
        <v>184</v>
      </c>
      <c r="C2" s="520"/>
      <c r="D2" s="520"/>
      <c r="E2" s="520"/>
      <c r="F2" s="520"/>
      <c r="G2" s="520"/>
      <c r="H2" s="520"/>
      <c r="I2" s="520"/>
      <c r="J2" s="521"/>
      <c r="L2" s="522" t="s">
        <v>185</v>
      </c>
      <c r="M2" s="523"/>
      <c r="N2" s="523"/>
      <c r="O2" s="523"/>
      <c r="P2" s="523"/>
      <c r="Q2" s="523"/>
      <c r="R2" s="523"/>
      <c r="S2" s="523"/>
      <c r="T2" s="524"/>
      <c r="W2" s="88" t="s">
        <v>186</v>
      </c>
      <c r="X2" s="516" t="s">
        <v>187</v>
      </c>
      <c r="Y2" s="517"/>
      <c r="Z2" s="517"/>
      <c r="AA2" s="518"/>
      <c r="AC2" s="88" t="s">
        <v>188</v>
      </c>
      <c r="AD2" s="516" t="s">
        <v>187</v>
      </c>
      <c r="AE2" s="517"/>
      <c r="AF2" s="517"/>
      <c r="AG2" s="517"/>
      <c r="AH2" s="517"/>
      <c r="AI2" s="517"/>
      <c r="AJ2" s="517"/>
      <c r="AK2" s="517"/>
      <c r="AL2" s="517"/>
      <c r="AM2" s="518"/>
      <c r="AO2" s="88" t="s">
        <v>189</v>
      </c>
      <c r="AP2" s="504" t="s">
        <v>190</v>
      </c>
      <c r="AQ2" s="505"/>
      <c r="AR2" s="506"/>
      <c r="AT2" s="88" t="s">
        <v>191</v>
      </c>
      <c r="AU2" s="516" t="s">
        <v>192</v>
      </c>
      <c r="AV2" s="517"/>
      <c r="AW2" s="517"/>
      <c r="AX2" s="517"/>
      <c r="AY2" s="517"/>
      <c r="AZ2" s="517"/>
      <c r="BA2" s="518"/>
      <c r="BC2" s="88" t="s">
        <v>193</v>
      </c>
      <c r="BD2" s="504" t="s">
        <v>190</v>
      </c>
      <c r="BE2" s="505"/>
      <c r="BF2" s="506"/>
      <c r="BG2" s="121"/>
      <c r="BI2" s="88" t="s">
        <v>193</v>
      </c>
      <c r="BJ2" s="504" t="s">
        <v>194</v>
      </c>
      <c r="BK2" s="505"/>
      <c r="BL2" s="506"/>
    </row>
    <row r="3" spans="2:64" ht="17" thickBot="1" x14ac:dyDescent="0.25">
      <c r="M3" s="1" t="s">
        <v>44</v>
      </c>
      <c r="N3" s="1" t="s">
        <v>44</v>
      </c>
      <c r="O3" s="1" t="s">
        <v>44</v>
      </c>
      <c r="P3" s="1" t="s">
        <v>44</v>
      </c>
      <c r="R3" s="1" t="s">
        <v>44</v>
      </c>
      <c r="S3" s="1" t="s">
        <v>44</v>
      </c>
      <c r="T3" s="1" t="s">
        <v>44</v>
      </c>
      <c r="X3" s="525" t="s">
        <v>190</v>
      </c>
      <c r="Y3" s="526"/>
      <c r="Z3" s="525" t="s">
        <v>194</v>
      </c>
      <c r="AA3" s="526"/>
      <c r="AQ3" s="114" t="s">
        <v>92</v>
      </c>
      <c r="AR3" s="99" t="s">
        <v>96</v>
      </c>
      <c r="BD3" s="97" t="s">
        <v>195</v>
      </c>
      <c r="BE3" s="114" t="s">
        <v>92</v>
      </c>
      <c r="BF3" s="98" t="s">
        <v>96</v>
      </c>
      <c r="BJ3" s="97" t="s">
        <v>195</v>
      </c>
      <c r="BK3" s="114" t="s">
        <v>92</v>
      </c>
      <c r="BL3" s="98" t="s">
        <v>96</v>
      </c>
    </row>
    <row r="4" spans="2:64" ht="17" customHeight="1" thickBot="1" x14ac:dyDescent="0.25">
      <c r="B4" s="285" t="s">
        <v>196</v>
      </c>
      <c r="C4" s="286" t="s">
        <v>197</v>
      </c>
      <c r="D4" s="286" t="s">
        <v>198</v>
      </c>
      <c r="E4" s="286" t="s">
        <v>199</v>
      </c>
      <c r="F4" s="286" t="s">
        <v>200</v>
      </c>
      <c r="G4" s="286" t="s">
        <v>201</v>
      </c>
      <c r="H4" s="286" t="s">
        <v>202</v>
      </c>
      <c r="I4" s="286" t="s">
        <v>203</v>
      </c>
      <c r="J4" s="287" t="s">
        <v>204</v>
      </c>
      <c r="L4" s="285" t="s">
        <v>196</v>
      </c>
      <c r="M4" s="286" t="s">
        <v>197</v>
      </c>
      <c r="N4" s="286" t="s">
        <v>198</v>
      </c>
      <c r="O4" s="286" t="s">
        <v>199</v>
      </c>
      <c r="P4" s="286" t="s">
        <v>200</v>
      </c>
      <c r="Q4" s="286" t="s">
        <v>201</v>
      </c>
      <c r="R4" s="286" t="s">
        <v>202</v>
      </c>
      <c r="S4" s="286" t="s">
        <v>203</v>
      </c>
      <c r="T4" s="287" t="s">
        <v>204</v>
      </c>
      <c r="X4" s="527"/>
      <c r="Y4" s="528"/>
      <c r="Z4" s="527"/>
      <c r="AA4" s="528"/>
      <c r="AC4" s="507" t="s">
        <v>205</v>
      </c>
      <c r="AD4" s="266" t="s">
        <v>206</v>
      </c>
      <c r="AE4" s="266" t="s">
        <v>207</v>
      </c>
      <c r="AF4" s="366">
        <v>18.3125</v>
      </c>
      <c r="AG4" s="366">
        <v>1.0829</v>
      </c>
      <c r="AH4" s="89" t="s">
        <v>190</v>
      </c>
      <c r="AI4" s="366">
        <v>10.5</v>
      </c>
      <c r="AJ4" s="366">
        <v>1.3006</v>
      </c>
      <c r="AK4" s="89" t="s">
        <v>194</v>
      </c>
      <c r="AL4" s="366">
        <v>7.8125</v>
      </c>
      <c r="AM4" s="366">
        <v>0.93189999999999995</v>
      </c>
      <c r="AO4" s="507" t="s">
        <v>205</v>
      </c>
      <c r="AP4" s="110">
        <v>0</v>
      </c>
      <c r="AQ4" s="104">
        <v>3</v>
      </c>
      <c r="AR4" s="105">
        <v>1</v>
      </c>
      <c r="AT4" s="507" t="s">
        <v>205</v>
      </c>
      <c r="AU4" s="268" t="s">
        <v>206</v>
      </c>
      <c r="AV4" s="89" t="s">
        <v>190</v>
      </c>
      <c r="AW4" s="366">
        <v>0.37880000000000003</v>
      </c>
      <c r="AX4" s="366">
        <v>5.4699999999999999E-2</v>
      </c>
      <c r="AY4" s="89" t="s">
        <v>194</v>
      </c>
      <c r="AZ4" s="366">
        <v>0.60940000000000005</v>
      </c>
      <c r="BA4" s="366">
        <v>3.39E-2</v>
      </c>
      <c r="BC4" s="507" t="s">
        <v>205</v>
      </c>
      <c r="BD4" s="122">
        <v>0</v>
      </c>
      <c r="BE4" s="90">
        <v>0.33</v>
      </c>
      <c r="BF4" s="91">
        <v>0</v>
      </c>
      <c r="BI4" s="507" t="s">
        <v>205</v>
      </c>
      <c r="BJ4" s="122">
        <v>0</v>
      </c>
      <c r="BK4" s="90">
        <v>0</v>
      </c>
      <c r="BL4" s="91">
        <v>0</v>
      </c>
    </row>
    <row r="5" spans="2:64" ht="16" customHeight="1" thickBot="1" x14ac:dyDescent="0.25">
      <c r="C5" s="266"/>
      <c r="D5" s="266"/>
      <c r="E5" s="266"/>
      <c r="F5" s="266"/>
      <c r="G5" s="266"/>
      <c r="H5" s="266"/>
      <c r="I5" s="266"/>
      <c r="J5" s="267"/>
      <c r="X5" s="97" t="s">
        <v>209</v>
      </c>
      <c r="Y5" s="97" t="s">
        <v>195</v>
      </c>
      <c r="Z5" s="114" t="s">
        <v>209</v>
      </c>
      <c r="AA5" s="98" t="s">
        <v>195</v>
      </c>
      <c r="AC5" s="508"/>
      <c r="AD5" s="1" t="s">
        <v>210</v>
      </c>
      <c r="AE5" s="1"/>
      <c r="AF5" s="367">
        <v>15.375</v>
      </c>
      <c r="AG5" s="367">
        <v>0.7238</v>
      </c>
      <c r="AI5" s="367">
        <v>7.9375</v>
      </c>
      <c r="AJ5" s="367">
        <v>0.59489999999999998</v>
      </c>
      <c r="AL5" s="367">
        <v>7.4375</v>
      </c>
      <c r="AM5" s="367">
        <v>0.77439999999999998</v>
      </c>
      <c r="AO5" s="508"/>
      <c r="AP5" s="111">
        <v>6.6699999999999995E-2</v>
      </c>
      <c r="AQ5" s="106">
        <v>4</v>
      </c>
      <c r="AR5" s="107">
        <v>1</v>
      </c>
      <c r="AT5" s="508"/>
      <c r="AU5" s="27" t="s">
        <v>210</v>
      </c>
      <c r="AW5" s="367">
        <v>0.28560000000000002</v>
      </c>
      <c r="AX5" s="367">
        <v>3.9E-2</v>
      </c>
      <c r="AZ5" s="367">
        <v>0.51190000000000002</v>
      </c>
      <c r="BA5" s="367">
        <v>5.8500000000000003E-2</v>
      </c>
      <c r="BC5" s="508"/>
      <c r="BD5" s="123">
        <v>6.6699999999999995E-2</v>
      </c>
      <c r="BE5" s="74">
        <v>0.38</v>
      </c>
      <c r="BF5" s="92">
        <v>0</v>
      </c>
      <c r="BI5" s="508"/>
      <c r="BJ5" s="123">
        <v>6.6699999999999995E-2</v>
      </c>
      <c r="BK5" s="74">
        <v>0</v>
      </c>
      <c r="BL5" s="92">
        <v>0</v>
      </c>
    </row>
    <row r="6" spans="2:64" ht="16" customHeight="1" x14ac:dyDescent="0.2">
      <c r="B6" s="268" t="s">
        <v>208</v>
      </c>
      <c r="C6" s="266" t="s">
        <v>206</v>
      </c>
      <c r="D6" s="266">
        <v>14</v>
      </c>
      <c r="E6" s="266">
        <v>13</v>
      </c>
      <c r="F6" s="266">
        <v>8</v>
      </c>
      <c r="G6" s="266">
        <v>5</v>
      </c>
      <c r="H6" s="266">
        <v>1</v>
      </c>
      <c r="I6" s="266">
        <v>1</v>
      </c>
      <c r="J6" s="267">
        <v>0</v>
      </c>
      <c r="L6" s="268" t="s">
        <v>211</v>
      </c>
      <c r="M6" s="266" t="s">
        <v>206</v>
      </c>
      <c r="N6" s="266">
        <v>13</v>
      </c>
      <c r="O6" s="266">
        <v>4</v>
      </c>
      <c r="P6" s="266">
        <v>3</v>
      </c>
      <c r="Q6" s="266">
        <v>1</v>
      </c>
      <c r="R6" s="266">
        <v>9</v>
      </c>
      <c r="S6" s="266">
        <v>6</v>
      </c>
      <c r="T6" s="267">
        <v>3</v>
      </c>
      <c r="W6" s="507" t="s">
        <v>205</v>
      </c>
      <c r="X6" s="122">
        <v>0.33</v>
      </c>
      <c r="Y6" s="90">
        <v>0</v>
      </c>
      <c r="Z6" s="90">
        <v>0</v>
      </c>
      <c r="AA6" s="91">
        <v>0</v>
      </c>
      <c r="AC6" s="508"/>
      <c r="AD6" s="1" t="s">
        <v>212</v>
      </c>
      <c r="AE6" s="1"/>
      <c r="AF6" s="367">
        <v>14.8125</v>
      </c>
      <c r="AG6" s="367">
        <v>0.64039999999999997</v>
      </c>
      <c r="AI6" s="367">
        <v>6.9375</v>
      </c>
      <c r="AJ6" s="367">
        <v>0.58789999999999998</v>
      </c>
      <c r="AL6" s="367">
        <v>7.875</v>
      </c>
      <c r="AM6" s="367">
        <v>0.80559999999999998</v>
      </c>
      <c r="AO6" s="508"/>
      <c r="AP6" s="111">
        <v>0.1333</v>
      </c>
      <c r="AQ6" s="106">
        <v>4</v>
      </c>
      <c r="AR6" s="107">
        <v>2</v>
      </c>
      <c r="AT6" s="508"/>
      <c r="AU6" s="27" t="s">
        <v>212</v>
      </c>
      <c r="AW6" s="367">
        <v>0.27629999999999999</v>
      </c>
      <c r="AX6" s="367">
        <v>3.9300000000000002E-2</v>
      </c>
      <c r="AZ6" s="367">
        <v>0.52190000000000003</v>
      </c>
      <c r="BA6" s="367">
        <v>4.6199999999999998E-2</v>
      </c>
      <c r="BC6" s="508"/>
      <c r="BD6" s="123">
        <v>0.1333</v>
      </c>
      <c r="BE6" s="74">
        <v>0.5</v>
      </c>
      <c r="BF6" s="92">
        <v>0</v>
      </c>
      <c r="BI6" s="508"/>
      <c r="BJ6" s="123">
        <v>0.1333</v>
      </c>
      <c r="BK6" s="74">
        <v>0.13</v>
      </c>
      <c r="BL6" s="92">
        <v>0</v>
      </c>
    </row>
    <row r="7" spans="2:64" ht="16" customHeight="1" x14ac:dyDescent="0.2">
      <c r="B7" s="27"/>
      <c r="C7" s="1" t="s">
        <v>210</v>
      </c>
      <c r="D7" s="1">
        <v>10</v>
      </c>
      <c r="E7" s="1">
        <v>8</v>
      </c>
      <c r="F7" s="1">
        <v>7</v>
      </c>
      <c r="G7" s="1">
        <v>1</v>
      </c>
      <c r="H7" s="1">
        <v>2</v>
      </c>
      <c r="I7" s="1">
        <v>2</v>
      </c>
      <c r="J7" s="28">
        <v>0</v>
      </c>
      <c r="L7" s="27"/>
      <c r="M7" s="1" t="s">
        <v>210</v>
      </c>
      <c r="N7" s="1">
        <v>11</v>
      </c>
      <c r="O7" s="1">
        <v>4</v>
      </c>
      <c r="P7" s="1">
        <v>3</v>
      </c>
      <c r="Q7" s="1">
        <v>1</v>
      </c>
      <c r="R7" s="1">
        <v>7</v>
      </c>
      <c r="S7" s="1">
        <v>6</v>
      </c>
      <c r="T7" s="28">
        <v>1</v>
      </c>
      <c r="W7" s="508"/>
      <c r="X7" s="123">
        <v>0.38</v>
      </c>
      <c r="Y7" s="74">
        <v>6.6699999999999995E-2</v>
      </c>
      <c r="Z7" s="74">
        <v>0</v>
      </c>
      <c r="AA7" s="92">
        <v>6.6699999999999995E-2</v>
      </c>
      <c r="AC7" s="508"/>
      <c r="AD7" s="1" t="s">
        <v>213</v>
      </c>
      <c r="AE7" s="1"/>
      <c r="AF7" s="367">
        <v>12.375</v>
      </c>
      <c r="AG7" s="367">
        <v>0.499</v>
      </c>
      <c r="AI7" s="367">
        <v>5.5</v>
      </c>
      <c r="AJ7" s="367">
        <v>0.76919999999999999</v>
      </c>
      <c r="AL7" s="367">
        <v>6.875</v>
      </c>
      <c r="AM7" s="367">
        <v>0.53129999999999999</v>
      </c>
      <c r="AO7" s="508"/>
      <c r="AP7" s="111">
        <v>0.2</v>
      </c>
      <c r="AQ7" s="106">
        <v>4</v>
      </c>
      <c r="AR7" s="107">
        <v>3</v>
      </c>
      <c r="AT7" s="508"/>
      <c r="AU7" s="27" t="s">
        <v>213</v>
      </c>
      <c r="AW7" s="367">
        <v>0.1938</v>
      </c>
      <c r="AX7" s="367">
        <v>3.7699999999999997E-2</v>
      </c>
      <c r="AZ7" s="367">
        <v>0.33429999999999999</v>
      </c>
      <c r="BA7" s="367">
        <v>4.0599999999999997E-2</v>
      </c>
      <c r="BC7" s="508"/>
      <c r="BD7" s="123">
        <v>0.2</v>
      </c>
      <c r="BE7" s="74">
        <v>0.5</v>
      </c>
      <c r="BF7" s="92">
        <v>0.17</v>
      </c>
      <c r="BI7" s="508"/>
      <c r="BJ7" s="123">
        <v>0.2</v>
      </c>
      <c r="BK7" s="74">
        <v>0.2</v>
      </c>
      <c r="BL7" s="92">
        <v>0</v>
      </c>
    </row>
    <row r="8" spans="2:64" ht="16" customHeight="1" x14ac:dyDescent="0.2">
      <c r="B8" s="27"/>
      <c r="C8" s="1" t="s">
        <v>212</v>
      </c>
      <c r="D8" s="1">
        <v>13</v>
      </c>
      <c r="E8" s="1">
        <v>12</v>
      </c>
      <c r="F8" s="1">
        <v>8</v>
      </c>
      <c r="G8" s="1">
        <v>4</v>
      </c>
      <c r="H8" s="1">
        <v>1</v>
      </c>
      <c r="I8" s="1">
        <v>0</v>
      </c>
      <c r="J8" s="28">
        <v>1</v>
      </c>
      <c r="L8" s="27"/>
      <c r="M8" s="1" t="s">
        <v>212</v>
      </c>
      <c r="N8" s="1">
        <v>10</v>
      </c>
      <c r="O8" s="1">
        <v>3</v>
      </c>
      <c r="P8" s="1">
        <v>3</v>
      </c>
      <c r="Q8" s="1">
        <v>0</v>
      </c>
      <c r="R8" s="1">
        <v>7</v>
      </c>
      <c r="S8" s="1">
        <v>6</v>
      </c>
      <c r="T8" s="28">
        <v>1</v>
      </c>
      <c r="W8" s="508"/>
      <c r="X8" s="123">
        <v>0.5</v>
      </c>
      <c r="Y8" s="74">
        <v>0.1333</v>
      </c>
      <c r="Z8" s="74">
        <v>0.13</v>
      </c>
      <c r="AA8" s="92">
        <v>0.1333</v>
      </c>
      <c r="AC8" s="508"/>
      <c r="AD8" s="1" t="s">
        <v>214</v>
      </c>
      <c r="AE8" s="1"/>
      <c r="AF8" s="367">
        <v>12.1875</v>
      </c>
      <c r="AG8" s="367">
        <v>0.49340000000000001</v>
      </c>
      <c r="AI8" s="367">
        <v>5.75</v>
      </c>
      <c r="AJ8" s="367">
        <v>0.85880000000000001</v>
      </c>
      <c r="AL8" s="367">
        <v>6.4375</v>
      </c>
      <c r="AM8" s="367">
        <v>0.65169999999999995</v>
      </c>
      <c r="AO8" s="508"/>
      <c r="AP8" s="111">
        <v>0.26669999999999999</v>
      </c>
      <c r="AQ8" s="106">
        <v>8</v>
      </c>
      <c r="AR8" s="107">
        <v>4</v>
      </c>
      <c r="AT8" s="508"/>
      <c r="AU8" s="27" t="s">
        <v>214</v>
      </c>
      <c r="AW8" s="367">
        <v>0.14560000000000001</v>
      </c>
      <c r="AX8" s="367">
        <v>3.1600000000000003E-2</v>
      </c>
      <c r="AZ8" s="367">
        <v>0.3538</v>
      </c>
      <c r="BA8" s="367">
        <v>6.6000000000000003E-2</v>
      </c>
      <c r="BC8" s="508"/>
      <c r="BD8" s="123">
        <v>0.26669999999999999</v>
      </c>
      <c r="BE8" s="74">
        <v>0.5</v>
      </c>
      <c r="BF8" s="92">
        <v>0.2</v>
      </c>
      <c r="BI8" s="508"/>
      <c r="BJ8" s="123">
        <v>0.26669999999999999</v>
      </c>
      <c r="BK8" s="74">
        <v>0.25</v>
      </c>
      <c r="BL8" s="92">
        <v>0</v>
      </c>
    </row>
    <row r="9" spans="2:64" ht="16" customHeight="1" x14ac:dyDescent="0.2">
      <c r="B9" s="27"/>
      <c r="C9" s="1" t="s">
        <v>213</v>
      </c>
      <c r="D9" s="1">
        <v>11</v>
      </c>
      <c r="E9" s="1">
        <v>7</v>
      </c>
      <c r="F9" s="1">
        <v>6</v>
      </c>
      <c r="G9" s="1">
        <v>1</v>
      </c>
      <c r="H9" s="1">
        <v>4</v>
      </c>
      <c r="I9" s="1">
        <v>3</v>
      </c>
      <c r="J9" s="28">
        <v>1</v>
      </c>
      <c r="L9" s="27"/>
      <c r="M9" s="1" t="s">
        <v>213</v>
      </c>
      <c r="N9" s="1">
        <v>14</v>
      </c>
      <c r="O9" s="1">
        <v>5</v>
      </c>
      <c r="P9" s="1">
        <v>4</v>
      </c>
      <c r="Q9" s="1">
        <v>1</v>
      </c>
      <c r="R9" s="1">
        <v>9</v>
      </c>
      <c r="S9" s="1">
        <v>5</v>
      </c>
      <c r="T9" s="28">
        <v>4</v>
      </c>
      <c r="W9" s="508"/>
      <c r="X9" s="123">
        <v>0.5</v>
      </c>
      <c r="Y9" s="74">
        <v>0.2</v>
      </c>
      <c r="Z9" s="74">
        <v>0.2</v>
      </c>
      <c r="AA9" s="92">
        <v>0.2</v>
      </c>
      <c r="AC9" s="508"/>
      <c r="AD9" s="1" t="s">
        <v>215</v>
      </c>
      <c r="AE9" s="1"/>
      <c r="AF9" s="367">
        <v>12.2667</v>
      </c>
      <c r="AG9" s="367">
        <v>0.62080000000000002</v>
      </c>
      <c r="AI9" s="367">
        <v>6.8666999999999998</v>
      </c>
      <c r="AJ9" s="367">
        <v>1.0772999999999999</v>
      </c>
      <c r="AL9" s="367">
        <v>5.4</v>
      </c>
      <c r="AM9" s="367">
        <v>0.77339999999999998</v>
      </c>
      <c r="AO9" s="508"/>
      <c r="AP9" s="111">
        <v>0.33329999999999999</v>
      </c>
      <c r="AQ9" s="106">
        <v>8</v>
      </c>
      <c r="AR9" s="107">
        <v>4</v>
      </c>
      <c r="AT9" s="508"/>
      <c r="AU9" s="27" t="s">
        <v>215</v>
      </c>
      <c r="AW9" s="367">
        <v>0.1071</v>
      </c>
      <c r="AX9" s="367">
        <v>3.7999999999999999E-2</v>
      </c>
      <c r="AZ9" s="367">
        <v>0.38469999999999999</v>
      </c>
      <c r="BA9" s="367">
        <v>6.9199999999999998E-2</v>
      </c>
      <c r="BC9" s="508"/>
      <c r="BD9" s="123">
        <v>0.33329999999999999</v>
      </c>
      <c r="BE9" s="74">
        <v>0.61</v>
      </c>
      <c r="BF9" s="92">
        <v>0.25</v>
      </c>
      <c r="BI9" s="508"/>
      <c r="BJ9" s="123">
        <v>0.33329999999999999</v>
      </c>
      <c r="BK9" s="74">
        <v>0.3</v>
      </c>
      <c r="BL9" s="92">
        <v>0.11</v>
      </c>
    </row>
    <row r="10" spans="2:64" ht="16" customHeight="1" x14ac:dyDescent="0.2">
      <c r="B10" s="27"/>
      <c r="C10" s="1" t="s">
        <v>214</v>
      </c>
      <c r="D10" s="1">
        <v>17</v>
      </c>
      <c r="E10" s="1">
        <v>11</v>
      </c>
      <c r="F10" s="1">
        <v>6</v>
      </c>
      <c r="G10" s="1">
        <v>5</v>
      </c>
      <c r="H10" s="1">
        <v>6</v>
      </c>
      <c r="I10" s="1">
        <v>3</v>
      </c>
      <c r="J10" s="28">
        <v>3</v>
      </c>
      <c r="L10" s="27"/>
      <c r="M10" s="1" t="s">
        <v>214</v>
      </c>
      <c r="N10" s="1">
        <v>13</v>
      </c>
      <c r="O10" s="1">
        <v>5</v>
      </c>
      <c r="P10" s="1">
        <v>3</v>
      </c>
      <c r="Q10" s="1">
        <v>2</v>
      </c>
      <c r="R10" s="1">
        <v>8</v>
      </c>
      <c r="S10" s="1">
        <v>6</v>
      </c>
      <c r="T10" s="28">
        <v>2</v>
      </c>
      <c r="W10" s="508"/>
      <c r="X10" s="123">
        <v>0.5</v>
      </c>
      <c r="Y10" s="74">
        <v>0.26669999999999999</v>
      </c>
      <c r="Z10" s="74">
        <v>0.25</v>
      </c>
      <c r="AA10" s="92">
        <v>0.26669999999999999</v>
      </c>
      <c r="AC10" s="508"/>
      <c r="AD10" s="1" t="s">
        <v>216</v>
      </c>
      <c r="AE10" s="1"/>
      <c r="AF10" s="367">
        <v>13.375</v>
      </c>
      <c r="AG10" s="367">
        <v>0.60470000000000002</v>
      </c>
      <c r="AI10" s="367">
        <v>8.125</v>
      </c>
      <c r="AJ10" s="367">
        <v>0.92589999999999995</v>
      </c>
      <c r="AL10" s="367">
        <v>5.25</v>
      </c>
      <c r="AM10" s="367">
        <v>0.82920000000000005</v>
      </c>
      <c r="AO10" s="508"/>
      <c r="AP10" s="111">
        <v>0.4</v>
      </c>
      <c r="AQ10" s="106">
        <v>9</v>
      </c>
      <c r="AR10" s="107">
        <v>5</v>
      </c>
      <c r="AT10" s="508"/>
      <c r="AU10" s="27" t="s">
        <v>216</v>
      </c>
      <c r="AW10" s="367">
        <v>6.6299999999999998E-2</v>
      </c>
      <c r="AX10" s="367">
        <v>2.9899999999999999E-2</v>
      </c>
      <c r="AZ10" s="367">
        <v>0.45129999999999998</v>
      </c>
      <c r="BA10" s="367">
        <v>4.9700000000000001E-2</v>
      </c>
      <c r="BC10" s="508"/>
      <c r="BD10" s="123">
        <v>0.4</v>
      </c>
      <c r="BE10" s="74">
        <v>0.62</v>
      </c>
      <c r="BF10" s="92">
        <v>0.28999999999999998</v>
      </c>
      <c r="BI10" s="508"/>
      <c r="BJ10" s="123">
        <v>0.4</v>
      </c>
      <c r="BK10" s="74">
        <v>0.33</v>
      </c>
      <c r="BL10" s="92">
        <v>0.13</v>
      </c>
    </row>
    <row r="11" spans="2:64" ht="16" customHeight="1" x14ac:dyDescent="0.2">
      <c r="B11" s="27"/>
      <c r="C11" s="1" t="s">
        <v>215</v>
      </c>
      <c r="D11" s="1">
        <v>21</v>
      </c>
      <c r="E11" s="1">
        <v>13</v>
      </c>
      <c r="F11" s="1">
        <v>7</v>
      </c>
      <c r="G11" s="1">
        <v>6</v>
      </c>
      <c r="H11" s="1">
        <v>8</v>
      </c>
      <c r="I11" s="1">
        <v>2</v>
      </c>
      <c r="J11" s="28">
        <v>6</v>
      </c>
      <c r="L11" s="27"/>
      <c r="M11" s="1" t="s">
        <v>215</v>
      </c>
      <c r="N11" s="1">
        <v>10</v>
      </c>
      <c r="O11" s="1">
        <v>5</v>
      </c>
      <c r="P11" s="1">
        <v>5</v>
      </c>
      <c r="Q11" s="1">
        <v>0</v>
      </c>
      <c r="R11" s="1">
        <v>5</v>
      </c>
      <c r="S11" s="1">
        <v>4</v>
      </c>
      <c r="T11" s="28">
        <v>1</v>
      </c>
      <c r="W11" s="508"/>
      <c r="X11" s="123">
        <v>0.61</v>
      </c>
      <c r="Y11" s="74">
        <v>0.33329999999999999</v>
      </c>
      <c r="Z11" s="74">
        <v>0.3</v>
      </c>
      <c r="AA11" s="92">
        <v>0.33329999999999999</v>
      </c>
      <c r="AC11" s="508"/>
      <c r="AD11" s="1" t="s">
        <v>217</v>
      </c>
      <c r="AE11" s="1"/>
      <c r="AF11" s="367">
        <v>11.933299999999999</v>
      </c>
      <c r="AG11" s="367">
        <v>0.43059999999999998</v>
      </c>
      <c r="AI11" s="367">
        <v>7.3125</v>
      </c>
      <c r="AJ11" s="367">
        <v>0.90700000000000003</v>
      </c>
      <c r="AL11" s="367">
        <v>5.0667</v>
      </c>
      <c r="AM11" s="367">
        <v>0.7268</v>
      </c>
      <c r="AO11" s="508"/>
      <c r="AP11" s="111">
        <v>0.4667</v>
      </c>
      <c r="AQ11" s="106">
        <v>11</v>
      </c>
      <c r="AR11" s="107">
        <v>5</v>
      </c>
      <c r="AT11" s="508"/>
      <c r="AU11" s="27" t="s">
        <v>217</v>
      </c>
      <c r="AW11" s="367">
        <v>0.09</v>
      </c>
      <c r="AX11" s="367">
        <v>4.58E-2</v>
      </c>
      <c r="AZ11" s="367">
        <v>0.34399999999999997</v>
      </c>
      <c r="BA11" s="367">
        <v>3.2000000000000001E-2</v>
      </c>
      <c r="BC11" s="508"/>
      <c r="BD11" s="123">
        <v>0.4667</v>
      </c>
      <c r="BE11" s="74">
        <v>0.63</v>
      </c>
      <c r="BF11" s="92">
        <v>0.33</v>
      </c>
      <c r="BI11" s="508"/>
      <c r="BJ11" s="123">
        <v>0.4667</v>
      </c>
      <c r="BK11" s="74">
        <v>0.38</v>
      </c>
      <c r="BL11" s="92">
        <v>0.14000000000000001</v>
      </c>
    </row>
    <row r="12" spans="2:64" ht="16" customHeight="1" x14ac:dyDescent="0.2">
      <c r="B12" s="27"/>
      <c r="C12" s="1" t="s">
        <v>216</v>
      </c>
      <c r="D12" s="1">
        <v>17</v>
      </c>
      <c r="E12" s="1">
        <v>10</v>
      </c>
      <c r="F12" s="1">
        <v>4</v>
      </c>
      <c r="G12" s="1">
        <v>6</v>
      </c>
      <c r="H12" s="1">
        <v>7</v>
      </c>
      <c r="I12" s="1">
        <v>4</v>
      </c>
      <c r="J12" s="28">
        <v>3</v>
      </c>
      <c r="L12" s="27"/>
      <c r="M12" s="1" t="s">
        <v>216</v>
      </c>
      <c r="N12" s="1">
        <v>10</v>
      </c>
      <c r="O12" s="1">
        <v>1</v>
      </c>
      <c r="P12" s="1">
        <v>1</v>
      </c>
      <c r="Q12" s="1">
        <v>0</v>
      </c>
      <c r="R12" s="1">
        <v>9</v>
      </c>
      <c r="S12" s="1">
        <v>8</v>
      </c>
      <c r="T12" s="28">
        <v>1</v>
      </c>
      <c r="W12" s="508"/>
      <c r="X12" s="123">
        <v>0.62</v>
      </c>
      <c r="Y12" s="74">
        <v>0.4</v>
      </c>
      <c r="Z12" s="74">
        <v>0.33</v>
      </c>
      <c r="AA12" s="92">
        <v>0.4</v>
      </c>
      <c r="AC12" s="508"/>
      <c r="AD12" s="1" t="s">
        <v>218</v>
      </c>
      <c r="AE12" s="1"/>
      <c r="AF12" s="367">
        <v>11.7333</v>
      </c>
      <c r="AG12" s="367">
        <v>0.63600000000000001</v>
      </c>
      <c r="AI12" s="367">
        <v>6.875</v>
      </c>
      <c r="AJ12" s="367">
        <v>1.3474999999999999</v>
      </c>
      <c r="AL12" s="367">
        <v>5.8666999999999998</v>
      </c>
      <c r="AM12" s="367">
        <v>0.79800000000000004</v>
      </c>
      <c r="AO12" s="508"/>
      <c r="AP12" s="111">
        <v>0.5333</v>
      </c>
      <c r="AQ12" s="106">
        <v>12</v>
      </c>
      <c r="AR12" s="107">
        <v>5</v>
      </c>
      <c r="AT12" s="508"/>
      <c r="AU12" s="27" t="s">
        <v>218</v>
      </c>
      <c r="AW12" s="367">
        <v>0.14330000000000001</v>
      </c>
      <c r="AX12" s="367">
        <v>4.4699999999999997E-2</v>
      </c>
      <c r="AZ12" s="367">
        <v>0.37809999999999999</v>
      </c>
      <c r="BA12" s="367">
        <v>6.6699999999999995E-2</v>
      </c>
      <c r="BC12" s="508"/>
      <c r="BD12" s="123">
        <v>0.5333</v>
      </c>
      <c r="BE12" s="74">
        <v>0.63</v>
      </c>
      <c r="BF12" s="92">
        <v>0.36</v>
      </c>
      <c r="BI12" s="508"/>
      <c r="BJ12" s="123">
        <v>0.5333</v>
      </c>
      <c r="BK12" s="74">
        <v>0.4</v>
      </c>
      <c r="BL12" s="92">
        <v>0.17</v>
      </c>
    </row>
    <row r="13" spans="2:64" ht="17" customHeight="1" thickBot="1" x14ac:dyDescent="0.25">
      <c r="B13" s="27"/>
      <c r="C13" s="1" t="s">
        <v>217</v>
      </c>
      <c r="D13" s="1">
        <v>15</v>
      </c>
      <c r="E13" s="1">
        <v>7</v>
      </c>
      <c r="F13" s="1">
        <v>4</v>
      </c>
      <c r="G13" s="1">
        <v>3</v>
      </c>
      <c r="H13" s="1">
        <v>8</v>
      </c>
      <c r="I13" s="1">
        <v>4</v>
      </c>
      <c r="J13" s="28">
        <v>4</v>
      </c>
      <c r="L13" s="27"/>
      <c r="M13" s="1" t="s">
        <v>217</v>
      </c>
      <c r="N13" s="1">
        <v>15</v>
      </c>
      <c r="O13" s="1">
        <v>6</v>
      </c>
      <c r="P13" s="1">
        <v>3</v>
      </c>
      <c r="Q13" s="1">
        <v>3</v>
      </c>
      <c r="R13" s="1">
        <v>9</v>
      </c>
      <c r="S13" s="1">
        <v>6</v>
      </c>
      <c r="T13" s="28">
        <v>3</v>
      </c>
      <c r="W13" s="508"/>
      <c r="X13" s="123">
        <v>0.63</v>
      </c>
      <c r="Y13" s="74">
        <v>0.4667</v>
      </c>
      <c r="Z13" s="74">
        <v>0.38</v>
      </c>
      <c r="AA13" s="92">
        <v>0.4667</v>
      </c>
      <c r="AC13" s="509"/>
      <c r="AD13" s="30" t="s">
        <v>219</v>
      </c>
      <c r="AE13" s="30"/>
      <c r="AF13" s="368">
        <v>11.8667</v>
      </c>
      <c r="AG13" s="368">
        <v>0.4239</v>
      </c>
      <c r="AH13" s="93"/>
      <c r="AI13" s="368">
        <v>7.4667000000000003</v>
      </c>
      <c r="AJ13" s="368">
        <v>0.99939999999999996</v>
      </c>
      <c r="AK13" s="93"/>
      <c r="AL13" s="368">
        <v>4.4000000000000004</v>
      </c>
      <c r="AM13" s="368">
        <v>0.87719999999999998</v>
      </c>
      <c r="AO13" s="508"/>
      <c r="AP13" s="111">
        <v>0.6</v>
      </c>
      <c r="AQ13" s="106">
        <v>12</v>
      </c>
      <c r="AR13" s="107">
        <v>6</v>
      </c>
      <c r="AT13" s="509"/>
      <c r="AU13" s="29" t="s">
        <v>219</v>
      </c>
      <c r="AV13" s="93"/>
      <c r="AW13" s="368">
        <v>0.11849999999999999</v>
      </c>
      <c r="AX13" s="368">
        <v>4.1799999999999997E-2</v>
      </c>
      <c r="AY13" s="93"/>
      <c r="AZ13" s="368">
        <v>0.30470000000000003</v>
      </c>
      <c r="BA13" s="368">
        <v>3.6700000000000003E-2</v>
      </c>
      <c r="BC13" s="508"/>
      <c r="BD13" s="123">
        <v>0.6</v>
      </c>
      <c r="BE13" s="74">
        <v>0.67</v>
      </c>
      <c r="BF13" s="92">
        <v>0.4</v>
      </c>
      <c r="BI13" s="508"/>
      <c r="BJ13" s="123">
        <v>0.6</v>
      </c>
      <c r="BK13" s="74">
        <v>0.5</v>
      </c>
      <c r="BL13" s="92">
        <v>0.17</v>
      </c>
    </row>
    <row r="14" spans="2:64" ht="17" customHeight="1" thickBot="1" x14ac:dyDescent="0.35">
      <c r="B14" s="27"/>
      <c r="C14" s="1" t="s">
        <v>218</v>
      </c>
      <c r="D14" s="1">
        <v>20</v>
      </c>
      <c r="E14" s="1">
        <v>5</v>
      </c>
      <c r="F14" s="1">
        <v>2</v>
      </c>
      <c r="G14" s="1">
        <v>3</v>
      </c>
      <c r="H14" s="1">
        <v>15</v>
      </c>
      <c r="I14" s="1">
        <v>5</v>
      </c>
      <c r="J14" s="28">
        <v>10</v>
      </c>
      <c r="L14" s="27"/>
      <c r="M14" s="1" t="s">
        <v>218</v>
      </c>
      <c r="N14" s="1">
        <v>13</v>
      </c>
      <c r="O14" s="1">
        <v>7</v>
      </c>
      <c r="P14" s="1">
        <v>6</v>
      </c>
      <c r="Q14" s="1">
        <v>1</v>
      </c>
      <c r="R14" s="1">
        <v>6</v>
      </c>
      <c r="S14" s="1">
        <v>3</v>
      </c>
      <c r="T14" s="28">
        <v>3</v>
      </c>
      <c r="W14" s="508"/>
      <c r="X14" s="123">
        <v>0.63</v>
      </c>
      <c r="Y14" s="74">
        <v>0.5333</v>
      </c>
      <c r="Z14" s="74">
        <v>0.4</v>
      </c>
      <c r="AA14" s="92">
        <v>0.5333</v>
      </c>
      <c r="AC14" s="96"/>
      <c r="AD14" s="1"/>
      <c r="AE14" s="1"/>
      <c r="AF14" s="367"/>
      <c r="AG14" s="367"/>
      <c r="AI14" s="367"/>
      <c r="AJ14" s="367"/>
      <c r="AL14" s="367"/>
      <c r="AM14" s="367"/>
      <c r="AO14" s="508"/>
      <c r="AP14" s="111">
        <v>0.66669999999999996</v>
      </c>
      <c r="AQ14" s="106">
        <v>13</v>
      </c>
      <c r="AR14" s="107">
        <v>7</v>
      </c>
      <c r="AT14" s="96"/>
      <c r="AU14" s="1"/>
      <c r="AW14" s="367"/>
      <c r="AX14" s="367"/>
      <c r="AZ14" s="367"/>
      <c r="BA14" s="367"/>
      <c r="BC14" s="508"/>
      <c r="BD14" s="123">
        <v>0.66669999999999996</v>
      </c>
      <c r="BE14" s="74">
        <v>0.67</v>
      </c>
      <c r="BF14" s="92">
        <v>0.43</v>
      </c>
      <c r="BI14" s="508"/>
      <c r="BJ14" s="123">
        <v>0.66669999999999996</v>
      </c>
      <c r="BK14" s="74">
        <v>0.5</v>
      </c>
      <c r="BL14" s="92">
        <v>0.18</v>
      </c>
    </row>
    <row r="15" spans="2:64" ht="16" customHeight="1" thickBot="1" x14ac:dyDescent="0.25">
      <c r="B15" s="29"/>
      <c r="C15" s="30" t="s">
        <v>219</v>
      </c>
      <c r="D15" s="30">
        <v>11</v>
      </c>
      <c r="E15" s="30">
        <v>9</v>
      </c>
      <c r="F15" s="30">
        <v>8</v>
      </c>
      <c r="G15" s="30">
        <v>1</v>
      </c>
      <c r="H15" s="30">
        <v>2</v>
      </c>
      <c r="I15" s="30">
        <v>1</v>
      </c>
      <c r="J15" s="103">
        <v>1</v>
      </c>
      <c r="L15" s="29"/>
      <c r="M15" s="30" t="s">
        <v>219</v>
      </c>
      <c r="N15" s="30">
        <v>13</v>
      </c>
      <c r="O15" s="30">
        <v>2</v>
      </c>
      <c r="P15" s="30">
        <v>2</v>
      </c>
      <c r="Q15" s="30">
        <v>0</v>
      </c>
      <c r="R15" s="30">
        <v>11</v>
      </c>
      <c r="S15" s="30">
        <v>7</v>
      </c>
      <c r="T15" s="103">
        <v>4</v>
      </c>
      <c r="W15" s="508"/>
      <c r="X15" s="123">
        <v>0.67</v>
      </c>
      <c r="Y15" s="74">
        <v>0.6</v>
      </c>
      <c r="Z15" s="74">
        <v>0.5</v>
      </c>
      <c r="AA15" s="92">
        <v>0.6</v>
      </c>
      <c r="AC15" s="513" t="s">
        <v>149</v>
      </c>
      <c r="AD15" s="266" t="s">
        <v>206</v>
      </c>
      <c r="AE15" s="266" t="s">
        <v>207</v>
      </c>
      <c r="AF15" s="369">
        <v>17.7059</v>
      </c>
      <c r="AG15" s="369">
        <v>1.1936</v>
      </c>
      <c r="AH15" s="89" t="s">
        <v>190</v>
      </c>
      <c r="AI15" s="369">
        <v>9.8824000000000005</v>
      </c>
      <c r="AJ15" s="369">
        <v>1.5384</v>
      </c>
      <c r="AK15" s="89" t="s">
        <v>194</v>
      </c>
      <c r="AL15" s="369">
        <v>7.8235000000000001</v>
      </c>
      <c r="AM15" s="369">
        <v>0.81</v>
      </c>
      <c r="AO15" s="508"/>
      <c r="AP15" s="111">
        <v>0.73329999999999995</v>
      </c>
      <c r="AQ15" s="106">
        <v>13</v>
      </c>
      <c r="AR15" s="107">
        <v>7</v>
      </c>
      <c r="AT15" s="513" t="s">
        <v>149</v>
      </c>
      <c r="AU15" s="268" t="s">
        <v>206</v>
      </c>
      <c r="AV15" s="89" t="s">
        <v>190</v>
      </c>
      <c r="AW15" s="369">
        <v>0.39589999999999997</v>
      </c>
      <c r="AX15" s="369">
        <v>4.1399999999999999E-2</v>
      </c>
      <c r="AY15" s="89" t="s">
        <v>194</v>
      </c>
      <c r="AZ15" s="369">
        <v>0.52759999999999996</v>
      </c>
      <c r="BA15" s="369">
        <v>6.0299999999999999E-2</v>
      </c>
      <c r="BC15" s="508"/>
      <c r="BD15" s="123">
        <v>0.73329999999999995</v>
      </c>
      <c r="BE15" s="74">
        <v>0.67</v>
      </c>
      <c r="BF15" s="92">
        <v>0.5</v>
      </c>
      <c r="BI15" s="508"/>
      <c r="BJ15" s="123">
        <v>0.73329999999999995</v>
      </c>
      <c r="BK15" s="74">
        <v>0.57999999999999996</v>
      </c>
      <c r="BL15" s="92">
        <v>0.2</v>
      </c>
    </row>
    <row r="16" spans="2:64" ht="16" customHeight="1" thickBot="1" x14ac:dyDescent="0.25">
      <c r="W16" s="508"/>
      <c r="X16" s="123">
        <v>0.67</v>
      </c>
      <c r="Y16" s="74">
        <v>0.66669999999999996</v>
      </c>
      <c r="Z16" s="74">
        <v>0.5</v>
      </c>
      <c r="AA16" s="92">
        <v>0.66669999999999996</v>
      </c>
      <c r="AC16" s="514"/>
      <c r="AD16" s="1" t="s">
        <v>210</v>
      </c>
      <c r="AE16" s="1"/>
      <c r="AF16" s="367">
        <v>14.9412</v>
      </c>
      <c r="AG16" s="367">
        <v>0.74990000000000001</v>
      </c>
      <c r="AI16" s="367">
        <v>8.7646999999999995</v>
      </c>
      <c r="AJ16" s="367">
        <v>1.1742999999999999</v>
      </c>
      <c r="AL16" s="367">
        <v>6.7058999999999997</v>
      </c>
      <c r="AM16" s="367">
        <v>0.91059999999999997</v>
      </c>
      <c r="AO16" s="508"/>
      <c r="AP16" s="111">
        <v>0.8</v>
      </c>
      <c r="AQ16" s="106">
        <v>14</v>
      </c>
      <c r="AR16" s="107">
        <v>8</v>
      </c>
      <c r="AT16" s="514"/>
      <c r="AU16" s="27" t="s">
        <v>210</v>
      </c>
      <c r="AW16" s="367">
        <v>0.38129999999999997</v>
      </c>
      <c r="AX16" s="367">
        <v>6.8199999999999997E-2</v>
      </c>
      <c r="AZ16" s="367">
        <v>0.41710000000000003</v>
      </c>
      <c r="BA16" s="367">
        <v>5.0500000000000003E-2</v>
      </c>
      <c r="BC16" s="508"/>
      <c r="BD16" s="123">
        <v>0.8</v>
      </c>
      <c r="BE16" s="74">
        <v>0.71</v>
      </c>
      <c r="BF16" s="92">
        <v>0.55000000000000004</v>
      </c>
      <c r="BI16" s="508"/>
      <c r="BJ16" s="123">
        <v>0.8</v>
      </c>
      <c r="BK16" s="74">
        <v>0.57999999999999996</v>
      </c>
      <c r="BL16" s="92">
        <v>0.22</v>
      </c>
    </row>
    <row r="17" spans="2:65" ht="16" customHeight="1" x14ac:dyDescent="0.2">
      <c r="B17" s="268" t="s">
        <v>220</v>
      </c>
      <c r="C17" s="266" t="s">
        <v>206</v>
      </c>
      <c r="D17" s="266">
        <v>11</v>
      </c>
      <c r="E17" s="266">
        <v>5</v>
      </c>
      <c r="F17" s="266">
        <v>5</v>
      </c>
      <c r="G17" s="266">
        <v>0</v>
      </c>
      <c r="H17" s="266">
        <v>6</v>
      </c>
      <c r="I17" s="266">
        <v>4</v>
      </c>
      <c r="J17" s="267">
        <v>2</v>
      </c>
      <c r="L17" s="268" t="s">
        <v>221</v>
      </c>
      <c r="M17" s="266" t="s">
        <v>206</v>
      </c>
      <c r="N17" s="266">
        <v>21</v>
      </c>
      <c r="O17" s="266">
        <v>10</v>
      </c>
      <c r="P17" s="266">
        <v>6</v>
      </c>
      <c r="Q17" s="266">
        <v>4</v>
      </c>
      <c r="R17" s="266">
        <v>11</v>
      </c>
      <c r="S17" s="266">
        <v>2</v>
      </c>
      <c r="T17" s="267">
        <v>9</v>
      </c>
      <c r="W17" s="508"/>
      <c r="X17" s="123">
        <v>0.67</v>
      </c>
      <c r="Y17" s="74">
        <v>0.73329999999999995</v>
      </c>
      <c r="Z17" s="74">
        <v>0.57999999999999996</v>
      </c>
      <c r="AA17" s="92">
        <v>0.73329999999999995</v>
      </c>
      <c r="AC17" s="514"/>
      <c r="AD17" s="1" t="s">
        <v>212</v>
      </c>
      <c r="AE17" s="1"/>
      <c r="AF17" s="367">
        <v>15.9412</v>
      </c>
      <c r="AG17" s="367">
        <v>0.80649999999999999</v>
      </c>
      <c r="AI17" s="367">
        <v>8.0587999999999997</v>
      </c>
      <c r="AJ17" s="367">
        <v>1.1423000000000001</v>
      </c>
      <c r="AL17" s="367">
        <v>7.8823999999999996</v>
      </c>
      <c r="AM17" s="367">
        <v>0.89890000000000003</v>
      </c>
      <c r="AO17" s="508"/>
      <c r="AP17" s="111">
        <v>0.86670000000000003</v>
      </c>
      <c r="AQ17" s="106">
        <v>14</v>
      </c>
      <c r="AR17" s="107">
        <v>11</v>
      </c>
      <c r="AT17" s="514"/>
      <c r="AU17" s="27" t="s">
        <v>212</v>
      </c>
      <c r="AW17" s="367">
        <v>0.37409999999999999</v>
      </c>
      <c r="AX17" s="367">
        <v>5.1299999999999998E-2</v>
      </c>
      <c r="AZ17" s="367">
        <v>0.50409999999999999</v>
      </c>
      <c r="BA17" s="367">
        <v>5.2699999999999997E-2</v>
      </c>
      <c r="BC17" s="508"/>
      <c r="BD17" s="123">
        <v>0.86670000000000003</v>
      </c>
      <c r="BE17" s="74">
        <v>0.75</v>
      </c>
      <c r="BF17" s="92">
        <v>0.57999999999999996</v>
      </c>
      <c r="BI17" s="508"/>
      <c r="BJ17" s="123">
        <v>0.86670000000000003</v>
      </c>
      <c r="BK17" s="74">
        <v>0.6</v>
      </c>
      <c r="BL17" s="92">
        <v>0.25</v>
      </c>
    </row>
    <row r="18" spans="2:65" ht="16" customHeight="1" x14ac:dyDescent="0.2">
      <c r="B18" s="27"/>
      <c r="C18" s="1" t="s">
        <v>210</v>
      </c>
      <c r="D18" s="1">
        <v>14</v>
      </c>
      <c r="E18" s="1">
        <v>8</v>
      </c>
      <c r="F18" s="1">
        <v>7</v>
      </c>
      <c r="G18" s="1">
        <v>1</v>
      </c>
      <c r="H18" s="1">
        <v>6</v>
      </c>
      <c r="I18" s="1">
        <v>2</v>
      </c>
      <c r="J18" s="28">
        <v>4</v>
      </c>
      <c r="L18" s="27"/>
      <c r="M18" s="1" t="s">
        <v>210</v>
      </c>
      <c r="N18" s="1">
        <v>14</v>
      </c>
      <c r="O18" s="1">
        <v>6</v>
      </c>
      <c r="P18" s="1">
        <v>6</v>
      </c>
      <c r="Q18" s="1">
        <v>0</v>
      </c>
      <c r="R18" s="1">
        <v>8</v>
      </c>
      <c r="S18" s="1">
        <v>3</v>
      </c>
      <c r="T18" s="28">
        <v>5</v>
      </c>
      <c r="W18" s="508"/>
      <c r="X18" s="123">
        <v>0.71</v>
      </c>
      <c r="Y18" s="74">
        <v>0.8</v>
      </c>
      <c r="Z18" s="74">
        <v>0.57999999999999996</v>
      </c>
      <c r="AA18" s="92">
        <v>0.8</v>
      </c>
      <c r="AC18" s="514"/>
      <c r="AD18" s="1" t="s">
        <v>213</v>
      </c>
      <c r="AE18" s="1"/>
      <c r="AF18" s="367">
        <v>13.588200000000001</v>
      </c>
      <c r="AG18" s="367">
        <v>0.65339999999999998</v>
      </c>
      <c r="AI18" s="367">
        <v>7.9412000000000003</v>
      </c>
      <c r="AJ18" s="367">
        <v>0.95669999999999999</v>
      </c>
      <c r="AL18" s="367">
        <v>5.6471</v>
      </c>
      <c r="AM18" s="367">
        <v>0.61199999999999999</v>
      </c>
      <c r="AO18" s="508"/>
      <c r="AP18" s="111">
        <v>0.93330000000000002</v>
      </c>
      <c r="AQ18" s="106">
        <v>18</v>
      </c>
      <c r="AR18" s="107">
        <v>11</v>
      </c>
      <c r="AT18" s="514"/>
      <c r="AU18" s="27" t="s">
        <v>213</v>
      </c>
      <c r="AW18" s="367">
        <v>0.2006</v>
      </c>
      <c r="AX18" s="367">
        <v>4.4499999999999998E-2</v>
      </c>
      <c r="AZ18" s="367">
        <v>0.39290000000000003</v>
      </c>
      <c r="BA18" s="367">
        <v>4.4400000000000002E-2</v>
      </c>
      <c r="BC18" s="508"/>
      <c r="BD18" s="123">
        <v>0.93330000000000002</v>
      </c>
      <c r="BE18" s="74">
        <v>0.76</v>
      </c>
      <c r="BF18" s="92">
        <v>0.6</v>
      </c>
      <c r="BI18" s="508"/>
      <c r="BJ18" s="123">
        <v>0.93330000000000002</v>
      </c>
      <c r="BK18" s="74">
        <v>0.64</v>
      </c>
      <c r="BL18" s="92">
        <v>0.36</v>
      </c>
    </row>
    <row r="19" spans="2:65" ht="16" customHeight="1" thickBot="1" x14ac:dyDescent="0.25">
      <c r="B19" s="27"/>
      <c r="C19" s="1" t="s">
        <v>212</v>
      </c>
      <c r="D19" s="1">
        <v>19</v>
      </c>
      <c r="E19" s="1">
        <v>7</v>
      </c>
      <c r="F19" s="1">
        <v>5</v>
      </c>
      <c r="G19" s="1">
        <v>2</v>
      </c>
      <c r="H19" s="1">
        <v>12</v>
      </c>
      <c r="I19" s="1">
        <v>3</v>
      </c>
      <c r="J19" s="28">
        <v>9</v>
      </c>
      <c r="L19" s="27"/>
      <c r="M19" s="1" t="s">
        <v>212</v>
      </c>
      <c r="N19" s="1">
        <v>14</v>
      </c>
      <c r="O19" s="1">
        <v>4</v>
      </c>
      <c r="P19" s="1">
        <v>2</v>
      </c>
      <c r="Q19" s="1">
        <v>2</v>
      </c>
      <c r="R19" s="1">
        <v>10</v>
      </c>
      <c r="S19" s="1">
        <v>7</v>
      </c>
      <c r="T19" s="28">
        <v>3</v>
      </c>
      <c r="W19" s="508"/>
      <c r="X19" s="123">
        <v>0.75</v>
      </c>
      <c r="Y19" s="74">
        <v>0.86670000000000003</v>
      </c>
      <c r="Z19" s="74">
        <v>0.6</v>
      </c>
      <c r="AA19" s="92">
        <v>0.86670000000000003</v>
      </c>
      <c r="AC19" s="514"/>
      <c r="AD19" s="1" t="s">
        <v>214</v>
      </c>
      <c r="AE19" s="1"/>
      <c r="AF19" s="367">
        <v>17.235299999999999</v>
      </c>
      <c r="AG19" s="367">
        <v>0.69940000000000002</v>
      </c>
      <c r="AI19" s="367">
        <v>10.235300000000001</v>
      </c>
      <c r="AJ19" s="367">
        <v>1.2963</v>
      </c>
      <c r="AL19" s="367">
        <v>7</v>
      </c>
      <c r="AM19" s="367">
        <v>0.99260000000000004</v>
      </c>
      <c r="AO19" s="509"/>
      <c r="AP19" s="112">
        <v>1</v>
      </c>
      <c r="AQ19" s="108">
        <v>21</v>
      </c>
      <c r="AR19" s="109">
        <v>12</v>
      </c>
      <c r="AT19" s="514"/>
      <c r="AU19" s="27" t="s">
        <v>214</v>
      </c>
      <c r="AW19" s="367">
        <v>0.38269999999999998</v>
      </c>
      <c r="AX19" s="367">
        <v>4.7600000000000003E-2</v>
      </c>
      <c r="AZ19" s="367">
        <v>0.55130000000000001</v>
      </c>
      <c r="BA19" s="367">
        <v>3.8800000000000001E-2</v>
      </c>
      <c r="BC19" s="509"/>
      <c r="BD19" s="124">
        <v>1</v>
      </c>
      <c r="BE19" s="94">
        <v>0.82</v>
      </c>
      <c r="BF19" s="95">
        <v>1</v>
      </c>
      <c r="BI19" s="509"/>
      <c r="BJ19" s="124">
        <v>1</v>
      </c>
      <c r="BK19" s="94">
        <v>0.67</v>
      </c>
      <c r="BL19" s="95">
        <v>0.4</v>
      </c>
    </row>
    <row r="20" spans="2:65" ht="16" customHeight="1" thickBot="1" x14ac:dyDescent="0.25">
      <c r="B20" s="27"/>
      <c r="C20" s="1" t="s">
        <v>213</v>
      </c>
      <c r="D20" s="1">
        <v>16</v>
      </c>
      <c r="E20" s="1">
        <v>7</v>
      </c>
      <c r="F20" s="1">
        <v>5</v>
      </c>
      <c r="G20" s="1">
        <v>2</v>
      </c>
      <c r="H20" s="1">
        <v>9</v>
      </c>
      <c r="I20" s="1">
        <v>3</v>
      </c>
      <c r="J20" s="28">
        <v>6</v>
      </c>
      <c r="L20" s="27"/>
      <c r="M20" s="1" t="s">
        <v>213</v>
      </c>
      <c r="N20" s="1">
        <v>14</v>
      </c>
      <c r="O20" s="1">
        <v>8</v>
      </c>
      <c r="P20" s="1">
        <v>5</v>
      </c>
      <c r="Q20" s="1">
        <v>3</v>
      </c>
      <c r="R20" s="1">
        <v>6</v>
      </c>
      <c r="S20" s="1">
        <v>4</v>
      </c>
      <c r="T20" s="28">
        <v>2</v>
      </c>
      <c r="W20" s="508"/>
      <c r="X20" s="123">
        <v>0.76</v>
      </c>
      <c r="Y20" s="74">
        <v>0.93330000000000002</v>
      </c>
      <c r="Z20" s="74">
        <v>0.64</v>
      </c>
      <c r="AA20" s="92">
        <v>0.93330000000000002</v>
      </c>
      <c r="AC20" s="514"/>
      <c r="AD20" s="1" t="s">
        <v>215</v>
      </c>
      <c r="AE20" s="1"/>
      <c r="AF20" s="367">
        <v>16.882400000000001</v>
      </c>
      <c r="AG20" s="367">
        <v>1.2243999999999999</v>
      </c>
      <c r="AI20" s="367">
        <v>10.823499999999999</v>
      </c>
      <c r="AJ20" s="367">
        <v>1.3290999999999999</v>
      </c>
      <c r="AL20" s="367">
        <v>6.0587999999999997</v>
      </c>
      <c r="AM20" s="367">
        <v>0.88060000000000005</v>
      </c>
      <c r="AT20" s="514"/>
      <c r="AU20" s="27" t="s">
        <v>215</v>
      </c>
      <c r="AW20" s="367">
        <v>0.32290000000000002</v>
      </c>
      <c r="AX20" s="367">
        <v>6.2600000000000003E-2</v>
      </c>
      <c r="AZ20" s="367">
        <v>0.43940000000000001</v>
      </c>
      <c r="BA20" s="367">
        <v>5.45E-2</v>
      </c>
      <c r="BD20" s="97" t="s">
        <v>195</v>
      </c>
      <c r="BE20" s="114" t="s">
        <v>92</v>
      </c>
      <c r="BF20" s="125" t="s">
        <v>195</v>
      </c>
      <c r="BG20" s="114" t="s">
        <v>96</v>
      </c>
      <c r="BJ20" s="97" t="s">
        <v>195</v>
      </c>
      <c r="BK20" s="114" t="s">
        <v>92</v>
      </c>
      <c r="BL20" s="125" t="s">
        <v>195</v>
      </c>
      <c r="BM20" s="114" t="s">
        <v>96</v>
      </c>
    </row>
    <row r="21" spans="2:65" ht="16" customHeight="1" thickBot="1" x14ac:dyDescent="0.25">
      <c r="B21" s="27"/>
      <c r="C21" s="1" t="s">
        <v>214</v>
      </c>
      <c r="D21" s="1">
        <v>19</v>
      </c>
      <c r="E21" s="1">
        <v>9</v>
      </c>
      <c r="F21" s="1">
        <v>6</v>
      </c>
      <c r="G21" s="1">
        <v>3</v>
      </c>
      <c r="H21" s="1">
        <v>10</v>
      </c>
      <c r="I21" s="1">
        <v>3</v>
      </c>
      <c r="J21" s="28">
        <v>7</v>
      </c>
      <c r="L21" s="27"/>
      <c r="M21" s="1" t="s">
        <v>214</v>
      </c>
      <c r="N21" s="1">
        <v>13</v>
      </c>
      <c r="O21" s="1">
        <v>6</v>
      </c>
      <c r="P21" s="1">
        <v>5</v>
      </c>
      <c r="Q21" s="1">
        <v>1</v>
      </c>
      <c r="R21" s="1">
        <v>7</v>
      </c>
      <c r="S21" s="1">
        <v>4</v>
      </c>
      <c r="T21" s="28">
        <v>3</v>
      </c>
      <c r="W21" s="509"/>
      <c r="X21" s="124">
        <v>0.82</v>
      </c>
      <c r="Y21" s="94">
        <v>1</v>
      </c>
      <c r="Z21" s="94">
        <v>0.67</v>
      </c>
      <c r="AA21" s="95">
        <v>1</v>
      </c>
      <c r="AC21" s="514"/>
      <c r="AD21" s="1" t="s">
        <v>216</v>
      </c>
      <c r="AE21" s="1"/>
      <c r="AF21" s="367">
        <v>15.529400000000001</v>
      </c>
      <c r="AG21" s="367">
        <v>0.8095</v>
      </c>
      <c r="AI21" s="367">
        <v>10.6471</v>
      </c>
      <c r="AJ21" s="367">
        <v>1.0287999999999999</v>
      </c>
      <c r="AL21" s="367">
        <v>4.8823999999999996</v>
      </c>
      <c r="AM21" s="367">
        <v>0.83079999999999998</v>
      </c>
      <c r="AO21" s="510" t="s">
        <v>149</v>
      </c>
      <c r="AP21" s="110">
        <v>0</v>
      </c>
      <c r="AQ21" s="104">
        <v>1</v>
      </c>
      <c r="AR21" s="105">
        <v>0</v>
      </c>
      <c r="AT21" s="514"/>
      <c r="AU21" s="27" t="s">
        <v>216</v>
      </c>
      <c r="AW21" s="367">
        <v>0.26190000000000002</v>
      </c>
      <c r="AX21" s="367">
        <v>6.1699999999999998E-2</v>
      </c>
      <c r="AZ21" s="367">
        <v>0.4335</v>
      </c>
      <c r="BA21" s="367">
        <v>4.1200000000000001E-2</v>
      </c>
      <c r="BC21" s="510" t="s">
        <v>149</v>
      </c>
      <c r="BD21" s="122">
        <v>0</v>
      </c>
      <c r="BE21" s="90">
        <v>0</v>
      </c>
      <c r="BF21" s="90">
        <v>0</v>
      </c>
      <c r="BG21" s="91">
        <v>0.28999999999999998</v>
      </c>
      <c r="BI21" s="510" t="s">
        <v>149</v>
      </c>
      <c r="BJ21" s="122">
        <v>0</v>
      </c>
      <c r="BK21" s="90">
        <v>0</v>
      </c>
      <c r="BL21" s="90">
        <v>0</v>
      </c>
      <c r="BM21" s="91">
        <v>0</v>
      </c>
    </row>
    <row r="22" spans="2:65" ht="16" customHeight="1" x14ac:dyDescent="0.2">
      <c r="B22" s="27"/>
      <c r="C22" s="1" t="s">
        <v>215</v>
      </c>
      <c r="D22" s="1">
        <v>21</v>
      </c>
      <c r="E22" s="1">
        <v>7</v>
      </c>
      <c r="F22" s="1">
        <v>2</v>
      </c>
      <c r="G22" s="1">
        <v>5</v>
      </c>
      <c r="H22" s="1">
        <v>14</v>
      </c>
      <c r="I22" s="1">
        <v>6</v>
      </c>
      <c r="J22" s="28">
        <v>8</v>
      </c>
      <c r="L22" s="27"/>
      <c r="M22" s="1" t="s">
        <v>215</v>
      </c>
      <c r="N22" s="1">
        <v>14</v>
      </c>
      <c r="O22" s="1">
        <v>6</v>
      </c>
      <c r="P22" s="1">
        <v>4</v>
      </c>
      <c r="Q22" s="1">
        <v>2</v>
      </c>
      <c r="R22" s="1">
        <v>8</v>
      </c>
      <c r="S22" s="1">
        <v>5</v>
      </c>
      <c r="T22" s="28">
        <v>3</v>
      </c>
      <c r="AC22" s="514"/>
      <c r="AD22" s="1" t="s">
        <v>217</v>
      </c>
      <c r="AE22" s="1"/>
      <c r="AF22" s="367">
        <v>14.0588</v>
      </c>
      <c r="AG22" s="367">
        <v>1.208</v>
      </c>
      <c r="AI22" s="367">
        <v>8.7058999999999997</v>
      </c>
      <c r="AJ22" s="367">
        <v>1.0027999999999999</v>
      </c>
      <c r="AL22" s="367">
        <v>5.3529</v>
      </c>
      <c r="AM22" s="367">
        <v>0.9032</v>
      </c>
      <c r="AO22" s="511"/>
      <c r="AP22" s="111">
        <v>6.25E-2</v>
      </c>
      <c r="AQ22" s="106">
        <v>3</v>
      </c>
      <c r="AR22" s="107">
        <v>6</v>
      </c>
      <c r="AT22" s="514"/>
      <c r="AU22" s="27" t="s">
        <v>217</v>
      </c>
      <c r="AW22" s="367">
        <v>0.18310000000000001</v>
      </c>
      <c r="AX22" s="367">
        <v>6.08E-2</v>
      </c>
      <c r="AZ22" s="367">
        <v>0.3906</v>
      </c>
      <c r="BA22" s="367">
        <v>6.1800000000000001E-2</v>
      </c>
      <c r="BC22" s="511"/>
      <c r="BD22" s="123">
        <v>6.25E-2</v>
      </c>
      <c r="BE22" s="74">
        <v>0.17</v>
      </c>
      <c r="BF22" s="74">
        <v>6.6699999999999995E-2</v>
      </c>
      <c r="BG22" s="92">
        <v>0.28999999999999998</v>
      </c>
      <c r="BI22" s="511"/>
      <c r="BJ22" s="123">
        <v>6.25E-2</v>
      </c>
      <c r="BK22" s="74">
        <v>0.13</v>
      </c>
      <c r="BL22" s="74">
        <v>6.6699999999999995E-2</v>
      </c>
      <c r="BM22" s="92">
        <v>0.17</v>
      </c>
    </row>
    <row r="23" spans="2:65" ht="16" customHeight="1" x14ac:dyDescent="0.2">
      <c r="B23" s="27"/>
      <c r="C23" s="1" t="s">
        <v>216</v>
      </c>
      <c r="D23" s="1">
        <v>14</v>
      </c>
      <c r="E23" s="1">
        <v>6</v>
      </c>
      <c r="F23" s="1">
        <v>5</v>
      </c>
      <c r="G23" s="1">
        <v>1</v>
      </c>
      <c r="H23" s="1">
        <v>8</v>
      </c>
      <c r="I23" s="1">
        <v>4</v>
      </c>
      <c r="J23" s="28">
        <v>4</v>
      </c>
      <c r="L23" s="27"/>
      <c r="M23" s="1" t="s">
        <v>216</v>
      </c>
      <c r="N23" s="1">
        <v>14</v>
      </c>
      <c r="O23" s="1">
        <v>6</v>
      </c>
      <c r="P23" s="1">
        <v>6</v>
      </c>
      <c r="Q23" s="1">
        <v>0</v>
      </c>
      <c r="R23" s="1">
        <v>8</v>
      </c>
      <c r="S23" s="1">
        <v>3</v>
      </c>
      <c r="T23" s="28">
        <v>5</v>
      </c>
      <c r="AC23" s="514"/>
      <c r="AD23" s="1" t="s">
        <v>218</v>
      </c>
      <c r="AE23" s="1"/>
      <c r="AF23" s="367">
        <v>14.3529</v>
      </c>
      <c r="AG23" s="367">
        <v>0.75700000000000001</v>
      </c>
      <c r="AI23" s="367">
        <v>9.0587999999999997</v>
      </c>
      <c r="AJ23" s="367">
        <v>0.95669999999999999</v>
      </c>
      <c r="AL23" s="367">
        <v>5.2941000000000003</v>
      </c>
      <c r="AM23" s="367">
        <v>0.87350000000000005</v>
      </c>
      <c r="AO23" s="511"/>
      <c r="AP23" s="111">
        <v>0.125</v>
      </c>
      <c r="AQ23" s="106">
        <v>4</v>
      </c>
      <c r="AR23" s="107">
        <v>6</v>
      </c>
      <c r="AT23" s="514"/>
      <c r="AU23" s="27" t="s">
        <v>218</v>
      </c>
      <c r="AW23" s="367">
        <v>0.28939999999999999</v>
      </c>
      <c r="AX23" s="367">
        <v>8.1699999999999995E-2</v>
      </c>
      <c r="AZ23" s="367">
        <v>0.39179999999999998</v>
      </c>
      <c r="BA23" s="367">
        <v>4.0399999999999998E-2</v>
      </c>
      <c r="BC23" s="511"/>
      <c r="BD23" s="123">
        <v>0.125</v>
      </c>
      <c r="BE23" s="74">
        <v>0.25</v>
      </c>
      <c r="BF23" s="74">
        <v>0.1333</v>
      </c>
      <c r="BG23" s="92">
        <v>0.43</v>
      </c>
      <c r="BI23" s="511"/>
      <c r="BJ23" s="123">
        <v>0.125</v>
      </c>
      <c r="BK23" s="74">
        <v>0.2</v>
      </c>
      <c r="BL23" s="74">
        <v>0.1333</v>
      </c>
      <c r="BM23" s="92">
        <v>0.2</v>
      </c>
    </row>
    <row r="24" spans="2:65" ht="17" customHeight="1" thickBot="1" x14ac:dyDescent="0.25">
      <c r="B24" s="27"/>
      <c r="C24" s="1" t="s">
        <v>217</v>
      </c>
      <c r="D24" s="1">
        <v>24</v>
      </c>
      <c r="E24" s="1">
        <v>16</v>
      </c>
      <c r="F24" s="1">
        <v>7</v>
      </c>
      <c r="G24" s="1">
        <v>9</v>
      </c>
      <c r="H24" s="1">
        <v>8</v>
      </c>
      <c r="I24" s="1">
        <v>1</v>
      </c>
      <c r="J24" s="28">
        <v>7</v>
      </c>
      <c r="L24" s="27"/>
      <c r="M24" s="1" t="s">
        <v>217</v>
      </c>
      <c r="N24" s="1">
        <v>15</v>
      </c>
      <c r="O24" s="1">
        <v>8</v>
      </c>
      <c r="P24" s="1">
        <v>4</v>
      </c>
      <c r="Q24" s="1">
        <v>4</v>
      </c>
      <c r="R24" s="1">
        <v>7</v>
      </c>
      <c r="S24" s="1">
        <v>5</v>
      </c>
      <c r="T24" s="28">
        <v>2</v>
      </c>
      <c r="AC24" s="515"/>
      <c r="AD24" s="30" t="s">
        <v>219</v>
      </c>
      <c r="AE24" s="30"/>
      <c r="AF24" s="368">
        <v>13.3529</v>
      </c>
      <c r="AG24" s="368">
        <v>0.66390000000000005</v>
      </c>
      <c r="AH24" s="93"/>
      <c r="AI24" s="368">
        <v>7.5293999999999999</v>
      </c>
      <c r="AJ24" s="368">
        <v>1.0436000000000001</v>
      </c>
      <c r="AK24" s="93"/>
      <c r="AL24" s="368">
        <v>5.8235000000000001</v>
      </c>
      <c r="AM24" s="368">
        <v>0.97099999999999997</v>
      </c>
      <c r="AO24" s="511"/>
      <c r="AP24" s="111">
        <v>0.1875</v>
      </c>
      <c r="AQ24" s="106">
        <v>5</v>
      </c>
      <c r="AR24" s="107">
        <v>7</v>
      </c>
      <c r="AT24" s="515"/>
      <c r="AU24" s="29" t="s">
        <v>219</v>
      </c>
      <c r="AV24" s="93"/>
      <c r="AW24" s="368">
        <v>0.29199999999999998</v>
      </c>
      <c r="AX24" s="368">
        <v>6.7299999999999999E-2</v>
      </c>
      <c r="AY24" s="93"/>
      <c r="AZ24" s="368">
        <v>0.37940000000000002</v>
      </c>
      <c r="BA24" s="370">
        <v>5.9200000000000003E-2</v>
      </c>
      <c r="BC24" s="511"/>
      <c r="BD24" s="123">
        <v>0.1875</v>
      </c>
      <c r="BE24" s="74">
        <v>0.33</v>
      </c>
      <c r="BF24" s="74">
        <v>0.2</v>
      </c>
      <c r="BG24" s="92">
        <v>0.43</v>
      </c>
      <c r="BI24" s="511"/>
      <c r="BJ24" s="123">
        <v>0.1875</v>
      </c>
      <c r="BK24" s="74">
        <v>0.3</v>
      </c>
      <c r="BL24" s="74">
        <v>0.2</v>
      </c>
      <c r="BM24" s="92">
        <v>0.25</v>
      </c>
    </row>
    <row r="25" spans="2:65" ht="16" customHeight="1" thickBot="1" x14ac:dyDescent="0.25">
      <c r="B25" s="27"/>
      <c r="C25" s="1" t="s">
        <v>218</v>
      </c>
      <c r="D25" s="1">
        <v>18</v>
      </c>
      <c r="E25" s="1">
        <v>7</v>
      </c>
      <c r="F25" s="1">
        <v>2</v>
      </c>
      <c r="G25" s="1">
        <v>5</v>
      </c>
      <c r="H25" s="1">
        <v>11</v>
      </c>
      <c r="I25" s="1">
        <v>6</v>
      </c>
      <c r="J25" s="28">
        <v>5</v>
      </c>
      <c r="L25" s="27"/>
      <c r="M25" s="1" t="s">
        <v>218</v>
      </c>
      <c r="N25" s="1">
        <v>9</v>
      </c>
      <c r="O25" s="1">
        <v>4</v>
      </c>
      <c r="P25" s="1">
        <v>4</v>
      </c>
      <c r="Q25" s="1">
        <v>0</v>
      </c>
      <c r="R25" s="1">
        <v>5</v>
      </c>
      <c r="S25" s="1">
        <v>5</v>
      </c>
      <c r="T25" s="28">
        <v>0</v>
      </c>
      <c r="AF25" s="301" t="s">
        <v>256</v>
      </c>
      <c r="AG25" s="301" t="s">
        <v>257</v>
      </c>
      <c r="AI25" s="301" t="s">
        <v>256</v>
      </c>
      <c r="AJ25" s="301" t="s">
        <v>257</v>
      </c>
      <c r="AL25" s="301" t="s">
        <v>256</v>
      </c>
      <c r="AM25" s="301" t="s">
        <v>257</v>
      </c>
      <c r="AO25" s="511"/>
      <c r="AP25" s="111">
        <v>0.25</v>
      </c>
      <c r="AQ25" s="106">
        <v>6</v>
      </c>
      <c r="AR25" s="107">
        <v>7</v>
      </c>
      <c r="AW25" s="301" t="s">
        <v>256</v>
      </c>
      <c r="AX25" s="301" t="s">
        <v>257</v>
      </c>
      <c r="AZ25" s="301" t="s">
        <v>256</v>
      </c>
      <c r="BA25" s="12" t="s">
        <v>257</v>
      </c>
      <c r="BC25" s="511"/>
      <c r="BD25" s="123">
        <v>0.25</v>
      </c>
      <c r="BE25" s="74">
        <v>0.33</v>
      </c>
      <c r="BF25" s="74">
        <v>0.26669999999999999</v>
      </c>
      <c r="BG25" s="92">
        <v>0.45</v>
      </c>
      <c r="BI25" s="511"/>
      <c r="BJ25" s="123">
        <v>0.25</v>
      </c>
      <c r="BK25" s="74">
        <v>0.3</v>
      </c>
      <c r="BL25" s="74">
        <v>0.26669999999999999</v>
      </c>
      <c r="BM25" s="92">
        <v>0.28999999999999998</v>
      </c>
    </row>
    <row r="26" spans="2:65" ht="16" customHeight="1" thickBot="1" x14ac:dyDescent="0.25">
      <c r="B26" s="29"/>
      <c r="C26" s="30" t="s">
        <v>219</v>
      </c>
      <c r="D26" s="30">
        <v>14</v>
      </c>
      <c r="E26" s="30">
        <v>5</v>
      </c>
      <c r="F26" s="30">
        <v>2</v>
      </c>
      <c r="G26" s="30">
        <v>3</v>
      </c>
      <c r="H26" s="30">
        <v>9</v>
      </c>
      <c r="I26" s="30">
        <v>7</v>
      </c>
      <c r="J26" s="103">
        <v>2</v>
      </c>
      <c r="L26" s="29"/>
      <c r="M26" s="30" t="s">
        <v>219</v>
      </c>
      <c r="N26" s="30">
        <v>12</v>
      </c>
      <c r="O26" s="30">
        <v>6</v>
      </c>
      <c r="P26" s="30">
        <v>5</v>
      </c>
      <c r="Q26" s="30">
        <v>1</v>
      </c>
      <c r="R26" s="30">
        <v>6</v>
      </c>
      <c r="S26" s="30">
        <v>4</v>
      </c>
      <c r="T26" s="103">
        <v>2</v>
      </c>
      <c r="AO26" s="511"/>
      <c r="AP26" s="111">
        <v>0.3125</v>
      </c>
      <c r="AQ26" s="106">
        <v>6</v>
      </c>
      <c r="AR26" s="107">
        <v>7</v>
      </c>
      <c r="BC26" s="511"/>
      <c r="BD26" s="123">
        <v>0.3125</v>
      </c>
      <c r="BE26" s="74">
        <v>0.44</v>
      </c>
      <c r="BF26" s="74">
        <v>0.33329999999999999</v>
      </c>
      <c r="BG26" s="92">
        <v>0.5</v>
      </c>
      <c r="BI26" s="511"/>
      <c r="BJ26" s="123">
        <v>0.3125</v>
      </c>
      <c r="BK26" s="74">
        <v>0.38</v>
      </c>
      <c r="BL26" s="74">
        <v>0.33329999999999999</v>
      </c>
      <c r="BM26" s="92">
        <v>0.33</v>
      </c>
    </row>
    <row r="27" spans="2:65" ht="16" customHeight="1" thickBot="1" x14ac:dyDescent="0.25">
      <c r="AO27" s="511"/>
      <c r="AP27" s="111">
        <v>0.375</v>
      </c>
      <c r="AQ27" s="106">
        <v>7</v>
      </c>
      <c r="AR27" s="107">
        <v>7</v>
      </c>
      <c r="BC27" s="511"/>
      <c r="BD27" s="123">
        <v>0.375</v>
      </c>
      <c r="BE27" s="74">
        <v>0.5</v>
      </c>
      <c r="BF27" s="74">
        <v>0.4</v>
      </c>
      <c r="BG27" s="92">
        <v>0.5</v>
      </c>
      <c r="BI27" s="511"/>
      <c r="BJ27" s="123">
        <v>0.375</v>
      </c>
      <c r="BK27" s="74">
        <v>0.38</v>
      </c>
      <c r="BL27" s="74">
        <v>0.4</v>
      </c>
      <c r="BM27" s="92">
        <v>0.33</v>
      </c>
    </row>
    <row r="28" spans="2:65" ht="16" customHeight="1" x14ac:dyDescent="0.2">
      <c r="B28" s="268" t="s">
        <v>222</v>
      </c>
      <c r="C28" s="266" t="s">
        <v>206</v>
      </c>
      <c r="D28" s="266">
        <v>22</v>
      </c>
      <c r="E28" s="266">
        <v>12</v>
      </c>
      <c r="F28" s="266">
        <v>7</v>
      </c>
      <c r="G28" s="266">
        <v>5</v>
      </c>
      <c r="H28" s="266">
        <v>10</v>
      </c>
      <c r="I28" s="266">
        <v>1</v>
      </c>
      <c r="J28" s="267">
        <v>9</v>
      </c>
      <c r="L28" s="268" t="s">
        <v>223</v>
      </c>
      <c r="M28" s="266" t="s">
        <v>206</v>
      </c>
      <c r="N28" s="266">
        <v>22</v>
      </c>
      <c r="O28" s="266">
        <v>10</v>
      </c>
      <c r="P28" s="266">
        <v>5</v>
      </c>
      <c r="Q28" s="266">
        <v>5</v>
      </c>
      <c r="R28" s="266">
        <v>12</v>
      </c>
      <c r="S28" s="266">
        <v>4</v>
      </c>
      <c r="T28" s="267">
        <v>8</v>
      </c>
      <c r="AO28" s="511"/>
      <c r="AP28" s="111">
        <v>0.4375</v>
      </c>
      <c r="AQ28" s="106">
        <v>8</v>
      </c>
      <c r="AR28" s="107">
        <v>7</v>
      </c>
      <c r="BC28" s="511"/>
      <c r="BD28" s="123">
        <v>0.4375</v>
      </c>
      <c r="BE28" s="74">
        <v>0.56000000000000005</v>
      </c>
      <c r="BF28" s="74">
        <v>0.4667</v>
      </c>
      <c r="BG28" s="92">
        <v>0.5</v>
      </c>
      <c r="BI28" s="511"/>
      <c r="BJ28" s="123">
        <v>0.4375</v>
      </c>
      <c r="BK28" s="74">
        <v>0.4</v>
      </c>
      <c r="BL28" s="74">
        <v>0.4667</v>
      </c>
      <c r="BM28" s="92">
        <v>0.38</v>
      </c>
    </row>
    <row r="29" spans="2:65" ht="16" customHeight="1" x14ac:dyDescent="0.2">
      <c r="B29" s="27"/>
      <c r="C29" s="1" t="s">
        <v>210</v>
      </c>
      <c r="D29" s="1">
        <v>18</v>
      </c>
      <c r="E29" s="1">
        <v>12</v>
      </c>
      <c r="F29" s="1">
        <v>7</v>
      </c>
      <c r="G29" s="1">
        <v>5</v>
      </c>
      <c r="H29" s="1">
        <v>6</v>
      </c>
      <c r="I29" s="1">
        <v>2</v>
      </c>
      <c r="J29" s="28">
        <v>4</v>
      </c>
      <c r="L29" s="27"/>
      <c r="M29" s="1" t="s">
        <v>210</v>
      </c>
      <c r="N29" s="1">
        <v>15</v>
      </c>
      <c r="O29" s="1">
        <v>7</v>
      </c>
      <c r="P29" s="1">
        <v>6</v>
      </c>
      <c r="Q29" s="1">
        <v>1</v>
      </c>
      <c r="R29" s="1">
        <v>8</v>
      </c>
      <c r="S29" s="1">
        <v>3</v>
      </c>
      <c r="T29" s="28">
        <v>5</v>
      </c>
      <c r="AO29" s="511"/>
      <c r="AP29" s="111">
        <v>0.5</v>
      </c>
      <c r="AQ29" s="106">
        <v>8</v>
      </c>
      <c r="AR29" s="107">
        <v>10</v>
      </c>
      <c r="BC29" s="511"/>
      <c r="BD29" s="123">
        <v>0.5</v>
      </c>
      <c r="BE29" s="74">
        <v>0.56999999999999995</v>
      </c>
      <c r="BF29" s="74">
        <v>0.5333</v>
      </c>
      <c r="BG29" s="92">
        <v>0.6</v>
      </c>
      <c r="BI29" s="511"/>
      <c r="BJ29" s="123">
        <v>0.5</v>
      </c>
      <c r="BK29" s="74">
        <v>0.42</v>
      </c>
      <c r="BL29" s="74">
        <v>0.5333</v>
      </c>
      <c r="BM29" s="92">
        <v>0.45</v>
      </c>
    </row>
    <row r="30" spans="2:65" ht="17" customHeight="1" x14ac:dyDescent="0.2">
      <c r="B30" s="27"/>
      <c r="C30" s="1" t="s">
        <v>212</v>
      </c>
      <c r="D30" s="1">
        <v>17</v>
      </c>
      <c r="E30" s="1">
        <v>11</v>
      </c>
      <c r="F30" s="1">
        <v>7</v>
      </c>
      <c r="G30" s="1">
        <v>4</v>
      </c>
      <c r="H30" s="1">
        <v>6</v>
      </c>
      <c r="I30" s="1">
        <v>2</v>
      </c>
      <c r="J30" s="28">
        <v>4</v>
      </c>
      <c r="L30" s="27"/>
      <c r="M30" s="1" t="s">
        <v>212</v>
      </c>
      <c r="N30" s="1">
        <v>18</v>
      </c>
      <c r="O30" s="1">
        <v>12</v>
      </c>
      <c r="P30" s="1">
        <v>8</v>
      </c>
      <c r="Q30" s="1">
        <v>4</v>
      </c>
      <c r="R30" s="1">
        <v>6</v>
      </c>
      <c r="S30" s="1">
        <v>1</v>
      </c>
      <c r="T30" s="28">
        <v>5</v>
      </c>
      <c r="AO30" s="511"/>
      <c r="AP30" s="111">
        <v>0.5625</v>
      </c>
      <c r="AQ30" s="106">
        <v>9</v>
      </c>
      <c r="AR30" s="107">
        <v>10</v>
      </c>
      <c r="BC30" s="511"/>
      <c r="BD30" s="123">
        <v>0.5625</v>
      </c>
      <c r="BE30" s="74">
        <v>0.56999999999999995</v>
      </c>
      <c r="BF30" s="74">
        <v>0.6</v>
      </c>
      <c r="BG30" s="92">
        <v>0.62</v>
      </c>
      <c r="BI30" s="511"/>
      <c r="BJ30" s="123">
        <v>0.5625</v>
      </c>
      <c r="BK30" s="74">
        <v>0.43</v>
      </c>
      <c r="BL30" s="74">
        <v>0.6</v>
      </c>
      <c r="BM30" s="92">
        <v>0.5</v>
      </c>
    </row>
    <row r="31" spans="2:65" ht="16" customHeight="1" x14ac:dyDescent="0.2">
      <c r="B31" s="27"/>
      <c r="C31" s="1" t="s">
        <v>213</v>
      </c>
      <c r="D31" s="1">
        <v>14</v>
      </c>
      <c r="E31" s="1">
        <v>10</v>
      </c>
      <c r="F31" s="1">
        <v>6</v>
      </c>
      <c r="G31" s="1">
        <v>4</v>
      </c>
      <c r="H31" s="1">
        <v>4</v>
      </c>
      <c r="I31" s="1">
        <v>3</v>
      </c>
      <c r="J31" s="28">
        <v>1</v>
      </c>
      <c r="L31" s="27"/>
      <c r="M31" s="1" t="s">
        <v>213</v>
      </c>
      <c r="N31" s="1">
        <v>15</v>
      </c>
      <c r="O31" s="1">
        <v>7</v>
      </c>
      <c r="P31" s="1">
        <v>4</v>
      </c>
      <c r="Q31" s="1">
        <v>3</v>
      </c>
      <c r="R31" s="1">
        <v>8</v>
      </c>
      <c r="S31" s="1">
        <v>5</v>
      </c>
      <c r="T31" s="28">
        <v>3</v>
      </c>
      <c r="AO31" s="511"/>
      <c r="AP31" s="111">
        <v>0.625</v>
      </c>
      <c r="AQ31" s="106">
        <v>9</v>
      </c>
      <c r="AR31" s="107">
        <v>11</v>
      </c>
      <c r="BC31" s="511"/>
      <c r="BD31" s="123">
        <v>0.625</v>
      </c>
      <c r="BE31" s="74">
        <v>0.6</v>
      </c>
      <c r="BF31" s="74">
        <v>0.66669999999999996</v>
      </c>
      <c r="BG31" s="92">
        <v>0.63</v>
      </c>
      <c r="BI31" s="511"/>
      <c r="BJ31" s="123">
        <v>0.625</v>
      </c>
      <c r="BK31" s="74">
        <v>0.5</v>
      </c>
      <c r="BL31" s="74">
        <v>0.66669999999999996</v>
      </c>
      <c r="BM31" s="92">
        <v>0.5</v>
      </c>
    </row>
    <row r="32" spans="2:65" ht="16" customHeight="1" x14ac:dyDescent="0.2">
      <c r="B32" s="27"/>
      <c r="C32" s="1" t="s">
        <v>214</v>
      </c>
      <c r="D32" s="1">
        <v>20</v>
      </c>
      <c r="E32" s="1">
        <v>13</v>
      </c>
      <c r="F32" s="1">
        <v>6</v>
      </c>
      <c r="G32" s="1">
        <v>7</v>
      </c>
      <c r="H32" s="1">
        <v>7</v>
      </c>
      <c r="I32" s="1">
        <v>2</v>
      </c>
      <c r="J32" s="28">
        <v>5</v>
      </c>
      <c r="L32" s="27"/>
      <c r="M32" s="1" t="s">
        <v>214</v>
      </c>
      <c r="N32" s="1">
        <v>10</v>
      </c>
      <c r="O32" s="1">
        <v>9</v>
      </c>
      <c r="P32" s="1">
        <v>8</v>
      </c>
      <c r="Q32" s="1">
        <v>1</v>
      </c>
      <c r="R32" s="1">
        <v>1</v>
      </c>
      <c r="S32" s="1">
        <v>1</v>
      </c>
      <c r="T32" s="28">
        <v>0</v>
      </c>
      <c r="AO32" s="511"/>
      <c r="AP32" s="111">
        <v>0.6875</v>
      </c>
      <c r="AQ32" s="106">
        <v>10</v>
      </c>
      <c r="AR32" s="107">
        <v>11</v>
      </c>
      <c r="BC32" s="511"/>
      <c r="BD32" s="123">
        <v>0.6875</v>
      </c>
      <c r="BE32" s="74">
        <v>0.65</v>
      </c>
      <c r="BF32" s="74">
        <v>0.73329999999999995</v>
      </c>
      <c r="BG32" s="92">
        <v>0.64</v>
      </c>
      <c r="BI32" s="511"/>
      <c r="BJ32" s="123">
        <v>0.6875</v>
      </c>
      <c r="BK32" s="74">
        <v>0.5</v>
      </c>
      <c r="BL32" s="74">
        <v>0.73329999999999995</v>
      </c>
      <c r="BM32" s="92">
        <v>0.5</v>
      </c>
    </row>
    <row r="33" spans="2:65" ht="16" customHeight="1" x14ac:dyDescent="0.2">
      <c r="B33" s="27"/>
      <c r="C33" s="1" t="s">
        <v>215</v>
      </c>
      <c r="D33" s="1">
        <v>25</v>
      </c>
      <c r="E33" s="1">
        <v>12</v>
      </c>
      <c r="F33" s="1">
        <v>6</v>
      </c>
      <c r="G33" s="1">
        <v>6</v>
      </c>
      <c r="H33" s="1">
        <v>13</v>
      </c>
      <c r="I33" s="1">
        <v>2</v>
      </c>
      <c r="J33" s="28">
        <v>11</v>
      </c>
      <c r="L33" s="27"/>
      <c r="M33" s="1" t="s">
        <v>215</v>
      </c>
      <c r="N33" s="1">
        <v>15</v>
      </c>
      <c r="O33" s="1">
        <v>10</v>
      </c>
      <c r="P33" s="1">
        <v>8</v>
      </c>
      <c r="Q33" s="1">
        <v>2</v>
      </c>
      <c r="R33" s="1">
        <v>5</v>
      </c>
      <c r="S33" s="1">
        <v>1</v>
      </c>
      <c r="T33" s="28">
        <v>4</v>
      </c>
      <c r="AO33" s="511"/>
      <c r="AP33" s="111">
        <v>0.75</v>
      </c>
      <c r="AQ33" s="106">
        <v>14</v>
      </c>
      <c r="AR33" s="107">
        <v>14</v>
      </c>
      <c r="BC33" s="511"/>
      <c r="BD33" s="123">
        <v>0.75</v>
      </c>
      <c r="BE33" s="74">
        <v>0.73</v>
      </c>
      <c r="BF33" s="74">
        <v>0.8</v>
      </c>
      <c r="BG33" s="92">
        <v>0.67</v>
      </c>
      <c r="BI33" s="511"/>
      <c r="BJ33" s="123">
        <v>0.75</v>
      </c>
      <c r="BK33" s="74">
        <v>0.5</v>
      </c>
      <c r="BL33" s="74">
        <v>0.8</v>
      </c>
      <c r="BM33" s="92">
        <v>0.54</v>
      </c>
    </row>
    <row r="34" spans="2:65" ht="16" customHeight="1" x14ac:dyDescent="0.2">
      <c r="B34" s="27"/>
      <c r="C34" s="1" t="s">
        <v>216</v>
      </c>
      <c r="D34" s="1">
        <v>13</v>
      </c>
      <c r="E34" s="1">
        <v>5</v>
      </c>
      <c r="F34" s="1">
        <v>4</v>
      </c>
      <c r="G34" s="1">
        <v>1</v>
      </c>
      <c r="H34" s="1">
        <v>8</v>
      </c>
      <c r="I34" s="1">
        <v>5</v>
      </c>
      <c r="J34" s="28">
        <v>3</v>
      </c>
      <c r="L34" s="27"/>
      <c r="M34" s="1" t="s">
        <v>216</v>
      </c>
      <c r="N34" s="1">
        <v>16</v>
      </c>
      <c r="O34" s="1">
        <v>9</v>
      </c>
      <c r="P34" s="1">
        <v>8</v>
      </c>
      <c r="Q34" s="1">
        <v>1</v>
      </c>
      <c r="R34" s="1">
        <v>7</v>
      </c>
      <c r="S34" s="1">
        <v>1</v>
      </c>
      <c r="T34" s="28">
        <v>6</v>
      </c>
      <c r="AO34" s="511"/>
      <c r="AP34" s="111">
        <v>0.8125</v>
      </c>
      <c r="AQ34" s="106">
        <v>17</v>
      </c>
      <c r="AR34" s="107">
        <v>15</v>
      </c>
      <c r="BC34" s="511"/>
      <c r="BD34" s="123">
        <v>0.8125</v>
      </c>
      <c r="BE34" s="74">
        <v>0.75</v>
      </c>
      <c r="BF34" s="74">
        <v>0.86670000000000003</v>
      </c>
      <c r="BG34" s="92">
        <v>0.7</v>
      </c>
      <c r="BI34" s="511"/>
      <c r="BJ34" s="123">
        <v>0.8125</v>
      </c>
      <c r="BK34" s="74">
        <v>0.5</v>
      </c>
      <c r="BL34" s="74">
        <v>0.86670000000000003</v>
      </c>
      <c r="BM34" s="92">
        <v>0.6</v>
      </c>
    </row>
    <row r="35" spans="2:65" ht="16" customHeight="1" x14ac:dyDescent="0.2">
      <c r="B35" s="27"/>
      <c r="C35" s="1" t="s">
        <v>217</v>
      </c>
      <c r="D35" s="1">
        <v>21</v>
      </c>
      <c r="E35" s="1">
        <v>8</v>
      </c>
      <c r="F35" s="1">
        <v>4</v>
      </c>
      <c r="G35" s="1">
        <v>4</v>
      </c>
      <c r="H35" s="1">
        <v>13</v>
      </c>
      <c r="I35" s="1">
        <v>4</v>
      </c>
      <c r="J35" s="28">
        <v>9</v>
      </c>
      <c r="L35" s="27"/>
      <c r="M35" s="1" t="s">
        <v>217</v>
      </c>
      <c r="N35" s="1">
        <v>10</v>
      </c>
      <c r="O35" s="1">
        <v>8</v>
      </c>
      <c r="P35" s="1">
        <v>8</v>
      </c>
      <c r="Q35" s="1">
        <v>0</v>
      </c>
      <c r="R35" s="1">
        <v>2</v>
      </c>
      <c r="S35" s="1">
        <v>1</v>
      </c>
      <c r="T35" s="28">
        <v>1</v>
      </c>
      <c r="AO35" s="511"/>
      <c r="AP35" s="111">
        <v>0.875</v>
      </c>
      <c r="AQ35" s="106">
        <v>17</v>
      </c>
      <c r="AR35" s="107">
        <v>16</v>
      </c>
      <c r="BC35" s="511"/>
      <c r="BD35" s="123">
        <v>0.875</v>
      </c>
      <c r="BE35" s="74">
        <v>0.76</v>
      </c>
      <c r="BF35" s="74">
        <v>0.93330000000000002</v>
      </c>
      <c r="BG35" s="92">
        <v>0.71</v>
      </c>
      <c r="BI35" s="511"/>
      <c r="BJ35" s="123">
        <v>0.875</v>
      </c>
      <c r="BK35" s="74">
        <v>0.5</v>
      </c>
      <c r="BL35" s="74">
        <v>0.93330000000000002</v>
      </c>
      <c r="BM35" s="92">
        <v>0.7</v>
      </c>
    </row>
    <row r="36" spans="2:65" ht="17" customHeight="1" x14ac:dyDescent="0.2">
      <c r="B36" s="27"/>
      <c r="C36" s="1" t="s">
        <v>218</v>
      </c>
      <c r="D36" s="1">
        <v>14</v>
      </c>
      <c r="E36" s="1">
        <v>4</v>
      </c>
      <c r="F36" s="1">
        <v>4</v>
      </c>
      <c r="G36" s="1">
        <v>0</v>
      </c>
      <c r="H36" s="1">
        <v>10</v>
      </c>
      <c r="I36" s="1">
        <v>5</v>
      </c>
      <c r="J36" s="28">
        <v>5</v>
      </c>
      <c r="L36" s="27"/>
      <c r="M36" s="1" t="s">
        <v>218</v>
      </c>
      <c r="N36" s="1">
        <v>13</v>
      </c>
      <c r="O36" s="1">
        <v>3</v>
      </c>
      <c r="P36" s="1">
        <v>2</v>
      </c>
      <c r="Q36" s="1">
        <v>1</v>
      </c>
      <c r="R36" s="1">
        <v>10</v>
      </c>
      <c r="S36" s="1">
        <v>7</v>
      </c>
      <c r="T36" s="28">
        <v>3</v>
      </c>
      <c r="AO36" s="511"/>
      <c r="AP36" s="111">
        <v>0.9375</v>
      </c>
      <c r="AQ36" s="106">
        <v>22</v>
      </c>
      <c r="AR36" s="107">
        <v>19</v>
      </c>
      <c r="BC36" s="511"/>
      <c r="BD36" s="123">
        <v>0.9375</v>
      </c>
      <c r="BE36" s="74">
        <v>0.86</v>
      </c>
      <c r="BF36" s="74">
        <v>1</v>
      </c>
      <c r="BG36" s="92">
        <v>0.86</v>
      </c>
      <c r="BI36" s="511"/>
      <c r="BJ36" s="123">
        <v>0.9375</v>
      </c>
      <c r="BK36" s="74">
        <v>0.62</v>
      </c>
      <c r="BL36" s="74">
        <v>1</v>
      </c>
      <c r="BM36" s="92">
        <v>1</v>
      </c>
    </row>
    <row r="37" spans="2:65" ht="17" thickBot="1" x14ac:dyDescent="0.25">
      <c r="B37" s="29"/>
      <c r="C37" s="30" t="s">
        <v>219</v>
      </c>
      <c r="D37" s="30">
        <v>16</v>
      </c>
      <c r="E37" s="30">
        <v>9</v>
      </c>
      <c r="F37" s="30">
        <v>6</v>
      </c>
      <c r="G37" s="30">
        <v>3</v>
      </c>
      <c r="H37" s="30">
        <v>7</v>
      </c>
      <c r="I37" s="30">
        <v>3</v>
      </c>
      <c r="J37" s="103">
        <v>4</v>
      </c>
      <c r="L37" s="29"/>
      <c r="M37" s="30" t="s">
        <v>219</v>
      </c>
      <c r="N37" s="30" t="s">
        <v>224</v>
      </c>
      <c r="O37" s="30" t="s">
        <v>224</v>
      </c>
      <c r="P37" s="30" t="s">
        <v>224</v>
      </c>
      <c r="Q37" s="30" t="s">
        <v>224</v>
      </c>
      <c r="R37" s="30" t="s">
        <v>224</v>
      </c>
      <c r="S37" s="30" t="s">
        <v>224</v>
      </c>
      <c r="T37" s="103" t="s">
        <v>224</v>
      </c>
      <c r="AO37" s="512"/>
      <c r="AP37" s="112">
        <v>1</v>
      </c>
      <c r="AQ37" s="108">
        <v>22</v>
      </c>
      <c r="AR37" s="109">
        <v>21</v>
      </c>
      <c r="BC37" s="512"/>
      <c r="BD37" s="124">
        <v>1</v>
      </c>
      <c r="BE37" s="94">
        <v>0.9</v>
      </c>
      <c r="BF37" s="94"/>
      <c r="BG37" s="95"/>
      <c r="BI37" s="512"/>
      <c r="BJ37" s="124">
        <v>1</v>
      </c>
      <c r="BK37" s="94">
        <v>0.67</v>
      </c>
      <c r="BL37" s="94"/>
      <c r="BM37" s="95"/>
    </row>
    <row r="38" spans="2:65" ht="17" thickBot="1" x14ac:dyDescent="0.25"/>
    <row r="39" spans="2:65" x14ac:dyDescent="0.2">
      <c r="B39" s="268" t="s">
        <v>225</v>
      </c>
      <c r="C39" s="266" t="s">
        <v>206</v>
      </c>
      <c r="D39" s="266">
        <v>22</v>
      </c>
      <c r="E39" s="266">
        <v>5</v>
      </c>
      <c r="F39" s="266">
        <v>3</v>
      </c>
      <c r="G39" s="266">
        <v>2</v>
      </c>
      <c r="H39" s="266">
        <v>17</v>
      </c>
      <c r="I39" s="266">
        <v>6</v>
      </c>
      <c r="J39" s="267">
        <v>11</v>
      </c>
      <c r="L39" s="268" t="s">
        <v>226</v>
      </c>
      <c r="M39" s="266" t="s">
        <v>206</v>
      </c>
      <c r="N39" s="266">
        <v>16</v>
      </c>
      <c r="O39" s="266">
        <v>13</v>
      </c>
      <c r="P39" s="266">
        <v>8</v>
      </c>
      <c r="Q39" s="266">
        <v>5</v>
      </c>
      <c r="R39" s="266">
        <v>3</v>
      </c>
      <c r="S39" s="266">
        <v>1</v>
      </c>
      <c r="T39" s="267">
        <v>2</v>
      </c>
    </row>
    <row r="40" spans="2:65" x14ac:dyDescent="0.2">
      <c r="B40" s="27"/>
      <c r="C40" s="1" t="s">
        <v>210</v>
      </c>
      <c r="D40" s="1">
        <v>12</v>
      </c>
      <c r="E40" s="1">
        <v>5</v>
      </c>
      <c r="F40" s="1">
        <v>5</v>
      </c>
      <c r="G40" s="1">
        <v>0</v>
      </c>
      <c r="H40" s="1">
        <v>7</v>
      </c>
      <c r="I40" s="1">
        <v>4</v>
      </c>
      <c r="J40" s="28">
        <v>3</v>
      </c>
      <c r="L40" s="27"/>
      <c r="M40" s="1" t="s">
        <v>210</v>
      </c>
      <c r="N40" s="1">
        <v>16</v>
      </c>
      <c r="O40" s="1">
        <v>10</v>
      </c>
      <c r="P40" s="1">
        <v>6</v>
      </c>
      <c r="Q40" s="1">
        <v>4</v>
      </c>
      <c r="R40" s="1">
        <v>6</v>
      </c>
      <c r="S40" s="1">
        <v>3</v>
      </c>
      <c r="T40" s="28">
        <v>3</v>
      </c>
    </row>
    <row r="41" spans="2:65" x14ac:dyDescent="0.2">
      <c r="B41" s="27"/>
      <c r="C41" s="1" t="s">
        <v>212</v>
      </c>
      <c r="D41" s="1">
        <v>21</v>
      </c>
      <c r="E41" s="1">
        <v>12</v>
      </c>
      <c r="F41" s="1">
        <v>5</v>
      </c>
      <c r="G41" s="1">
        <v>7</v>
      </c>
      <c r="H41" s="1">
        <v>9</v>
      </c>
      <c r="I41" s="1">
        <v>3</v>
      </c>
      <c r="J41" s="28">
        <v>6</v>
      </c>
      <c r="L41" s="27"/>
      <c r="M41" s="1" t="s">
        <v>212</v>
      </c>
      <c r="N41" s="1">
        <v>13</v>
      </c>
      <c r="O41" s="1">
        <v>10</v>
      </c>
      <c r="P41" s="1">
        <v>8</v>
      </c>
      <c r="Q41" s="1">
        <v>2</v>
      </c>
      <c r="R41" s="1">
        <v>3</v>
      </c>
      <c r="S41" s="1">
        <v>1</v>
      </c>
      <c r="T41" s="28">
        <v>2</v>
      </c>
    </row>
    <row r="42" spans="2:65" x14ac:dyDescent="0.2">
      <c r="B42" s="27"/>
      <c r="C42" s="1" t="s">
        <v>213</v>
      </c>
      <c r="D42" s="1">
        <v>17</v>
      </c>
      <c r="E42" s="1">
        <v>7</v>
      </c>
      <c r="F42" s="1">
        <v>6</v>
      </c>
      <c r="G42" s="1">
        <v>1</v>
      </c>
      <c r="H42" s="1">
        <v>10</v>
      </c>
      <c r="I42" s="1">
        <v>3</v>
      </c>
      <c r="J42" s="28">
        <v>7</v>
      </c>
      <c r="L42" s="27"/>
      <c r="M42" s="1" t="s">
        <v>213</v>
      </c>
      <c r="N42" s="1">
        <v>14</v>
      </c>
      <c r="O42" s="1">
        <v>9</v>
      </c>
      <c r="P42" s="1">
        <v>6</v>
      </c>
      <c r="Q42" s="1">
        <v>3</v>
      </c>
      <c r="R42" s="1">
        <v>5</v>
      </c>
      <c r="S42" s="1">
        <v>3</v>
      </c>
      <c r="T42" s="28">
        <v>2</v>
      </c>
    </row>
    <row r="43" spans="2:65" x14ac:dyDescent="0.2">
      <c r="B43" s="27"/>
      <c r="C43" s="1" t="s">
        <v>214</v>
      </c>
      <c r="D43" s="1">
        <v>18</v>
      </c>
      <c r="E43" s="1">
        <v>7</v>
      </c>
      <c r="F43" s="1">
        <v>5</v>
      </c>
      <c r="G43" s="1">
        <v>2</v>
      </c>
      <c r="H43" s="1">
        <v>11</v>
      </c>
      <c r="I43" s="1">
        <v>4</v>
      </c>
      <c r="J43" s="28">
        <v>7</v>
      </c>
      <c r="L43" s="27"/>
      <c r="M43" s="1" t="s">
        <v>214</v>
      </c>
      <c r="N43" s="1">
        <v>10</v>
      </c>
      <c r="O43" s="1">
        <v>6</v>
      </c>
      <c r="P43" s="1">
        <v>5</v>
      </c>
      <c r="Q43" s="1">
        <v>1</v>
      </c>
      <c r="R43" s="1">
        <v>4</v>
      </c>
      <c r="S43" s="1">
        <v>4</v>
      </c>
      <c r="T43" s="28">
        <v>0</v>
      </c>
    </row>
    <row r="44" spans="2:65" x14ac:dyDescent="0.2">
      <c r="B44" s="27"/>
      <c r="C44" s="1" t="s">
        <v>215</v>
      </c>
      <c r="D44" s="1">
        <v>18</v>
      </c>
      <c r="E44" s="1">
        <v>4</v>
      </c>
      <c r="F44" s="1">
        <v>1</v>
      </c>
      <c r="G44" s="1">
        <v>3</v>
      </c>
      <c r="H44" s="1">
        <v>14</v>
      </c>
      <c r="I44" s="1">
        <v>8</v>
      </c>
      <c r="J44" s="28">
        <v>6</v>
      </c>
      <c r="L44" s="27"/>
      <c r="M44" s="1" t="s">
        <v>215</v>
      </c>
      <c r="N44" s="1">
        <v>11</v>
      </c>
      <c r="O44" s="1">
        <v>3</v>
      </c>
      <c r="P44" s="1">
        <v>3</v>
      </c>
      <c r="Q44" s="1">
        <v>0</v>
      </c>
      <c r="R44" s="1">
        <v>8</v>
      </c>
      <c r="S44" s="1">
        <v>6</v>
      </c>
      <c r="T44" s="28">
        <v>2</v>
      </c>
    </row>
    <row r="45" spans="2:65" x14ac:dyDescent="0.2">
      <c r="B45" s="27"/>
      <c r="C45" s="1" t="s">
        <v>216</v>
      </c>
      <c r="D45" s="1">
        <v>18</v>
      </c>
      <c r="E45" s="1">
        <v>2</v>
      </c>
      <c r="F45" s="1">
        <v>1</v>
      </c>
      <c r="G45" s="1">
        <v>1</v>
      </c>
      <c r="H45" s="1">
        <v>16</v>
      </c>
      <c r="I45" s="1">
        <v>7</v>
      </c>
      <c r="J45" s="28">
        <v>9</v>
      </c>
      <c r="L45" s="27"/>
      <c r="M45" s="1" t="s">
        <v>216</v>
      </c>
      <c r="N45" s="1">
        <v>16</v>
      </c>
      <c r="O45" s="1">
        <v>9</v>
      </c>
      <c r="P45" s="1">
        <v>6</v>
      </c>
      <c r="Q45" s="1">
        <v>3</v>
      </c>
      <c r="R45" s="1">
        <v>7</v>
      </c>
      <c r="S45" s="1">
        <v>3</v>
      </c>
      <c r="T45" s="28">
        <v>4</v>
      </c>
    </row>
    <row r="46" spans="2:65" x14ac:dyDescent="0.2">
      <c r="B46" s="27"/>
      <c r="C46" s="1" t="s">
        <v>217</v>
      </c>
      <c r="D46" s="1">
        <v>11</v>
      </c>
      <c r="E46" s="1">
        <v>7</v>
      </c>
      <c r="F46" s="1">
        <v>6</v>
      </c>
      <c r="G46" s="1">
        <v>1</v>
      </c>
      <c r="H46" s="1">
        <v>4</v>
      </c>
      <c r="I46" s="1">
        <v>3</v>
      </c>
      <c r="J46" s="28">
        <v>1</v>
      </c>
      <c r="L46" s="27"/>
      <c r="M46" s="1" t="s">
        <v>217</v>
      </c>
      <c r="N46" s="1">
        <v>11</v>
      </c>
      <c r="O46" s="1">
        <v>6</v>
      </c>
      <c r="P46" s="1">
        <v>6</v>
      </c>
      <c r="Q46" s="1">
        <v>0</v>
      </c>
      <c r="R46" s="1">
        <v>5</v>
      </c>
      <c r="S46" s="1">
        <v>3</v>
      </c>
      <c r="T46" s="28">
        <v>2</v>
      </c>
    </row>
    <row r="47" spans="2:65" x14ac:dyDescent="0.2">
      <c r="B47" s="27"/>
      <c r="C47" s="1" t="s">
        <v>218</v>
      </c>
      <c r="D47" s="1">
        <v>16</v>
      </c>
      <c r="E47" s="1">
        <v>10</v>
      </c>
      <c r="F47" s="1">
        <v>6</v>
      </c>
      <c r="G47" s="1">
        <v>4</v>
      </c>
      <c r="H47" s="1">
        <v>6</v>
      </c>
      <c r="I47" s="1">
        <v>3</v>
      </c>
      <c r="J47" s="28">
        <v>3</v>
      </c>
      <c r="L47" s="27"/>
      <c r="M47" s="1" t="s">
        <v>218</v>
      </c>
      <c r="N47" s="1">
        <v>11</v>
      </c>
      <c r="O47" s="1">
        <v>7</v>
      </c>
      <c r="P47" s="1">
        <v>6</v>
      </c>
      <c r="Q47" s="1">
        <v>1</v>
      </c>
      <c r="R47" s="1">
        <v>4</v>
      </c>
      <c r="S47" s="1">
        <v>3</v>
      </c>
      <c r="T47" s="28">
        <v>1</v>
      </c>
    </row>
    <row r="48" spans="2:65" ht="17" thickBot="1" x14ac:dyDescent="0.25">
      <c r="B48" s="29"/>
      <c r="C48" s="30" t="s">
        <v>219</v>
      </c>
      <c r="D48" s="30">
        <v>19</v>
      </c>
      <c r="E48" s="30">
        <v>11</v>
      </c>
      <c r="F48" s="30">
        <v>8</v>
      </c>
      <c r="G48" s="30">
        <v>3</v>
      </c>
      <c r="H48" s="30">
        <v>8</v>
      </c>
      <c r="I48" s="30">
        <v>1</v>
      </c>
      <c r="J48" s="103">
        <v>7</v>
      </c>
      <c r="L48" s="29"/>
      <c r="M48" s="30" t="s">
        <v>219</v>
      </c>
      <c r="N48" s="30">
        <v>13</v>
      </c>
      <c r="O48" s="30">
        <v>10</v>
      </c>
      <c r="P48" s="30">
        <v>7</v>
      </c>
      <c r="Q48" s="30">
        <v>3</v>
      </c>
      <c r="R48" s="30">
        <v>3</v>
      </c>
      <c r="S48" s="30">
        <v>2</v>
      </c>
      <c r="T48" s="103">
        <v>1</v>
      </c>
    </row>
    <row r="49" spans="2:20" ht="17" thickBot="1" x14ac:dyDescent="0.25"/>
    <row r="50" spans="2:20" x14ac:dyDescent="0.2">
      <c r="B50" s="268" t="s">
        <v>227</v>
      </c>
      <c r="C50" s="266" t="s">
        <v>206</v>
      </c>
      <c r="D50" s="266">
        <v>13</v>
      </c>
      <c r="E50" s="266">
        <v>10</v>
      </c>
      <c r="F50" s="266">
        <v>7</v>
      </c>
      <c r="G50" s="266">
        <v>3</v>
      </c>
      <c r="H50" s="266">
        <v>3</v>
      </c>
      <c r="I50" s="266">
        <v>2</v>
      </c>
      <c r="J50" s="267">
        <v>1</v>
      </c>
      <c r="L50" s="268" t="s">
        <v>228</v>
      </c>
      <c r="M50" s="266" t="s">
        <v>206</v>
      </c>
      <c r="N50" s="266">
        <v>14</v>
      </c>
      <c r="O50" s="266">
        <v>10</v>
      </c>
      <c r="P50" s="266">
        <v>7</v>
      </c>
      <c r="Q50" s="266">
        <v>3</v>
      </c>
      <c r="R50" s="266">
        <v>4</v>
      </c>
      <c r="S50" s="266">
        <v>2</v>
      </c>
      <c r="T50" s="267">
        <v>2</v>
      </c>
    </row>
    <row r="51" spans="2:20" x14ac:dyDescent="0.2">
      <c r="B51" s="27"/>
      <c r="C51" s="1" t="s">
        <v>210</v>
      </c>
      <c r="D51" s="1">
        <v>14</v>
      </c>
      <c r="E51" s="1">
        <v>9</v>
      </c>
      <c r="F51" s="1">
        <v>6</v>
      </c>
      <c r="G51" s="1">
        <v>3</v>
      </c>
      <c r="H51" s="1">
        <v>5</v>
      </c>
      <c r="I51" s="1">
        <v>3</v>
      </c>
      <c r="J51" s="28">
        <v>2</v>
      </c>
      <c r="L51" s="27"/>
      <c r="M51" s="1" t="s">
        <v>210</v>
      </c>
      <c r="N51" s="1">
        <v>17</v>
      </c>
      <c r="O51" s="1">
        <v>9</v>
      </c>
      <c r="P51" s="1">
        <v>6</v>
      </c>
      <c r="Q51" s="1">
        <v>3</v>
      </c>
      <c r="R51" s="1">
        <v>8</v>
      </c>
      <c r="S51" s="1">
        <v>3</v>
      </c>
      <c r="T51" s="28">
        <v>5</v>
      </c>
    </row>
    <row r="52" spans="2:20" x14ac:dyDescent="0.2">
      <c r="B52" s="27"/>
      <c r="C52" s="1" t="s">
        <v>212</v>
      </c>
      <c r="D52" s="1">
        <v>17</v>
      </c>
      <c r="E52" s="1">
        <v>13</v>
      </c>
      <c r="F52" s="1">
        <v>7</v>
      </c>
      <c r="G52" s="1">
        <v>6</v>
      </c>
      <c r="H52" s="1">
        <v>4</v>
      </c>
      <c r="I52" s="1">
        <v>2</v>
      </c>
      <c r="J52" s="28">
        <v>2</v>
      </c>
      <c r="L52" s="27"/>
      <c r="M52" s="1" t="s">
        <v>212</v>
      </c>
      <c r="N52" s="1">
        <v>16</v>
      </c>
      <c r="O52" s="1">
        <v>7</v>
      </c>
      <c r="P52" s="1">
        <v>5</v>
      </c>
      <c r="Q52" s="1">
        <v>2</v>
      </c>
      <c r="R52" s="1">
        <v>9</v>
      </c>
      <c r="S52" s="1">
        <v>4</v>
      </c>
      <c r="T52" s="28">
        <v>5</v>
      </c>
    </row>
    <row r="53" spans="2:20" x14ac:dyDescent="0.2">
      <c r="B53" s="27"/>
      <c r="C53" s="1" t="s">
        <v>213</v>
      </c>
      <c r="D53" s="1">
        <v>10</v>
      </c>
      <c r="E53" s="1">
        <v>7</v>
      </c>
      <c r="F53" s="1">
        <v>7</v>
      </c>
      <c r="G53" s="1">
        <v>0</v>
      </c>
      <c r="H53" s="1">
        <v>3</v>
      </c>
      <c r="I53" s="1">
        <v>2</v>
      </c>
      <c r="J53" s="28">
        <v>1</v>
      </c>
      <c r="L53" s="27"/>
      <c r="M53" s="1" t="s">
        <v>213</v>
      </c>
      <c r="N53" s="1">
        <v>10</v>
      </c>
      <c r="O53" s="1">
        <v>7</v>
      </c>
      <c r="P53" s="1">
        <v>7</v>
      </c>
      <c r="Q53" s="1">
        <v>0</v>
      </c>
      <c r="R53" s="1">
        <v>3</v>
      </c>
      <c r="S53" s="1">
        <v>2</v>
      </c>
      <c r="T53" s="28">
        <v>1</v>
      </c>
    </row>
    <row r="54" spans="2:20" x14ac:dyDescent="0.2">
      <c r="B54" s="27"/>
      <c r="C54" s="1" t="s">
        <v>214</v>
      </c>
      <c r="D54" s="1">
        <v>12</v>
      </c>
      <c r="E54" s="1">
        <v>12</v>
      </c>
      <c r="F54" s="1">
        <v>9</v>
      </c>
      <c r="G54" s="1">
        <v>3</v>
      </c>
      <c r="H54" s="1">
        <v>0</v>
      </c>
      <c r="I54" s="1">
        <v>0</v>
      </c>
      <c r="J54" s="28">
        <v>0</v>
      </c>
      <c r="L54" s="27"/>
      <c r="M54" s="1" t="s">
        <v>214</v>
      </c>
      <c r="N54" s="1">
        <v>14</v>
      </c>
      <c r="O54" s="1">
        <v>11</v>
      </c>
      <c r="P54" s="1">
        <v>7</v>
      </c>
      <c r="Q54" s="1">
        <v>4</v>
      </c>
      <c r="R54" s="1">
        <v>3</v>
      </c>
      <c r="S54" s="1">
        <v>2</v>
      </c>
      <c r="T54" s="28">
        <v>1</v>
      </c>
    </row>
    <row r="55" spans="2:20" x14ac:dyDescent="0.2">
      <c r="B55" s="27"/>
      <c r="C55" s="1" t="s">
        <v>215</v>
      </c>
      <c r="D55" s="1">
        <v>11</v>
      </c>
      <c r="E55" s="1">
        <v>9</v>
      </c>
      <c r="F55" s="1">
        <v>7</v>
      </c>
      <c r="G55" s="1">
        <v>2</v>
      </c>
      <c r="H55" s="1">
        <v>2</v>
      </c>
      <c r="I55" s="1">
        <v>2</v>
      </c>
      <c r="J55" s="28">
        <v>0</v>
      </c>
      <c r="L55" s="27"/>
      <c r="M55" s="1" t="s">
        <v>215</v>
      </c>
      <c r="N55" s="1" t="s">
        <v>224</v>
      </c>
      <c r="O55" s="1" t="s">
        <v>224</v>
      </c>
      <c r="P55" s="1" t="s">
        <v>224</v>
      </c>
      <c r="Q55" s="1" t="s">
        <v>224</v>
      </c>
      <c r="R55" s="1" t="s">
        <v>224</v>
      </c>
      <c r="S55" s="1" t="s">
        <v>224</v>
      </c>
      <c r="T55" s="28" t="s">
        <v>224</v>
      </c>
    </row>
    <row r="56" spans="2:20" x14ac:dyDescent="0.2">
      <c r="B56" s="27"/>
      <c r="C56" s="1" t="s">
        <v>216</v>
      </c>
      <c r="D56" s="1">
        <v>16</v>
      </c>
      <c r="E56" s="1">
        <v>11</v>
      </c>
      <c r="F56" s="1">
        <v>5</v>
      </c>
      <c r="G56" s="1">
        <v>6</v>
      </c>
      <c r="H56" s="1">
        <v>5</v>
      </c>
      <c r="I56" s="1">
        <v>4</v>
      </c>
      <c r="J56" s="28">
        <v>1</v>
      </c>
      <c r="L56" s="27"/>
      <c r="M56" s="1" t="s">
        <v>216</v>
      </c>
      <c r="N56" s="1">
        <v>18</v>
      </c>
      <c r="O56" s="1">
        <v>8</v>
      </c>
      <c r="P56" s="1">
        <v>7</v>
      </c>
      <c r="Q56" s="1">
        <v>1</v>
      </c>
      <c r="R56" s="1">
        <v>10</v>
      </c>
      <c r="S56" s="1">
        <v>2</v>
      </c>
      <c r="T56" s="28">
        <v>8</v>
      </c>
    </row>
    <row r="57" spans="2:20" x14ac:dyDescent="0.2">
      <c r="B57" s="27"/>
      <c r="C57" s="1" t="s">
        <v>217</v>
      </c>
      <c r="D57" s="1">
        <v>9</v>
      </c>
      <c r="E57" s="1">
        <v>6</v>
      </c>
      <c r="F57" s="1">
        <v>6</v>
      </c>
      <c r="G57" s="1">
        <v>0</v>
      </c>
      <c r="H57" s="1">
        <v>3</v>
      </c>
      <c r="I57" s="1">
        <v>3</v>
      </c>
      <c r="J57" s="28">
        <v>0</v>
      </c>
      <c r="L57" s="27"/>
      <c r="M57" s="1" t="s">
        <v>217</v>
      </c>
      <c r="N57" s="1">
        <v>11</v>
      </c>
      <c r="O57" s="1">
        <v>6</v>
      </c>
      <c r="P57" s="1">
        <v>5</v>
      </c>
      <c r="Q57" s="1">
        <v>1</v>
      </c>
      <c r="R57" s="1">
        <v>5</v>
      </c>
      <c r="S57" s="1">
        <v>4</v>
      </c>
      <c r="T57" s="28">
        <v>1</v>
      </c>
    </row>
    <row r="58" spans="2:20" x14ac:dyDescent="0.2">
      <c r="B58" s="27"/>
      <c r="C58" s="1" t="s">
        <v>218</v>
      </c>
      <c r="D58" s="1">
        <v>13</v>
      </c>
      <c r="E58" s="1">
        <v>6</v>
      </c>
      <c r="F58" s="1">
        <v>5</v>
      </c>
      <c r="G58" s="1">
        <v>1</v>
      </c>
      <c r="H58" s="1">
        <v>7</v>
      </c>
      <c r="I58" s="1">
        <v>4</v>
      </c>
      <c r="J58" s="28">
        <v>3</v>
      </c>
      <c r="L58" s="27"/>
      <c r="M58" s="1" t="s">
        <v>218</v>
      </c>
      <c r="N58" s="1">
        <v>12</v>
      </c>
      <c r="O58" s="1">
        <v>9</v>
      </c>
      <c r="P58" s="1">
        <v>8</v>
      </c>
      <c r="Q58" s="1">
        <v>1</v>
      </c>
      <c r="R58" s="1">
        <v>3</v>
      </c>
      <c r="S58" s="1">
        <v>1</v>
      </c>
      <c r="T58" s="28">
        <v>2</v>
      </c>
    </row>
    <row r="59" spans="2:20" ht="17" thickBot="1" x14ac:dyDescent="0.25">
      <c r="B59" s="29"/>
      <c r="C59" s="30" t="s">
        <v>219</v>
      </c>
      <c r="D59" s="30">
        <v>11</v>
      </c>
      <c r="E59" s="30">
        <v>6</v>
      </c>
      <c r="F59" s="30">
        <v>4</v>
      </c>
      <c r="G59" s="30">
        <v>2</v>
      </c>
      <c r="H59" s="30">
        <v>5</v>
      </c>
      <c r="I59" s="30">
        <v>5</v>
      </c>
      <c r="J59" s="103">
        <v>0</v>
      </c>
      <c r="L59" s="29"/>
      <c r="M59" s="30" t="s">
        <v>219</v>
      </c>
      <c r="N59" s="30">
        <v>10</v>
      </c>
      <c r="O59" s="30">
        <v>2</v>
      </c>
      <c r="P59" s="30">
        <v>2</v>
      </c>
      <c r="Q59" s="30">
        <v>0</v>
      </c>
      <c r="R59" s="30">
        <v>8</v>
      </c>
      <c r="S59" s="30">
        <v>7</v>
      </c>
      <c r="T59" s="103">
        <v>1</v>
      </c>
    </row>
    <row r="60" spans="2:20" ht="17" thickBot="1" x14ac:dyDescent="0.25"/>
    <row r="61" spans="2:20" x14ac:dyDescent="0.2">
      <c r="B61" s="268" t="s">
        <v>142</v>
      </c>
      <c r="C61" s="266" t="s">
        <v>206</v>
      </c>
      <c r="D61" s="266">
        <v>13</v>
      </c>
      <c r="E61" s="266">
        <v>8</v>
      </c>
      <c r="F61" s="266">
        <v>7</v>
      </c>
      <c r="G61" s="266">
        <v>1</v>
      </c>
      <c r="H61" s="266">
        <v>5</v>
      </c>
      <c r="I61" s="266">
        <v>2</v>
      </c>
      <c r="J61" s="267">
        <v>3</v>
      </c>
      <c r="L61" s="268" t="s">
        <v>124</v>
      </c>
      <c r="M61" s="266" t="s">
        <v>206</v>
      </c>
      <c r="N61" s="266">
        <v>19</v>
      </c>
      <c r="O61" s="266">
        <v>6</v>
      </c>
      <c r="P61" s="266">
        <v>4</v>
      </c>
      <c r="Q61" s="266">
        <v>2</v>
      </c>
      <c r="R61" s="266">
        <v>13</v>
      </c>
      <c r="S61" s="266">
        <v>5</v>
      </c>
      <c r="T61" s="267">
        <v>8</v>
      </c>
    </row>
    <row r="62" spans="2:20" x14ac:dyDescent="0.2">
      <c r="B62" s="27"/>
      <c r="C62" s="1" t="s">
        <v>210</v>
      </c>
      <c r="D62" s="1">
        <v>13</v>
      </c>
      <c r="E62" s="1">
        <v>10</v>
      </c>
      <c r="F62" s="1">
        <v>6</v>
      </c>
      <c r="G62" s="1">
        <v>4</v>
      </c>
      <c r="H62" s="1">
        <v>3</v>
      </c>
      <c r="I62" s="1">
        <v>3</v>
      </c>
      <c r="J62" s="28">
        <v>0</v>
      </c>
      <c r="L62" s="27"/>
      <c r="M62" s="1" t="s">
        <v>210</v>
      </c>
      <c r="N62" s="1">
        <v>15</v>
      </c>
      <c r="O62" s="1">
        <v>5</v>
      </c>
      <c r="P62" s="1">
        <v>3</v>
      </c>
      <c r="Q62" s="1">
        <v>2</v>
      </c>
      <c r="R62" s="1">
        <v>10</v>
      </c>
      <c r="S62" s="1">
        <v>6</v>
      </c>
      <c r="T62" s="28">
        <v>4</v>
      </c>
    </row>
    <row r="63" spans="2:20" x14ac:dyDescent="0.2">
      <c r="B63" s="27"/>
      <c r="C63" s="1" t="s">
        <v>212</v>
      </c>
      <c r="D63" s="1">
        <v>13</v>
      </c>
      <c r="E63" s="1">
        <v>9</v>
      </c>
      <c r="F63" s="1">
        <v>7</v>
      </c>
      <c r="G63" s="1">
        <v>2</v>
      </c>
      <c r="H63" s="1">
        <v>4</v>
      </c>
      <c r="I63" s="1">
        <v>2</v>
      </c>
      <c r="J63" s="28">
        <v>2</v>
      </c>
      <c r="L63" s="27"/>
      <c r="M63" s="1" t="s">
        <v>212</v>
      </c>
      <c r="N63" s="1">
        <v>15</v>
      </c>
      <c r="O63" s="1">
        <v>7</v>
      </c>
      <c r="P63" s="1">
        <v>5</v>
      </c>
      <c r="Q63" s="1">
        <v>2</v>
      </c>
      <c r="R63" s="1">
        <v>8</v>
      </c>
      <c r="S63" s="1">
        <v>4</v>
      </c>
      <c r="T63" s="28">
        <v>4</v>
      </c>
    </row>
    <row r="64" spans="2:20" x14ac:dyDescent="0.2">
      <c r="B64" s="27"/>
      <c r="C64" s="1" t="s">
        <v>213</v>
      </c>
      <c r="D64" s="1">
        <v>11</v>
      </c>
      <c r="E64" s="1">
        <v>8</v>
      </c>
      <c r="F64" s="1">
        <v>7</v>
      </c>
      <c r="G64" s="1">
        <v>1</v>
      </c>
      <c r="H64" s="1">
        <v>3</v>
      </c>
      <c r="I64" s="1">
        <v>2</v>
      </c>
      <c r="J64" s="28">
        <v>1</v>
      </c>
      <c r="L64" s="27"/>
      <c r="M64" s="1" t="s">
        <v>213</v>
      </c>
      <c r="N64" s="1">
        <v>15</v>
      </c>
      <c r="O64" s="1">
        <v>6</v>
      </c>
      <c r="P64" s="1">
        <v>4</v>
      </c>
      <c r="Q64" s="1">
        <v>2</v>
      </c>
      <c r="R64" s="1">
        <v>9</v>
      </c>
      <c r="S64" s="1">
        <v>5</v>
      </c>
      <c r="T64" s="28">
        <v>4</v>
      </c>
    </row>
    <row r="65" spans="2:20" x14ac:dyDescent="0.2">
      <c r="B65" s="27"/>
      <c r="C65" s="1" t="s">
        <v>214</v>
      </c>
      <c r="D65" s="1">
        <v>16</v>
      </c>
      <c r="E65" s="1">
        <v>6</v>
      </c>
      <c r="F65" s="1">
        <v>5</v>
      </c>
      <c r="G65" s="1">
        <v>1</v>
      </c>
      <c r="H65" s="1">
        <v>10</v>
      </c>
      <c r="I65" s="1">
        <v>4</v>
      </c>
      <c r="J65" s="28">
        <v>6</v>
      </c>
      <c r="L65" s="27"/>
      <c r="M65" s="1" t="s">
        <v>214</v>
      </c>
      <c r="N65" s="1">
        <v>17</v>
      </c>
      <c r="O65" s="1">
        <v>5</v>
      </c>
      <c r="P65" s="1">
        <v>4</v>
      </c>
      <c r="Q65" s="1">
        <v>1</v>
      </c>
      <c r="R65" s="1">
        <v>12</v>
      </c>
      <c r="S65" s="1">
        <v>5</v>
      </c>
      <c r="T65" s="28">
        <v>7</v>
      </c>
    </row>
    <row r="66" spans="2:20" x14ac:dyDescent="0.2">
      <c r="B66" s="27"/>
      <c r="C66" s="1" t="s">
        <v>215</v>
      </c>
      <c r="D66" s="1">
        <v>12</v>
      </c>
      <c r="E66" s="1">
        <v>7</v>
      </c>
      <c r="F66" s="1">
        <v>6</v>
      </c>
      <c r="G66" s="1">
        <v>1</v>
      </c>
      <c r="H66" s="1">
        <v>5</v>
      </c>
      <c r="I66" s="1">
        <v>3</v>
      </c>
      <c r="J66" s="28">
        <v>2</v>
      </c>
      <c r="L66" s="27"/>
      <c r="M66" s="1" t="s">
        <v>215</v>
      </c>
      <c r="N66" s="1">
        <v>17</v>
      </c>
      <c r="O66" s="1">
        <v>4</v>
      </c>
      <c r="P66" s="1">
        <v>3</v>
      </c>
      <c r="Q66" s="1">
        <v>1</v>
      </c>
      <c r="R66" s="1">
        <v>13</v>
      </c>
      <c r="S66" s="1">
        <v>6</v>
      </c>
      <c r="T66" s="28">
        <v>7</v>
      </c>
    </row>
    <row r="67" spans="2:20" x14ac:dyDescent="0.2">
      <c r="B67" s="27"/>
      <c r="C67" s="1" t="s">
        <v>216</v>
      </c>
      <c r="D67" s="1">
        <v>15</v>
      </c>
      <c r="E67" s="1">
        <v>5</v>
      </c>
      <c r="F67" s="1">
        <v>4</v>
      </c>
      <c r="G67" s="1">
        <v>1</v>
      </c>
      <c r="H67" s="1">
        <v>10</v>
      </c>
      <c r="I67" s="1">
        <v>5</v>
      </c>
      <c r="J67" s="28">
        <v>5</v>
      </c>
      <c r="L67" s="27"/>
      <c r="M67" s="1" t="s">
        <v>216</v>
      </c>
      <c r="N67" s="1">
        <v>13</v>
      </c>
      <c r="O67" s="1">
        <v>1</v>
      </c>
      <c r="P67" s="1">
        <v>1</v>
      </c>
      <c r="Q67" s="1">
        <v>0</v>
      </c>
      <c r="R67" s="1">
        <v>12</v>
      </c>
      <c r="S67" s="1">
        <v>8</v>
      </c>
      <c r="T67" s="28">
        <v>4</v>
      </c>
    </row>
    <row r="68" spans="2:20" x14ac:dyDescent="0.2">
      <c r="B68" s="27"/>
      <c r="C68" s="1" t="s">
        <v>217</v>
      </c>
      <c r="D68" s="1">
        <v>10</v>
      </c>
      <c r="E68" s="1">
        <v>4</v>
      </c>
      <c r="F68" s="1">
        <v>4</v>
      </c>
      <c r="G68" s="1">
        <v>0</v>
      </c>
      <c r="H68" s="1">
        <v>6</v>
      </c>
      <c r="I68" s="1">
        <v>5</v>
      </c>
      <c r="J68" s="28">
        <v>1</v>
      </c>
      <c r="L68" s="27"/>
      <c r="M68" s="1" t="s">
        <v>217</v>
      </c>
      <c r="N68" s="1">
        <v>14</v>
      </c>
      <c r="O68" s="1">
        <v>2</v>
      </c>
      <c r="P68" s="1">
        <v>2</v>
      </c>
      <c r="Q68" s="1">
        <v>0</v>
      </c>
      <c r="R68" s="1">
        <v>12</v>
      </c>
      <c r="S68" s="1">
        <v>7</v>
      </c>
      <c r="T68" s="28">
        <v>5</v>
      </c>
    </row>
    <row r="69" spans="2:20" x14ac:dyDescent="0.2">
      <c r="B69" s="27"/>
      <c r="C69" s="1" t="s">
        <v>218</v>
      </c>
      <c r="D69" s="1">
        <v>10</v>
      </c>
      <c r="E69" s="1">
        <v>4</v>
      </c>
      <c r="F69" s="1">
        <v>4</v>
      </c>
      <c r="G69" s="1">
        <v>0</v>
      </c>
      <c r="H69" s="1">
        <v>6</v>
      </c>
      <c r="I69" s="1">
        <v>5</v>
      </c>
      <c r="J69" s="28">
        <v>1</v>
      </c>
      <c r="L69" s="27"/>
      <c r="M69" s="1" t="s">
        <v>218</v>
      </c>
      <c r="N69" s="1">
        <v>14</v>
      </c>
      <c r="O69" s="1">
        <v>2</v>
      </c>
      <c r="P69" s="1">
        <v>1</v>
      </c>
      <c r="Q69" s="1">
        <v>1</v>
      </c>
      <c r="R69" s="1">
        <v>12</v>
      </c>
      <c r="S69" s="1">
        <v>8</v>
      </c>
      <c r="T69" s="28">
        <v>4</v>
      </c>
    </row>
    <row r="70" spans="2:20" ht="17" thickBot="1" x14ac:dyDescent="0.25">
      <c r="B70" s="29"/>
      <c r="C70" s="30" t="s">
        <v>219</v>
      </c>
      <c r="D70" s="30">
        <v>13</v>
      </c>
      <c r="E70" s="30">
        <v>5</v>
      </c>
      <c r="F70" s="30">
        <v>4</v>
      </c>
      <c r="G70" s="30">
        <v>1</v>
      </c>
      <c r="H70" s="30">
        <v>8</v>
      </c>
      <c r="I70" s="30">
        <v>5</v>
      </c>
      <c r="J70" s="103">
        <v>3</v>
      </c>
      <c r="L70" s="29"/>
      <c r="M70" s="30" t="s">
        <v>219</v>
      </c>
      <c r="N70" s="30">
        <v>10</v>
      </c>
      <c r="O70" s="30">
        <v>2</v>
      </c>
      <c r="P70" s="30">
        <v>1</v>
      </c>
      <c r="Q70" s="30">
        <v>1</v>
      </c>
      <c r="R70" s="30">
        <v>8</v>
      </c>
      <c r="S70" s="30">
        <v>7</v>
      </c>
      <c r="T70" s="103">
        <v>1</v>
      </c>
    </row>
    <row r="71" spans="2:20" ht="17" thickBot="1" x14ac:dyDescent="0.25"/>
    <row r="72" spans="2:20" x14ac:dyDescent="0.2">
      <c r="B72" s="268" t="s">
        <v>143</v>
      </c>
      <c r="C72" s="266" t="s">
        <v>206</v>
      </c>
      <c r="D72" s="266">
        <v>14</v>
      </c>
      <c r="E72" s="266">
        <v>10</v>
      </c>
      <c r="F72" s="266">
        <v>7</v>
      </c>
      <c r="G72" s="266">
        <v>3</v>
      </c>
      <c r="H72" s="266">
        <v>4</v>
      </c>
      <c r="I72" s="266">
        <v>2</v>
      </c>
      <c r="J72" s="267">
        <v>2</v>
      </c>
      <c r="L72" s="268" t="s">
        <v>125</v>
      </c>
      <c r="M72" s="266" t="s">
        <v>206</v>
      </c>
      <c r="N72" s="266">
        <v>12</v>
      </c>
      <c r="O72" s="266">
        <v>8</v>
      </c>
      <c r="P72" s="266">
        <v>7</v>
      </c>
      <c r="Q72" s="266">
        <v>1</v>
      </c>
      <c r="R72" s="266">
        <v>4</v>
      </c>
      <c r="S72" s="266">
        <v>2</v>
      </c>
      <c r="T72" s="267">
        <v>2</v>
      </c>
    </row>
    <row r="73" spans="2:20" x14ac:dyDescent="0.2">
      <c r="B73" s="27"/>
      <c r="C73" s="1" t="s">
        <v>210</v>
      </c>
      <c r="D73" s="1">
        <v>13</v>
      </c>
      <c r="E73" s="1">
        <v>7</v>
      </c>
      <c r="F73" s="1">
        <v>5</v>
      </c>
      <c r="G73" s="1">
        <v>2</v>
      </c>
      <c r="H73" s="1">
        <v>6</v>
      </c>
      <c r="I73" s="1">
        <v>4</v>
      </c>
      <c r="J73" s="28">
        <v>2</v>
      </c>
      <c r="L73" s="27"/>
      <c r="M73" s="1" t="s">
        <v>210</v>
      </c>
      <c r="N73" s="1">
        <v>19</v>
      </c>
      <c r="O73" s="1">
        <v>6</v>
      </c>
      <c r="P73" s="1">
        <v>4</v>
      </c>
      <c r="Q73" s="1">
        <v>2</v>
      </c>
      <c r="R73" s="1">
        <v>13</v>
      </c>
      <c r="S73" s="1">
        <v>5</v>
      </c>
      <c r="T73" s="28">
        <v>8</v>
      </c>
    </row>
    <row r="74" spans="2:20" x14ac:dyDescent="0.2">
      <c r="B74" s="27"/>
      <c r="C74" s="1" t="s">
        <v>212</v>
      </c>
      <c r="D74" s="1">
        <v>14</v>
      </c>
      <c r="E74" s="1">
        <v>6</v>
      </c>
      <c r="F74" s="1">
        <v>4</v>
      </c>
      <c r="G74" s="1">
        <v>2</v>
      </c>
      <c r="H74" s="1">
        <v>8</v>
      </c>
      <c r="I74" s="1">
        <v>5</v>
      </c>
      <c r="J74" s="28">
        <v>3</v>
      </c>
      <c r="L74" s="27"/>
      <c r="M74" s="1" t="s">
        <v>212</v>
      </c>
      <c r="N74" s="1">
        <v>19</v>
      </c>
      <c r="O74" s="1">
        <v>12</v>
      </c>
      <c r="P74" s="1">
        <v>7</v>
      </c>
      <c r="Q74" s="1">
        <v>5</v>
      </c>
      <c r="R74" s="1">
        <v>7</v>
      </c>
      <c r="S74" s="1">
        <v>2</v>
      </c>
      <c r="T74" s="28">
        <v>5</v>
      </c>
    </row>
    <row r="75" spans="2:20" x14ac:dyDescent="0.2">
      <c r="B75" s="27"/>
      <c r="C75" s="1" t="s">
        <v>213</v>
      </c>
      <c r="D75" s="1">
        <v>17</v>
      </c>
      <c r="E75" s="1">
        <v>7</v>
      </c>
      <c r="F75" s="1">
        <v>4</v>
      </c>
      <c r="G75" s="1">
        <v>3</v>
      </c>
      <c r="H75" s="1">
        <v>10</v>
      </c>
      <c r="I75" s="1">
        <v>5</v>
      </c>
      <c r="J75" s="28">
        <v>5</v>
      </c>
      <c r="L75" s="27"/>
      <c r="M75" s="1" t="s">
        <v>213</v>
      </c>
      <c r="N75" s="1">
        <v>11</v>
      </c>
      <c r="O75" s="1">
        <v>6</v>
      </c>
      <c r="P75" s="1">
        <v>6</v>
      </c>
      <c r="Q75" s="1">
        <v>0</v>
      </c>
      <c r="R75" s="1">
        <v>5</v>
      </c>
      <c r="S75" s="1">
        <v>3</v>
      </c>
      <c r="T75" s="28">
        <v>2</v>
      </c>
    </row>
    <row r="76" spans="2:20" x14ac:dyDescent="0.2">
      <c r="B76" s="27"/>
      <c r="C76" s="1" t="s">
        <v>214</v>
      </c>
      <c r="D76" s="1">
        <v>12</v>
      </c>
      <c r="E76" s="1">
        <v>5</v>
      </c>
      <c r="F76" s="1">
        <v>5</v>
      </c>
      <c r="G76" s="1">
        <v>0</v>
      </c>
      <c r="H76" s="1">
        <v>7</v>
      </c>
      <c r="I76" s="1">
        <v>4</v>
      </c>
      <c r="J76" s="28">
        <v>3</v>
      </c>
      <c r="L76" s="27"/>
      <c r="M76" s="1" t="s">
        <v>214</v>
      </c>
      <c r="N76" s="1">
        <v>10</v>
      </c>
      <c r="O76" s="1">
        <v>4</v>
      </c>
      <c r="P76" s="1">
        <v>4</v>
      </c>
      <c r="Q76" s="1">
        <v>0</v>
      </c>
      <c r="R76" s="1">
        <v>6</v>
      </c>
      <c r="S76" s="1">
        <v>5</v>
      </c>
      <c r="T76" s="28">
        <v>1</v>
      </c>
    </row>
    <row r="77" spans="2:20" x14ac:dyDescent="0.2">
      <c r="B77" s="27"/>
      <c r="C77" s="1" t="s">
        <v>215</v>
      </c>
      <c r="D77" s="1">
        <v>15</v>
      </c>
      <c r="E77" s="1">
        <v>3</v>
      </c>
      <c r="F77" s="1">
        <v>2</v>
      </c>
      <c r="G77" s="1">
        <v>1</v>
      </c>
      <c r="H77" s="1">
        <v>12</v>
      </c>
      <c r="I77" s="1">
        <v>7</v>
      </c>
      <c r="J77" s="28">
        <v>5</v>
      </c>
      <c r="L77" s="27"/>
      <c r="M77" s="1" t="s">
        <v>215</v>
      </c>
      <c r="N77" s="1">
        <v>14</v>
      </c>
      <c r="O77" s="1">
        <v>1</v>
      </c>
      <c r="P77" s="1">
        <v>1</v>
      </c>
      <c r="Q77" s="1">
        <v>0</v>
      </c>
      <c r="R77" s="1">
        <v>13</v>
      </c>
      <c r="S77" s="1">
        <v>8</v>
      </c>
      <c r="T77" s="28">
        <v>5</v>
      </c>
    </row>
    <row r="78" spans="2:20" x14ac:dyDescent="0.2">
      <c r="B78" s="27"/>
      <c r="C78" s="1" t="s">
        <v>216</v>
      </c>
      <c r="D78" s="1">
        <v>20</v>
      </c>
      <c r="E78" s="1">
        <v>4</v>
      </c>
      <c r="F78" s="1">
        <v>4</v>
      </c>
      <c r="G78" s="1">
        <v>0</v>
      </c>
      <c r="H78" s="1">
        <v>16</v>
      </c>
      <c r="I78" s="1">
        <v>5</v>
      </c>
      <c r="J78" s="28">
        <v>11</v>
      </c>
      <c r="L78" s="27"/>
      <c r="M78" s="1" t="s">
        <v>216</v>
      </c>
      <c r="N78" s="1">
        <v>16</v>
      </c>
      <c r="O78" s="1">
        <v>1</v>
      </c>
      <c r="P78" s="1">
        <v>1</v>
      </c>
      <c r="Q78" s="1">
        <v>0</v>
      </c>
      <c r="R78" s="1">
        <v>15</v>
      </c>
      <c r="S78" s="1">
        <v>8</v>
      </c>
      <c r="T78" s="28">
        <v>7</v>
      </c>
    </row>
    <row r="79" spans="2:20" x14ac:dyDescent="0.2">
      <c r="B79" s="27"/>
      <c r="C79" s="1" t="s">
        <v>217</v>
      </c>
      <c r="D79" s="1">
        <v>9</v>
      </c>
      <c r="E79" s="1">
        <v>2</v>
      </c>
      <c r="F79" s="1">
        <v>2</v>
      </c>
      <c r="G79" s="1">
        <v>0</v>
      </c>
      <c r="H79" s="1">
        <v>7</v>
      </c>
      <c r="I79" s="1">
        <v>7</v>
      </c>
      <c r="J79" s="28">
        <v>0</v>
      </c>
      <c r="L79" s="27"/>
      <c r="M79" s="1" t="s">
        <v>217</v>
      </c>
      <c r="N79" s="1" t="s">
        <v>224</v>
      </c>
      <c r="O79" s="1" t="s">
        <v>224</v>
      </c>
      <c r="P79" s="1">
        <v>0</v>
      </c>
      <c r="Q79" s="1" t="s">
        <v>224</v>
      </c>
      <c r="R79" s="1">
        <v>14</v>
      </c>
      <c r="S79" s="1">
        <v>9</v>
      </c>
      <c r="T79" s="28">
        <v>5</v>
      </c>
    </row>
    <row r="80" spans="2:20" x14ac:dyDescent="0.2">
      <c r="B80" s="27"/>
      <c r="C80" s="1" t="s">
        <v>218</v>
      </c>
      <c r="D80" s="1">
        <v>12</v>
      </c>
      <c r="E80" s="1">
        <v>0</v>
      </c>
      <c r="F80" s="1">
        <v>0</v>
      </c>
      <c r="G80" s="1">
        <v>0</v>
      </c>
      <c r="H80" s="1">
        <v>12</v>
      </c>
      <c r="I80" s="1">
        <v>9</v>
      </c>
      <c r="J80" s="28">
        <v>3</v>
      </c>
      <c r="L80" s="27"/>
      <c r="M80" s="1" t="s">
        <v>218</v>
      </c>
      <c r="N80" s="1" t="s">
        <v>224</v>
      </c>
      <c r="O80" s="1" t="s">
        <v>224</v>
      </c>
      <c r="P80" s="1">
        <v>0</v>
      </c>
      <c r="Q80" s="1" t="s">
        <v>224</v>
      </c>
      <c r="R80" s="1">
        <v>19</v>
      </c>
      <c r="S80" s="1">
        <v>9</v>
      </c>
      <c r="T80" s="28">
        <v>10</v>
      </c>
    </row>
    <row r="81" spans="2:20" ht="17" thickBot="1" x14ac:dyDescent="0.25">
      <c r="B81" s="29"/>
      <c r="C81" s="30" t="s">
        <v>219</v>
      </c>
      <c r="D81" s="30">
        <v>11</v>
      </c>
      <c r="E81" s="30">
        <v>2</v>
      </c>
      <c r="F81" s="30">
        <v>2</v>
      </c>
      <c r="G81" s="30">
        <v>0</v>
      </c>
      <c r="H81" s="30">
        <v>9</v>
      </c>
      <c r="I81" s="30">
        <v>7</v>
      </c>
      <c r="J81" s="103">
        <v>2</v>
      </c>
      <c r="L81" s="29"/>
      <c r="M81" s="30" t="s">
        <v>219</v>
      </c>
      <c r="N81" s="30">
        <v>16</v>
      </c>
      <c r="O81" s="30">
        <v>1</v>
      </c>
      <c r="P81" s="30">
        <v>1</v>
      </c>
      <c r="Q81" s="30">
        <v>0</v>
      </c>
      <c r="R81" s="30">
        <v>15</v>
      </c>
      <c r="S81" s="30">
        <v>8</v>
      </c>
      <c r="T81" s="103">
        <v>7</v>
      </c>
    </row>
    <row r="82" spans="2:20" ht="17" thickBot="1" x14ac:dyDescent="0.25"/>
    <row r="83" spans="2:20" x14ac:dyDescent="0.2">
      <c r="B83" s="268" t="s">
        <v>144</v>
      </c>
      <c r="C83" s="266" t="s">
        <v>206</v>
      </c>
      <c r="D83" s="266">
        <v>24</v>
      </c>
      <c r="E83" s="266">
        <v>7</v>
      </c>
      <c r="F83" s="266">
        <v>4</v>
      </c>
      <c r="G83" s="266">
        <v>3</v>
      </c>
      <c r="H83" s="266">
        <v>17</v>
      </c>
      <c r="I83" s="266">
        <v>4</v>
      </c>
      <c r="J83" s="267">
        <v>13</v>
      </c>
      <c r="L83" s="268" t="s">
        <v>126</v>
      </c>
      <c r="M83" s="266" t="s">
        <v>206</v>
      </c>
      <c r="N83" s="266">
        <v>14</v>
      </c>
      <c r="O83" s="266">
        <v>10</v>
      </c>
      <c r="P83" s="266">
        <v>8</v>
      </c>
      <c r="Q83" s="266">
        <v>2</v>
      </c>
      <c r="R83" s="266">
        <v>4</v>
      </c>
      <c r="S83" s="266">
        <v>1</v>
      </c>
      <c r="T83" s="267">
        <v>3</v>
      </c>
    </row>
    <row r="84" spans="2:20" x14ac:dyDescent="0.2">
      <c r="B84" s="27"/>
      <c r="C84" s="1" t="s">
        <v>210</v>
      </c>
      <c r="D84" s="1">
        <v>15</v>
      </c>
      <c r="E84" s="1">
        <v>1</v>
      </c>
      <c r="F84" s="1">
        <v>1</v>
      </c>
      <c r="G84" s="1">
        <v>0</v>
      </c>
      <c r="H84" s="1">
        <v>14</v>
      </c>
      <c r="I84" s="1">
        <v>7</v>
      </c>
      <c r="J84" s="28">
        <v>7</v>
      </c>
      <c r="L84" s="27"/>
      <c r="M84" s="1" t="s">
        <v>210</v>
      </c>
      <c r="N84" s="1">
        <v>18</v>
      </c>
      <c r="O84" s="1">
        <v>8</v>
      </c>
      <c r="P84" s="1">
        <v>4</v>
      </c>
      <c r="Q84" s="1">
        <v>4</v>
      </c>
      <c r="R84" s="1">
        <v>10</v>
      </c>
      <c r="S84" s="1">
        <v>5</v>
      </c>
      <c r="T84" s="28">
        <v>5</v>
      </c>
    </row>
    <row r="85" spans="2:20" x14ac:dyDescent="0.2">
      <c r="B85" s="27"/>
      <c r="C85" s="1" t="s">
        <v>212</v>
      </c>
      <c r="D85" s="1">
        <v>18</v>
      </c>
      <c r="E85" s="1">
        <v>4</v>
      </c>
      <c r="F85" s="1">
        <v>3</v>
      </c>
      <c r="G85" s="1">
        <v>1</v>
      </c>
      <c r="H85" s="1">
        <v>14</v>
      </c>
      <c r="I85" s="1">
        <v>6</v>
      </c>
      <c r="J85" s="28">
        <v>8</v>
      </c>
      <c r="L85" s="27"/>
      <c r="M85" s="1" t="s">
        <v>212</v>
      </c>
      <c r="N85" s="1">
        <v>16</v>
      </c>
      <c r="O85" s="1">
        <v>10</v>
      </c>
      <c r="P85" s="1">
        <v>7</v>
      </c>
      <c r="Q85" s="1">
        <v>3</v>
      </c>
      <c r="R85" s="1">
        <v>6</v>
      </c>
      <c r="S85" s="1">
        <v>2</v>
      </c>
      <c r="T85" s="28">
        <v>4</v>
      </c>
    </row>
    <row r="86" spans="2:20" x14ac:dyDescent="0.2">
      <c r="B86" s="27"/>
      <c r="C86" s="1" t="s">
        <v>213</v>
      </c>
      <c r="D86" s="1">
        <v>13</v>
      </c>
      <c r="E86" s="1">
        <v>1</v>
      </c>
      <c r="F86" s="1">
        <v>1</v>
      </c>
      <c r="G86" s="1">
        <v>0</v>
      </c>
      <c r="H86" s="1">
        <v>12</v>
      </c>
      <c r="I86" s="1">
        <v>8</v>
      </c>
      <c r="J86" s="28">
        <v>4</v>
      </c>
      <c r="L86" s="27"/>
      <c r="M86" s="1" t="s">
        <v>213</v>
      </c>
      <c r="N86" s="1">
        <v>12</v>
      </c>
      <c r="O86" s="1">
        <v>7</v>
      </c>
      <c r="P86" s="1">
        <v>5</v>
      </c>
      <c r="Q86" s="1">
        <v>2</v>
      </c>
      <c r="R86" s="1">
        <v>5</v>
      </c>
      <c r="S86" s="1">
        <v>4</v>
      </c>
      <c r="T86" s="28">
        <v>1</v>
      </c>
    </row>
    <row r="87" spans="2:20" x14ac:dyDescent="0.2">
      <c r="B87" s="27"/>
      <c r="C87" s="1" t="s">
        <v>214</v>
      </c>
      <c r="D87" s="1">
        <v>18</v>
      </c>
      <c r="E87" s="1">
        <v>2</v>
      </c>
      <c r="F87" s="1">
        <v>0</v>
      </c>
      <c r="G87" s="1">
        <v>2</v>
      </c>
      <c r="H87" s="1">
        <v>16</v>
      </c>
      <c r="I87" s="1">
        <v>8</v>
      </c>
      <c r="J87" s="28">
        <v>8</v>
      </c>
      <c r="L87" s="27"/>
      <c r="M87" s="1" t="s">
        <v>214</v>
      </c>
      <c r="N87" s="1">
        <v>15</v>
      </c>
      <c r="O87" s="1">
        <v>4</v>
      </c>
      <c r="P87" s="1">
        <v>3</v>
      </c>
      <c r="Q87" s="1">
        <v>1</v>
      </c>
      <c r="R87" s="1">
        <v>11</v>
      </c>
      <c r="S87" s="1">
        <v>5</v>
      </c>
      <c r="T87" s="28">
        <v>6</v>
      </c>
    </row>
    <row r="88" spans="2:20" x14ac:dyDescent="0.2">
      <c r="B88" s="27"/>
      <c r="C88" s="1" t="s">
        <v>215</v>
      </c>
      <c r="D88" s="1">
        <v>17</v>
      </c>
      <c r="E88" s="1">
        <v>1</v>
      </c>
      <c r="F88" s="1">
        <v>1</v>
      </c>
      <c r="G88" s="1">
        <v>0</v>
      </c>
      <c r="H88" s="1">
        <v>16</v>
      </c>
      <c r="I88" s="1">
        <v>7</v>
      </c>
      <c r="J88" s="28">
        <v>9</v>
      </c>
      <c r="L88" s="27"/>
      <c r="M88" s="1" t="s">
        <v>215</v>
      </c>
      <c r="N88" s="1">
        <v>10</v>
      </c>
      <c r="O88" s="1">
        <v>4</v>
      </c>
      <c r="P88" s="1">
        <v>4</v>
      </c>
      <c r="Q88" s="1">
        <v>0</v>
      </c>
      <c r="R88" s="1">
        <v>6</v>
      </c>
      <c r="S88" s="1">
        <v>5</v>
      </c>
      <c r="T88" s="28">
        <v>1</v>
      </c>
    </row>
    <row r="89" spans="2:20" x14ac:dyDescent="0.2">
      <c r="B89" s="27"/>
      <c r="C89" s="1" t="s">
        <v>216</v>
      </c>
      <c r="D89" s="1">
        <v>20</v>
      </c>
      <c r="E89" s="1">
        <v>2</v>
      </c>
      <c r="F89" s="1">
        <v>1</v>
      </c>
      <c r="G89" s="1">
        <v>1</v>
      </c>
      <c r="H89" s="1">
        <v>18</v>
      </c>
      <c r="I89" s="1">
        <v>9</v>
      </c>
      <c r="J89" s="28">
        <v>9</v>
      </c>
      <c r="L89" s="27"/>
      <c r="M89" s="1" t="s">
        <v>216</v>
      </c>
      <c r="N89" s="1">
        <v>14</v>
      </c>
      <c r="O89" s="1">
        <v>1</v>
      </c>
      <c r="P89" s="1">
        <v>1</v>
      </c>
      <c r="Q89" s="1">
        <v>0</v>
      </c>
      <c r="R89" s="1">
        <v>13</v>
      </c>
      <c r="S89" s="1">
        <v>8</v>
      </c>
      <c r="T89" s="28">
        <v>5</v>
      </c>
    </row>
    <row r="90" spans="2:20" x14ac:dyDescent="0.2">
      <c r="B90" s="27"/>
      <c r="C90" s="1" t="s">
        <v>217</v>
      </c>
      <c r="D90" s="1">
        <v>11</v>
      </c>
      <c r="E90" s="1">
        <v>1</v>
      </c>
      <c r="F90" s="1">
        <v>1</v>
      </c>
      <c r="G90" s="1">
        <v>0</v>
      </c>
      <c r="H90" s="1">
        <v>10</v>
      </c>
      <c r="I90" s="1">
        <v>8</v>
      </c>
      <c r="J90" s="28">
        <v>2</v>
      </c>
      <c r="L90" s="27"/>
      <c r="M90" s="1" t="s">
        <v>217</v>
      </c>
      <c r="N90" s="1">
        <v>10</v>
      </c>
      <c r="O90" s="1">
        <v>3</v>
      </c>
      <c r="P90" s="1">
        <v>3</v>
      </c>
      <c r="Q90" s="1">
        <v>0</v>
      </c>
      <c r="R90" s="1">
        <v>7</v>
      </c>
      <c r="S90" s="1">
        <v>6</v>
      </c>
      <c r="T90" s="28">
        <v>1</v>
      </c>
    </row>
    <row r="91" spans="2:20" x14ac:dyDescent="0.2">
      <c r="B91" s="27"/>
      <c r="C91" s="1" t="s">
        <v>218</v>
      </c>
      <c r="D91" s="1">
        <v>12</v>
      </c>
      <c r="E91" s="1">
        <v>1</v>
      </c>
      <c r="F91" s="1">
        <v>1</v>
      </c>
      <c r="G91" s="1">
        <v>0</v>
      </c>
      <c r="H91" s="1">
        <v>11</v>
      </c>
      <c r="I91" s="1">
        <v>8</v>
      </c>
      <c r="J91" s="28">
        <v>3</v>
      </c>
      <c r="L91" s="27"/>
      <c r="M91" s="1" t="s">
        <v>218</v>
      </c>
      <c r="N91" s="1">
        <v>13</v>
      </c>
      <c r="O91" s="1">
        <v>2</v>
      </c>
      <c r="P91" s="1">
        <v>1</v>
      </c>
      <c r="Q91" s="1">
        <v>1</v>
      </c>
      <c r="R91" s="1">
        <v>11</v>
      </c>
      <c r="S91" s="1">
        <v>8</v>
      </c>
      <c r="T91" s="28">
        <v>3</v>
      </c>
    </row>
    <row r="92" spans="2:20" ht="17" thickBot="1" x14ac:dyDescent="0.25">
      <c r="B92" s="29"/>
      <c r="C92" s="30" t="s">
        <v>219</v>
      </c>
      <c r="D92" s="30">
        <v>10</v>
      </c>
      <c r="E92" s="30">
        <v>0</v>
      </c>
      <c r="F92" s="30">
        <v>0</v>
      </c>
      <c r="G92" s="30">
        <v>0</v>
      </c>
      <c r="H92" s="30">
        <v>10</v>
      </c>
      <c r="I92" s="30">
        <v>9</v>
      </c>
      <c r="J92" s="103">
        <v>1</v>
      </c>
      <c r="L92" s="29"/>
      <c r="M92" s="30" t="s">
        <v>219</v>
      </c>
      <c r="N92" s="30">
        <v>12</v>
      </c>
      <c r="O92" s="30">
        <v>0</v>
      </c>
      <c r="P92" s="30">
        <v>0</v>
      </c>
      <c r="Q92" s="30">
        <v>0</v>
      </c>
      <c r="R92" s="30">
        <v>12</v>
      </c>
      <c r="S92" s="30">
        <v>9</v>
      </c>
      <c r="T92" s="103">
        <v>3</v>
      </c>
    </row>
    <row r="93" spans="2:20" ht="17" thickBot="1" x14ac:dyDescent="0.25"/>
    <row r="94" spans="2:20" x14ac:dyDescent="0.2">
      <c r="B94" s="268" t="s">
        <v>145</v>
      </c>
      <c r="C94" s="266" t="s">
        <v>206</v>
      </c>
      <c r="D94" s="266">
        <v>18</v>
      </c>
      <c r="E94" s="266">
        <v>4</v>
      </c>
      <c r="F94" s="266">
        <v>2</v>
      </c>
      <c r="G94" s="266">
        <v>2</v>
      </c>
      <c r="H94" s="266">
        <v>14</v>
      </c>
      <c r="I94" s="266">
        <v>6</v>
      </c>
      <c r="J94" s="267">
        <v>8</v>
      </c>
      <c r="L94" s="268" t="s">
        <v>127</v>
      </c>
      <c r="M94" s="266" t="s">
        <v>206</v>
      </c>
      <c r="N94" s="266">
        <v>17</v>
      </c>
      <c r="O94" s="266">
        <v>5</v>
      </c>
      <c r="P94" s="266">
        <v>5</v>
      </c>
      <c r="Q94" s="266">
        <v>0</v>
      </c>
      <c r="R94" s="266">
        <v>12</v>
      </c>
      <c r="S94" s="266">
        <v>4</v>
      </c>
      <c r="T94" s="267">
        <v>8</v>
      </c>
    </row>
    <row r="95" spans="2:20" x14ac:dyDescent="0.2">
      <c r="B95" s="27"/>
      <c r="C95" s="1" t="s">
        <v>210</v>
      </c>
      <c r="D95" s="1">
        <v>19</v>
      </c>
      <c r="E95" s="1">
        <v>3</v>
      </c>
      <c r="F95" s="1">
        <v>1</v>
      </c>
      <c r="G95" s="1">
        <v>2</v>
      </c>
      <c r="H95" s="1">
        <v>16</v>
      </c>
      <c r="I95" s="1">
        <v>6</v>
      </c>
      <c r="J95" s="28">
        <v>10</v>
      </c>
      <c r="L95" s="27"/>
      <c r="M95" s="1" t="s">
        <v>210</v>
      </c>
      <c r="N95" s="1">
        <v>15</v>
      </c>
      <c r="O95" s="1">
        <v>5</v>
      </c>
      <c r="P95" s="1">
        <v>4</v>
      </c>
      <c r="Q95" s="1">
        <v>1</v>
      </c>
      <c r="R95" s="1">
        <v>10</v>
      </c>
      <c r="S95" s="1">
        <v>5</v>
      </c>
      <c r="T95" s="28">
        <v>5</v>
      </c>
    </row>
    <row r="96" spans="2:20" x14ac:dyDescent="0.2">
      <c r="B96" s="27"/>
      <c r="C96" s="1" t="s">
        <v>212</v>
      </c>
      <c r="D96" s="1">
        <v>20</v>
      </c>
      <c r="E96" s="1">
        <v>5</v>
      </c>
      <c r="F96" s="1">
        <v>3</v>
      </c>
      <c r="G96" s="1">
        <v>2</v>
      </c>
      <c r="H96" s="1">
        <v>15</v>
      </c>
      <c r="I96" s="1">
        <v>6</v>
      </c>
      <c r="J96" s="28">
        <v>9</v>
      </c>
      <c r="L96" s="27"/>
      <c r="M96" s="1" t="s">
        <v>212</v>
      </c>
      <c r="N96" s="1">
        <v>13</v>
      </c>
      <c r="O96" s="1">
        <v>4</v>
      </c>
      <c r="P96" s="1">
        <v>3</v>
      </c>
      <c r="Q96" s="1">
        <v>1</v>
      </c>
      <c r="R96" s="1">
        <v>9</v>
      </c>
      <c r="S96" s="1">
        <v>6</v>
      </c>
      <c r="T96" s="28">
        <v>3</v>
      </c>
    </row>
    <row r="97" spans="2:20" x14ac:dyDescent="0.2">
      <c r="B97" s="27"/>
      <c r="C97" s="1" t="s">
        <v>213</v>
      </c>
      <c r="D97" s="1">
        <v>20</v>
      </c>
      <c r="E97" s="1">
        <v>2</v>
      </c>
      <c r="F97" s="1">
        <v>1</v>
      </c>
      <c r="G97" s="1">
        <v>1</v>
      </c>
      <c r="H97" s="1">
        <v>18</v>
      </c>
      <c r="I97" s="1">
        <v>8</v>
      </c>
      <c r="J97" s="28">
        <v>10</v>
      </c>
      <c r="L97" s="27"/>
      <c r="M97" s="1" t="s">
        <v>213</v>
      </c>
      <c r="N97" s="1">
        <v>13</v>
      </c>
      <c r="O97" s="1">
        <v>2</v>
      </c>
      <c r="P97" s="1">
        <v>2</v>
      </c>
      <c r="Q97" s="1">
        <v>0</v>
      </c>
      <c r="R97" s="1">
        <v>11</v>
      </c>
      <c r="S97" s="1">
        <v>7</v>
      </c>
      <c r="T97" s="28">
        <v>4</v>
      </c>
    </row>
    <row r="98" spans="2:20" x14ac:dyDescent="0.2">
      <c r="B98" s="27"/>
      <c r="C98" s="1" t="s">
        <v>214</v>
      </c>
      <c r="D98" s="1">
        <v>23</v>
      </c>
      <c r="E98" s="1">
        <v>2</v>
      </c>
      <c r="F98" s="1">
        <v>1</v>
      </c>
      <c r="G98" s="1">
        <v>1</v>
      </c>
      <c r="H98" s="1">
        <v>21</v>
      </c>
      <c r="I98" s="1">
        <v>8</v>
      </c>
      <c r="J98" s="28">
        <v>13</v>
      </c>
      <c r="L98" s="27"/>
      <c r="M98" s="1" t="s">
        <v>214</v>
      </c>
      <c r="N98" s="1">
        <v>13</v>
      </c>
      <c r="O98" s="1">
        <v>2</v>
      </c>
      <c r="P98" s="1">
        <v>2</v>
      </c>
      <c r="Q98" s="1">
        <v>0</v>
      </c>
      <c r="R98" s="1">
        <v>11</v>
      </c>
      <c r="S98" s="1">
        <v>7</v>
      </c>
      <c r="T98" s="28">
        <v>4</v>
      </c>
    </row>
    <row r="99" spans="2:20" x14ac:dyDescent="0.2">
      <c r="B99" s="27"/>
      <c r="C99" s="1" t="s">
        <v>215</v>
      </c>
      <c r="D99" s="1">
        <v>23</v>
      </c>
      <c r="E99" s="1">
        <v>3</v>
      </c>
      <c r="F99" s="1">
        <v>2</v>
      </c>
      <c r="G99" s="1">
        <v>1</v>
      </c>
      <c r="H99" s="1">
        <v>20</v>
      </c>
      <c r="I99" s="1">
        <v>14</v>
      </c>
      <c r="J99" s="28">
        <v>6</v>
      </c>
      <c r="L99" s="27"/>
      <c r="M99" s="1" t="s">
        <v>215</v>
      </c>
      <c r="N99" s="1">
        <v>14</v>
      </c>
      <c r="O99" s="1">
        <v>0</v>
      </c>
      <c r="P99" s="1">
        <v>0</v>
      </c>
      <c r="Q99" s="1">
        <v>0</v>
      </c>
      <c r="R99" s="1">
        <v>14</v>
      </c>
      <c r="S99" s="1">
        <v>9</v>
      </c>
      <c r="T99" s="28">
        <v>5</v>
      </c>
    </row>
    <row r="100" spans="2:20" x14ac:dyDescent="0.2">
      <c r="B100" s="27"/>
      <c r="C100" s="1" t="s">
        <v>216</v>
      </c>
      <c r="D100" s="1">
        <v>14</v>
      </c>
      <c r="E100" s="1">
        <v>1</v>
      </c>
      <c r="F100" s="1">
        <v>1</v>
      </c>
      <c r="G100" s="1">
        <v>0</v>
      </c>
      <c r="H100" s="1">
        <v>13</v>
      </c>
      <c r="I100" s="1">
        <v>8</v>
      </c>
      <c r="J100" s="28">
        <v>5</v>
      </c>
      <c r="L100" s="27"/>
      <c r="M100" s="1" t="s">
        <v>216</v>
      </c>
      <c r="N100" s="1">
        <v>15</v>
      </c>
      <c r="O100" s="1">
        <v>2</v>
      </c>
      <c r="P100" s="1">
        <v>2</v>
      </c>
      <c r="Q100" s="1">
        <v>0</v>
      </c>
      <c r="R100" s="1">
        <v>13</v>
      </c>
      <c r="S100" s="1">
        <v>7</v>
      </c>
      <c r="T100" s="28">
        <v>6</v>
      </c>
    </row>
    <row r="101" spans="2:20" x14ac:dyDescent="0.2">
      <c r="B101" s="27"/>
      <c r="C101" s="1" t="s">
        <v>217</v>
      </c>
      <c r="D101" s="1">
        <v>14</v>
      </c>
      <c r="E101" s="1">
        <v>0</v>
      </c>
      <c r="F101" s="1">
        <v>0</v>
      </c>
      <c r="G101" s="1">
        <v>0</v>
      </c>
      <c r="H101" s="1">
        <v>14</v>
      </c>
      <c r="I101" s="1">
        <v>9</v>
      </c>
      <c r="J101" s="28">
        <v>5</v>
      </c>
      <c r="L101" s="27"/>
      <c r="M101" s="1" t="s">
        <v>217</v>
      </c>
      <c r="N101" s="1">
        <v>13</v>
      </c>
      <c r="O101" s="1">
        <v>2</v>
      </c>
      <c r="P101" s="1">
        <v>2</v>
      </c>
      <c r="Q101" s="1">
        <v>0</v>
      </c>
      <c r="R101" s="1">
        <v>11</v>
      </c>
      <c r="S101" s="1">
        <v>7</v>
      </c>
      <c r="T101" s="28">
        <v>4</v>
      </c>
    </row>
    <row r="102" spans="2:20" x14ac:dyDescent="0.2">
      <c r="B102" s="27"/>
      <c r="C102" s="1" t="s">
        <v>218</v>
      </c>
      <c r="D102" s="1">
        <v>11</v>
      </c>
      <c r="E102" s="1">
        <v>4</v>
      </c>
      <c r="F102" s="1">
        <v>4</v>
      </c>
      <c r="G102" s="1">
        <v>0</v>
      </c>
      <c r="H102" s="1">
        <v>7</v>
      </c>
      <c r="I102" s="1">
        <v>5</v>
      </c>
      <c r="J102" s="28">
        <v>2</v>
      </c>
      <c r="L102" s="27"/>
      <c r="M102" s="1" t="s">
        <v>218</v>
      </c>
      <c r="N102" s="1">
        <v>12</v>
      </c>
      <c r="O102" s="1">
        <v>1</v>
      </c>
      <c r="P102" s="1">
        <v>1</v>
      </c>
      <c r="Q102" s="1">
        <v>0</v>
      </c>
      <c r="R102" s="1">
        <v>11</v>
      </c>
      <c r="S102" s="1">
        <v>8</v>
      </c>
      <c r="T102" s="28">
        <v>3</v>
      </c>
    </row>
    <row r="103" spans="2:20" ht="17" thickBot="1" x14ac:dyDescent="0.25">
      <c r="B103" s="29"/>
      <c r="C103" s="30" t="s">
        <v>219</v>
      </c>
      <c r="D103" s="30">
        <v>12</v>
      </c>
      <c r="E103" s="30">
        <v>2</v>
      </c>
      <c r="F103" s="30">
        <v>2</v>
      </c>
      <c r="G103" s="30">
        <v>0</v>
      </c>
      <c r="H103" s="30">
        <v>10</v>
      </c>
      <c r="I103" s="30">
        <v>7</v>
      </c>
      <c r="J103" s="103">
        <v>3</v>
      </c>
      <c r="L103" s="29"/>
      <c r="M103" s="30" t="s">
        <v>219</v>
      </c>
      <c r="N103" s="30">
        <v>13</v>
      </c>
      <c r="O103" s="30">
        <v>0</v>
      </c>
      <c r="P103" s="30">
        <v>0</v>
      </c>
      <c r="Q103" s="30">
        <v>0</v>
      </c>
      <c r="R103" s="30">
        <v>13</v>
      </c>
      <c r="S103" s="30">
        <v>9</v>
      </c>
      <c r="T103" s="103">
        <v>4</v>
      </c>
    </row>
    <row r="104" spans="2:20" ht="17" thickBot="1" x14ac:dyDescent="0.25"/>
    <row r="105" spans="2:20" x14ac:dyDescent="0.2">
      <c r="B105" s="268" t="s">
        <v>146</v>
      </c>
      <c r="C105" s="266" t="s">
        <v>206</v>
      </c>
      <c r="D105" s="266">
        <v>25</v>
      </c>
      <c r="E105" s="266">
        <v>3</v>
      </c>
      <c r="F105" s="266">
        <v>1</v>
      </c>
      <c r="G105" s="266">
        <v>2</v>
      </c>
      <c r="H105" s="266">
        <v>22</v>
      </c>
      <c r="I105" s="266">
        <v>6</v>
      </c>
      <c r="J105" s="267">
        <v>16</v>
      </c>
      <c r="L105" s="268" t="s">
        <v>128</v>
      </c>
      <c r="M105" s="266" t="s">
        <v>206</v>
      </c>
      <c r="N105" s="266">
        <v>20</v>
      </c>
      <c r="O105" s="266">
        <v>12</v>
      </c>
      <c r="P105" s="266">
        <v>5</v>
      </c>
      <c r="Q105" s="266">
        <v>7</v>
      </c>
      <c r="R105" s="266">
        <v>8</v>
      </c>
      <c r="S105" s="266">
        <v>3</v>
      </c>
      <c r="T105" s="267">
        <v>5</v>
      </c>
    </row>
    <row r="106" spans="2:20" x14ac:dyDescent="0.2">
      <c r="B106" s="27"/>
      <c r="C106" s="1" t="s">
        <v>210</v>
      </c>
      <c r="D106" s="1">
        <v>19</v>
      </c>
      <c r="E106" s="1">
        <v>1</v>
      </c>
      <c r="F106" s="1">
        <v>0</v>
      </c>
      <c r="G106" s="1">
        <v>1</v>
      </c>
      <c r="H106" s="1">
        <v>18</v>
      </c>
      <c r="I106" s="1">
        <v>9</v>
      </c>
      <c r="J106" s="28">
        <v>9</v>
      </c>
      <c r="L106" s="27"/>
      <c r="M106" s="1" t="s">
        <v>210</v>
      </c>
      <c r="N106" s="1">
        <v>16</v>
      </c>
      <c r="O106" s="1">
        <v>7</v>
      </c>
      <c r="P106" s="1">
        <v>5</v>
      </c>
      <c r="Q106" s="1">
        <v>2</v>
      </c>
      <c r="R106" s="1">
        <v>9</v>
      </c>
      <c r="S106" s="1">
        <v>4</v>
      </c>
      <c r="T106" s="28">
        <v>5</v>
      </c>
    </row>
    <row r="107" spans="2:20" x14ac:dyDescent="0.2">
      <c r="B107" s="27"/>
      <c r="C107" s="1" t="s">
        <v>212</v>
      </c>
      <c r="D107" s="1">
        <v>17</v>
      </c>
      <c r="E107" s="1">
        <v>3</v>
      </c>
      <c r="F107" s="1">
        <v>2</v>
      </c>
      <c r="G107" s="1">
        <v>1</v>
      </c>
      <c r="H107" s="1">
        <v>14</v>
      </c>
      <c r="I107" s="1">
        <v>7</v>
      </c>
      <c r="J107" s="28">
        <v>7</v>
      </c>
      <c r="L107" s="27"/>
      <c r="M107" s="1" t="s">
        <v>212</v>
      </c>
      <c r="N107" s="1">
        <v>18</v>
      </c>
      <c r="O107" s="1">
        <v>7</v>
      </c>
      <c r="P107" s="1">
        <v>3</v>
      </c>
      <c r="Q107" s="1">
        <v>4</v>
      </c>
      <c r="R107" s="1">
        <v>11</v>
      </c>
      <c r="S107" s="1">
        <v>6</v>
      </c>
      <c r="T107" s="28">
        <v>5</v>
      </c>
    </row>
    <row r="108" spans="2:20" x14ac:dyDescent="0.2">
      <c r="B108" s="27"/>
      <c r="C108" s="1" t="s">
        <v>213</v>
      </c>
      <c r="D108" s="1">
        <v>13</v>
      </c>
      <c r="E108" s="1">
        <v>1</v>
      </c>
      <c r="F108" s="1">
        <v>1</v>
      </c>
      <c r="G108" s="1">
        <v>0</v>
      </c>
      <c r="H108" s="1">
        <v>12</v>
      </c>
      <c r="I108" s="1">
        <v>7</v>
      </c>
      <c r="J108" s="28">
        <v>5</v>
      </c>
      <c r="L108" s="27"/>
      <c r="M108" s="1" t="s">
        <v>213</v>
      </c>
      <c r="N108" s="1">
        <v>15</v>
      </c>
      <c r="O108" s="1">
        <v>7</v>
      </c>
      <c r="P108" s="1">
        <v>5</v>
      </c>
      <c r="Q108" s="1">
        <v>2</v>
      </c>
      <c r="R108" s="1">
        <v>8</v>
      </c>
      <c r="S108" s="1">
        <v>3</v>
      </c>
      <c r="T108" s="28">
        <v>5</v>
      </c>
    </row>
    <row r="109" spans="2:20" x14ac:dyDescent="0.2">
      <c r="B109" s="27"/>
      <c r="C109" s="1" t="s">
        <v>214</v>
      </c>
      <c r="D109" s="1">
        <v>19</v>
      </c>
      <c r="E109" s="1">
        <v>0</v>
      </c>
      <c r="F109" s="1">
        <v>0</v>
      </c>
      <c r="G109" s="1">
        <v>0</v>
      </c>
      <c r="H109" s="1">
        <v>19</v>
      </c>
      <c r="I109" s="1">
        <v>7</v>
      </c>
      <c r="J109" s="28">
        <v>12</v>
      </c>
      <c r="L109" s="27"/>
      <c r="M109" s="1" t="s">
        <v>214</v>
      </c>
      <c r="N109" s="1">
        <v>10</v>
      </c>
      <c r="O109" s="1">
        <v>5</v>
      </c>
      <c r="P109" s="1">
        <v>5</v>
      </c>
      <c r="Q109" s="1">
        <v>0</v>
      </c>
      <c r="R109" s="1">
        <v>5</v>
      </c>
      <c r="S109" s="1">
        <v>4</v>
      </c>
      <c r="T109" s="28">
        <v>1</v>
      </c>
    </row>
    <row r="110" spans="2:20" x14ac:dyDescent="0.2">
      <c r="B110" s="27"/>
      <c r="C110" s="1" t="s">
        <v>215</v>
      </c>
      <c r="D110" s="1">
        <v>24</v>
      </c>
      <c r="E110" s="1">
        <v>1</v>
      </c>
      <c r="F110" s="1">
        <v>1</v>
      </c>
      <c r="G110" s="1">
        <v>0</v>
      </c>
      <c r="H110" s="1">
        <v>23</v>
      </c>
      <c r="I110" s="1">
        <v>6</v>
      </c>
      <c r="J110" s="28">
        <v>17</v>
      </c>
      <c r="L110" s="27"/>
      <c r="M110" s="1" t="s">
        <v>215</v>
      </c>
      <c r="N110" s="1">
        <v>15</v>
      </c>
      <c r="O110" s="1">
        <v>5</v>
      </c>
      <c r="P110" s="1">
        <v>3</v>
      </c>
      <c r="Q110" s="1">
        <v>2</v>
      </c>
      <c r="R110" s="1">
        <v>10</v>
      </c>
      <c r="S110" s="1">
        <v>6</v>
      </c>
      <c r="T110" s="28">
        <v>4</v>
      </c>
    </row>
    <row r="111" spans="2:20" x14ac:dyDescent="0.2">
      <c r="B111" s="27"/>
      <c r="C111" s="1" t="s">
        <v>216</v>
      </c>
      <c r="D111" s="1">
        <v>19</v>
      </c>
      <c r="E111" s="1">
        <v>0</v>
      </c>
      <c r="F111" s="1">
        <v>0</v>
      </c>
      <c r="G111" s="1">
        <v>0</v>
      </c>
      <c r="H111" s="1">
        <v>19</v>
      </c>
      <c r="I111" s="1">
        <v>7</v>
      </c>
      <c r="J111" s="28">
        <v>12</v>
      </c>
      <c r="L111" s="27"/>
      <c r="M111" s="1" t="s">
        <v>216</v>
      </c>
      <c r="N111" s="1">
        <v>10</v>
      </c>
      <c r="O111" s="1">
        <v>6</v>
      </c>
      <c r="P111" s="1">
        <v>6</v>
      </c>
      <c r="Q111" s="1">
        <v>0</v>
      </c>
      <c r="R111" s="1">
        <v>4</v>
      </c>
      <c r="S111" s="1">
        <v>3</v>
      </c>
      <c r="T111" s="28">
        <v>1</v>
      </c>
    </row>
    <row r="112" spans="2:20" x14ac:dyDescent="0.2">
      <c r="B112" s="27"/>
      <c r="C112" s="1" t="s">
        <v>217</v>
      </c>
      <c r="D112" s="1">
        <v>21</v>
      </c>
      <c r="E112" s="1">
        <v>3</v>
      </c>
      <c r="F112" s="1">
        <v>1</v>
      </c>
      <c r="G112" s="1">
        <v>2</v>
      </c>
      <c r="H112" s="1">
        <v>18</v>
      </c>
      <c r="I112" s="1">
        <v>7</v>
      </c>
      <c r="J112" s="28">
        <v>11</v>
      </c>
      <c r="L112" s="27"/>
      <c r="M112" s="1" t="s">
        <v>217</v>
      </c>
      <c r="N112" s="1">
        <v>11</v>
      </c>
      <c r="O112" s="1">
        <v>1</v>
      </c>
      <c r="P112" s="1">
        <v>1</v>
      </c>
      <c r="Q112" s="1">
        <v>0</v>
      </c>
      <c r="R112" s="1">
        <v>10</v>
      </c>
      <c r="S112" s="1">
        <v>8</v>
      </c>
      <c r="T112" s="28">
        <v>2</v>
      </c>
    </row>
    <row r="113" spans="2:20" x14ac:dyDescent="0.2">
      <c r="B113" s="27"/>
      <c r="C113" s="1" t="s">
        <v>218</v>
      </c>
      <c r="D113" s="1">
        <v>17</v>
      </c>
      <c r="E113" s="1">
        <v>0</v>
      </c>
      <c r="F113" s="1">
        <v>0</v>
      </c>
      <c r="G113" s="1">
        <v>0</v>
      </c>
      <c r="H113" s="1">
        <v>17</v>
      </c>
      <c r="I113" s="1">
        <v>9</v>
      </c>
      <c r="J113" s="28">
        <v>8</v>
      </c>
      <c r="L113" s="27"/>
      <c r="M113" s="1" t="s">
        <v>218</v>
      </c>
      <c r="N113" s="1">
        <v>18</v>
      </c>
      <c r="O113" s="1">
        <v>3</v>
      </c>
      <c r="P113" s="1">
        <v>3</v>
      </c>
      <c r="Q113" s="1">
        <v>0</v>
      </c>
      <c r="R113" s="1">
        <v>15</v>
      </c>
      <c r="S113" s="1">
        <v>6</v>
      </c>
      <c r="T113" s="28">
        <v>9</v>
      </c>
    </row>
    <row r="114" spans="2:20" ht="17" thickBot="1" x14ac:dyDescent="0.25">
      <c r="B114" s="29"/>
      <c r="C114" s="30" t="s">
        <v>219</v>
      </c>
      <c r="D114" s="30">
        <v>16</v>
      </c>
      <c r="E114" s="30">
        <v>0</v>
      </c>
      <c r="F114" s="30">
        <v>0</v>
      </c>
      <c r="G114" s="30">
        <v>0</v>
      </c>
      <c r="H114" s="30">
        <v>16</v>
      </c>
      <c r="I114" s="30">
        <v>8</v>
      </c>
      <c r="J114" s="103">
        <v>8</v>
      </c>
      <c r="L114" s="29"/>
      <c r="M114" s="30" t="s">
        <v>219</v>
      </c>
      <c r="N114" s="30">
        <v>12</v>
      </c>
      <c r="O114" s="30">
        <v>5</v>
      </c>
      <c r="P114" s="30">
        <v>4</v>
      </c>
      <c r="Q114" s="30">
        <v>1</v>
      </c>
      <c r="R114" s="30">
        <v>7</v>
      </c>
      <c r="S114" s="30">
        <v>5</v>
      </c>
      <c r="T114" s="103">
        <v>2</v>
      </c>
    </row>
    <row r="115" spans="2:20" ht="17" thickBot="1" x14ac:dyDescent="0.25"/>
    <row r="116" spans="2:20" x14ac:dyDescent="0.2">
      <c r="B116" s="268" t="s">
        <v>147</v>
      </c>
      <c r="C116" s="266" t="s">
        <v>206</v>
      </c>
      <c r="D116" s="266">
        <v>19</v>
      </c>
      <c r="E116" s="266">
        <v>12</v>
      </c>
      <c r="F116" s="266">
        <v>6</v>
      </c>
      <c r="G116" s="266">
        <v>6</v>
      </c>
      <c r="H116" s="266">
        <v>7</v>
      </c>
      <c r="I116" s="266">
        <v>3</v>
      </c>
      <c r="J116" s="267">
        <v>4</v>
      </c>
      <c r="L116" s="268" t="s">
        <v>229</v>
      </c>
      <c r="M116" s="266" t="s">
        <v>206</v>
      </c>
      <c r="N116" s="266">
        <v>27</v>
      </c>
      <c r="O116" s="266">
        <v>6</v>
      </c>
      <c r="P116" s="266">
        <v>2</v>
      </c>
      <c r="Q116" s="266">
        <v>4</v>
      </c>
      <c r="R116" s="266">
        <v>21</v>
      </c>
      <c r="S116" s="266">
        <v>5</v>
      </c>
      <c r="T116" s="267">
        <v>16</v>
      </c>
    </row>
    <row r="117" spans="2:20" x14ac:dyDescent="0.2">
      <c r="B117" s="27"/>
      <c r="C117" s="1" t="s">
        <v>210</v>
      </c>
      <c r="D117" s="1">
        <v>19</v>
      </c>
      <c r="E117" s="1">
        <v>6</v>
      </c>
      <c r="F117" s="1">
        <v>3</v>
      </c>
      <c r="G117" s="1">
        <v>3</v>
      </c>
      <c r="H117" s="1">
        <v>13</v>
      </c>
      <c r="I117" s="1">
        <v>6</v>
      </c>
      <c r="J117" s="28">
        <v>7</v>
      </c>
      <c r="L117" s="27"/>
      <c r="M117" s="1" t="s">
        <v>210</v>
      </c>
      <c r="N117" s="1">
        <v>9</v>
      </c>
      <c r="O117" s="1">
        <v>4</v>
      </c>
      <c r="P117" s="1">
        <v>4</v>
      </c>
      <c r="Q117" s="1">
        <v>0</v>
      </c>
      <c r="R117" s="1">
        <v>5</v>
      </c>
      <c r="S117" s="1">
        <v>5</v>
      </c>
      <c r="T117" s="28">
        <v>0</v>
      </c>
    </row>
    <row r="118" spans="2:20" x14ac:dyDescent="0.2">
      <c r="B118" s="27"/>
      <c r="C118" s="1" t="s">
        <v>212</v>
      </c>
      <c r="D118" s="1">
        <v>20</v>
      </c>
      <c r="E118" s="1">
        <v>9</v>
      </c>
      <c r="F118" s="1">
        <v>5</v>
      </c>
      <c r="G118" s="1">
        <v>4</v>
      </c>
      <c r="H118" s="1">
        <v>11</v>
      </c>
      <c r="I118" s="1">
        <v>4</v>
      </c>
      <c r="J118" s="28">
        <v>7</v>
      </c>
      <c r="L118" s="27"/>
      <c r="M118" s="1" t="s">
        <v>212</v>
      </c>
      <c r="N118" s="1">
        <v>17</v>
      </c>
      <c r="O118" s="1">
        <v>11</v>
      </c>
      <c r="P118" s="1">
        <v>7</v>
      </c>
      <c r="Q118" s="1">
        <v>4</v>
      </c>
      <c r="R118" s="1">
        <v>6</v>
      </c>
      <c r="S118" s="1">
        <v>2</v>
      </c>
      <c r="T118" s="28">
        <v>4</v>
      </c>
    </row>
    <row r="119" spans="2:20" x14ac:dyDescent="0.2">
      <c r="B119" s="27"/>
      <c r="C119" s="1" t="s">
        <v>213</v>
      </c>
      <c r="D119" s="1">
        <v>15</v>
      </c>
      <c r="E119" s="1">
        <v>7</v>
      </c>
      <c r="F119" s="1">
        <v>4</v>
      </c>
      <c r="G119" s="1">
        <v>3</v>
      </c>
      <c r="H119" s="1">
        <v>8</v>
      </c>
      <c r="I119" s="1">
        <v>5</v>
      </c>
      <c r="J119" s="28">
        <v>3</v>
      </c>
      <c r="L119" s="27"/>
      <c r="M119" s="1" t="s">
        <v>213</v>
      </c>
      <c r="N119" s="1">
        <v>11</v>
      </c>
      <c r="O119" s="1">
        <v>6</v>
      </c>
      <c r="P119" s="1">
        <v>5</v>
      </c>
      <c r="Q119" s="1">
        <v>1</v>
      </c>
      <c r="R119" s="1">
        <v>5</v>
      </c>
      <c r="S119" s="1">
        <v>4</v>
      </c>
      <c r="T119" s="28">
        <v>1</v>
      </c>
    </row>
    <row r="120" spans="2:20" x14ac:dyDescent="0.2">
      <c r="B120" s="27"/>
      <c r="C120" s="1" t="s">
        <v>214</v>
      </c>
      <c r="D120" s="1">
        <v>16</v>
      </c>
      <c r="E120" s="1">
        <v>2</v>
      </c>
      <c r="F120" s="1">
        <v>1</v>
      </c>
      <c r="G120" s="1">
        <v>1</v>
      </c>
      <c r="H120" s="1">
        <v>14</v>
      </c>
      <c r="I120" s="1">
        <v>8</v>
      </c>
      <c r="J120" s="28">
        <v>6</v>
      </c>
      <c r="L120" s="27"/>
      <c r="M120" s="1" t="s">
        <v>214</v>
      </c>
      <c r="N120" s="1">
        <v>12</v>
      </c>
      <c r="O120" s="1">
        <v>8</v>
      </c>
      <c r="P120" s="1">
        <v>7</v>
      </c>
      <c r="Q120" s="1">
        <v>1</v>
      </c>
      <c r="R120" s="1">
        <v>4</v>
      </c>
      <c r="S120" s="1">
        <v>2</v>
      </c>
      <c r="T120" s="28">
        <v>2</v>
      </c>
    </row>
    <row r="121" spans="2:20" x14ac:dyDescent="0.2">
      <c r="B121" s="27"/>
      <c r="C121" s="1" t="s">
        <v>215</v>
      </c>
      <c r="D121" s="1">
        <v>10</v>
      </c>
      <c r="E121" s="1">
        <v>4</v>
      </c>
      <c r="F121" s="1">
        <v>4</v>
      </c>
      <c r="G121" s="1">
        <v>0</v>
      </c>
      <c r="H121" s="1">
        <v>6</v>
      </c>
      <c r="I121" s="1">
        <v>5</v>
      </c>
      <c r="J121" s="28">
        <v>1</v>
      </c>
      <c r="L121" s="27"/>
      <c r="M121" s="1" t="s">
        <v>215</v>
      </c>
      <c r="N121" s="1">
        <v>10</v>
      </c>
      <c r="O121" s="1">
        <v>8</v>
      </c>
      <c r="P121" s="1">
        <v>8</v>
      </c>
      <c r="Q121" s="1">
        <v>0</v>
      </c>
      <c r="R121" s="1">
        <v>2</v>
      </c>
      <c r="S121" s="1">
        <v>1</v>
      </c>
      <c r="T121" s="28">
        <v>1</v>
      </c>
    </row>
    <row r="122" spans="2:20" x14ac:dyDescent="0.2">
      <c r="B122" s="27"/>
      <c r="C122" s="1" t="s">
        <v>216</v>
      </c>
      <c r="D122" s="1">
        <v>11</v>
      </c>
      <c r="E122" s="1">
        <v>3</v>
      </c>
      <c r="F122" s="1">
        <v>3</v>
      </c>
      <c r="G122" s="1">
        <v>0</v>
      </c>
      <c r="H122" s="1">
        <v>8</v>
      </c>
      <c r="I122" s="1">
        <v>6</v>
      </c>
      <c r="J122" s="28">
        <v>2</v>
      </c>
      <c r="L122" s="27"/>
      <c r="M122" s="1" t="s">
        <v>216</v>
      </c>
      <c r="N122" s="1">
        <v>14</v>
      </c>
      <c r="O122" s="1">
        <v>11</v>
      </c>
      <c r="P122" s="1">
        <v>7</v>
      </c>
      <c r="Q122" s="1">
        <v>4</v>
      </c>
      <c r="R122" s="1">
        <v>3</v>
      </c>
      <c r="S122" s="1">
        <v>2</v>
      </c>
      <c r="T122" s="28">
        <v>1</v>
      </c>
    </row>
    <row r="123" spans="2:20" x14ac:dyDescent="0.2">
      <c r="B123" s="27"/>
      <c r="C123" s="1" t="s">
        <v>217</v>
      </c>
      <c r="D123" s="1">
        <v>12</v>
      </c>
      <c r="E123" s="1">
        <v>4</v>
      </c>
      <c r="F123" s="1">
        <v>4</v>
      </c>
      <c r="G123" s="1">
        <v>0</v>
      </c>
      <c r="H123" s="1">
        <v>8</v>
      </c>
      <c r="I123" s="1">
        <v>5</v>
      </c>
      <c r="J123" s="28">
        <v>3</v>
      </c>
      <c r="L123" s="27"/>
      <c r="M123" s="1" t="s">
        <v>217</v>
      </c>
      <c r="N123" s="1">
        <v>11</v>
      </c>
      <c r="O123" s="1">
        <v>4</v>
      </c>
      <c r="P123" s="1">
        <v>4</v>
      </c>
      <c r="Q123" s="1">
        <v>0</v>
      </c>
      <c r="R123" s="1">
        <v>7</v>
      </c>
      <c r="S123" s="1">
        <v>5</v>
      </c>
      <c r="T123" s="28">
        <v>2</v>
      </c>
    </row>
    <row r="124" spans="2:20" x14ac:dyDescent="0.2">
      <c r="B124" s="27"/>
      <c r="C124" s="1" t="s">
        <v>218</v>
      </c>
      <c r="D124" s="1">
        <v>13</v>
      </c>
      <c r="E124" s="1">
        <v>1</v>
      </c>
      <c r="F124" s="1">
        <v>1</v>
      </c>
      <c r="G124" s="1">
        <v>0</v>
      </c>
      <c r="H124" s="1">
        <v>12</v>
      </c>
      <c r="I124" s="1">
        <v>8</v>
      </c>
      <c r="J124" s="28">
        <v>4</v>
      </c>
      <c r="L124" s="27"/>
      <c r="M124" s="1" t="s">
        <v>218</v>
      </c>
      <c r="N124" s="1">
        <v>12</v>
      </c>
      <c r="O124" s="1">
        <v>10</v>
      </c>
      <c r="P124" s="1">
        <v>8</v>
      </c>
      <c r="Q124" s="1">
        <v>2</v>
      </c>
      <c r="R124" s="1">
        <v>2</v>
      </c>
      <c r="S124" s="1">
        <v>1</v>
      </c>
      <c r="T124" s="28">
        <v>1</v>
      </c>
    </row>
    <row r="125" spans="2:20" ht="17" thickBot="1" x14ac:dyDescent="0.25">
      <c r="B125" s="29"/>
      <c r="C125" s="30" t="s">
        <v>219</v>
      </c>
      <c r="D125" s="30">
        <v>12</v>
      </c>
      <c r="E125" s="30">
        <v>0</v>
      </c>
      <c r="F125" s="30">
        <v>0</v>
      </c>
      <c r="G125" s="30">
        <v>0</v>
      </c>
      <c r="H125" s="30">
        <v>12</v>
      </c>
      <c r="I125" s="30">
        <v>9</v>
      </c>
      <c r="J125" s="103">
        <v>3</v>
      </c>
      <c r="L125" s="29"/>
      <c r="M125" s="30" t="s">
        <v>219</v>
      </c>
      <c r="N125" s="30">
        <v>12</v>
      </c>
      <c r="O125" s="30">
        <v>7</v>
      </c>
      <c r="P125" s="30">
        <v>7</v>
      </c>
      <c r="Q125" s="30">
        <v>0</v>
      </c>
      <c r="R125" s="30">
        <v>5</v>
      </c>
      <c r="S125" s="30">
        <v>2</v>
      </c>
      <c r="T125" s="103">
        <v>3</v>
      </c>
    </row>
    <row r="126" spans="2:20" ht="17" thickBot="1" x14ac:dyDescent="0.25"/>
    <row r="127" spans="2:20" x14ac:dyDescent="0.2">
      <c r="B127" s="268">
        <v>27865</v>
      </c>
      <c r="C127" s="266" t="s">
        <v>206</v>
      </c>
      <c r="D127" s="266">
        <v>21</v>
      </c>
      <c r="E127" s="266">
        <v>13</v>
      </c>
      <c r="F127" s="266">
        <v>5</v>
      </c>
      <c r="G127" s="266">
        <v>8</v>
      </c>
      <c r="H127" s="266">
        <v>8</v>
      </c>
      <c r="I127" s="266">
        <v>2</v>
      </c>
      <c r="J127" s="267">
        <v>6</v>
      </c>
      <c r="L127" s="268" t="s">
        <v>230</v>
      </c>
      <c r="M127" s="266" t="s">
        <v>206</v>
      </c>
      <c r="N127" s="266">
        <v>20</v>
      </c>
      <c r="O127" s="266">
        <v>12</v>
      </c>
      <c r="P127" s="266">
        <v>5</v>
      </c>
      <c r="Q127" s="266">
        <v>7</v>
      </c>
      <c r="R127" s="266">
        <v>8</v>
      </c>
      <c r="S127" s="266">
        <v>3</v>
      </c>
      <c r="T127" s="267">
        <v>5</v>
      </c>
    </row>
    <row r="128" spans="2:20" x14ac:dyDescent="0.2">
      <c r="B128" s="27"/>
      <c r="C128" s="1" t="s">
        <v>210</v>
      </c>
      <c r="D128" s="1">
        <v>20</v>
      </c>
      <c r="E128" s="1">
        <v>10</v>
      </c>
      <c r="F128" s="1">
        <v>4</v>
      </c>
      <c r="G128" s="1">
        <v>6</v>
      </c>
      <c r="H128" s="1">
        <v>10</v>
      </c>
      <c r="I128" s="1">
        <v>4</v>
      </c>
      <c r="J128" s="28">
        <v>6</v>
      </c>
      <c r="L128" s="27"/>
      <c r="M128" s="1" t="s">
        <v>210</v>
      </c>
      <c r="N128" s="1">
        <v>13</v>
      </c>
      <c r="O128" s="1">
        <v>9</v>
      </c>
      <c r="P128" s="1">
        <v>7</v>
      </c>
      <c r="Q128" s="1">
        <v>2</v>
      </c>
      <c r="R128" s="1">
        <v>4</v>
      </c>
      <c r="S128" s="1">
        <v>2</v>
      </c>
      <c r="T128" s="28">
        <v>2</v>
      </c>
    </row>
    <row r="129" spans="2:20" x14ac:dyDescent="0.2">
      <c r="B129" s="27"/>
      <c r="C129" s="1" t="s">
        <v>212</v>
      </c>
      <c r="D129" s="1">
        <v>10</v>
      </c>
      <c r="E129" s="1">
        <v>5</v>
      </c>
      <c r="F129" s="1">
        <v>5</v>
      </c>
      <c r="G129" s="1">
        <v>0</v>
      </c>
      <c r="H129" s="1">
        <v>5</v>
      </c>
      <c r="I129" s="1">
        <v>4</v>
      </c>
      <c r="J129" s="28">
        <v>1</v>
      </c>
      <c r="L129" s="27"/>
      <c r="M129" s="1" t="s">
        <v>212</v>
      </c>
      <c r="N129" s="1">
        <v>13</v>
      </c>
      <c r="O129" s="1">
        <v>9</v>
      </c>
      <c r="P129" s="1">
        <v>7</v>
      </c>
      <c r="Q129" s="1">
        <v>2</v>
      </c>
      <c r="R129" s="1">
        <v>4</v>
      </c>
      <c r="S129" s="1">
        <v>2</v>
      </c>
      <c r="T129" s="28">
        <v>2</v>
      </c>
    </row>
    <row r="130" spans="2:20" x14ac:dyDescent="0.2">
      <c r="B130" s="27"/>
      <c r="C130" s="1" t="s">
        <v>213</v>
      </c>
      <c r="D130" s="1">
        <v>13</v>
      </c>
      <c r="E130" s="1">
        <v>5</v>
      </c>
      <c r="F130" s="1">
        <v>5</v>
      </c>
      <c r="G130" s="1">
        <v>0</v>
      </c>
      <c r="H130" s="1">
        <v>8</v>
      </c>
      <c r="I130" s="1">
        <v>4</v>
      </c>
      <c r="J130" s="28">
        <v>4</v>
      </c>
      <c r="L130" s="27"/>
      <c r="M130" s="1" t="s">
        <v>213</v>
      </c>
      <c r="N130" s="1">
        <v>11</v>
      </c>
      <c r="O130" s="1">
        <v>8</v>
      </c>
      <c r="P130" s="1">
        <v>6</v>
      </c>
      <c r="Q130" s="1">
        <v>2</v>
      </c>
      <c r="R130" s="1">
        <v>3</v>
      </c>
      <c r="S130" s="1">
        <v>3</v>
      </c>
      <c r="T130" s="28">
        <v>0</v>
      </c>
    </row>
    <row r="131" spans="2:20" x14ac:dyDescent="0.2">
      <c r="B131" s="27"/>
      <c r="C131" s="1" t="s">
        <v>214</v>
      </c>
      <c r="D131" s="1">
        <v>15</v>
      </c>
      <c r="E131" s="1">
        <v>8</v>
      </c>
      <c r="F131" s="1">
        <v>4</v>
      </c>
      <c r="G131" s="1">
        <v>4</v>
      </c>
      <c r="H131" s="1">
        <v>7</v>
      </c>
      <c r="I131" s="1">
        <v>5</v>
      </c>
      <c r="J131" s="28">
        <v>2</v>
      </c>
      <c r="L131" s="27"/>
      <c r="M131" s="1" t="s">
        <v>214</v>
      </c>
      <c r="N131" s="1">
        <v>12</v>
      </c>
      <c r="O131" s="1">
        <v>7</v>
      </c>
      <c r="P131" s="1">
        <v>6</v>
      </c>
      <c r="Q131" s="1">
        <v>1</v>
      </c>
      <c r="R131" s="1">
        <v>5</v>
      </c>
      <c r="S131" s="1">
        <v>3</v>
      </c>
      <c r="T131" s="28">
        <v>2</v>
      </c>
    </row>
    <row r="132" spans="2:20" x14ac:dyDescent="0.2">
      <c r="B132" s="27"/>
      <c r="C132" s="1" t="s">
        <v>215</v>
      </c>
      <c r="D132" s="1">
        <v>22</v>
      </c>
      <c r="E132" s="1">
        <v>10</v>
      </c>
      <c r="F132" s="1">
        <v>3</v>
      </c>
      <c r="G132" s="1">
        <v>7</v>
      </c>
      <c r="H132" s="1">
        <v>12</v>
      </c>
      <c r="I132" s="1">
        <v>6</v>
      </c>
      <c r="J132" s="28">
        <v>6</v>
      </c>
      <c r="L132" s="27"/>
      <c r="M132" s="1" t="s">
        <v>215</v>
      </c>
      <c r="N132" s="1">
        <v>9</v>
      </c>
      <c r="O132" s="1">
        <v>7</v>
      </c>
      <c r="P132" s="1">
        <v>7</v>
      </c>
      <c r="Q132" s="1">
        <v>0</v>
      </c>
      <c r="R132" s="1">
        <v>2</v>
      </c>
      <c r="S132" s="1">
        <v>2</v>
      </c>
      <c r="T132" s="28">
        <v>0</v>
      </c>
    </row>
    <row r="133" spans="2:20" x14ac:dyDescent="0.2">
      <c r="B133" s="27"/>
      <c r="C133" s="1" t="s">
        <v>216</v>
      </c>
      <c r="D133" s="1">
        <v>14</v>
      </c>
      <c r="E133" s="1">
        <v>3</v>
      </c>
      <c r="F133" s="1">
        <v>3</v>
      </c>
      <c r="G133" s="1">
        <v>0</v>
      </c>
      <c r="H133" s="1">
        <v>11</v>
      </c>
      <c r="I133" s="1">
        <v>6</v>
      </c>
      <c r="J133" s="28">
        <v>5</v>
      </c>
      <c r="L133" s="27"/>
      <c r="M133" s="1" t="s">
        <v>216</v>
      </c>
      <c r="N133" s="1">
        <v>12</v>
      </c>
      <c r="O133" s="1">
        <v>7</v>
      </c>
      <c r="P133" s="1">
        <v>7</v>
      </c>
      <c r="Q133" s="1">
        <v>0</v>
      </c>
      <c r="R133" s="1">
        <v>5</v>
      </c>
      <c r="S133" s="1">
        <v>2</v>
      </c>
      <c r="T133" s="28">
        <v>3</v>
      </c>
    </row>
    <row r="134" spans="2:20" x14ac:dyDescent="0.2">
      <c r="B134" s="27"/>
      <c r="C134" s="1" t="s">
        <v>217</v>
      </c>
      <c r="D134" s="1">
        <v>12</v>
      </c>
      <c r="E134" s="1">
        <v>5</v>
      </c>
      <c r="F134" s="1">
        <v>5</v>
      </c>
      <c r="G134" s="1">
        <v>0</v>
      </c>
      <c r="H134" s="1">
        <v>7</v>
      </c>
      <c r="I134" s="1">
        <v>4</v>
      </c>
      <c r="J134" s="28">
        <v>3</v>
      </c>
      <c r="L134" s="27"/>
      <c r="M134" s="1" t="s">
        <v>217</v>
      </c>
      <c r="N134" s="1">
        <v>13</v>
      </c>
      <c r="O134" s="1">
        <v>6</v>
      </c>
      <c r="P134" s="1">
        <v>6</v>
      </c>
      <c r="Q134" s="1">
        <v>0</v>
      </c>
      <c r="R134" s="1">
        <v>7</v>
      </c>
      <c r="S134" s="1">
        <v>3</v>
      </c>
      <c r="T134" s="28">
        <v>4</v>
      </c>
    </row>
    <row r="135" spans="2:20" x14ac:dyDescent="0.2">
      <c r="B135" s="27"/>
      <c r="C135" s="1" t="s">
        <v>218</v>
      </c>
      <c r="D135" s="1">
        <v>11</v>
      </c>
      <c r="E135" s="1">
        <v>5</v>
      </c>
      <c r="F135" s="1">
        <v>5</v>
      </c>
      <c r="G135" s="1">
        <v>0</v>
      </c>
      <c r="H135" s="1">
        <v>6</v>
      </c>
      <c r="I135" s="1">
        <v>4</v>
      </c>
      <c r="J135" s="28">
        <v>2</v>
      </c>
      <c r="L135" s="27"/>
      <c r="M135" s="1" t="s">
        <v>218</v>
      </c>
      <c r="N135" s="1">
        <v>10</v>
      </c>
      <c r="O135" s="1">
        <v>8</v>
      </c>
      <c r="P135" s="1">
        <v>8</v>
      </c>
      <c r="Q135" s="1">
        <v>0</v>
      </c>
      <c r="R135" s="1">
        <v>2</v>
      </c>
      <c r="S135" s="1">
        <v>1</v>
      </c>
      <c r="T135" s="28">
        <v>1</v>
      </c>
    </row>
    <row r="136" spans="2:20" ht="17" thickBot="1" x14ac:dyDescent="0.25">
      <c r="B136" s="29"/>
      <c r="C136" s="30" t="s">
        <v>219</v>
      </c>
      <c r="D136" s="30">
        <v>11</v>
      </c>
      <c r="E136" s="30">
        <v>8</v>
      </c>
      <c r="F136" s="30">
        <v>8</v>
      </c>
      <c r="G136" s="30">
        <v>0</v>
      </c>
      <c r="H136" s="30">
        <v>3</v>
      </c>
      <c r="I136" s="30">
        <v>1</v>
      </c>
      <c r="J136" s="103">
        <v>2</v>
      </c>
      <c r="L136" s="29"/>
      <c r="M136" s="30" t="s">
        <v>219</v>
      </c>
      <c r="N136" s="30">
        <v>11</v>
      </c>
      <c r="O136" s="30">
        <v>8</v>
      </c>
      <c r="P136" s="30">
        <v>7</v>
      </c>
      <c r="Q136" s="30">
        <v>1</v>
      </c>
      <c r="R136" s="30">
        <v>3</v>
      </c>
      <c r="S136" s="30">
        <v>2</v>
      </c>
      <c r="T136" s="103">
        <v>1</v>
      </c>
    </row>
    <row r="137" spans="2:20" ht="17" thickBot="1" x14ac:dyDescent="0.25"/>
    <row r="138" spans="2:20" x14ac:dyDescent="0.2">
      <c r="B138" s="268">
        <v>27866</v>
      </c>
      <c r="C138" s="266" t="s">
        <v>206</v>
      </c>
      <c r="D138" s="266">
        <v>17</v>
      </c>
      <c r="E138" s="266">
        <v>8</v>
      </c>
      <c r="F138" s="266">
        <v>5</v>
      </c>
      <c r="G138" s="266">
        <v>3</v>
      </c>
      <c r="H138" s="266">
        <v>9</v>
      </c>
      <c r="I138" s="266">
        <v>4</v>
      </c>
      <c r="J138" s="267">
        <v>5</v>
      </c>
      <c r="L138" s="268" t="s">
        <v>231</v>
      </c>
      <c r="M138" s="266" t="s">
        <v>206</v>
      </c>
      <c r="N138" s="266">
        <v>20</v>
      </c>
      <c r="O138" s="266">
        <v>2</v>
      </c>
      <c r="P138" s="266">
        <v>1</v>
      </c>
      <c r="Q138" s="266">
        <v>1</v>
      </c>
      <c r="R138" s="266">
        <v>18</v>
      </c>
      <c r="S138" s="266">
        <v>7</v>
      </c>
      <c r="T138" s="267">
        <v>11</v>
      </c>
    </row>
    <row r="139" spans="2:20" x14ac:dyDescent="0.2">
      <c r="B139" s="27"/>
      <c r="C139" s="1" t="s">
        <v>210</v>
      </c>
      <c r="D139" s="1">
        <v>14</v>
      </c>
      <c r="E139" s="1">
        <v>6</v>
      </c>
      <c r="F139" s="1">
        <v>3</v>
      </c>
      <c r="G139" s="1">
        <v>3</v>
      </c>
      <c r="H139" s="1">
        <v>8</v>
      </c>
      <c r="I139" s="1">
        <v>6</v>
      </c>
      <c r="J139" s="28">
        <v>2</v>
      </c>
      <c r="L139" s="27"/>
      <c r="M139" s="1" t="s">
        <v>210</v>
      </c>
      <c r="N139" s="1">
        <v>17</v>
      </c>
      <c r="O139" s="1">
        <v>11</v>
      </c>
      <c r="P139" s="1">
        <v>9</v>
      </c>
      <c r="Q139" s="1">
        <v>2</v>
      </c>
      <c r="R139" s="1">
        <v>6</v>
      </c>
      <c r="S139" s="1">
        <v>0</v>
      </c>
      <c r="T139" s="28">
        <v>6</v>
      </c>
    </row>
    <row r="140" spans="2:20" x14ac:dyDescent="0.2">
      <c r="B140" s="27"/>
      <c r="C140" s="1" t="s">
        <v>212</v>
      </c>
      <c r="D140" s="1">
        <v>12</v>
      </c>
      <c r="E140" s="1">
        <v>7</v>
      </c>
      <c r="F140" s="1">
        <v>5</v>
      </c>
      <c r="G140" s="1">
        <v>2</v>
      </c>
      <c r="H140" s="1">
        <v>5</v>
      </c>
      <c r="I140" s="1">
        <v>4</v>
      </c>
      <c r="J140" s="28">
        <v>1</v>
      </c>
      <c r="L140" s="27"/>
      <c r="M140" s="1" t="s">
        <v>212</v>
      </c>
      <c r="N140" s="1">
        <v>13</v>
      </c>
      <c r="O140" s="1">
        <v>7</v>
      </c>
      <c r="P140" s="1">
        <v>6</v>
      </c>
      <c r="Q140" s="1">
        <v>1</v>
      </c>
      <c r="R140" s="1">
        <v>6</v>
      </c>
      <c r="S140" s="1">
        <v>3</v>
      </c>
      <c r="T140" s="28">
        <v>3</v>
      </c>
    </row>
    <row r="141" spans="2:20" x14ac:dyDescent="0.2">
      <c r="B141" s="27"/>
      <c r="C141" s="1" t="s">
        <v>213</v>
      </c>
      <c r="D141" s="1">
        <v>11</v>
      </c>
      <c r="E141" s="1">
        <v>5</v>
      </c>
      <c r="F141" s="1">
        <v>5</v>
      </c>
      <c r="G141" s="1">
        <v>0</v>
      </c>
      <c r="H141" s="1">
        <v>6</v>
      </c>
      <c r="I141" s="1">
        <v>4</v>
      </c>
      <c r="J141" s="28">
        <v>2</v>
      </c>
      <c r="L141" s="27"/>
      <c r="M141" s="1" t="s">
        <v>213</v>
      </c>
      <c r="N141" s="1">
        <v>11</v>
      </c>
      <c r="O141" s="1">
        <v>11</v>
      </c>
      <c r="P141" s="1">
        <v>9</v>
      </c>
      <c r="Q141" s="1">
        <v>2</v>
      </c>
      <c r="R141" s="1">
        <v>0</v>
      </c>
      <c r="S141" s="1">
        <v>0</v>
      </c>
      <c r="T141" s="28">
        <v>0</v>
      </c>
    </row>
    <row r="142" spans="2:20" x14ac:dyDescent="0.2">
      <c r="B142" s="27"/>
      <c r="C142" s="1" t="s">
        <v>214</v>
      </c>
      <c r="D142" s="1">
        <v>17</v>
      </c>
      <c r="E142" s="1">
        <v>10</v>
      </c>
      <c r="F142" s="1">
        <v>3</v>
      </c>
      <c r="G142" s="1">
        <v>7</v>
      </c>
      <c r="H142" s="1">
        <v>7</v>
      </c>
      <c r="I142" s="1">
        <v>5</v>
      </c>
      <c r="J142" s="28">
        <v>2</v>
      </c>
      <c r="L142" s="27"/>
      <c r="M142" s="1" t="s">
        <v>214</v>
      </c>
      <c r="N142" s="1">
        <v>12</v>
      </c>
      <c r="O142" s="1">
        <v>11</v>
      </c>
      <c r="P142" s="1">
        <v>9</v>
      </c>
      <c r="Q142" s="1">
        <v>2</v>
      </c>
      <c r="R142" s="1">
        <v>1</v>
      </c>
      <c r="S142" s="1">
        <v>0</v>
      </c>
      <c r="T142" s="28">
        <v>1</v>
      </c>
    </row>
    <row r="143" spans="2:20" x14ac:dyDescent="0.2">
      <c r="B143" s="27"/>
      <c r="C143" s="1" t="s">
        <v>215</v>
      </c>
      <c r="D143" s="1">
        <v>17</v>
      </c>
      <c r="E143" s="1">
        <v>9</v>
      </c>
      <c r="F143" s="1">
        <v>4</v>
      </c>
      <c r="G143" s="1">
        <v>5</v>
      </c>
      <c r="H143" s="1">
        <v>8</v>
      </c>
      <c r="I143" s="1">
        <v>5</v>
      </c>
      <c r="J143" s="28">
        <v>3</v>
      </c>
      <c r="L143" s="27"/>
      <c r="M143" s="1" t="s">
        <v>215</v>
      </c>
      <c r="N143" s="1">
        <v>10</v>
      </c>
      <c r="O143" s="1">
        <v>7</v>
      </c>
      <c r="P143" s="1">
        <v>6</v>
      </c>
      <c r="Q143" s="1">
        <v>1</v>
      </c>
      <c r="R143" s="1">
        <v>3</v>
      </c>
      <c r="S143" s="1">
        <v>3</v>
      </c>
      <c r="T143" s="28">
        <v>0</v>
      </c>
    </row>
    <row r="144" spans="2:20" x14ac:dyDescent="0.2">
      <c r="B144" s="27"/>
      <c r="C144" s="1" t="s">
        <v>216</v>
      </c>
      <c r="D144" s="1">
        <v>16</v>
      </c>
      <c r="E144" s="1">
        <v>9</v>
      </c>
      <c r="F144" s="1">
        <v>5</v>
      </c>
      <c r="G144" s="1">
        <v>4</v>
      </c>
      <c r="H144" s="1">
        <v>7</v>
      </c>
      <c r="I144" s="1">
        <v>4</v>
      </c>
      <c r="J144" s="28">
        <v>3</v>
      </c>
      <c r="L144" s="27"/>
      <c r="M144" s="1" t="s">
        <v>216</v>
      </c>
      <c r="N144" s="1">
        <v>11</v>
      </c>
      <c r="O144" s="1">
        <v>8</v>
      </c>
      <c r="P144" s="1">
        <v>7</v>
      </c>
      <c r="Q144" s="1">
        <v>1</v>
      </c>
      <c r="R144" s="1">
        <v>3</v>
      </c>
      <c r="S144" s="1">
        <v>2</v>
      </c>
      <c r="T144" s="28">
        <v>1</v>
      </c>
    </row>
    <row r="145" spans="2:20" x14ac:dyDescent="0.2">
      <c r="B145" s="27"/>
      <c r="C145" s="1" t="s">
        <v>217</v>
      </c>
      <c r="D145" s="1">
        <v>13</v>
      </c>
      <c r="E145" s="1">
        <v>8</v>
      </c>
      <c r="F145" s="1">
        <v>6</v>
      </c>
      <c r="G145" s="1">
        <v>2</v>
      </c>
      <c r="H145" s="1">
        <v>5</v>
      </c>
      <c r="I145" s="1">
        <v>3</v>
      </c>
      <c r="J145" s="28">
        <v>2</v>
      </c>
      <c r="L145" s="27"/>
      <c r="M145" s="1" t="s">
        <v>217</v>
      </c>
      <c r="N145" s="1">
        <v>11</v>
      </c>
      <c r="O145" s="1">
        <v>11</v>
      </c>
      <c r="P145" s="1">
        <v>9</v>
      </c>
      <c r="Q145" s="1">
        <v>2</v>
      </c>
      <c r="R145" s="1">
        <v>0</v>
      </c>
      <c r="S145" s="1">
        <v>0</v>
      </c>
      <c r="T145" s="28">
        <v>0</v>
      </c>
    </row>
    <row r="146" spans="2:20" x14ac:dyDescent="0.2">
      <c r="B146" s="27"/>
      <c r="C146" s="1" t="s">
        <v>218</v>
      </c>
      <c r="D146" s="1">
        <v>14</v>
      </c>
      <c r="E146" s="1">
        <v>8</v>
      </c>
      <c r="F146" s="1">
        <v>6</v>
      </c>
      <c r="G146" s="1">
        <v>2</v>
      </c>
      <c r="H146" s="1">
        <v>6</v>
      </c>
      <c r="I146" s="1">
        <v>3</v>
      </c>
      <c r="J146" s="28">
        <v>3</v>
      </c>
      <c r="L146" s="27"/>
      <c r="M146" s="1" t="s">
        <v>218</v>
      </c>
      <c r="N146" s="1">
        <v>12</v>
      </c>
      <c r="O146" s="1">
        <v>10</v>
      </c>
      <c r="P146" s="1">
        <v>9</v>
      </c>
      <c r="Q146" s="1">
        <v>1</v>
      </c>
      <c r="R146" s="1">
        <v>2</v>
      </c>
      <c r="S146" s="1">
        <v>0</v>
      </c>
      <c r="T146" s="28">
        <v>2</v>
      </c>
    </row>
    <row r="147" spans="2:20" ht="17" thickBot="1" x14ac:dyDescent="0.25">
      <c r="B147" s="29"/>
      <c r="C147" s="30" t="s">
        <v>219</v>
      </c>
      <c r="D147" s="30">
        <v>12</v>
      </c>
      <c r="E147" s="30">
        <v>9</v>
      </c>
      <c r="F147" s="30">
        <v>7</v>
      </c>
      <c r="G147" s="30">
        <v>2</v>
      </c>
      <c r="H147" s="30">
        <v>3</v>
      </c>
      <c r="I147" s="30">
        <v>2</v>
      </c>
      <c r="J147" s="103">
        <v>1</v>
      </c>
      <c r="L147" s="29"/>
      <c r="M147" s="30" t="s">
        <v>219</v>
      </c>
      <c r="N147" s="30">
        <v>11</v>
      </c>
      <c r="O147" s="30">
        <v>8</v>
      </c>
      <c r="P147" s="30">
        <v>7</v>
      </c>
      <c r="Q147" s="30">
        <v>1</v>
      </c>
      <c r="R147" s="30">
        <v>3</v>
      </c>
      <c r="S147" s="30">
        <v>2</v>
      </c>
      <c r="T147" s="103">
        <v>1</v>
      </c>
    </row>
    <row r="148" spans="2:20" ht="17" thickBot="1" x14ac:dyDescent="0.25"/>
    <row r="149" spans="2:20" x14ac:dyDescent="0.2">
      <c r="B149" s="268">
        <v>27870</v>
      </c>
      <c r="C149" s="266" t="s">
        <v>206</v>
      </c>
      <c r="D149" s="266">
        <v>17</v>
      </c>
      <c r="E149" s="266">
        <v>8</v>
      </c>
      <c r="F149" s="266">
        <v>4</v>
      </c>
      <c r="G149" s="266">
        <v>4</v>
      </c>
      <c r="H149" s="266">
        <v>9</v>
      </c>
      <c r="I149" s="266">
        <v>5</v>
      </c>
      <c r="J149" s="267">
        <v>4</v>
      </c>
      <c r="L149" s="268" t="s">
        <v>232</v>
      </c>
      <c r="M149" s="266" t="s">
        <v>206</v>
      </c>
      <c r="N149" s="266">
        <v>19</v>
      </c>
      <c r="O149" s="266">
        <v>5</v>
      </c>
      <c r="P149" s="266">
        <v>2</v>
      </c>
      <c r="Q149" s="266">
        <v>3</v>
      </c>
      <c r="R149" s="266">
        <v>14</v>
      </c>
      <c r="S149" s="266">
        <v>7</v>
      </c>
      <c r="T149" s="267">
        <v>7</v>
      </c>
    </row>
    <row r="150" spans="2:20" x14ac:dyDescent="0.2">
      <c r="B150" s="27"/>
      <c r="C150" s="1" t="s">
        <v>210</v>
      </c>
      <c r="D150" s="1">
        <v>11</v>
      </c>
      <c r="E150" s="1">
        <v>10</v>
      </c>
      <c r="F150" s="1">
        <v>4</v>
      </c>
      <c r="G150" s="1">
        <v>6</v>
      </c>
      <c r="H150" s="1">
        <v>10</v>
      </c>
      <c r="I150" s="1">
        <v>5</v>
      </c>
      <c r="J150" s="28">
        <v>5</v>
      </c>
      <c r="L150" s="27"/>
      <c r="M150" s="1" t="s">
        <v>210</v>
      </c>
      <c r="N150" s="1">
        <v>21</v>
      </c>
      <c r="O150" s="1">
        <v>16</v>
      </c>
      <c r="P150" s="1">
        <v>8</v>
      </c>
      <c r="Q150" s="1">
        <v>8</v>
      </c>
      <c r="R150" s="1">
        <v>5</v>
      </c>
      <c r="S150" s="1">
        <v>1</v>
      </c>
      <c r="T150" s="28">
        <v>4</v>
      </c>
    </row>
    <row r="151" spans="2:20" x14ac:dyDescent="0.2">
      <c r="B151" s="27"/>
      <c r="C151" s="1" t="s">
        <v>212</v>
      </c>
      <c r="D151" s="1">
        <v>12</v>
      </c>
      <c r="E151" s="1">
        <v>7</v>
      </c>
      <c r="F151" s="1">
        <v>5</v>
      </c>
      <c r="G151" s="1">
        <v>2</v>
      </c>
      <c r="H151" s="1">
        <v>5</v>
      </c>
      <c r="I151" s="1">
        <v>4</v>
      </c>
      <c r="J151" s="28">
        <v>1</v>
      </c>
      <c r="L151" s="27"/>
      <c r="M151" s="1" t="s">
        <v>212</v>
      </c>
      <c r="N151" s="1">
        <v>16</v>
      </c>
      <c r="O151" s="1">
        <v>13</v>
      </c>
      <c r="P151" s="1">
        <v>8</v>
      </c>
      <c r="Q151" s="1">
        <v>5</v>
      </c>
      <c r="R151" s="1">
        <v>3</v>
      </c>
      <c r="S151" s="1">
        <v>1</v>
      </c>
      <c r="T151" s="28">
        <v>2</v>
      </c>
    </row>
    <row r="152" spans="2:20" x14ac:dyDescent="0.2">
      <c r="B152" s="27"/>
      <c r="C152" s="1" t="s">
        <v>213</v>
      </c>
      <c r="D152" s="1">
        <v>14</v>
      </c>
      <c r="E152" s="1">
        <v>6</v>
      </c>
      <c r="F152" s="1">
        <v>6</v>
      </c>
      <c r="G152" s="1">
        <v>0</v>
      </c>
      <c r="H152" s="1">
        <v>8</v>
      </c>
      <c r="I152" s="1">
        <v>3</v>
      </c>
      <c r="J152" s="28">
        <v>5</v>
      </c>
      <c r="L152" s="27"/>
      <c r="M152" s="1" t="s">
        <v>213</v>
      </c>
      <c r="N152" s="1">
        <v>9</v>
      </c>
      <c r="O152" s="1">
        <v>9</v>
      </c>
      <c r="P152" s="1">
        <v>9</v>
      </c>
      <c r="Q152" s="1">
        <v>0</v>
      </c>
      <c r="R152" s="1">
        <v>0</v>
      </c>
      <c r="S152" s="1">
        <v>0</v>
      </c>
      <c r="T152" s="28">
        <v>0</v>
      </c>
    </row>
    <row r="153" spans="2:20" x14ac:dyDescent="0.2">
      <c r="B153" s="27"/>
      <c r="C153" s="1" t="s">
        <v>214</v>
      </c>
      <c r="D153" s="1">
        <v>15</v>
      </c>
      <c r="E153" s="1">
        <v>9</v>
      </c>
      <c r="F153" s="1">
        <v>6</v>
      </c>
      <c r="G153" s="1">
        <v>3</v>
      </c>
      <c r="H153" s="1">
        <v>6</v>
      </c>
      <c r="I153" s="1">
        <v>3</v>
      </c>
      <c r="J153" s="28">
        <v>3</v>
      </c>
      <c r="L153" s="27"/>
      <c r="M153" s="1" t="s">
        <v>214</v>
      </c>
      <c r="N153" s="1">
        <v>11</v>
      </c>
      <c r="O153" s="1">
        <v>9</v>
      </c>
      <c r="P153" s="1">
        <v>7</v>
      </c>
      <c r="Q153" s="1">
        <v>2</v>
      </c>
      <c r="R153" s="1">
        <v>2</v>
      </c>
      <c r="S153" s="1">
        <v>2</v>
      </c>
      <c r="T153" s="28">
        <v>0</v>
      </c>
    </row>
    <row r="154" spans="2:20" x14ac:dyDescent="0.2">
      <c r="B154" s="27"/>
      <c r="C154" s="1" t="s">
        <v>215</v>
      </c>
      <c r="D154" s="1">
        <v>16</v>
      </c>
      <c r="E154" s="1">
        <v>7</v>
      </c>
      <c r="F154" s="1">
        <v>5</v>
      </c>
      <c r="G154" s="1">
        <v>2</v>
      </c>
      <c r="H154" s="1">
        <v>9</v>
      </c>
      <c r="I154" s="1">
        <v>4</v>
      </c>
      <c r="J154" s="28">
        <v>5</v>
      </c>
      <c r="L154" s="27"/>
      <c r="M154" s="1" t="s">
        <v>215</v>
      </c>
      <c r="N154" s="1">
        <v>12</v>
      </c>
      <c r="O154" s="1">
        <v>11</v>
      </c>
      <c r="P154" s="1">
        <v>9</v>
      </c>
      <c r="Q154" s="1">
        <v>2</v>
      </c>
      <c r="R154" s="1">
        <v>1</v>
      </c>
      <c r="S154" s="1">
        <v>0</v>
      </c>
      <c r="T154" s="28">
        <v>1</v>
      </c>
    </row>
    <row r="155" spans="2:20" x14ac:dyDescent="0.2">
      <c r="B155" s="27"/>
      <c r="C155" s="1" t="s">
        <v>216</v>
      </c>
      <c r="D155" s="1">
        <v>10</v>
      </c>
      <c r="E155" s="1">
        <v>3</v>
      </c>
      <c r="F155" s="1">
        <v>3</v>
      </c>
      <c r="G155" s="1">
        <v>0</v>
      </c>
      <c r="H155" s="1">
        <v>7</v>
      </c>
      <c r="I155" s="1">
        <v>6</v>
      </c>
      <c r="J155" s="28">
        <v>1</v>
      </c>
      <c r="L155" s="27"/>
      <c r="M155" s="1" t="s">
        <v>216</v>
      </c>
      <c r="N155" s="1">
        <v>11</v>
      </c>
      <c r="O155" s="1">
        <v>5</v>
      </c>
      <c r="P155" s="1">
        <v>5</v>
      </c>
      <c r="Q155" s="1">
        <v>0</v>
      </c>
      <c r="R155" s="1">
        <v>6</v>
      </c>
      <c r="S155" s="1">
        <v>4</v>
      </c>
      <c r="T155" s="28">
        <v>2</v>
      </c>
    </row>
    <row r="156" spans="2:20" x14ac:dyDescent="0.2">
      <c r="B156" s="27"/>
      <c r="C156" s="1" t="s">
        <v>217</v>
      </c>
      <c r="D156" s="1">
        <v>12</v>
      </c>
      <c r="E156" s="1">
        <v>6</v>
      </c>
      <c r="F156" s="1">
        <v>6</v>
      </c>
      <c r="G156" s="1">
        <v>0</v>
      </c>
      <c r="H156" s="1">
        <v>6</v>
      </c>
      <c r="I156" s="1">
        <v>3</v>
      </c>
      <c r="J156" s="28">
        <v>3</v>
      </c>
      <c r="L156" s="27"/>
      <c r="M156" s="1" t="s">
        <v>217</v>
      </c>
      <c r="N156" s="1">
        <v>11</v>
      </c>
      <c r="O156" s="1">
        <v>7</v>
      </c>
      <c r="P156" s="1">
        <v>7</v>
      </c>
      <c r="Q156" s="1">
        <v>0</v>
      </c>
      <c r="R156" s="1">
        <v>4</v>
      </c>
      <c r="S156" s="1">
        <v>2</v>
      </c>
      <c r="T156" s="28">
        <v>2</v>
      </c>
    </row>
    <row r="157" spans="2:20" x14ac:dyDescent="0.2">
      <c r="B157" s="27"/>
      <c r="C157" s="1" t="s">
        <v>218</v>
      </c>
      <c r="D157" s="1">
        <v>12</v>
      </c>
      <c r="E157" s="1">
        <v>9</v>
      </c>
      <c r="F157" s="1">
        <v>9</v>
      </c>
      <c r="G157" s="1">
        <v>0</v>
      </c>
      <c r="H157" s="1">
        <v>3</v>
      </c>
      <c r="I157" s="1">
        <v>3</v>
      </c>
      <c r="J157" s="28">
        <v>0</v>
      </c>
      <c r="L157" s="27"/>
      <c r="M157" s="1" t="s">
        <v>218</v>
      </c>
      <c r="N157" s="1">
        <v>10</v>
      </c>
      <c r="O157" s="1">
        <v>8</v>
      </c>
      <c r="P157" s="1">
        <v>7</v>
      </c>
      <c r="Q157" s="1">
        <v>1</v>
      </c>
      <c r="R157" s="1">
        <v>2</v>
      </c>
      <c r="S157" s="1">
        <v>2</v>
      </c>
      <c r="T157" s="28">
        <v>0</v>
      </c>
    </row>
    <row r="158" spans="2:20" ht="17" thickBot="1" x14ac:dyDescent="0.25">
      <c r="B158" s="29"/>
      <c r="C158" s="30" t="s">
        <v>219</v>
      </c>
      <c r="D158" s="30">
        <v>11</v>
      </c>
      <c r="E158" s="30">
        <v>9</v>
      </c>
      <c r="F158" s="30">
        <v>7</v>
      </c>
      <c r="G158" s="30">
        <v>2</v>
      </c>
      <c r="H158" s="30">
        <v>2</v>
      </c>
      <c r="I158" s="30">
        <v>2</v>
      </c>
      <c r="J158" s="103">
        <v>0</v>
      </c>
      <c r="L158" s="29"/>
      <c r="M158" s="30" t="s">
        <v>219</v>
      </c>
      <c r="N158" s="30">
        <v>12</v>
      </c>
      <c r="O158" s="30">
        <v>9</v>
      </c>
      <c r="P158" s="30">
        <v>8</v>
      </c>
      <c r="Q158" s="30">
        <v>1</v>
      </c>
      <c r="R158" s="30">
        <v>3</v>
      </c>
      <c r="S158" s="30">
        <v>2</v>
      </c>
      <c r="T158" s="103">
        <v>1</v>
      </c>
    </row>
    <row r="159" spans="2:20" ht="17" thickBot="1" x14ac:dyDescent="0.25"/>
    <row r="160" spans="2:20" x14ac:dyDescent="0.2">
      <c r="B160" s="268">
        <v>27868</v>
      </c>
      <c r="C160" s="266" t="s">
        <v>206</v>
      </c>
      <c r="D160" s="266">
        <v>14</v>
      </c>
      <c r="E160" s="266">
        <v>6</v>
      </c>
      <c r="F160" s="266">
        <v>3</v>
      </c>
      <c r="G160" s="266">
        <v>3</v>
      </c>
      <c r="H160" s="266">
        <v>8</v>
      </c>
      <c r="I160" s="266">
        <v>6</v>
      </c>
      <c r="J160" s="267">
        <v>2</v>
      </c>
      <c r="L160" s="268" t="s">
        <v>233</v>
      </c>
      <c r="M160" s="266" t="s">
        <v>206</v>
      </c>
      <c r="N160" s="266">
        <v>14</v>
      </c>
      <c r="O160" s="266">
        <v>1</v>
      </c>
      <c r="P160" s="266">
        <v>1</v>
      </c>
      <c r="Q160" s="266">
        <v>0</v>
      </c>
      <c r="R160" s="266">
        <v>13</v>
      </c>
      <c r="S160" s="266">
        <v>8</v>
      </c>
      <c r="T160" s="267">
        <v>5</v>
      </c>
    </row>
    <row r="161" spans="2:20" x14ac:dyDescent="0.2">
      <c r="B161" s="27"/>
      <c r="C161" s="1" t="s">
        <v>210</v>
      </c>
      <c r="D161" s="1">
        <v>12</v>
      </c>
      <c r="E161" s="1">
        <v>6</v>
      </c>
      <c r="F161" s="1">
        <v>4</v>
      </c>
      <c r="G161" s="1">
        <v>2</v>
      </c>
      <c r="H161" s="1">
        <v>6</v>
      </c>
      <c r="I161" s="1">
        <v>5</v>
      </c>
      <c r="J161" s="28">
        <v>1</v>
      </c>
      <c r="L161" s="27"/>
      <c r="M161" s="1" t="s">
        <v>210</v>
      </c>
      <c r="N161" s="1">
        <v>15</v>
      </c>
      <c r="O161" s="1">
        <v>5</v>
      </c>
      <c r="P161" s="1">
        <v>3</v>
      </c>
      <c r="Q161" s="1">
        <v>2</v>
      </c>
      <c r="R161" s="1">
        <v>10</v>
      </c>
      <c r="S161" s="1">
        <v>6</v>
      </c>
      <c r="T161" s="28">
        <v>4</v>
      </c>
    </row>
    <row r="162" spans="2:20" x14ac:dyDescent="0.2">
      <c r="B162" s="27"/>
      <c r="C162" s="1" t="s">
        <v>212</v>
      </c>
      <c r="D162" s="1">
        <v>18</v>
      </c>
      <c r="E162" s="1">
        <v>14</v>
      </c>
      <c r="F162" s="1">
        <v>6</v>
      </c>
      <c r="G162" s="1">
        <v>8</v>
      </c>
      <c r="H162" s="1">
        <v>4</v>
      </c>
      <c r="I162" s="1">
        <v>3</v>
      </c>
      <c r="J162" s="28">
        <v>1</v>
      </c>
      <c r="L162" s="27"/>
      <c r="M162" s="1" t="s">
        <v>212</v>
      </c>
      <c r="N162" s="1">
        <v>11</v>
      </c>
      <c r="O162" s="1">
        <v>4</v>
      </c>
      <c r="P162" s="1">
        <v>4</v>
      </c>
      <c r="Q162" s="1">
        <v>0</v>
      </c>
      <c r="R162" s="1">
        <v>7</v>
      </c>
      <c r="S162" s="1">
        <v>5</v>
      </c>
      <c r="T162" s="28">
        <v>2</v>
      </c>
    </row>
    <row r="163" spans="2:20" x14ac:dyDescent="0.2">
      <c r="B163" s="27"/>
      <c r="C163" s="1" t="s">
        <v>213</v>
      </c>
      <c r="D163" s="1">
        <v>11</v>
      </c>
      <c r="E163" s="1">
        <v>6</v>
      </c>
      <c r="F163" s="1">
        <v>4</v>
      </c>
      <c r="G163" s="1">
        <v>2</v>
      </c>
      <c r="H163" s="1">
        <v>5</v>
      </c>
      <c r="I163" s="1">
        <v>5</v>
      </c>
      <c r="J163" s="28">
        <v>0</v>
      </c>
      <c r="L163" s="27"/>
      <c r="M163" s="1" t="s">
        <v>213</v>
      </c>
      <c r="N163" s="1">
        <v>10</v>
      </c>
      <c r="O163" s="1">
        <v>4</v>
      </c>
      <c r="P163" s="1">
        <v>4</v>
      </c>
      <c r="Q163" s="1">
        <v>0</v>
      </c>
      <c r="R163" s="1">
        <v>6</v>
      </c>
      <c r="S163" s="1">
        <v>5</v>
      </c>
      <c r="T163" s="28">
        <v>1</v>
      </c>
    </row>
    <row r="164" spans="2:20" x14ac:dyDescent="0.2">
      <c r="B164" s="27"/>
      <c r="C164" s="1" t="s">
        <v>214</v>
      </c>
      <c r="D164" s="1">
        <v>20</v>
      </c>
      <c r="E164" s="1">
        <v>5</v>
      </c>
      <c r="F164" s="1">
        <v>4</v>
      </c>
      <c r="G164" s="1">
        <v>1</v>
      </c>
      <c r="H164" s="1">
        <v>15</v>
      </c>
      <c r="I164" s="1">
        <v>5</v>
      </c>
      <c r="J164" s="28">
        <v>10</v>
      </c>
      <c r="L164" s="27"/>
      <c r="M164" s="1" t="s">
        <v>214</v>
      </c>
      <c r="N164" s="1">
        <v>11</v>
      </c>
      <c r="O164" s="1">
        <v>4</v>
      </c>
      <c r="P164" s="1">
        <v>4</v>
      </c>
      <c r="Q164" s="1">
        <v>0</v>
      </c>
      <c r="R164" s="1">
        <v>7</v>
      </c>
      <c r="S164" s="1">
        <v>5</v>
      </c>
      <c r="T164" s="28">
        <v>2</v>
      </c>
    </row>
    <row r="165" spans="2:20" x14ac:dyDescent="0.2">
      <c r="B165" s="27"/>
      <c r="C165" s="1" t="s">
        <v>215</v>
      </c>
      <c r="D165" s="1">
        <v>12</v>
      </c>
      <c r="E165" s="1">
        <v>4</v>
      </c>
      <c r="F165" s="1">
        <v>4</v>
      </c>
      <c r="G165" s="1">
        <v>0</v>
      </c>
      <c r="H165" s="1">
        <v>8</v>
      </c>
      <c r="I165" s="1">
        <v>5</v>
      </c>
      <c r="J165" s="28">
        <v>3</v>
      </c>
      <c r="L165" s="27"/>
      <c r="M165" s="1" t="s">
        <v>215</v>
      </c>
      <c r="N165" s="1">
        <v>11</v>
      </c>
      <c r="O165" s="1">
        <v>4</v>
      </c>
      <c r="P165" s="1">
        <v>4</v>
      </c>
      <c r="Q165" s="1">
        <v>0</v>
      </c>
      <c r="R165" s="1">
        <v>7</v>
      </c>
      <c r="S165" s="1">
        <v>5</v>
      </c>
      <c r="T165" s="28">
        <v>2</v>
      </c>
    </row>
    <row r="166" spans="2:20" x14ac:dyDescent="0.2">
      <c r="B166" s="27"/>
      <c r="C166" s="1" t="s">
        <v>216</v>
      </c>
      <c r="D166" s="1">
        <v>17</v>
      </c>
      <c r="E166" s="1">
        <v>7</v>
      </c>
      <c r="F166" s="1">
        <v>4</v>
      </c>
      <c r="G166" s="1">
        <v>3</v>
      </c>
      <c r="H166" s="1">
        <v>10</v>
      </c>
      <c r="I166" s="1">
        <v>4</v>
      </c>
      <c r="J166" s="28">
        <v>6</v>
      </c>
      <c r="L166" s="27"/>
      <c r="M166" s="1" t="s">
        <v>216</v>
      </c>
      <c r="N166" s="1">
        <v>13</v>
      </c>
      <c r="O166" s="1">
        <v>4</v>
      </c>
      <c r="P166" s="1">
        <v>4</v>
      </c>
      <c r="Q166" s="1">
        <v>0</v>
      </c>
      <c r="R166" s="1">
        <v>9</v>
      </c>
      <c r="S166" s="1">
        <v>5</v>
      </c>
      <c r="T166" s="28">
        <v>4</v>
      </c>
    </row>
    <row r="167" spans="2:20" x14ac:dyDescent="0.2">
      <c r="B167" s="27"/>
      <c r="C167" s="1" t="s">
        <v>217</v>
      </c>
      <c r="D167" s="1">
        <v>10</v>
      </c>
      <c r="E167" s="1">
        <v>4</v>
      </c>
      <c r="F167" s="1">
        <v>4</v>
      </c>
      <c r="G167" s="1">
        <v>0</v>
      </c>
      <c r="H167" s="1">
        <v>6</v>
      </c>
      <c r="I167" s="1">
        <v>5</v>
      </c>
      <c r="J167" s="28">
        <v>1</v>
      </c>
      <c r="L167" s="27"/>
      <c r="M167" s="1" t="s">
        <v>217</v>
      </c>
      <c r="N167" s="1">
        <v>12</v>
      </c>
      <c r="O167" s="1">
        <v>4</v>
      </c>
      <c r="P167" s="1">
        <v>4</v>
      </c>
      <c r="Q167" s="1">
        <v>0</v>
      </c>
      <c r="R167" s="1">
        <v>8</v>
      </c>
      <c r="S167" s="1">
        <v>5</v>
      </c>
      <c r="T167" s="28">
        <v>3</v>
      </c>
    </row>
    <row r="168" spans="2:20" x14ac:dyDescent="0.2">
      <c r="B168" s="27"/>
      <c r="C168" s="1" t="s">
        <v>218</v>
      </c>
      <c r="D168" s="1">
        <v>20</v>
      </c>
      <c r="E168" s="1">
        <v>7</v>
      </c>
      <c r="F168" s="1">
        <v>2</v>
      </c>
      <c r="G168" s="1">
        <v>5</v>
      </c>
      <c r="H168" s="1">
        <v>13</v>
      </c>
      <c r="I168" s="1">
        <v>5</v>
      </c>
      <c r="J168" s="28">
        <v>8</v>
      </c>
      <c r="L168" s="27"/>
      <c r="M168" s="1" t="s">
        <v>218</v>
      </c>
      <c r="N168" s="1">
        <v>8</v>
      </c>
      <c r="O168" s="1">
        <v>8</v>
      </c>
      <c r="P168" s="1">
        <v>8</v>
      </c>
      <c r="Q168" s="1">
        <v>0</v>
      </c>
      <c r="R168" s="1">
        <v>3</v>
      </c>
      <c r="S168" s="1">
        <v>2</v>
      </c>
      <c r="T168" s="28">
        <v>1</v>
      </c>
    </row>
    <row r="169" spans="2:20" ht="17" thickBot="1" x14ac:dyDescent="0.25">
      <c r="B169" s="29"/>
      <c r="C169" s="30" t="s">
        <v>219</v>
      </c>
      <c r="D169" s="30">
        <v>16</v>
      </c>
      <c r="E169" s="30">
        <v>10</v>
      </c>
      <c r="F169" s="30">
        <v>5</v>
      </c>
      <c r="G169" s="30">
        <v>5</v>
      </c>
      <c r="H169" s="30">
        <v>6</v>
      </c>
      <c r="I169" s="30">
        <v>4</v>
      </c>
      <c r="J169" s="103">
        <v>2</v>
      </c>
      <c r="L169" s="29"/>
      <c r="M169" s="30" t="s">
        <v>219</v>
      </c>
      <c r="N169" s="30">
        <v>12</v>
      </c>
      <c r="O169" s="30">
        <v>4</v>
      </c>
      <c r="P169" s="30">
        <v>4</v>
      </c>
      <c r="Q169" s="30">
        <v>0</v>
      </c>
      <c r="R169" s="30">
        <v>8</v>
      </c>
      <c r="S169" s="30">
        <v>5</v>
      </c>
      <c r="T169" s="103">
        <v>3</v>
      </c>
    </row>
    <row r="170" spans="2:20" ht="17" thickBot="1" x14ac:dyDescent="0.25"/>
    <row r="171" spans="2:20" x14ac:dyDescent="0.2">
      <c r="B171" s="268">
        <v>27867</v>
      </c>
      <c r="C171" s="266" t="s">
        <v>206</v>
      </c>
      <c r="D171" s="266">
        <v>11</v>
      </c>
      <c r="E171" s="266">
        <v>5</v>
      </c>
      <c r="F171" s="266">
        <v>4</v>
      </c>
      <c r="G171" s="266">
        <v>1</v>
      </c>
      <c r="H171" s="266">
        <v>6</v>
      </c>
      <c r="I171" s="266">
        <v>5</v>
      </c>
      <c r="J171" s="267">
        <v>1</v>
      </c>
      <c r="L171" s="268" t="s">
        <v>234</v>
      </c>
      <c r="M171" s="266" t="s">
        <v>206</v>
      </c>
      <c r="N171" s="266">
        <v>25</v>
      </c>
      <c r="O171" s="266">
        <v>11</v>
      </c>
      <c r="P171" s="266">
        <v>4</v>
      </c>
      <c r="Q171" s="266">
        <v>7</v>
      </c>
      <c r="R171" s="266">
        <v>14</v>
      </c>
      <c r="S171" s="266">
        <v>4</v>
      </c>
      <c r="T171" s="267">
        <v>10</v>
      </c>
    </row>
    <row r="172" spans="2:20" x14ac:dyDescent="0.2">
      <c r="B172" s="27"/>
      <c r="C172" s="1" t="s">
        <v>210</v>
      </c>
      <c r="D172" s="1">
        <v>16</v>
      </c>
      <c r="E172" s="1">
        <v>12</v>
      </c>
      <c r="F172" s="1">
        <v>7</v>
      </c>
      <c r="G172" s="1">
        <v>5</v>
      </c>
      <c r="H172" s="1">
        <v>4</v>
      </c>
      <c r="I172" s="1">
        <v>2</v>
      </c>
      <c r="J172" s="28">
        <v>2</v>
      </c>
      <c r="L172" s="27"/>
      <c r="M172" s="1" t="s">
        <v>210</v>
      </c>
      <c r="N172" s="1">
        <v>15</v>
      </c>
      <c r="O172" s="1">
        <v>7</v>
      </c>
      <c r="P172" s="1">
        <v>4</v>
      </c>
      <c r="Q172" s="1">
        <v>3</v>
      </c>
      <c r="R172" s="1">
        <v>8</v>
      </c>
      <c r="S172" s="1">
        <v>5</v>
      </c>
      <c r="T172" s="28">
        <v>3</v>
      </c>
    </row>
    <row r="173" spans="2:20" x14ac:dyDescent="0.2">
      <c r="B173" s="27"/>
      <c r="C173" s="1" t="s">
        <v>212</v>
      </c>
      <c r="D173" s="1">
        <v>13</v>
      </c>
      <c r="E173" s="1">
        <v>9</v>
      </c>
      <c r="F173" s="1">
        <v>7</v>
      </c>
      <c r="G173" s="1">
        <v>2</v>
      </c>
      <c r="H173" s="1">
        <v>4</v>
      </c>
      <c r="I173" s="1">
        <v>2</v>
      </c>
      <c r="J173" s="28">
        <v>2</v>
      </c>
      <c r="L173" s="27"/>
      <c r="M173" s="1" t="s">
        <v>212</v>
      </c>
      <c r="N173" s="1">
        <v>15</v>
      </c>
      <c r="O173" s="1">
        <v>6</v>
      </c>
      <c r="P173" s="1">
        <v>5</v>
      </c>
      <c r="Q173" s="1">
        <v>1</v>
      </c>
      <c r="R173" s="1">
        <v>9</v>
      </c>
      <c r="S173" s="1">
        <v>4</v>
      </c>
      <c r="T173" s="28">
        <v>5</v>
      </c>
    </row>
    <row r="174" spans="2:20" x14ac:dyDescent="0.2">
      <c r="B174" s="27"/>
      <c r="C174" s="1" t="s">
        <v>213</v>
      </c>
      <c r="D174" s="1">
        <v>12</v>
      </c>
      <c r="E174" s="1">
        <v>7</v>
      </c>
      <c r="F174" s="1">
        <v>5</v>
      </c>
      <c r="G174" s="1">
        <v>2</v>
      </c>
      <c r="H174" s="1">
        <v>5</v>
      </c>
      <c r="I174" s="1">
        <v>4</v>
      </c>
      <c r="J174" s="28">
        <v>1</v>
      </c>
      <c r="L174" s="27"/>
      <c r="M174" s="1" t="s">
        <v>213</v>
      </c>
      <c r="N174" s="1">
        <v>13</v>
      </c>
      <c r="O174" s="1">
        <v>8</v>
      </c>
      <c r="P174" s="1">
        <v>6</v>
      </c>
      <c r="Q174" s="1">
        <v>2</v>
      </c>
      <c r="R174" s="1">
        <v>5</v>
      </c>
      <c r="S174" s="1">
        <v>3</v>
      </c>
      <c r="T174" s="28">
        <v>2</v>
      </c>
    </row>
    <row r="175" spans="2:20" x14ac:dyDescent="0.2">
      <c r="B175" s="27"/>
      <c r="C175" s="1" t="s">
        <v>214</v>
      </c>
      <c r="D175" s="1">
        <v>20</v>
      </c>
      <c r="E175" s="1">
        <v>13</v>
      </c>
      <c r="F175" s="1">
        <v>8</v>
      </c>
      <c r="G175" s="1">
        <v>5</v>
      </c>
      <c r="H175" s="1">
        <v>7</v>
      </c>
      <c r="I175" s="1">
        <v>1</v>
      </c>
      <c r="J175" s="28">
        <v>6</v>
      </c>
      <c r="L175" s="27"/>
      <c r="M175" s="1" t="s">
        <v>214</v>
      </c>
      <c r="N175" s="1">
        <v>12</v>
      </c>
      <c r="O175" s="1">
        <v>7</v>
      </c>
      <c r="P175" s="1">
        <v>7</v>
      </c>
      <c r="Q175" s="1">
        <v>0</v>
      </c>
      <c r="R175" s="1">
        <v>5</v>
      </c>
      <c r="S175" s="1">
        <v>2</v>
      </c>
      <c r="T175" s="28">
        <v>3</v>
      </c>
    </row>
    <row r="176" spans="2:20" x14ac:dyDescent="0.2">
      <c r="B176" s="27"/>
      <c r="C176" s="1" t="s">
        <v>215</v>
      </c>
      <c r="D176" s="1">
        <v>12</v>
      </c>
      <c r="E176" s="1">
        <v>6</v>
      </c>
      <c r="F176" s="1">
        <v>5</v>
      </c>
      <c r="G176" s="1">
        <v>1</v>
      </c>
      <c r="H176" s="1">
        <v>6</v>
      </c>
      <c r="I176" s="1">
        <v>4</v>
      </c>
      <c r="J176" s="28">
        <v>2</v>
      </c>
      <c r="L176" s="27"/>
      <c r="M176" s="1" t="s">
        <v>215</v>
      </c>
      <c r="N176" s="1">
        <v>12</v>
      </c>
      <c r="O176" s="1">
        <v>6</v>
      </c>
      <c r="P176" s="1">
        <v>6</v>
      </c>
      <c r="Q176" s="1">
        <v>0</v>
      </c>
      <c r="R176" s="1">
        <v>6</v>
      </c>
      <c r="S176" s="1">
        <v>3</v>
      </c>
      <c r="T176" s="28">
        <v>3</v>
      </c>
    </row>
    <row r="177" spans="2:20" x14ac:dyDescent="0.2">
      <c r="B177" s="27"/>
      <c r="C177" s="1" t="s">
        <v>216</v>
      </c>
      <c r="D177" s="1">
        <v>20</v>
      </c>
      <c r="E177" s="1">
        <v>10</v>
      </c>
      <c r="F177" s="1">
        <v>4</v>
      </c>
      <c r="G177" s="1">
        <v>6</v>
      </c>
      <c r="H177" s="1">
        <v>10</v>
      </c>
      <c r="I177" s="1">
        <v>4</v>
      </c>
      <c r="J177" s="28">
        <v>6</v>
      </c>
      <c r="L177" s="27"/>
      <c r="M177" s="1" t="s">
        <v>216</v>
      </c>
      <c r="N177" s="1">
        <v>11</v>
      </c>
      <c r="O177" s="1">
        <v>5</v>
      </c>
      <c r="P177" s="1">
        <v>5</v>
      </c>
      <c r="Q177" s="1">
        <v>0</v>
      </c>
      <c r="R177" s="1">
        <v>6</v>
      </c>
      <c r="S177" s="1">
        <v>4</v>
      </c>
      <c r="T177" s="28">
        <v>2</v>
      </c>
    </row>
    <row r="178" spans="2:20" x14ac:dyDescent="0.2">
      <c r="B178" s="27"/>
      <c r="C178" s="1" t="s">
        <v>217</v>
      </c>
      <c r="D178" s="1">
        <v>23</v>
      </c>
      <c r="E178" s="1">
        <v>8</v>
      </c>
      <c r="F178" s="1">
        <v>5</v>
      </c>
      <c r="G178" s="1">
        <v>3</v>
      </c>
      <c r="H178" s="1">
        <v>15</v>
      </c>
      <c r="I178" s="1">
        <v>3</v>
      </c>
      <c r="J178" s="28">
        <v>12</v>
      </c>
      <c r="L178" s="27"/>
      <c r="M178" s="1" t="s">
        <v>217</v>
      </c>
      <c r="N178" s="1">
        <v>11</v>
      </c>
      <c r="O178" s="1">
        <v>2</v>
      </c>
      <c r="P178" s="1">
        <v>2</v>
      </c>
      <c r="Q178" s="1">
        <v>0</v>
      </c>
      <c r="R178" s="1">
        <v>9</v>
      </c>
      <c r="S178" s="1">
        <v>7</v>
      </c>
      <c r="T178" s="28">
        <v>2</v>
      </c>
    </row>
    <row r="179" spans="2:20" x14ac:dyDescent="0.2">
      <c r="B179" s="27"/>
      <c r="C179" s="1" t="s">
        <v>218</v>
      </c>
      <c r="D179" s="1">
        <v>17</v>
      </c>
      <c r="E179" s="1">
        <v>13</v>
      </c>
      <c r="F179" s="1">
        <v>7</v>
      </c>
      <c r="G179" s="1">
        <v>6</v>
      </c>
      <c r="H179" s="1">
        <v>4</v>
      </c>
      <c r="I179" s="1">
        <v>2</v>
      </c>
      <c r="J179" s="28">
        <v>2</v>
      </c>
      <c r="L179" s="27"/>
      <c r="M179" s="1" t="s">
        <v>218</v>
      </c>
      <c r="N179" s="1">
        <v>9</v>
      </c>
      <c r="O179" s="1">
        <v>6</v>
      </c>
      <c r="P179" s="1">
        <v>6</v>
      </c>
      <c r="Q179" s="1">
        <v>0</v>
      </c>
      <c r="R179" s="1">
        <v>3</v>
      </c>
      <c r="S179" s="1">
        <v>3</v>
      </c>
      <c r="T179" s="28">
        <v>0</v>
      </c>
    </row>
    <row r="180" spans="2:20" ht="17" thickBot="1" x14ac:dyDescent="0.25">
      <c r="B180" s="29"/>
      <c r="C180" s="30" t="s">
        <v>219</v>
      </c>
      <c r="D180" s="30">
        <v>14</v>
      </c>
      <c r="E180" s="30">
        <v>11</v>
      </c>
      <c r="F180" s="30">
        <v>8</v>
      </c>
      <c r="G180" s="30">
        <v>3</v>
      </c>
      <c r="H180" s="30">
        <v>3</v>
      </c>
      <c r="I180" s="30">
        <v>1</v>
      </c>
      <c r="J180" s="103">
        <v>2</v>
      </c>
      <c r="L180" s="29"/>
      <c r="M180" s="30" t="s">
        <v>219</v>
      </c>
      <c r="N180" s="30">
        <v>9</v>
      </c>
      <c r="O180" s="30">
        <v>2</v>
      </c>
      <c r="P180" s="30">
        <v>2</v>
      </c>
      <c r="Q180" s="30">
        <v>0</v>
      </c>
      <c r="R180" s="30">
        <v>7</v>
      </c>
      <c r="S180" s="30">
        <v>7</v>
      </c>
      <c r="T180" s="103">
        <v>0</v>
      </c>
    </row>
    <row r="181" spans="2:20" ht="17" thickBot="1" x14ac:dyDescent="0.25"/>
    <row r="182" spans="2:20" x14ac:dyDescent="0.2">
      <c r="B182" s="268">
        <v>27869</v>
      </c>
      <c r="C182" s="266" t="s">
        <v>206</v>
      </c>
      <c r="D182" s="266">
        <v>26</v>
      </c>
      <c r="E182" s="266">
        <v>4</v>
      </c>
      <c r="F182" s="266">
        <v>2</v>
      </c>
      <c r="G182" s="266">
        <v>2</v>
      </c>
      <c r="H182" s="266">
        <v>22</v>
      </c>
      <c r="I182" s="266">
        <v>3</v>
      </c>
      <c r="J182" s="267">
        <v>19</v>
      </c>
    </row>
    <row r="183" spans="2:20" x14ac:dyDescent="0.2">
      <c r="B183" s="27"/>
      <c r="C183" s="1" t="s">
        <v>210</v>
      </c>
      <c r="D183" s="1">
        <v>15</v>
      </c>
      <c r="E183" s="1">
        <v>0</v>
      </c>
      <c r="F183" s="1">
        <v>0</v>
      </c>
      <c r="G183" s="1">
        <v>0</v>
      </c>
      <c r="H183" s="1">
        <v>15</v>
      </c>
      <c r="I183" s="1">
        <v>9</v>
      </c>
      <c r="J183" s="28">
        <v>6</v>
      </c>
    </row>
    <row r="184" spans="2:20" x14ac:dyDescent="0.2">
      <c r="B184" s="27"/>
      <c r="C184" s="1" t="s">
        <v>212</v>
      </c>
      <c r="D184" s="1">
        <v>17</v>
      </c>
      <c r="E184" s="1">
        <v>1</v>
      </c>
      <c r="F184" s="1">
        <v>0</v>
      </c>
      <c r="G184" s="1">
        <v>1</v>
      </c>
      <c r="H184" s="1">
        <v>16</v>
      </c>
      <c r="I184" s="1">
        <v>9</v>
      </c>
      <c r="J184" s="28">
        <v>7</v>
      </c>
    </row>
    <row r="185" spans="2:20" x14ac:dyDescent="0.2">
      <c r="B185" s="27"/>
      <c r="C185" s="1" t="s">
        <v>213</v>
      </c>
      <c r="D185" s="1">
        <v>13</v>
      </c>
      <c r="E185" s="1">
        <v>3</v>
      </c>
      <c r="F185" s="1">
        <v>2</v>
      </c>
      <c r="G185" s="1">
        <v>1</v>
      </c>
      <c r="H185" s="1">
        <v>10</v>
      </c>
      <c r="I185" s="1">
        <v>7</v>
      </c>
      <c r="J185" s="28">
        <v>3</v>
      </c>
    </row>
    <row r="186" spans="2:20" x14ac:dyDescent="0.2">
      <c r="B186" s="27"/>
      <c r="C186" s="1" t="s">
        <v>214</v>
      </c>
      <c r="D186" s="1">
        <v>16</v>
      </c>
      <c r="E186" s="1">
        <v>5</v>
      </c>
      <c r="F186" s="1">
        <v>2</v>
      </c>
      <c r="G186" s="1">
        <v>3</v>
      </c>
      <c r="H186" s="1">
        <v>11</v>
      </c>
      <c r="I186" s="1">
        <v>6</v>
      </c>
      <c r="J186" s="28">
        <v>5</v>
      </c>
    </row>
    <row r="187" spans="2:20" x14ac:dyDescent="0.2">
      <c r="B187" s="27"/>
      <c r="C187" s="1" t="s">
        <v>215</v>
      </c>
      <c r="D187" s="1">
        <v>11</v>
      </c>
      <c r="E187" s="1">
        <v>3</v>
      </c>
      <c r="F187" s="1">
        <v>2</v>
      </c>
      <c r="G187" s="1">
        <v>1</v>
      </c>
      <c r="H187" s="1">
        <v>8</v>
      </c>
      <c r="I187" s="1">
        <v>7</v>
      </c>
      <c r="J187" s="28">
        <v>1</v>
      </c>
    </row>
    <row r="188" spans="2:20" x14ac:dyDescent="0.2">
      <c r="B188" s="27"/>
      <c r="C188" s="1" t="s">
        <v>216</v>
      </c>
      <c r="D188" s="1">
        <v>10</v>
      </c>
      <c r="E188" s="1">
        <v>2</v>
      </c>
      <c r="F188" s="1">
        <v>2</v>
      </c>
      <c r="G188" s="1">
        <v>0</v>
      </c>
      <c r="H188" s="1">
        <v>8</v>
      </c>
      <c r="I188" s="1">
        <v>7</v>
      </c>
      <c r="J188" s="28">
        <v>1</v>
      </c>
    </row>
    <row r="189" spans="2:20" x14ac:dyDescent="0.2">
      <c r="B189" s="27"/>
      <c r="C189" s="1" t="s">
        <v>217</v>
      </c>
      <c r="D189" s="1">
        <v>12</v>
      </c>
      <c r="E189" s="1">
        <v>2</v>
      </c>
      <c r="F189" s="1">
        <v>2</v>
      </c>
      <c r="G189" s="1">
        <v>0</v>
      </c>
      <c r="H189" s="1">
        <v>10</v>
      </c>
      <c r="I189" s="1">
        <v>7</v>
      </c>
      <c r="J189" s="28">
        <v>3</v>
      </c>
    </row>
    <row r="190" spans="2:20" x14ac:dyDescent="0.2">
      <c r="B190" s="27"/>
      <c r="C190" s="1" t="s">
        <v>218</v>
      </c>
      <c r="D190" s="1">
        <v>14</v>
      </c>
      <c r="E190" s="1">
        <v>6</v>
      </c>
      <c r="F190" s="1">
        <v>4</v>
      </c>
      <c r="G190" s="1">
        <v>2</v>
      </c>
      <c r="H190" s="1">
        <v>8</v>
      </c>
      <c r="I190" s="1">
        <v>5</v>
      </c>
      <c r="J190" s="28">
        <v>3</v>
      </c>
    </row>
    <row r="191" spans="2:20" ht="17" thickBot="1" x14ac:dyDescent="0.25">
      <c r="B191" s="29"/>
      <c r="C191" s="30" t="s">
        <v>219</v>
      </c>
      <c r="D191" s="30">
        <v>18</v>
      </c>
      <c r="E191" s="30">
        <v>3</v>
      </c>
      <c r="F191" s="30">
        <v>2</v>
      </c>
      <c r="G191" s="30">
        <v>1</v>
      </c>
      <c r="H191" s="30">
        <v>15</v>
      </c>
      <c r="I191" s="30">
        <v>7</v>
      </c>
      <c r="J191" s="103">
        <v>8</v>
      </c>
    </row>
  </sheetData>
  <mergeCells count="21">
    <mergeCell ref="B2:J2"/>
    <mergeCell ref="L2:T2"/>
    <mergeCell ref="X3:Y4"/>
    <mergeCell ref="X2:AA2"/>
    <mergeCell ref="Z3:AA4"/>
    <mergeCell ref="BJ2:BL2"/>
    <mergeCell ref="BI4:BI19"/>
    <mergeCell ref="BI21:BI37"/>
    <mergeCell ref="W6:W21"/>
    <mergeCell ref="AT4:AT13"/>
    <mergeCell ref="AT15:AT24"/>
    <mergeCell ref="AU2:BA2"/>
    <mergeCell ref="BD2:BF2"/>
    <mergeCell ref="BC4:BC19"/>
    <mergeCell ref="BC21:BC37"/>
    <mergeCell ref="AC4:AC13"/>
    <mergeCell ref="AC15:AC24"/>
    <mergeCell ref="AD2:AM2"/>
    <mergeCell ref="AO4:AO19"/>
    <mergeCell ref="AP2:AR2"/>
    <mergeCell ref="AO21:AO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180B-BF0E-FF41-A7A1-113D8D75B8EB}">
  <dimension ref="C2:S64"/>
  <sheetViews>
    <sheetView workbookViewId="0">
      <selection activeCell="X33" sqref="X33"/>
    </sheetView>
  </sheetViews>
  <sheetFormatPr baseColWidth="10" defaultRowHeight="16" x14ac:dyDescent="0.2"/>
  <sheetData>
    <row r="2" spans="3:19" ht="17" thickBot="1" x14ac:dyDescent="0.25"/>
    <row r="3" spans="3:19" ht="30" thickBot="1" x14ac:dyDescent="0.25">
      <c r="C3" s="88" t="s">
        <v>186</v>
      </c>
      <c r="D3" s="516" t="s">
        <v>412</v>
      </c>
      <c r="E3" s="517"/>
      <c r="F3" s="517"/>
      <c r="G3" s="518"/>
      <c r="I3" s="88" t="s">
        <v>188</v>
      </c>
      <c r="J3" s="516" t="s">
        <v>412</v>
      </c>
      <c r="K3" s="517"/>
      <c r="L3" s="517"/>
      <c r="M3" s="518"/>
      <c r="O3" s="88" t="s">
        <v>189</v>
      </c>
      <c r="P3" s="516" t="s">
        <v>412</v>
      </c>
      <c r="Q3" s="517"/>
      <c r="R3" s="517"/>
      <c r="S3" s="518"/>
    </row>
    <row r="4" spans="3:19" x14ac:dyDescent="0.2">
      <c r="D4" s="525" t="s">
        <v>411</v>
      </c>
      <c r="E4" s="526"/>
      <c r="F4" s="525" t="s">
        <v>95</v>
      </c>
      <c r="G4" s="526"/>
      <c r="J4" s="525" t="s">
        <v>411</v>
      </c>
      <c r="K4" s="526"/>
      <c r="L4" s="525" t="s">
        <v>95</v>
      </c>
      <c r="M4" s="526"/>
      <c r="P4" s="525" t="s">
        <v>411</v>
      </c>
      <c r="Q4" s="526"/>
      <c r="R4" s="525" t="s">
        <v>95</v>
      </c>
      <c r="S4" s="526"/>
    </row>
    <row r="5" spans="3:19" ht="17" thickBot="1" x14ac:dyDescent="0.25">
      <c r="D5" s="527"/>
      <c r="E5" s="528"/>
      <c r="F5" s="527"/>
      <c r="G5" s="528"/>
      <c r="J5" s="527"/>
      <c r="K5" s="528"/>
      <c r="L5" s="527"/>
      <c r="M5" s="528"/>
      <c r="P5" s="527"/>
      <c r="Q5" s="528"/>
      <c r="R5" s="527"/>
      <c r="S5" s="528"/>
    </row>
    <row r="6" spans="3:19" ht="17" thickBot="1" x14ac:dyDescent="0.25">
      <c r="D6" s="268" t="s">
        <v>410</v>
      </c>
      <c r="E6" s="268" t="s">
        <v>195</v>
      </c>
      <c r="F6" s="100" t="s">
        <v>410</v>
      </c>
      <c r="G6" s="267" t="s">
        <v>195</v>
      </c>
      <c r="J6" s="268" t="s">
        <v>413</v>
      </c>
      <c r="K6" s="268" t="s">
        <v>195</v>
      </c>
      <c r="L6" s="268" t="s">
        <v>413</v>
      </c>
      <c r="M6" s="267" t="s">
        <v>195</v>
      </c>
      <c r="P6" s="268" t="s">
        <v>414</v>
      </c>
      <c r="Q6" s="268" t="s">
        <v>195</v>
      </c>
      <c r="R6" s="268" t="s">
        <v>414</v>
      </c>
      <c r="S6" s="267" t="s">
        <v>195</v>
      </c>
    </row>
    <row r="7" spans="3:19" ht="16" customHeight="1" x14ac:dyDescent="0.2">
      <c r="C7" s="529" t="s">
        <v>205</v>
      </c>
      <c r="D7" s="5">
        <v>3</v>
      </c>
      <c r="E7" s="386">
        <v>0</v>
      </c>
      <c r="F7" s="299">
        <v>0</v>
      </c>
      <c r="G7" s="388">
        <v>0</v>
      </c>
      <c r="I7" s="529" t="s">
        <v>205</v>
      </c>
      <c r="J7" s="397">
        <v>0.33329999999999999</v>
      </c>
      <c r="K7" s="391">
        <v>0</v>
      </c>
      <c r="L7" s="397">
        <v>0</v>
      </c>
      <c r="M7" s="315">
        <v>0</v>
      </c>
      <c r="O7" s="529" t="s">
        <v>205</v>
      </c>
      <c r="P7" s="393">
        <v>0</v>
      </c>
      <c r="Q7" s="386">
        <v>0</v>
      </c>
      <c r="R7" s="397">
        <v>0</v>
      </c>
      <c r="S7" s="388">
        <v>0</v>
      </c>
    </row>
    <row r="8" spans="3:19" ht="16" customHeight="1" x14ac:dyDescent="0.2">
      <c r="C8" s="530"/>
      <c r="D8" s="8">
        <v>4</v>
      </c>
      <c r="E8" s="123">
        <v>6.6699999999999995E-2</v>
      </c>
      <c r="F8" s="300">
        <v>0</v>
      </c>
      <c r="G8" s="389">
        <v>6.6699999999999995E-2</v>
      </c>
      <c r="I8" s="530"/>
      <c r="J8" s="398">
        <v>0.3846</v>
      </c>
      <c r="K8" s="74">
        <v>6.6699999999999995E-2</v>
      </c>
      <c r="L8" s="398">
        <v>0.16669999999999999</v>
      </c>
      <c r="M8" s="317">
        <v>7.6899999999999996E-2</v>
      </c>
      <c r="O8" s="530"/>
      <c r="P8" s="395">
        <v>0</v>
      </c>
      <c r="Q8" s="123">
        <v>6.6699999999999995E-2</v>
      </c>
      <c r="R8" s="398">
        <v>0</v>
      </c>
      <c r="S8" s="389">
        <v>6.6699999999999995E-2</v>
      </c>
    </row>
    <row r="9" spans="3:19" ht="16" customHeight="1" x14ac:dyDescent="0.2">
      <c r="C9" s="530"/>
      <c r="D9" s="8">
        <v>4</v>
      </c>
      <c r="E9" s="123">
        <v>0.1333</v>
      </c>
      <c r="F9" s="300">
        <v>3</v>
      </c>
      <c r="G9" s="389">
        <v>0.1333</v>
      </c>
      <c r="I9" s="530"/>
      <c r="J9" s="398">
        <v>0.5</v>
      </c>
      <c r="K9" s="74">
        <v>0.1333</v>
      </c>
      <c r="L9" s="398">
        <v>0.2</v>
      </c>
      <c r="M9" s="317">
        <v>0.15379999999999999</v>
      </c>
      <c r="O9" s="530"/>
      <c r="P9" s="395">
        <v>0.125</v>
      </c>
      <c r="Q9" s="123">
        <v>0.1333</v>
      </c>
      <c r="R9" s="398">
        <v>0</v>
      </c>
      <c r="S9" s="389">
        <v>0.1333</v>
      </c>
    </row>
    <row r="10" spans="3:19" ht="16" customHeight="1" x14ac:dyDescent="0.2">
      <c r="C10" s="530"/>
      <c r="D10" s="8">
        <v>4</v>
      </c>
      <c r="E10" s="123">
        <v>0.2</v>
      </c>
      <c r="F10" s="300">
        <v>3</v>
      </c>
      <c r="G10" s="389">
        <v>0.2</v>
      </c>
      <c r="I10" s="530"/>
      <c r="J10" s="398">
        <v>0.5</v>
      </c>
      <c r="K10" s="74">
        <v>0.2</v>
      </c>
      <c r="L10" s="398">
        <v>0.2</v>
      </c>
      <c r="M10" s="317">
        <v>0.23080000000000001</v>
      </c>
      <c r="O10" s="530"/>
      <c r="P10" s="395">
        <v>0.2</v>
      </c>
      <c r="Q10" s="123">
        <v>0.2</v>
      </c>
      <c r="R10" s="398">
        <v>0</v>
      </c>
      <c r="S10" s="389">
        <v>0.2</v>
      </c>
    </row>
    <row r="11" spans="3:19" ht="16" customHeight="1" x14ac:dyDescent="0.2">
      <c r="C11" s="530"/>
      <c r="D11" s="8">
        <v>8</v>
      </c>
      <c r="E11" s="123">
        <v>0.26669999999999999</v>
      </c>
      <c r="F11" s="300">
        <v>5</v>
      </c>
      <c r="G11" s="389">
        <v>0.26669999999999999</v>
      </c>
      <c r="I11" s="530"/>
      <c r="J11" s="398">
        <v>0.5</v>
      </c>
      <c r="K11" s="74">
        <v>0.26669999999999999</v>
      </c>
      <c r="L11" s="398">
        <v>0.33329999999999999</v>
      </c>
      <c r="M11" s="317">
        <v>0.30769999999999997</v>
      </c>
      <c r="O11" s="530"/>
      <c r="P11" s="395">
        <v>0.25</v>
      </c>
      <c r="Q11" s="123">
        <v>0.26669999999999999</v>
      </c>
      <c r="R11" s="398">
        <v>0</v>
      </c>
      <c r="S11" s="389">
        <v>0.26669999999999999</v>
      </c>
    </row>
    <row r="12" spans="3:19" ht="16" customHeight="1" x14ac:dyDescent="0.2">
      <c r="C12" s="530"/>
      <c r="D12" s="8">
        <v>8</v>
      </c>
      <c r="E12" s="123">
        <v>0.33329999999999999</v>
      </c>
      <c r="F12" s="300">
        <v>5</v>
      </c>
      <c r="G12" s="389">
        <v>0.33329999999999999</v>
      </c>
      <c r="I12" s="530"/>
      <c r="J12" s="398">
        <v>0.61109999999999998</v>
      </c>
      <c r="K12" s="74">
        <v>0.33329999999999999</v>
      </c>
      <c r="L12" s="398">
        <v>0.33329999999999999</v>
      </c>
      <c r="M12" s="317">
        <v>0.3846</v>
      </c>
      <c r="O12" s="530"/>
      <c r="P12" s="395">
        <v>0.3</v>
      </c>
      <c r="Q12" s="123">
        <v>0.33329999999999999</v>
      </c>
      <c r="R12" s="398">
        <v>0.16669999999999999</v>
      </c>
      <c r="S12" s="389">
        <v>0.33329999999999999</v>
      </c>
    </row>
    <row r="13" spans="3:19" ht="16" customHeight="1" x14ac:dyDescent="0.2">
      <c r="C13" s="530"/>
      <c r="D13" s="8">
        <v>9</v>
      </c>
      <c r="E13" s="123">
        <v>0.4</v>
      </c>
      <c r="F13" s="300">
        <v>5</v>
      </c>
      <c r="G13" s="389">
        <v>0.4</v>
      </c>
      <c r="I13" s="530"/>
      <c r="J13" s="398">
        <v>0.61539999999999995</v>
      </c>
      <c r="K13" s="74">
        <v>0.4</v>
      </c>
      <c r="L13" s="398">
        <v>0.36359999999999998</v>
      </c>
      <c r="M13" s="317">
        <v>0.46150000000000002</v>
      </c>
      <c r="O13" s="530"/>
      <c r="P13" s="395">
        <v>0.33329999999999999</v>
      </c>
      <c r="Q13" s="123">
        <v>0.4</v>
      </c>
      <c r="R13" s="398">
        <v>0.18179999999999999</v>
      </c>
      <c r="S13" s="389">
        <v>0.4</v>
      </c>
    </row>
    <row r="14" spans="3:19" ht="16" customHeight="1" x14ac:dyDescent="0.2">
      <c r="C14" s="530"/>
      <c r="D14" s="8">
        <v>11</v>
      </c>
      <c r="E14" s="123">
        <v>0.4667</v>
      </c>
      <c r="F14" s="300">
        <v>5</v>
      </c>
      <c r="G14" s="389">
        <v>0.4667</v>
      </c>
      <c r="I14" s="530"/>
      <c r="J14" s="398">
        <v>0.625</v>
      </c>
      <c r="K14" s="74">
        <v>0.4667</v>
      </c>
      <c r="L14" s="398">
        <v>0.375</v>
      </c>
      <c r="M14" s="317">
        <v>0.53849999999999998</v>
      </c>
      <c r="O14" s="530"/>
      <c r="P14" s="395">
        <v>0.3846</v>
      </c>
      <c r="Q14" s="123">
        <v>0.4667</v>
      </c>
      <c r="R14" s="398">
        <v>0.2</v>
      </c>
      <c r="S14" s="389">
        <v>0.4667</v>
      </c>
    </row>
    <row r="15" spans="3:19" ht="16" customHeight="1" x14ac:dyDescent="0.2">
      <c r="C15" s="530"/>
      <c r="D15" s="8">
        <v>12</v>
      </c>
      <c r="E15" s="123">
        <v>0.5333</v>
      </c>
      <c r="F15" s="300">
        <v>5</v>
      </c>
      <c r="G15" s="389">
        <v>0.5333</v>
      </c>
      <c r="I15" s="530"/>
      <c r="J15" s="398">
        <v>0.625</v>
      </c>
      <c r="K15" s="74">
        <v>0.5333</v>
      </c>
      <c r="L15" s="398">
        <v>0.4</v>
      </c>
      <c r="M15" s="317">
        <v>0.61539999999999995</v>
      </c>
      <c r="O15" s="530"/>
      <c r="P15" s="395">
        <v>0.4</v>
      </c>
      <c r="Q15" s="123">
        <v>0.5333</v>
      </c>
      <c r="R15" s="398">
        <v>0.25</v>
      </c>
      <c r="S15" s="389">
        <v>0.5333</v>
      </c>
    </row>
    <row r="16" spans="3:19" ht="16" customHeight="1" x14ac:dyDescent="0.2">
      <c r="C16" s="530"/>
      <c r="D16" s="8">
        <v>12</v>
      </c>
      <c r="E16" s="123">
        <v>0.6</v>
      </c>
      <c r="F16" s="300">
        <v>6</v>
      </c>
      <c r="G16" s="389">
        <v>0.6</v>
      </c>
      <c r="I16" s="530"/>
      <c r="J16" s="398">
        <v>0.66669999999999996</v>
      </c>
      <c r="K16" s="74">
        <v>0.6</v>
      </c>
      <c r="L16" s="398">
        <v>0.4</v>
      </c>
      <c r="M16" s="317">
        <v>0.69230000000000003</v>
      </c>
      <c r="O16" s="530"/>
      <c r="P16" s="395">
        <v>0.5</v>
      </c>
      <c r="Q16" s="123">
        <v>0.6</v>
      </c>
      <c r="R16" s="398">
        <v>0.25</v>
      </c>
      <c r="S16" s="389">
        <v>0.6</v>
      </c>
    </row>
    <row r="17" spans="3:19" ht="16" customHeight="1" x14ac:dyDescent="0.2">
      <c r="C17" s="530"/>
      <c r="D17" s="8">
        <v>13</v>
      </c>
      <c r="E17" s="123">
        <v>0.66669999999999996</v>
      </c>
      <c r="F17" s="300">
        <v>6</v>
      </c>
      <c r="G17" s="389">
        <v>0.66669999999999996</v>
      </c>
      <c r="I17" s="530"/>
      <c r="J17" s="398">
        <v>0.66669999999999996</v>
      </c>
      <c r="K17" s="74">
        <v>0.66669999999999996</v>
      </c>
      <c r="L17" s="398">
        <v>0.4</v>
      </c>
      <c r="M17" s="317">
        <v>0.76919999999999999</v>
      </c>
      <c r="O17" s="530"/>
      <c r="P17" s="395">
        <v>0.5</v>
      </c>
      <c r="Q17" s="123">
        <v>0.66669999999999996</v>
      </c>
      <c r="R17" s="398">
        <v>0.28570000000000001</v>
      </c>
      <c r="S17" s="389">
        <v>0.66669999999999996</v>
      </c>
    </row>
    <row r="18" spans="3:19" ht="16" customHeight="1" x14ac:dyDescent="0.2">
      <c r="C18" s="530"/>
      <c r="D18" s="8">
        <v>13</v>
      </c>
      <c r="E18" s="123">
        <v>0.73329999999999995</v>
      </c>
      <c r="F18" s="300">
        <v>8</v>
      </c>
      <c r="G18" s="389">
        <v>0.73329999999999995</v>
      </c>
      <c r="I18" s="530"/>
      <c r="J18" s="398">
        <v>0.66669999999999996</v>
      </c>
      <c r="K18" s="74">
        <v>0.73329999999999995</v>
      </c>
      <c r="L18" s="398">
        <v>0.44440000000000002</v>
      </c>
      <c r="M18" s="317">
        <v>0.84619999999999995</v>
      </c>
      <c r="O18" s="530"/>
      <c r="P18" s="395">
        <v>0.58330000000000004</v>
      </c>
      <c r="Q18" s="123">
        <v>0.73329999999999995</v>
      </c>
      <c r="R18" s="398">
        <v>0.28570000000000001</v>
      </c>
      <c r="S18" s="389">
        <v>0.73329999999999995</v>
      </c>
    </row>
    <row r="19" spans="3:19" ht="16" customHeight="1" x14ac:dyDescent="0.2">
      <c r="C19" s="530"/>
      <c r="D19" s="8">
        <v>14</v>
      </c>
      <c r="E19" s="123">
        <v>0.8</v>
      </c>
      <c r="F19" s="300">
        <v>8</v>
      </c>
      <c r="G19" s="389">
        <v>0.8</v>
      </c>
      <c r="I19" s="530"/>
      <c r="J19" s="398">
        <v>0.71430000000000005</v>
      </c>
      <c r="K19" s="74">
        <v>0.8</v>
      </c>
      <c r="L19" s="398">
        <v>0.44440000000000002</v>
      </c>
      <c r="M19" s="317">
        <v>0.92310000000000003</v>
      </c>
      <c r="O19" s="530"/>
      <c r="P19" s="395">
        <v>0.58330000000000004</v>
      </c>
      <c r="Q19" s="123">
        <v>0.8</v>
      </c>
      <c r="R19" s="398">
        <v>0.33329999999999999</v>
      </c>
      <c r="S19" s="389">
        <v>0.8</v>
      </c>
    </row>
    <row r="20" spans="3:19" ht="16" customHeight="1" x14ac:dyDescent="0.2">
      <c r="C20" s="530"/>
      <c r="D20" s="8">
        <v>14</v>
      </c>
      <c r="E20" s="123">
        <v>0.86670000000000003</v>
      </c>
      <c r="F20" s="300">
        <v>9</v>
      </c>
      <c r="G20" s="389">
        <v>0.86670000000000003</v>
      </c>
      <c r="I20" s="530"/>
      <c r="J20" s="398">
        <v>0.75</v>
      </c>
      <c r="K20" s="74">
        <v>0.86670000000000003</v>
      </c>
      <c r="L20" s="398">
        <v>0.625</v>
      </c>
      <c r="M20" s="317">
        <v>1</v>
      </c>
      <c r="O20" s="530"/>
      <c r="P20" s="395">
        <v>0.6</v>
      </c>
      <c r="Q20" s="123">
        <v>0.86670000000000003</v>
      </c>
      <c r="R20" s="398">
        <v>0.33329999999999999</v>
      </c>
      <c r="S20" s="389">
        <v>0.86670000000000003</v>
      </c>
    </row>
    <row r="21" spans="3:19" ht="16" customHeight="1" x14ac:dyDescent="0.2">
      <c r="C21" s="530"/>
      <c r="D21" s="8">
        <v>18</v>
      </c>
      <c r="E21" s="123">
        <v>0.93330000000000002</v>
      </c>
      <c r="F21" s="300">
        <v>9</v>
      </c>
      <c r="G21" s="389">
        <v>0.93330000000000002</v>
      </c>
      <c r="I21" s="530"/>
      <c r="J21" s="398">
        <v>0.76190000000000002</v>
      </c>
      <c r="K21" s="74">
        <v>0.93330000000000002</v>
      </c>
      <c r="L21" s="300"/>
      <c r="M21" s="389"/>
      <c r="O21" s="530"/>
      <c r="P21" s="395">
        <v>0.63639999999999997</v>
      </c>
      <c r="Q21" s="123">
        <v>0.93330000000000002</v>
      </c>
      <c r="R21" s="398">
        <v>0.375</v>
      </c>
      <c r="S21" s="389">
        <v>0.93330000000000002</v>
      </c>
    </row>
    <row r="22" spans="3:19" ht="17" customHeight="1" thickBot="1" x14ac:dyDescent="0.25">
      <c r="C22" s="531"/>
      <c r="D22" s="10">
        <v>21</v>
      </c>
      <c r="E22" s="387">
        <v>1</v>
      </c>
      <c r="F22" s="301">
        <v>11</v>
      </c>
      <c r="G22" s="390">
        <v>1</v>
      </c>
      <c r="I22" s="531"/>
      <c r="J22" s="399">
        <v>0.81820000000000004</v>
      </c>
      <c r="K22" s="392">
        <v>1</v>
      </c>
      <c r="L22" s="301"/>
      <c r="M22" s="390"/>
      <c r="O22" s="531"/>
      <c r="P22" s="396">
        <v>0.66669999999999996</v>
      </c>
      <c r="Q22" s="387">
        <v>1</v>
      </c>
      <c r="R22" s="399">
        <v>0.42859999999999998</v>
      </c>
      <c r="S22" s="390">
        <v>1</v>
      </c>
    </row>
    <row r="23" spans="3:19" ht="17" customHeight="1" thickBot="1" x14ac:dyDescent="0.25"/>
    <row r="24" spans="3:19" ht="30" thickBot="1" x14ac:dyDescent="0.25">
      <c r="C24" s="88" t="s">
        <v>186</v>
      </c>
      <c r="D24" s="516" t="s">
        <v>412</v>
      </c>
      <c r="E24" s="517"/>
      <c r="F24" s="517"/>
      <c r="G24" s="518"/>
      <c r="I24" s="88" t="s">
        <v>188</v>
      </c>
      <c r="J24" s="516" t="s">
        <v>412</v>
      </c>
      <c r="K24" s="517"/>
      <c r="L24" s="517"/>
      <c r="M24" s="518"/>
      <c r="O24" s="88" t="s">
        <v>189</v>
      </c>
      <c r="P24" s="516" t="s">
        <v>412</v>
      </c>
      <c r="Q24" s="517"/>
      <c r="R24" s="517"/>
      <c r="S24" s="518"/>
    </row>
    <row r="25" spans="3:19" x14ac:dyDescent="0.2">
      <c r="D25" s="525" t="s">
        <v>411</v>
      </c>
      <c r="E25" s="526"/>
      <c r="F25" s="525" t="s">
        <v>95</v>
      </c>
      <c r="G25" s="526"/>
      <c r="J25" s="525" t="s">
        <v>411</v>
      </c>
      <c r="K25" s="526"/>
      <c r="L25" s="525" t="s">
        <v>95</v>
      </c>
      <c r="M25" s="526"/>
      <c r="P25" s="525" t="s">
        <v>411</v>
      </c>
      <c r="Q25" s="526"/>
      <c r="R25" s="525" t="s">
        <v>95</v>
      </c>
      <c r="S25" s="526"/>
    </row>
    <row r="26" spans="3:19" ht="17" thickBot="1" x14ac:dyDescent="0.25">
      <c r="D26" s="527"/>
      <c r="E26" s="528"/>
      <c r="F26" s="527"/>
      <c r="G26" s="528"/>
      <c r="J26" s="527"/>
      <c r="K26" s="528"/>
      <c r="L26" s="527"/>
      <c r="M26" s="528"/>
      <c r="P26" s="527"/>
      <c r="Q26" s="528"/>
      <c r="R26" s="527"/>
      <c r="S26" s="528"/>
    </row>
    <row r="27" spans="3:19" ht="17" thickBot="1" x14ac:dyDescent="0.25">
      <c r="D27" s="384" t="s">
        <v>410</v>
      </c>
      <c r="E27" s="384" t="s">
        <v>195</v>
      </c>
      <c r="F27" s="385" t="s">
        <v>410</v>
      </c>
      <c r="G27" s="99" t="s">
        <v>195</v>
      </c>
      <c r="J27" s="268" t="s">
        <v>413</v>
      </c>
      <c r="K27" s="384" t="s">
        <v>195</v>
      </c>
      <c r="L27" s="268" t="s">
        <v>413</v>
      </c>
      <c r="M27" s="99" t="s">
        <v>195</v>
      </c>
      <c r="P27" s="268" t="s">
        <v>414</v>
      </c>
      <c r="Q27" s="384" t="s">
        <v>195</v>
      </c>
      <c r="R27" s="268" t="s">
        <v>414</v>
      </c>
      <c r="S27" s="99" t="s">
        <v>195</v>
      </c>
    </row>
    <row r="28" spans="3:19" x14ac:dyDescent="0.2">
      <c r="C28" s="510" t="s">
        <v>149</v>
      </c>
      <c r="D28" s="299">
        <v>1</v>
      </c>
      <c r="E28" s="391">
        <v>0</v>
      </c>
      <c r="F28" s="299">
        <v>3</v>
      </c>
      <c r="G28" s="388">
        <v>0</v>
      </c>
      <c r="I28" s="510" t="s">
        <v>149</v>
      </c>
      <c r="J28" s="397">
        <v>0</v>
      </c>
      <c r="K28" s="386">
        <v>0</v>
      </c>
      <c r="L28" s="393">
        <v>0</v>
      </c>
      <c r="M28" s="388">
        <v>0</v>
      </c>
      <c r="O28" s="510" t="s">
        <v>149</v>
      </c>
      <c r="P28" s="393">
        <v>0</v>
      </c>
      <c r="Q28" s="386">
        <v>0</v>
      </c>
      <c r="R28" s="397">
        <v>0</v>
      </c>
      <c r="S28" s="388">
        <v>0</v>
      </c>
    </row>
    <row r="29" spans="3:19" x14ac:dyDescent="0.2">
      <c r="C29" s="511"/>
      <c r="D29" s="300">
        <v>3</v>
      </c>
      <c r="E29" s="74">
        <v>6.25E-2</v>
      </c>
      <c r="F29" s="300">
        <v>3</v>
      </c>
      <c r="G29" s="389">
        <v>6.25E-2</v>
      </c>
      <c r="I29" s="511"/>
      <c r="J29" s="398">
        <v>0.16669999999999999</v>
      </c>
      <c r="K29" s="123">
        <v>6.25E-2</v>
      </c>
      <c r="L29" s="395">
        <v>0.2</v>
      </c>
      <c r="M29" s="389">
        <v>6.25E-2</v>
      </c>
      <c r="O29" s="511"/>
      <c r="P29" s="395">
        <v>0.125</v>
      </c>
      <c r="Q29" s="123">
        <v>6.25E-2</v>
      </c>
      <c r="R29" s="398">
        <v>0</v>
      </c>
      <c r="S29" s="389">
        <v>6.25E-2</v>
      </c>
    </row>
    <row r="30" spans="3:19" x14ac:dyDescent="0.2">
      <c r="C30" s="511"/>
      <c r="D30" s="300">
        <v>4</v>
      </c>
      <c r="E30" s="74">
        <v>0.125</v>
      </c>
      <c r="F30" s="300">
        <v>4</v>
      </c>
      <c r="G30" s="389">
        <v>0.125</v>
      </c>
      <c r="I30" s="511"/>
      <c r="J30" s="398">
        <v>0.25</v>
      </c>
      <c r="K30" s="123">
        <v>0.125</v>
      </c>
      <c r="L30" s="395">
        <v>0.25</v>
      </c>
      <c r="M30" s="389">
        <v>0.125</v>
      </c>
      <c r="O30" s="511"/>
      <c r="P30" s="395">
        <v>0.2</v>
      </c>
      <c r="Q30" s="123">
        <v>0.125</v>
      </c>
      <c r="R30" s="398">
        <v>0</v>
      </c>
      <c r="S30" s="389">
        <v>0.125</v>
      </c>
    </row>
    <row r="31" spans="3:19" x14ac:dyDescent="0.2">
      <c r="C31" s="511"/>
      <c r="D31" s="300">
        <v>5</v>
      </c>
      <c r="E31" s="74">
        <v>0.1875</v>
      </c>
      <c r="F31" s="300">
        <v>4</v>
      </c>
      <c r="G31" s="389">
        <v>0.1875</v>
      </c>
      <c r="I31" s="511"/>
      <c r="J31" s="398">
        <v>0.33329999999999999</v>
      </c>
      <c r="K31" s="123">
        <v>0.1875</v>
      </c>
      <c r="L31" s="395">
        <v>0.25</v>
      </c>
      <c r="M31" s="389">
        <v>0.1875</v>
      </c>
      <c r="O31" s="511"/>
      <c r="P31" s="395">
        <v>0.3</v>
      </c>
      <c r="Q31" s="123">
        <v>0.1875</v>
      </c>
      <c r="R31" s="398">
        <v>0</v>
      </c>
      <c r="S31" s="389">
        <v>0.1875</v>
      </c>
    </row>
    <row r="32" spans="3:19" x14ac:dyDescent="0.2">
      <c r="C32" s="511"/>
      <c r="D32" s="300">
        <v>6</v>
      </c>
      <c r="E32" s="74">
        <v>0.25</v>
      </c>
      <c r="F32" s="300">
        <v>5</v>
      </c>
      <c r="G32" s="389">
        <v>0.25</v>
      </c>
      <c r="I32" s="511"/>
      <c r="J32" s="398">
        <v>0.33329999999999999</v>
      </c>
      <c r="K32" s="123">
        <v>0.25</v>
      </c>
      <c r="L32" s="395">
        <v>0.3</v>
      </c>
      <c r="M32" s="389">
        <v>0.25</v>
      </c>
      <c r="O32" s="511"/>
      <c r="P32" s="395">
        <v>0.3</v>
      </c>
      <c r="Q32" s="123">
        <v>0.25</v>
      </c>
      <c r="R32" s="398">
        <v>0</v>
      </c>
      <c r="S32" s="389">
        <v>0.25</v>
      </c>
    </row>
    <row r="33" spans="3:19" x14ac:dyDescent="0.2">
      <c r="C33" s="511"/>
      <c r="D33" s="300">
        <v>6</v>
      </c>
      <c r="E33" s="74">
        <v>0.3125</v>
      </c>
      <c r="F33" s="300">
        <v>5</v>
      </c>
      <c r="G33" s="389">
        <v>0.3125</v>
      </c>
      <c r="I33" s="511"/>
      <c r="J33" s="398">
        <v>0.44440000000000002</v>
      </c>
      <c r="K33" s="123">
        <v>0.3125</v>
      </c>
      <c r="L33" s="395">
        <v>0.33329999999999999</v>
      </c>
      <c r="M33" s="389">
        <v>0.3125</v>
      </c>
      <c r="O33" s="511"/>
      <c r="P33" s="395">
        <v>0.375</v>
      </c>
      <c r="Q33" s="123">
        <v>0.3125</v>
      </c>
      <c r="R33" s="398">
        <v>0</v>
      </c>
      <c r="S33" s="389">
        <v>0.3125</v>
      </c>
    </row>
    <row r="34" spans="3:19" x14ac:dyDescent="0.2">
      <c r="C34" s="511"/>
      <c r="D34" s="300">
        <v>7</v>
      </c>
      <c r="E34" s="74">
        <v>0.375</v>
      </c>
      <c r="F34" s="300">
        <v>6</v>
      </c>
      <c r="G34" s="389">
        <v>0.375</v>
      </c>
      <c r="I34" s="511"/>
      <c r="J34" s="398">
        <v>0.5</v>
      </c>
      <c r="K34" s="123">
        <v>0.375</v>
      </c>
      <c r="L34" s="395">
        <v>0.33329999999999999</v>
      </c>
      <c r="M34" s="389">
        <v>0.375</v>
      </c>
      <c r="O34" s="511"/>
      <c r="P34" s="395">
        <v>0.3846</v>
      </c>
      <c r="Q34" s="123">
        <v>0.375</v>
      </c>
      <c r="R34" s="398">
        <v>0.125</v>
      </c>
      <c r="S34" s="389">
        <v>0.375</v>
      </c>
    </row>
    <row r="35" spans="3:19" x14ac:dyDescent="0.2">
      <c r="C35" s="511"/>
      <c r="D35" s="300">
        <v>8</v>
      </c>
      <c r="E35" s="74">
        <v>0.4375</v>
      </c>
      <c r="F35" s="300">
        <v>8</v>
      </c>
      <c r="G35" s="389">
        <v>0.4375</v>
      </c>
      <c r="I35" s="511"/>
      <c r="J35" s="398">
        <v>0.55559999999999998</v>
      </c>
      <c r="K35" s="123">
        <v>0.4375</v>
      </c>
      <c r="L35" s="395">
        <v>0.33329999999999999</v>
      </c>
      <c r="M35" s="389">
        <v>0.4375</v>
      </c>
      <c r="O35" s="511"/>
      <c r="P35" s="395">
        <v>0.4</v>
      </c>
      <c r="Q35" s="123">
        <v>0.4375</v>
      </c>
      <c r="R35" s="398">
        <v>0.1429</v>
      </c>
      <c r="S35" s="389">
        <v>0.4375</v>
      </c>
    </row>
    <row r="36" spans="3:19" x14ac:dyDescent="0.2">
      <c r="C36" s="511"/>
      <c r="D36" s="300">
        <v>8</v>
      </c>
      <c r="E36" s="74">
        <v>0.5</v>
      </c>
      <c r="F36" s="300">
        <v>8</v>
      </c>
      <c r="G36" s="389">
        <v>0.5</v>
      </c>
      <c r="I36" s="511"/>
      <c r="J36" s="398">
        <v>0.57140000000000002</v>
      </c>
      <c r="K36" s="123">
        <v>0.5</v>
      </c>
      <c r="L36" s="395">
        <v>0.33329999999999999</v>
      </c>
      <c r="M36" s="389">
        <v>0.5</v>
      </c>
      <c r="O36" s="511"/>
      <c r="P36" s="395">
        <v>0.41670000000000001</v>
      </c>
      <c r="Q36" s="123">
        <v>0.5</v>
      </c>
      <c r="R36" s="398">
        <v>0.1429</v>
      </c>
      <c r="S36" s="389">
        <v>0.5</v>
      </c>
    </row>
    <row r="37" spans="3:19" x14ac:dyDescent="0.2">
      <c r="C37" s="511"/>
      <c r="D37" s="300">
        <v>9</v>
      </c>
      <c r="E37" s="74">
        <v>0.5625</v>
      </c>
      <c r="F37" s="300">
        <v>8</v>
      </c>
      <c r="G37" s="389">
        <v>0.5625</v>
      </c>
      <c r="I37" s="511"/>
      <c r="J37" s="398">
        <v>0.57140000000000002</v>
      </c>
      <c r="K37" s="123">
        <v>0.5625</v>
      </c>
      <c r="L37" s="395">
        <v>0.375</v>
      </c>
      <c r="M37" s="389">
        <v>0.5625</v>
      </c>
      <c r="O37" s="511"/>
      <c r="P37" s="395">
        <v>0.42859999999999998</v>
      </c>
      <c r="Q37" s="123">
        <v>0.5625</v>
      </c>
      <c r="R37" s="398">
        <v>0.28570000000000001</v>
      </c>
      <c r="S37" s="389">
        <v>0.5625</v>
      </c>
    </row>
    <row r="38" spans="3:19" x14ac:dyDescent="0.2">
      <c r="C38" s="511"/>
      <c r="D38" s="300">
        <v>9</v>
      </c>
      <c r="E38" s="74">
        <v>0.625</v>
      </c>
      <c r="F38" s="300">
        <v>9</v>
      </c>
      <c r="G38" s="389">
        <v>0.625</v>
      </c>
      <c r="I38" s="511"/>
      <c r="J38" s="398">
        <v>0.6</v>
      </c>
      <c r="K38" s="123">
        <v>0.625</v>
      </c>
      <c r="L38" s="395">
        <v>0.41670000000000001</v>
      </c>
      <c r="M38" s="389">
        <v>0.625</v>
      </c>
      <c r="O38" s="511"/>
      <c r="P38" s="395">
        <v>0.5</v>
      </c>
      <c r="Q38" s="123">
        <v>0.625</v>
      </c>
      <c r="R38" s="398">
        <v>0.28570000000000001</v>
      </c>
      <c r="S38" s="389">
        <v>0.625</v>
      </c>
    </row>
    <row r="39" spans="3:19" x14ac:dyDescent="0.2">
      <c r="C39" s="511"/>
      <c r="D39" s="300">
        <v>10</v>
      </c>
      <c r="E39" s="74">
        <v>0.6875</v>
      </c>
      <c r="F39" s="300">
        <v>10</v>
      </c>
      <c r="G39" s="389">
        <v>0.6875</v>
      </c>
      <c r="I39" s="511"/>
      <c r="J39" s="398">
        <v>0.64710000000000001</v>
      </c>
      <c r="K39" s="123">
        <v>0.6875</v>
      </c>
      <c r="L39" s="395">
        <v>0.5</v>
      </c>
      <c r="M39" s="389">
        <v>0.6875</v>
      </c>
      <c r="O39" s="511"/>
      <c r="P39" s="395">
        <v>0.5</v>
      </c>
      <c r="Q39" s="123">
        <v>0.6875</v>
      </c>
      <c r="R39" s="398">
        <v>0.33329999999999999</v>
      </c>
      <c r="S39" s="389">
        <v>0.6875</v>
      </c>
    </row>
    <row r="40" spans="3:19" x14ac:dyDescent="0.2">
      <c r="C40" s="511"/>
      <c r="D40" s="300">
        <v>14</v>
      </c>
      <c r="E40" s="74">
        <v>0.75</v>
      </c>
      <c r="F40" s="300">
        <v>10</v>
      </c>
      <c r="G40" s="389">
        <v>0.75</v>
      </c>
      <c r="I40" s="511"/>
      <c r="J40" s="398">
        <v>0.72729999999999995</v>
      </c>
      <c r="K40" s="123">
        <v>0.75</v>
      </c>
      <c r="L40" s="395">
        <v>0.5</v>
      </c>
      <c r="M40" s="389">
        <v>0.75</v>
      </c>
      <c r="O40" s="511"/>
      <c r="P40" s="395">
        <v>0.5</v>
      </c>
      <c r="Q40" s="123">
        <v>0.75</v>
      </c>
      <c r="R40" s="398">
        <v>0.33329999999999999</v>
      </c>
      <c r="S40" s="389">
        <v>0.75</v>
      </c>
    </row>
    <row r="41" spans="3:19" x14ac:dyDescent="0.2">
      <c r="C41" s="511"/>
      <c r="D41" s="300">
        <v>17</v>
      </c>
      <c r="E41" s="74">
        <v>0.8125</v>
      </c>
      <c r="F41" s="300">
        <v>10</v>
      </c>
      <c r="G41" s="389">
        <v>0.8125</v>
      </c>
      <c r="I41" s="511"/>
      <c r="J41" s="398">
        <v>0.75</v>
      </c>
      <c r="K41" s="123">
        <v>0.8125</v>
      </c>
      <c r="L41" s="395">
        <v>0.55559999999999998</v>
      </c>
      <c r="M41" s="389">
        <v>0.8125</v>
      </c>
      <c r="O41" s="511"/>
      <c r="P41" s="395">
        <v>0.5</v>
      </c>
      <c r="Q41" s="123">
        <v>0.8125</v>
      </c>
      <c r="R41" s="398">
        <v>0.4</v>
      </c>
      <c r="S41" s="389">
        <v>0.8125</v>
      </c>
    </row>
    <row r="42" spans="3:19" x14ac:dyDescent="0.2">
      <c r="C42" s="511"/>
      <c r="D42" s="300">
        <v>17</v>
      </c>
      <c r="E42" s="74">
        <v>0.875</v>
      </c>
      <c r="F42" s="300">
        <v>12</v>
      </c>
      <c r="G42" s="389">
        <v>0.875</v>
      </c>
      <c r="I42" s="511"/>
      <c r="J42" s="398">
        <v>0.76470000000000005</v>
      </c>
      <c r="K42" s="123">
        <v>0.875</v>
      </c>
      <c r="L42" s="395">
        <v>0.625</v>
      </c>
      <c r="M42" s="389">
        <v>0.875</v>
      </c>
      <c r="O42" s="511"/>
      <c r="P42" s="395">
        <v>0.5</v>
      </c>
      <c r="Q42" s="123">
        <v>0.875</v>
      </c>
      <c r="R42" s="398">
        <v>0.42859999999999998</v>
      </c>
      <c r="S42" s="389">
        <v>0.875</v>
      </c>
    </row>
    <row r="43" spans="3:19" x14ac:dyDescent="0.2">
      <c r="C43" s="511"/>
      <c r="D43" s="300">
        <v>22</v>
      </c>
      <c r="E43" s="74">
        <v>0.9375</v>
      </c>
      <c r="F43" s="300">
        <v>12</v>
      </c>
      <c r="G43" s="389">
        <v>0.9375</v>
      </c>
      <c r="I43" s="511"/>
      <c r="J43" s="398">
        <v>0.86360000000000003</v>
      </c>
      <c r="K43" s="123">
        <v>0.9375</v>
      </c>
      <c r="L43" s="395">
        <v>0.66669999999999996</v>
      </c>
      <c r="M43" s="389">
        <v>0.9375</v>
      </c>
      <c r="O43" s="511"/>
      <c r="P43" s="395">
        <v>0.61539999999999995</v>
      </c>
      <c r="Q43" s="123">
        <v>0.9375</v>
      </c>
      <c r="R43" s="398">
        <v>0.42859999999999998</v>
      </c>
      <c r="S43" s="389">
        <v>0.9375</v>
      </c>
    </row>
    <row r="44" spans="3:19" ht="17" thickBot="1" x14ac:dyDescent="0.25">
      <c r="C44" s="512"/>
      <c r="D44" s="301">
        <v>22</v>
      </c>
      <c r="E44" s="392">
        <v>1</v>
      </c>
      <c r="F44" s="301">
        <v>18</v>
      </c>
      <c r="G44" s="390">
        <v>1</v>
      </c>
      <c r="I44" s="512"/>
      <c r="J44" s="399">
        <v>0.9</v>
      </c>
      <c r="K44" s="387">
        <v>1</v>
      </c>
      <c r="L44" s="396">
        <v>0.7</v>
      </c>
      <c r="M44" s="390">
        <v>1</v>
      </c>
      <c r="O44" s="512"/>
      <c r="P44" s="396">
        <v>0.66669999999999996</v>
      </c>
      <c r="Q44" s="387">
        <v>1</v>
      </c>
      <c r="R44" s="399">
        <v>0.5</v>
      </c>
      <c r="S44" s="390">
        <v>1</v>
      </c>
    </row>
    <row r="47" spans="3:19" x14ac:dyDescent="0.2">
      <c r="D47" s="1"/>
      <c r="E47" s="1"/>
    </row>
    <row r="48" spans="3:19" x14ac:dyDescent="0.2">
      <c r="D48" s="1"/>
      <c r="E48" s="1"/>
    </row>
    <row r="49" spans="4:14" x14ac:dyDescent="0.2">
      <c r="D49" s="1"/>
      <c r="E49" s="1"/>
      <c r="J49" s="40"/>
      <c r="K49" s="40"/>
      <c r="L49" s="40"/>
      <c r="M49" s="40"/>
      <c r="N49" s="40"/>
    </row>
    <row r="50" spans="4:14" x14ac:dyDescent="0.2">
      <c r="D50" s="1"/>
      <c r="E50" s="1"/>
      <c r="J50" s="40"/>
      <c r="K50" s="40"/>
      <c r="L50" s="40"/>
      <c r="M50" s="40"/>
      <c r="N50" s="40"/>
    </row>
    <row r="51" spans="4:14" x14ac:dyDescent="0.2">
      <c r="D51" s="1"/>
      <c r="E51" s="1"/>
      <c r="J51" s="40"/>
      <c r="K51" s="40"/>
      <c r="L51" s="40"/>
      <c r="M51" s="40"/>
      <c r="N51" s="40"/>
    </row>
    <row r="52" spans="4:14" x14ac:dyDescent="0.2">
      <c r="D52" s="1"/>
      <c r="E52" s="1"/>
      <c r="J52" s="40"/>
      <c r="K52" s="40"/>
      <c r="L52" s="40"/>
      <c r="M52" s="40"/>
      <c r="N52" s="40"/>
    </row>
    <row r="53" spans="4:14" x14ac:dyDescent="0.2">
      <c r="D53" s="1"/>
      <c r="E53" s="1"/>
      <c r="J53" s="40"/>
      <c r="K53" s="40"/>
      <c r="L53" s="40"/>
      <c r="M53" s="40"/>
      <c r="N53" s="40"/>
    </row>
    <row r="54" spans="4:14" x14ac:dyDescent="0.2">
      <c r="D54" s="1"/>
      <c r="E54" s="1"/>
      <c r="J54" s="40"/>
      <c r="K54" s="40"/>
      <c r="L54" s="40"/>
      <c r="M54" s="40"/>
      <c r="N54" s="40"/>
    </row>
    <row r="55" spans="4:14" x14ac:dyDescent="0.2">
      <c r="D55" s="1"/>
      <c r="E55" s="1"/>
      <c r="J55" s="40"/>
      <c r="K55" s="40"/>
      <c r="L55" s="40"/>
      <c r="M55" s="40"/>
      <c r="N55" s="40"/>
    </row>
    <row r="56" spans="4:14" x14ac:dyDescent="0.2">
      <c r="D56" s="1"/>
      <c r="E56" s="1"/>
      <c r="J56" s="40"/>
      <c r="K56" s="40"/>
      <c r="L56" s="40"/>
      <c r="M56" s="40"/>
      <c r="N56" s="40"/>
    </row>
    <row r="57" spans="4:14" x14ac:dyDescent="0.2">
      <c r="D57" s="1"/>
      <c r="E57" s="1"/>
      <c r="J57" s="40"/>
      <c r="K57" s="40"/>
      <c r="L57" s="40"/>
      <c r="M57" s="40"/>
      <c r="N57" s="40"/>
    </row>
    <row r="58" spans="4:14" x14ac:dyDescent="0.2">
      <c r="D58" s="1"/>
      <c r="E58" s="1"/>
      <c r="J58" s="40"/>
      <c r="K58" s="40"/>
      <c r="L58" s="40"/>
      <c r="M58" s="40"/>
      <c r="N58" s="40"/>
    </row>
    <row r="59" spans="4:14" x14ac:dyDescent="0.2">
      <c r="D59" s="1"/>
      <c r="E59" s="1"/>
      <c r="J59" s="40"/>
      <c r="K59" s="40"/>
      <c r="L59" s="40"/>
      <c r="M59" s="40"/>
      <c r="N59" s="40"/>
    </row>
    <row r="60" spans="4:14" x14ac:dyDescent="0.2">
      <c r="D60" s="1"/>
      <c r="E60" s="1"/>
      <c r="J60" s="40"/>
      <c r="K60" s="40"/>
      <c r="L60" s="40"/>
      <c r="M60" s="40"/>
      <c r="N60" s="40"/>
    </row>
    <row r="61" spans="4:14" x14ac:dyDescent="0.2">
      <c r="D61" s="1"/>
      <c r="E61" s="1"/>
      <c r="J61" s="40"/>
      <c r="K61" s="40"/>
      <c r="L61" s="40"/>
      <c r="M61" s="40"/>
      <c r="N61" s="40"/>
    </row>
    <row r="62" spans="4:14" x14ac:dyDescent="0.2">
      <c r="D62" s="1"/>
      <c r="E62" s="1"/>
      <c r="J62" s="40"/>
      <c r="K62" s="40"/>
      <c r="L62" s="40"/>
      <c r="M62" s="40"/>
      <c r="N62" s="40"/>
    </row>
    <row r="63" spans="4:14" x14ac:dyDescent="0.2">
      <c r="E63" s="1"/>
      <c r="J63" s="40"/>
      <c r="K63" s="40"/>
      <c r="L63" s="40"/>
      <c r="M63" s="40"/>
      <c r="N63" s="40"/>
    </row>
    <row r="64" spans="4:14" x14ac:dyDescent="0.2">
      <c r="J64" s="40"/>
      <c r="K64" s="40"/>
      <c r="L64" s="40"/>
      <c r="M64" s="40"/>
      <c r="N64" s="40"/>
    </row>
  </sheetData>
  <mergeCells count="24">
    <mergeCell ref="D3:G3"/>
    <mergeCell ref="D4:E5"/>
    <mergeCell ref="F4:G5"/>
    <mergeCell ref="D24:G24"/>
    <mergeCell ref="D25:E26"/>
    <mergeCell ref="F25:G26"/>
    <mergeCell ref="C28:C44"/>
    <mergeCell ref="C7:C22"/>
    <mergeCell ref="O28:O44"/>
    <mergeCell ref="J25:K26"/>
    <mergeCell ref="L25:M26"/>
    <mergeCell ref="I28:I44"/>
    <mergeCell ref="P3:S3"/>
    <mergeCell ref="P4:Q5"/>
    <mergeCell ref="R4:S5"/>
    <mergeCell ref="O7:O22"/>
    <mergeCell ref="P24:S24"/>
    <mergeCell ref="P25:Q26"/>
    <mergeCell ref="R25:S26"/>
    <mergeCell ref="J3:M3"/>
    <mergeCell ref="J4:K5"/>
    <mergeCell ref="L4:M5"/>
    <mergeCell ref="I7:I22"/>
    <mergeCell ref="J24:M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90"/>
  <sheetViews>
    <sheetView workbookViewId="0">
      <selection activeCell="E42" sqref="E42"/>
    </sheetView>
  </sheetViews>
  <sheetFormatPr baseColWidth="10" defaultColWidth="11" defaultRowHeight="16" x14ac:dyDescent="0.2"/>
  <cols>
    <col min="2" max="2" width="10.83203125" customWidth="1"/>
    <col min="3" max="3" width="15.33203125" customWidth="1"/>
    <col min="8" max="8" width="15.1640625" customWidth="1"/>
    <col min="13" max="13" width="13" customWidth="1"/>
    <col min="14" max="14" width="14.33203125" customWidth="1"/>
  </cols>
  <sheetData>
    <row r="2" spans="2:26" ht="25" customHeight="1" thickBot="1" x14ac:dyDescent="0.25"/>
    <row r="3" spans="2:26" ht="17" hidden="1" thickBot="1" x14ac:dyDescent="0.25"/>
    <row r="4" spans="2:26" ht="37" customHeight="1" thickBot="1" x14ac:dyDescent="0.25">
      <c r="B4" s="470" t="s">
        <v>405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  <c r="R4" s="471"/>
      <c r="S4" s="471"/>
      <c r="T4" s="471"/>
      <c r="U4" s="471"/>
      <c r="V4" s="471"/>
      <c r="W4" s="471"/>
      <c r="X4" s="471"/>
      <c r="Y4" s="471"/>
      <c r="Z4" s="472"/>
    </row>
    <row r="5" spans="2:26" ht="17" customHeight="1" thickBo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22" thickBot="1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480" t="s">
        <v>0</v>
      </c>
      <c r="Q6" s="481"/>
      <c r="R6" s="482"/>
      <c r="S6" s="1"/>
      <c r="T6" s="480" t="s">
        <v>1</v>
      </c>
      <c r="U6" s="481"/>
      <c r="V6" s="482"/>
      <c r="W6" s="1"/>
      <c r="X6" s="480" t="s">
        <v>2</v>
      </c>
      <c r="Y6" s="481"/>
      <c r="Z6" s="482"/>
    </row>
    <row r="7" spans="2:26" ht="16" customHeight="1" x14ac:dyDescent="0.2">
      <c r="B7" s="1"/>
      <c r="C7" s="483" t="s">
        <v>3</v>
      </c>
      <c r="D7" s="457" t="s">
        <v>4</v>
      </c>
      <c r="E7" s="468" t="s">
        <v>5</v>
      </c>
      <c r="F7" s="457" t="s">
        <v>6</v>
      </c>
      <c r="G7" s="457" t="s">
        <v>7</v>
      </c>
      <c r="H7" s="459" t="s">
        <v>8</v>
      </c>
      <c r="I7" s="461" t="s">
        <v>9</v>
      </c>
      <c r="J7" s="462"/>
      <c r="K7" s="461" t="s">
        <v>10</v>
      </c>
      <c r="L7" s="462"/>
      <c r="M7" s="457" t="s">
        <v>11</v>
      </c>
      <c r="N7" s="473" t="s">
        <v>12</v>
      </c>
      <c r="O7" s="2"/>
      <c r="P7" s="475" t="s">
        <v>13</v>
      </c>
      <c r="Q7" s="476"/>
      <c r="R7" s="477"/>
      <c r="S7" s="1"/>
      <c r="T7" s="475" t="s">
        <v>13</v>
      </c>
      <c r="U7" s="476"/>
      <c r="V7" s="477"/>
      <c r="W7" s="1"/>
      <c r="X7" s="475" t="s">
        <v>13</v>
      </c>
      <c r="Y7" s="476"/>
      <c r="Z7" s="477"/>
    </row>
    <row r="8" spans="2:26" ht="16" customHeight="1" thickBot="1" x14ac:dyDescent="0.25">
      <c r="B8" s="1"/>
      <c r="C8" s="484"/>
      <c r="D8" s="458"/>
      <c r="E8" s="469"/>
      <c r="F8" s="458"/>
      <c r="G8" s="458"/>
      <c r="H8" s="460"/>
      <c r="I8" s="463"/>
      <c r="J8" s="464"/>
      <c r="K8" s="463"/>
      <c r="L8" s="464"/>
      <c r="M8" s="458"/>
      <c r="N8" s="474"/>
      <c r="O8" s="2"/>
      <c r="P8" s="13" t="s">
        <v>14</v>
      </c>
      <c r="Q8" s="14" t="s">
        <v>15</v>
      </c>
      <c r="R8" s="15" t="s">
        <v>16</v>
      </c>
      <c r="S8" s="1"/>
      <c r="T8" s="13" t="s">
        <v>14</v>
      </c>
      <c r="U8" s="14" t="s">
        <v>15</v>
      </c>
      <c r="V8" s="15" t="s">
        <v>16</v>
      </c>
      <c r="W8" s="1"/>
      <c r="X8" s="13" t="s">
        <v>14</v>
      </c>
      <c r="Y8" s="14" t="s">
        <v>15</v>
      </c>
      <c r="Z8" s="15" t="s">
        <v>16</v>
      </c>
    </row>
    <row r="9" spans="2:26" ht="16" customHeight="1" thickBot="1" x14ac:dyDescent="0.25">
      <c r="B9" s="1"/>
      <c r="C9" s="16"/>
      <c r="D9" s="16"/>
      <c r="E9" s="16"/>
      <c r="F9" s="16"/>
      <c r="G9" s="16"/>
      <c r="H9" s="16"/>
      <c r="I9" s="16" t="s">
        <v>17</v>
      </c>
      <c r="J9" s="16" t="s">
        <v>18</v>
      </c>
      <c r="K9" s="16" t="s">
        <v>17</v>
      </c>
      <c r="L9" s="16" t="s">
        <v>18</v>
      </c>
      <c r="M9" s="16"/>
      <c r="N9" s="1"/>
      <c r="O9" s="1"/>
      <c r="P9" s="16"/>
      <c r="Q9" s="16"/>
      <c r="R9" s="16"/>
      <c r="S9" s="1"/>
      <c r="T9" s="16"/>
      <c r="U9" s="16"/>
      <c r="V9" s="16"/>
      <c r="W9" s="1"/>
      <c r="X9" s="16"/>
      <c r="Y9" s="16"/>
      <c r="Z9" s="16"/>
    </row>
    <row r="10" spans="2:26" ht="16" customHeight="1" x14ac:dyDescent="0.2">
      <c r="B10" s="465" t="s">
        <v>19</v>
      </c>
      <c r="C10" s="268" t="s">
        <v>20</v>
      </c>
      <c r="D10" s="266" t="s">
        <v>21</v>
      </c>
      <c r="E10" s="266" t="s">
        <v>22</v>
      </c>
      <c r="F10" s="266">
        <v>70</v>
      </c>
      <c r="G10" s="116" t="s">
        <v>17</v>
      </c>
      <c r="H10" s="266" t="s">
        <v>23</v>
      </c>
      <c r="I10" s="116"/>
      <c r="J10" s="116"/>
      <c r="K10" s="478"/>
      <c r="L10" s="478"/>
      <c r="M10" s="35"/>
      <c r="N10" s="267" t="s">
        <v>24</v>
      </c>
      <c r="O10" s="1"/>
      <c r="P10" s="17"/>
      <c r="Q10" s="6">
        <v>0.2457</v>
      </c>
      <c r="R10" s="7">
        <v>0.21809999999999999</v>
      </c>
      <c r="S10" s="1"/>
      <c r="T10" s="17"/>
      <c r="U10" s="6">
        <v>8.4199999999999997E-2</v>
      </c>
      <c r="V10" s="7">
        <v>6.8099999999999994E-2</v>
      </c>
      <c r="W10" s="1"/>
      <c r="X10" s="17"/>
      <c r="Y10" s="6">
        <v>9000</v>
      </c>
      <c r="Z10" s="7">
        <v>2820</v>
      </c>
    </row>
    <row r="11" spans="2:26" ht="16" customHeight="1" x14ac:dyDescent="0.2">
      <c r="B11" s="466"/>
      <c r="C11" s="27" t="s">
        <v>20</v>
      </c>
      <c r="D11" s="1" t="s">
        <v>25</v>
      </c>
      <c r="E11" s="1" t="s">
        <v>22</v>
      </c>
      <c r="F11" s="1">
        <v>75</v>
      </c>
      <c r="G11" s="80" t="s">
        <v>18</v>
      </c>
      <c r="H11" s="1" t="s">
        <v>23</v>
      </c>
      <c r="I11" s="80"/>
      <c r="J11" s="80"/>
      <c r="K11" s="479"/>
      <c r="L11" s="479"/>
      <c r="M11" s="36"/>
      <c r="N11" s="28" t="s">
        <v>24</v>
      </c>
      <c r="O11" s="1"/>
      <c r="P11" s="18"/>
      <c r="Q11" s="1">
        <v>0.37669999999999998</v>
      </c>
      <c r="R11" s="9">
        <v>0.30990000000000001</v>
      </c>
      <c r="S11" s="1"/>
      <c r="T11" s="18"/>
      <c r="U11" s="1">
        <v>0.36470000000000002</v>
      </c>
      <c r="V11" s="9">
        <v>0.38640000000000002</v>
      </c>
      <c r="W11" s="1"/>
      <c r="X11" s="18"/>
      <c r="Y11" s="1">
        <v>8010</v>
      </c>
      <c r="Z11" s="9">
        <v>6390</v>
      </c>
    </row>
    <row r="12" spans="2:26" ht="16" customHeight="1" x14ac:dyDescent="0.2">
      <c r="B12" s="466"/>
      <c r="C12" s="27" t="s">
        <v>20</v>
      </c>
      <c r="D12" s="1" t="s">
        <v>26</v>
      </c>
      <c r="E12" s="1" t="s">
        <v>22</v>
      </c>
      <c r="F12" s="1">
        <v>69</v>
      </c>
      <c r="G12" s="80" t="s">
        <v>17</v>
      </c>
      <c r="H12" s="1" t="s">
        <v>23</v>
      </c>
      <c r="I12" s="80"/>
      <c r="J12" s="80"/>
      <c r="K12" s="479"/>
      <c r="L12" s="479"/>
      <c r="M12" s="36"/>
      <c r="N12" s="272" t="s">
        <v>24</v>
      </c>
      <c r="O12" s="3"/>
      <c r="P12" s="18"/>
      <c r="Q12" s="1">
        <v>0.55710000000000004</v>
      </c>
      <c r="R12" s="9">
        <v>0.19939999999999999</v>
      </c>
      <c r="S12" s="1"/>
      <c r="T12" s="18"/>
      <c r="U12" s="1">
        <v>0.2949</v>
      </c>
      <c r="V12" s="9">
        <v>0.19539999999999999</v>
      </c>
      <c r="W12" s="1"/>
      <c r="X12" s="18"/>
      <c r="Y12" s="1">
        <v>6150</v>
      </c>
      <c r="Z12" s="9">
        <v>10110</v>
      </c>
    </row>
    <row r="13" spans="2:26" ht="16" customHeight="1" x14ac:dyDescent="0.2">
      <c r="B13" s="466"/>
      <c r="C13" s="27" t="s">
        <v>20</v>
      </c>
      <c r="D13" s="1" t="s">
        <v>27</v>
      </c>
      <c r="E13" s="1" t="s">
        <v>22</v>
      </c>
      <c r="F13" s="1">
        <v>67</v>
      </c>
      <c r="G13" s="80" t="s">
        <v>18</v>
      </c>
      <c r="H13" s="1" t="s">
        <v>23</v>
      </c>
      <c r="I13" s="80"/>
      <c r="J13" s="80"/>
      <c r="K13" s="479"/>
      <c r="L13" s="479"/>
      <c r="M13" s="36"/>
      <c r="N13" s="272" t="s">
        <v>24</v>
      </c>
      <c r="O13" s="3"/>
      <c r="P13" s="18"/>
      <c r="Q13" s="1">
        <v>0.3609</v>
      </c>
      <c r="R13" s="9">
        <v>0.35970000000000002</v>
      </c>
      <c r="S13" s="1"/>
      <c r="T13" s="18"/>
      <c r="U13" s="1">
        <v>0.4582</v>
      </c>
      <c r="V13" s="9">
        <v>0.40510000000000002</v>
      </c>
      <c r="W13" s="1"/>
      <c r="X13" s="18"/>
      <c r="Y13" s="1">
        <v>6090</v>
      </c>
      <c r="Z13" s="9">
        <v>8490</v>
      </c>
    </row>
    <row r="14" spans="2:26" ht="16" customHeight="1" x14ac:dyDescent="0.2">
      <c r="B14" s="466"/>
      <c r="C14" s="27" t="s">
        <v>20</v>
      </c>
      <c r="D14" s="1" t="s">
        <v>28</v>
      </c>
      <c r="E14" s="1" t="s">
        <v>22</v>
      </c>
      <c r="F14" s="1">
        <v>69</v>
      </c>
      <c r="G14" s="80" t="s">
        <v>17</v>
      </c>
      <c r="H14" s="1" t="s">
        <v>23</v>
      </c>
      <c r="I14" s="80"/>
      <c r="J14" s="80"/>
      <c r="K14" s="479"/>
      <c r="L14" s="479"/>
      <c r="M14" s="36"/>
      <c r="N14" s="272" t="s">
        <v>24</v>
      </c>
      <c r="O14" s="3"/>
      <c r="P14" s="18"/>
      <c r="Q14" s="1">
        <v>0.44369999999999998</v>
      </c>
      <c r="R14" s="9">
        <v>0.28339999999999999</v>
      </c>
      <c r="S14" s="1"/>
      <c r="T14" s="18"/>
      <c r="U14" s="1">
        <v>0.37909999999999999</v>
      </c>
      <c r="V14" s="9">
        <v>0.26279999999999998</v>
      </c>
      <c r="W14" s="1"/>
      <c r="X14" s="18"/>
      <c r="Y14" s="1">
        <v>7890</v>
      </c>
      <c r="Z14" s="9">
        <v>9810</v>
      </c>
    </row>
    <row r="15" spans="2:26" ht="16" customHeight="1" x14ac:dyDescent="0.2">
      <c r="B15" s="466"/>
      <c r="C15" s="27" t="s">
        <v>20</v>
      </c>
      <c r="D15" s="1" t="s">
        <v>29</v>
      </c>
      <c r="E15" s="1" t="s">
        <v>22</v>
      </c>
      <c r="F15" s="1">
        <v>68</v>
      </c>
      <c r="G15" s="80" t="s">
        <v>18</v>
      </c>
      <c r="H15" s="1" t="s">
        <v>23</v>
      </c>
      <c r="I15" s="80"/>
      <c r="J15" s="80"/>
      <c r="K15" s="479"/>
      <c r="L15" s="479"/>
      <c r="M15" s="36"/>
      <c r="N15" s="272" t="s">
        <v>24</v>
      </c>
      <c r="O15" s="3"/>
      <c r="P15" s="18"/>
      <c r="Q15" s="1">
        <v>0.46389999999999998</v>
      </c>
      <c r="R15" s="9">
        <v>0.14710000000000001</v>
      </c>
      <c r="S15" s="1"/>
      <c r="T15" s="18"/>
      <c r="U15" s="1">
        <v>0.3342</v>
      </c>
      <c r="V15" s="9">
        <v>0.15509999999999999</v>
      </c>
      <c r="W15" s="1"/>
      <c r="X15" s="18"/>
      <c r="Y15" s="1">
        <v>9270</v>
      </c>
      <c r="Z15" s="9">
        <v>10290</v>
      </c>
    </row>
    <row r="16" spans="2:26" ht="16" customHeight="1" thickBot="1" x14ac:dyDescent="0.25">
      <c r="B16" s="467"/>
      <c r="C16" s="29" t="s">
        <v>20</v>
      </c>
      <c r="D16" s="30" t="s">
        <v>30</v>
      </c>
      <c r="E16" s="30" t="s">
        <v>22</v>
      </c>
      <c r="F16" s="30">
        <v>23</v>
      </c>
      <c r="G16" s="119" t="s">
        <v>18</v>
      </c>
      <c r="H16" s="30" t="s">
        <v>23</v>
      </c>
      <c r="I16" s="119"/>
      <c r="J16" s="119"/>
      <c r="K16" s="119"/>
      <c r="L16" s="119"/>
      <c r="M16" s="37"/>
      <c r="N16" s="32" t="s">
        <v>24</v>
      </c>
      <c r="O16" s="3"/>
      <c r="P16" s="19"/>
      <c r="Q16" s="11">
        <v>0.51670000000000005</v>
      </c>
      <c r="R16" s="12">
        <v>0.35339999999999999</v>
      </c>
      <c r="S16" s="1"/>
      <c r="T16" s="19"/>
      <c r="U16" s="11">
        <v>0.33789999999999998</v>
      </c>
      <c r="V16" s="12">
        <v>0.27750000000000002</v>
      </c>
      <c r="W16" s="1"/>
      <c r="X16" s="19"/>
      <c r="Y16" s="11">
        <v>1051</v>
      </c>
      <c r="Z16" s="12">
        <v>1567</v>
      </c>
    </row>
    <row r="17" spans="2:26" ht="16" customHeight="1" thickBo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6" customHeight="1" x14ac:dyDescent="0.2">
      <c r="B18" s="465" t="s">
        <v>31</v>
      </c>
      <c r="C18" s="268" t="s">
        <v>20</v>
      </c>
      <c r="D18" s="266" t="s">
        <v>32</v>
      </c>
      <c r="E18" s="266" t="s">
        <v>22</v>
      </c>
      <c r="F18" s="266">
        <v>80</v>
      </c>
      <c r="G18" s="116" t="s">
        <v>17</v>
      </c>
      <c r="H18" s="266" t="s">
        <v>23</v>
      </c>
      <c r="I18" s="478"/>
      <c r="J18" s="478"/>
      <c r="K18" s="478"/>
      <c r="L18" s="478"/>
      <c r="M18" s="35"/>
      <c r="N18" s="267" t="s">
        <v>33</v>
      </c>
      <c r="O18" s="1"/>
      <c r="P18" s="268">
        <v>0.38829999999999998</v>
      </c>
      <c r="Q18" s="113">
        <v>0.38719999999999999</v>
      </c>
      <c r="R18" s="105">
        <v>0.33550000000000002</v>
      </c>
      <c r="S18" s="1"/>
      <c r="T18" s="5">
        <v>0.3972</v>
      </c>
      <c r="U18" s="6">
        <v>0.4078</v>
      </c>
      <c r="V18" s="7">
        <v>0.43319999999999997</v>
      </c>
      <c r="W18" s="1"/>
      <c r="X18" s="5">
        <v>9720</v>
      </c>
      <c r="Y18" s="6">
        <v>7440</v>
      </c>
      <c r="Z18" s="7">
        <v>9480</v>
      </c>
    </row>
    <row r="19" spans="2:26" ht="16" customHeight="1" x14ac:dyDescent="0.2">
      <c r="B19" s="466"/>
      <c r="C19" s="27" t="s">
        <v>20</v>
      </c>
      <c r="D19" s="1" t="s">
        <v>34</v>
      </c>
      <c r="E19" s="1" t="s">
        <v>22</v>
      </c>
      <c r="F19" s="1">
        <v>78</v>
      </c>
      <c r="G19" s="80" t="s">
        <v>17</v>
      </c>
      <c r="H19" s="1" t="s">
        <v>23</v>
      </c>
      <c r="I19" s="479"/>
      <c r="J19" s="479"/>
      <c r="K19" s="479"/>
      <c r="L19" s="479"/>
      <c r="M19" s="36"/>
      <c r="N19" s="28" t="s">
        <v>33</v>
      </c>
      <c r="O19" s="1"/>
      <c r="P19" s="27">
        <v>0.23449999999999999</v>
      </c>
      <c r="Q19" s="23">
        <v>0.30759999999999998</v>
      </c>
      <c r="R19" s="107">
        <v>0.27350000000000002</v>
      </c>
      <c r="S19" s="1"/>
      <c r="T19" s="8">
        <v>0.1313</v>
      </c>
      <c r="U19" s="1">
        <v>0.1293</v>
      </c>
      <c r="V19" s="9">
        <v>0.12330000000000001</v>
      </c>
      <c r="W19" s="1"/>
      <c r="X19" s="8">
        <v>1680</v>
      </c>
      <c r="Y19" s="1">
        <v>2100</v>
      </c>
      <c r="Z19" s="9">
        <v>3210</v>
      </c>
    </row>
    <row r="20" spans="2:26" ht="16" customHeight="1" x14ac:dyDescent="0.2">
      <c r="B20" s="466"/>
      <c r="C20" s="27" t="s">
        <v>20</v>
      </c>
      <c r="D20" s="1" t="s">
        <v>35</v>
      </c>
      <c r="E20" s="1" t="s">
        <v>22</v>
      </c>
      <c r="F20" s="1">
        <v>80</v>
      </c>
      <c r="G20" s="278" t="s">
        <v>17</v>
      </c>
      <c r="H20" s="1" t="s">
        <v>23</v>
      </c>
      <c r="I20" s="479"/>
      <c r="J20" s="479"/>
      <c r="K20" s="479"/>
      <c r="L20" s="479"/>
      <c r="M20" s="36"/>
      <c r="N20" s="28" t="s">
        <v>33</v>
      </c>
      <c r="O20" s="1"/>
      <c r="P20" s="27">
        <v>0.37680000000000002</v>
      </c>
      <c r="Q20" s="23">
        <v>0.41270000000000001</v>
      </c>
      <c r="R20" s="107">
        <v>0.47870000000000001</v>
      </c>
      <c r="S20" s="1"/>
      <c r="T20" s="8">
        <v>0.3664</v>
      </c>
      <c r="U20" s="1">
        <v>0.36620000000000003</v>
      </c>
      <c r="V20" s="9">
        <v>0.39760000000000001</v>
      </c>
      <c r="W20" s="1"/>
      <c r="X20" s="8">
        <v>8070</v>
      </c>
      <c r="Y20" s="1">
        <v>6930</v>
      </c>
      <c r="Z20" s="9">
        <v>9210</v>
      </c>
    </row>
    <row r="21" spans="2:26" ht="16" customHeight="1" x14ac:dyDescent="0.2">
      <c r="B21" s="466"/>
      <c r="C21" s="27" t="s">
        <v>20</v>
      </c>
      <c r="D21" s="1" t="s">
        <v>36</v>
      </c>
      <c r="E21" s="1" t="s">
        <v>22</v>
      </c>
      <c r="F21" s="1">
        <v>78</v>
      </c>
      <c r="G21" s="278" t="s">
        <v>17</v>
      </c>
      <c r="H21" s="3" t="s">
        <v>23</v>
      </c>
      <c r="I21" s="479"/>
      <c r="J21" s="479"/>
      <c r="K21" s="479"/>
      <c r="L21" s="479"/>
      <c r="M21" s="283"/>
      <c r="N21" s="28" t="s">
        <v>33</v>
      </c>
      <c r="O21" s="1"/>
      <c r="P21" s="27">
        <v>0.11219999999999999</v>
      </c>
      <c r="Q21" s="23">
        <v>0.36199999999999999</v>
      </c>
      <c r="R21" s="107">
        <v>0.29270000000000002</v>
      </c>
      <c r="S21" s="1"/>
      <c r="T21" s="8">
        <v>0.12379999999999999</v>
      </c>
      <c r="U21" s="1">
        <v>0.3518</v>
      </c>
      <c r="V21" s="9">
        <v>0.31159999999999999</v>
      </c>
      <c r="W21" s="1"/>
      <c r="X21" s="8">
        <v>2940</v>
      </c>
      <c r="Y21" s="1">
        <v>5520</v>
      </c>
      <c r="Z21" s="9">
        <v>7230</v>
      </c>
    </row>
    <row r="22" spans="2:26" ht="17" customHeight="1" x14ac:dyDescent="0.2">
      <c r="B22" s="466"/>
      <c r="C22" s="27" t="s">
        <v>20</v>
      </c>
      <c r="D22" s="1" t="s">
        <v>37</v>
      </c>
      <c r="E22" s="1" t="s">
        <v>22</v>
      </c>
      <c r="F22" s="1">
        <v>77</v>
      </c>
      <c r="G22" s="278" t="s">
        <v>17</v>
      </c>
      <c r="H22" s="3" t="s">
        <v>23</v>
      </c>
      <c r="I22" s="479"/>
      <c r="J22" s="479"/>
      <c r="K22" s="479"/>
      <c r="L22" s="479"/>
      <c r="M22" s="283"/>
      <c r="N22" s="28" t="s">
        <v>33</v>
      </c>
      <c r="O22" s="1"/>
      <c r="P22" s="27">
        <v>0.32200000000000001</v>
      </c>
      <c r="Q22" s="23">
        <v>0.432</v>
      </c>
      <c r="R22" s="107">
        <v>0.3523</v>
      </c>
      <c r="S22" s="1"/>
      <c r="T22" s="8">
        <v>0.27750000000000002</v>
      </c>
      <c r="U22" s="1">
        <v>0.2732</v>
      </c>
      <c r="V22" s="9">
        <v>0.27710000000000001</v>
      </c>
      <c r="W22" s="1"/>
      <c r="X22" s="8">
        <v>8490</v>
      </c>
      <c r="Y22" s="1">
        <v>5310</v>
      </c>
      <c r="Z22" s="9">
        <v>7020</v>
      </c>
    </row>
    <row r="23" spans="2:26" ht="17" customHeight="1" x14ac:dyDescent="0.2">
      <c r="B23" s="466"/>
      <c r="C23" s="27" t="s">
        <v>20</v>
      </c>
      <c r="D23" s="1" t="s">
        <v>38</v>
      </c>
      <c r="E23" s="1" t="s">
        <v>22</v>
      </c>
      <c r="F23" s="1">
        <v>18</v>
      </c>
      <c r="G23" s="80" t="s">
        <v>18</v>
      </c>
      <c r="H23" s="1" t="s">
        <v>23</v>
      </c>
      <c r="I23" s="80"/>
      <c r="J23" s="80"/>
      <c r="K23" s="80"/>
      <c r="L23" s="80"/>
      <c r="M23" s="36"/>
      <c r="N23" s="28" t="s">
        <v>39</v>
      </c>
      <c r="O23" s="1"/>
      <c r="P23" s="133"/>
      <c r="Q23" s="23">
        <v>0.5534</v>
      </c>
      <c r="R23" s="28">
        <v>0.85109999999999997</v>
      </c>
      <c r="S23" s="1"/>
      <c r="T23" s="18"/>
      <c r="U23" s="1">
        <v>0.29239999999999999</v>
      </c>
      <c r="V23" s="9">
        <v>0.38350000000000001</v>
      </c>
      <c r="W23" s="1"/>
      <c r="X23" s="18"/>
      <c r="Y23" s="1">
        <v>603</v>
      </c>
      <c r="Z23" s="9">
        <v>3367</v>
      </c>
    </row>
    <row r="24" spans="2:26" ht="17" customHeight="1" x14ac:dyDescent="0.2">
      <c r="B24" s="466"/>
      <c r="C24" s="27" t="s">
        <v>20</v>
      </c>
      <c r="D24" s="1" t="s">
        <v>40</v>
      </c>
      <c r="E24" s="1" t="s">
        <v>22</v>
      </c>
      <c r="F24" s="1">
        <v>11</v>
      </c>
      <c r="G24" s="80" t="s">
        <v>17</v>
      </c>
      <c r="H24" s="3" t="s">
        <v>23</v>
      </c>
      <c r="I24" s="80"/>
      <c r="J24" s="80"/>
      <c r="K24" s="80"/>
      <c r="L24" s="80"/>
      <c r="M24" s="283"/>
      <c r="N24" s="28" t="s">
        <v>39</v>
      </c>
      <c r="O24" s="1"/>
      <c r="P24" s="27">
        <v>0.84940000000000004</v>
      </c>
      <c r="Q24" s="1">
        <v>0.76390000000000002</v>
      </c>
      <c r="R24" s="28">
        <v>0.73499999999999999</v>
      </c>
      <c r="S24" s="1"/>
      <c r="T24" s="8">
        <v>0.4204</v>
      </c>
      <c r="U24" s="1">
        <v>0.2576</v>
      </c>
      <c r="V24" s="9">
        <v>0.28010000000000002</v>
      </c>
      <c r="W24" s="1"/>
      <c r="X24" s="8">
        <v>6390</v>
      </c>
      <c r="Y24" s="1">
        <v>3934</v>
      </c>
      <c r="Z24" s="9">
        <v>5126</v>
      </c>
    </row>
    <row r="25" spans="2:26" ht="17" customHeight="1" x14ac:dyDescent="0.2">
      <c r="B25" s="466"/>
      <c r="C25" s="27" t="s">
        <v>20</v>
      </c>
      <c r="D25" s="1" t="s">
        <v>41</v>
      </c>
      <c r="E25" s="1" t="s">
        <v>22</v>
      </c>
      <c r="F25" s="1">
        <v>17</v>
      </c>
      <c r="G25" s="80" t="s">
        <v>18</v>
      </c>
      <c r="H25" s="3" t="s">
        <v>23</v>
      </c>
      <c r="I25" s="80"/>
      <c r="J25" s="80"/>
      <c r="K25" s="80"/>
      <c r="L25" s="80"/>
      <c r="M25" s="283"/>
      <c r="N25" s="28" t="s">
        <v>39</v>
      </c>
      <c r="O25" s="1"/>
      <c r="P25" s="27">
        <v>0.72150000000000003</v>
      </c>
      <c r="Q25" s="1">
        <v>0.64180000000000004</v>
      </c>
      <c r="R25" s="28">
        <v>0.63670000000000004</v>
      </c>
      <c r="S25" s="1"/>
      <c r="T25" s="8">
        <v>0.16270000000000001</v>
      </c>
      <c r="U25" s="1">
        <v>0.14979999999999999</v>
      </c>
      <c r="V25" s="9">
        <v>0.1615</v>
      </c>
      <c r="W25" s="1"/>
      <c r="X25" s="8">
        <v>4166</v>
      </c>
      <c r="Y25" s="1">
        <v>3588</v>
      </c>
      <c r="Z25" s="9">
        <v>6881</v>
      </c>
    </row>
    <row r="26" spans="2:26" ht="17" thickBot="1" x14ac:dyDescent="0.25">
      <c r="B26" s="467"/>
      <c r="C26" s="29" t="s">
        <v>20</v>
      </c>
      <c r="D26" s="30" t="s">
        <v>42</v>
      </c>
      <c r="E26" s="30" t="s">
        <v>22</v>
      </c>
      <c r="F26" s="30">
        <v>73</v>
      </c>
      <c r="G26" s="119" t="s">
        <v>18</v>
      </c>
      <c r="H26" s="33" t="s">
        <v>23</v>
      </c>
      <c r="I26" s="119"/>
      <c r="J26" s="119"/>
      <c r="K26" s="37"/>
      <c r="L26" s="37"/>
      <c r="M26" s="34"/>
      <c r="N26" s="32" t="s">
        <v>43</v>
      </c>
      <c r="O26" s="1"/>
      <c r="P26" s="134"/>
      <c r="Q26" s="135">
        <v>0.42620000000000002</v>
      </c>
      <c r="R26" s="103">
        <v>0.43590000000000001</v>
      </c>
      <c r="S26" s="1"/>
      <c r="T26" s="19"/>
      <c r="U26" s="11">
        <v>0.21149999999999999</v>
      </c>
      <c r="V26" s="12">
        <v>0.20899999999999999</v>
      </c>
      <c r="W26" s="1"/>
      <c r="X26" s="19"/>
      <c r="Y26" s="11">
        <v>4740</v>
      </c>
      <c r="Z26" s="12">
        <v>3450</v>
      </c>
    </row>
    <row r="27" spans="2:26" ht="17" thickBot="1" x14ac:dyDescent="0.25">
      <c r="B27" s="1"/>
      <c r="C27" s="1" t="s">
        <v>44</v>
      </c>
      <c r="D27" s="1" t="s">
        <v>44</v>
      </c>
      <c r="E27" s="1"/>
      <c r="F27" s="1" t="s">
        <v>44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x14ac:dyDescent="0.2">
      <c r="B28" s="465" t="s">
        <v>45</v>
      </c>
      <c r="C28" s="268" t="s">
        <v>20</v>
      </c>
      <c r="D28" s="266" t="s">
        <v>46</v>
      </c>
      <c r="E28" s="26"/>
      <c r="F28" s="266">
        <v>16</v>
      </c>
      <c r="G28" s="116" t="s">
        <v>18</v>
      </c>
      <c r="H28" s="266" t="s">
        <v>47</v>
      </c>
      <c r="I28" s="275"/>
      <c r="J28" s="116"/>
      <c r="K28" s="116"/>
      <c r="L28" s="116"/>
      <c r="M28" s="35"/>
      <c r="N28" s="267" t="s">
        <v>24</v>
      </c>
      <c r="O28" s="1"/>
      <c r="P28" s="5">
        <v>0.40670000000000001</v>
      </c>
      <c r="Q28" s="6">
        <v>0.38600000000000001</v>
      </c>
      <c r="R28" s="7">
        <v>0.31069999999999998</v>
      </c>
      <c r="S28" s="1"/>
      <c r="T28" s="5">
        <v>0.1333</v>
      </c>
      <c r="U28" s="6">
        <v>0.13100000000000001</v>
      </c>
      <c r="V28" s="7">
        <v>8.5000000000000006E-2</v>
      </c>
      <c r="W28" s="1"/>
      <c r="X28" s="5">
        <v>5180</v>
      </c>
      <c r="Y28" s="6">
        <v>3886</v>
      </c>
      <c r="Z28" s="7">
        <v>5030</v>
      </c>
    </row>
    <row r="29" spans="2:26" x14ac:dyDescent="0.2">
      <c r="B29" s="466"/>
      <c r="C29" s="27" t="s">
        <v>20</v>
      </c>
      <c r="D29" s="1" t="s">
        <v>48</v>
      </c>
      <c r="E29" s="20"/>
      <c r="F29" s="82">
        <v>13</v>
      </c>
      <c r="G29" s="277" t="s">
        <v>17</v>
      </c>
      <c r="H29" s="1" t="s">
        <v>47</v>
      </c>
      <c r="I29" s="80"/>
      <c r="J29" s="25"/>
      <c r="K29" s="80"/>
      <c r="L29" s="80"/>
      <c r="M29" s="36"/>
      <c r="N29" s="272" t="s">
        <v>24</v>
      </c>
      <c r="O29" s="3"/>
      <c r="P29" s="8">
        <v>0.49569999999999997</v>
      </c>
      <c r="Q29" s="1">
        <v>0.38069999999999998</v>
      </c>
      <c r="R29" s="9">
        <v>0.40550000000000003</v>
      </c>
      <c r="S29" s="1"/>
      <c r="T29" s="83">
        <v>0.1363</v>
      </c>
      <c r="U29" s="82">
        <v>0.13600000000000001</v>
      </c>
      <c r="V29" s="84">
        <v>0.13300000000000001</v>
      </c>
      <c r="W29" s="1"/>
      <c r="X29" s="8">
        <v>4133</v>
      </c>
      <c r="Y29" s="1">
        <v>2889</v>
      </c>
      <c r="Z29" s="9">
        <v>4126</v>
      </c>
    </row>
    <row r="30" spans="2:26" x14ac:dyDescent="0.2">
      <c r="B30" s="466"/>
      <c r="C30" s="27" t="s">
        <v>20</v>
      </c>
      <c r="D30" s="1" t="s">
        <v>49</v>
      </c>
      <c r="E30" s="20"/>
      <c r="F30" s="82">
        <v>3</v>
      </c>
      <c r="G30" s="277" t="s">
        <v>17</v>
      </c>
      <c r="H30" s="1" t="s">
        <v>47</v>
      </c>
      <c r="I30" s="80"/>
      <c r="J30" s="80"/>
      <c r="K30" s="80"/>
      <c r="L30" s="25"/>
      <c r="M30" s="36"/>
      <c r="N30" s="272" t="s">
        <v>24</v>
      </c>
      <c r="O30" s="3"/>
      <c r="P30" s="83">
        <v>0.57679999999999998</v>
      </c>
      <c r="Q30" s="82">
        <v>0.497</v>
      </c>
      <c r="R30" s="84">
        <v>0.48230000000000001</v>
      </c>
      <c r="S30" s="1"/>
      <c r="T30" s="83">
        <v>0.1067</v>
      </c>
      <c r="U30" s="82">
        <v>0.1012</v>
      </c>
      <c r="V30" s="84">
        <v>8.5199999999999998E-2</v>
      </c>
      <c r="W30" s="1"/>
      <c r="X30" s="8">
        <v>3445</v>
      </c>
      <c r="Y30" s="1">
        <v>5925</v>
      </c>
      <c r="Z30" s="9">
        <v>3962</v>
      </c>
    </row>
    <row r="31" spans="2:26" x14ac:dyDescent="0.2">
      <c r="B31" s="466"/>
      <c r="C31" s="27" t="s">
        <v>20</v>
      </c>
      <c r="D31" s="1" t="s">
        <v>50</v>
      </c>
      <c r="E31" s="20"/>
      <c r="F31" s="82">
        <v>3</v>
      </c>
      <c r="G31" s="277" t="s">
        <v>17</v>
      </c>
      <c r="H31" s="1" t="s">
        <v>47</v>
      </c>
      <c r="I31" s="80"/>
      <c r="J31" s="276"/>
      <c r="K31" s="80"/>
      <c r="L31" s="80"/>
      <c r="M31" s="36"/>
      <c r="N31" s="272" t="s">
        <v>24</v>
      </c>
      <c r="O31" s="3"/>
      <c r="P31" s="83">
        <v>0.69830000000000003</v>
      </c>
      <c r="Q31" s="82">
        <v>0.66090000000000004</v>
      </c>
      <c r="R31" s="84">
        <v>0.66100000000000003</v>
      </c>
      <c r="S31" s="1"/>
      <c r="T31" s="8">
        <v>0.25729999999999997</v>
      </c>
      <c r="U31" s="1">
        <v>0.26679999999999998</v>
      </c>
      <c r="V31" s="9">
        <v>0.28470000000000001</v>
      </c>
      <c r="W31" s="1"/>
      <c r="X31" s="8">
        <v>4356</v>
      </c>
      <c r="Y31" s="1">
        <v>4550</v>
      </c>
      <c r="Z31" s="9">
        <v>5222</v>
      </c>
    </row>
    <row r="32" spans="2:26" x14ac:dyDescent="0.2">
      <c r="B32" s="466"/>
      <c r="C32" s="27" t="s">
        <v>20</v>
      </c>
      <c r="D32" s="1" t="s">
        <v>51</v>
      </c>
      <c r="E32" s="20"/>
      <c r="F32" s="1">
        <v>7</v>
      </c>
      <c r="G32" s="282" t="s">
        <v>17</v>
      </c>
      <c r="H32" s="3" t="s">
        <v>47</v>
      </c>
      <c r="I32" s="278"/>
      <c r="J32" s="278"/>
      <c r="K32" s="80"/>
      <c r="L32" s="80"/>
      <c r="M32" s="36"/>
      <c r="N32" s="272" t="s">
        <v>24</v>
      </c>
      <c r="O32" s="3"/>
      <c r="P32" s="18"/>
      <c r="Q32" s="1">
        <v>0.25800000000000001</v>
      </c>
      <c r="R32" s="9">
        <v>0.24349999999999999</v>
      </c>
      <c r="S32" s="1"/>
      <c r="T32" s="18"/>
      <c r="U32" s="1">
        <v>0.46879999999999999</v>
      </c>
      <c r="V32" s="9">
        <v>0.29380000000000001</v>
      </c>
      <c r="W32" s="1"/>
      <c r="X32" s="18"/>
      <c r="Y32" s="1">
        <v>3888</v>
      </c>
      <c r="Z32" s="9">
        <v>7665</v>
      </c>
    </row>
    <row r="33" spans="2:26" x14ac:dyDescent="0.2">
      <c r="B33" s="466"/>
      <c r="C33" s="27" t="s">
        <v>20</v>
      </c>
      <c r="D33" s="1" t="s">
        <v>52</v>
      </c>
      <c r="E33" s="20"/>
      <c r="F33" s="1">
        <v>4</v>
      </c>
      <c r="G33" s="282" t="s">
        <v>17</v>
      </c>
      <c r="H33" s="3" t="s">
        <v>47</v>
      </c>
      <c r="I33" s="278"/>
      <c r="J33" s="278"/>
      <c r="K33" s="80"/>
      <c r="L33" s="80"/>
      <c r="M33" s="36"/>
      <c r="N33" s="272" t="s">
        <v>24</v>
      </c>
      <c r="O33" s="3"/>
      <c r="P33" s="18"/>
      <c r="Q33" s="1">
        <v>0.82210000000000005</v>
      </c>
      <c r="R33" s="9">
        <v>0.41510000000000002</v>
      </c>
      <c r="S33" s="1"/>
      <c r="T33" s="18"/>
      <c r="U33" s="1">
        <v>0.54679999999999995</v>
      </c>
      <c r="V33" s="9">
        <v>0.26250000000000001</v>
      </c>
      <c r="W33" s="1"/>
      <c r="X33" s="18"/>
      <c r="Y33" s="1">
        <v>3087</v>
      </c>
      <c r="Z33" s="9">
        <v>7447</v>
      </c>
    </row>
    <row r="34" spans="2:26" x14ac:dyDescent="0.2">
      <c r="B34" s="466"/>
      <c r="C34" s="27" t="s">
        <v>20</v>
      </c>
      <c r="D34" s="1" t="s">
        <v>53</v>
      </c>
      <c r="E34" s="20"/>
      <c r="F34" s="1">
        <v>4</v>
      </c>
      <c r="G34" s="282" t="s">
        <v>17</v>
      </c>
      <c r="H34" s="3" t="s">
        <v>47</v>
      </c>
      <c r="I34" s="278"/>
      <c r="J34" s="279"/>
      <c r="K34" s="80"/>
      <c r="L34" s="80"/>
      <c r="M34" s="36"/>
      <c r="N34" s="272" t="s">
        <v>24</v>
      </c>
      <c r="O34" s="3"/>
      <c r="P34" s="18"/>
      <c r="Q34" s="1">
        <v>0.434</v>
      </c>
      <c r="R34" s="9">
        <v>0.45889999999999997</v>
      </c>
      <c r="S34" s="1"/>
      <c r="T34" s="18"/>
      <c r="U34" s="1">
        <v>0.20269999999999999</v>
      </c>
      <c r="V34" s="9">
        <v>0.26829999999999998</v>
      </c>
      <c r="W34" s="1"/>
      <c r="X34" s="18"/>
      <c r="Y34" s="1">
        <v>1581</v>
      </c>
      <c r="Z34" s="9">
        <v>5884</v>
      </c>
    </row>
    <row r="35" spans="2:26" ht="17" thickBot="1" x14ac:dyDescent="0.25">
      <c r="B35" s="467"/>
      <c r="C35" s="29" t="s">
        <v>20</v>
      </c>
      <c r="D35" s="30" t="s">
        <v>54</v>
      </c>
      <c r="E35" s="31"/>
      <c r="F35" s="30">
        <v>3</v>
      </c>
      <c r="G35" s="282" t="s">
        <v>17</v>
      </c>
      <c r="H35" s="33" t="s">
        <v>47</v>
      </c>
      <c r="I35" s="280"/>
      <c r="J35" s="280"/>
      <c r="K35" s="119"/>
      <c r="L35" s="281"/>
      <c r="M35" s="37"/>
      <c r="N35" s="32" t="s">
        <v>24</v>
      </c>
      <c r="O35" s="3"/>
      <c r="P35" s="19"/>
      <c r="Q35" s="11">
        <v>0.51539999999999997</v>
      </c>
      <c r="R35" s="12">
        <v>0.46079999999999999</v>
      </c>
      <c r="S35" s="1"/>
      <c r="T35" s="19"/>
      <c r="U35" s="11">
        <v>0.17150000000000001</v>
      </c>
      <c r="V35" s="12">
        <v>0.20519999999999999</v>
      </c>
      <c r="W35" s="1"/>
      <c r="X35" s="19"/>
      <c r="Y35" s="11">
        <v>390</v>
      </c>
      <c r="Z35" s="12">
        <v>6756</v>
      </c>
    </row>
    <row r="36" spans="2:26" ht="17" thickBo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2">
      <c r="B37" s="454" t="s">
        <v>55</v>
      </c>
      <c r="C37" s="268" t="s">
        <v>20</v>
      </c>
      <c r="D37" s="266" t="s">
        <v>56</v>
      </c>
      <c r="E37" s="26"/>
      <c r="F37" s="266">
        <v>21</v>
      </c>
      <c r="G37" s="116" t="s">
        <v>18</v>
      </c>
      <c r="H37" s="26"/>
      <c r="I37" s="86"/>
      <c r="J37" s="86"/>
      <c r="K37" s="35"/>
      <c r="L37" s="35"/>
      <c r="M37" s="35"/>
      <c r="N37" s="267" t="s">
        <v>43</v>
      </c>
      <c r="O37" s="1"/>
      <c r="P37" s="5">
        <v>0.87190000000000001</v>
      </c>
      <c r="Q37" s="6">
        <v>0.71340000000000003</v>
      </c>
      <c r="R37" s="7">
        <v>0.89959999999999996</v>
      </c>
      <c r="S37" s="1"/>
      <c r="T37" s="5">
        <v>0.36509999999999998</v>
      </c>
      <c r="U37" s="6">
        <v>0.38919999999999999</v>
      </c>
      <c r="V37" s="7">
        <v>0.38129999999999997</v>
      </c>
      <c r="W37" s="1"/>
      <c r="X37" s="5">
        <v>4222</v>
      </c>
      <c r="Y37" s="6">
        <v>5761</v>
      </c>
      <c r="Z37" s="7">
        <v>3928</v>
      </c>
    </row>
    <row r="38" spans="2:26" x14ac:dyDescent="0.2">
      <c r="B38" s="455"/>
      <c r="C38" s="27" t="s">
        <v>20</v>
      </c>
      <c r="D38" s="1" t="s">
        <v>57</v>
      </c>
      <c r="E38" s="20"/>
      <c r="F38" s="1">
        <v>15</v>
      </c>
      <c r="G38" s="80" t="s">
        <v>17</v>
      </c>
      <c r="H38" s="20"/>
      <c r="I38" s="264"/>
      <c r="J38" s="264"/>
      <c r="K38" s="36"/>
      <c r="L38" s="36"/>
      <c r="M38" s="36"/>
      <c r="N38" s="28" t="s">
        <v>43</v>
      </c>
      <c r="O38" s="1"/>
      <c r="P38" s="8">
        <v>0.71619999999999995</v>
      </c>
      <c r="Q38" s="1">
        <v>0.6331</v>
      </c>
      <c r="R38" s="9">
        <v>0.7248</v>
      </c>
      <c r="S38" s="1"/>
      <c r="T38" s="8">
        <v>0.24940000000000001</v>
      </c>
      <c r="U38" s="1">
        <v>0.2631</v>
      </c>
      <c r="V38" s="9">
        <v>0.26140000000000002</v>
      </c>
      <c r="W38" s="1"/>
      <c r="X38" s="8">
        <v>1298</v>
      </c>
      <c r="Y38" s="1">
        <v>5717</v>
      </c>
      <c r="Z38" s="9">
        <v>3405</v>
      </c>
    </row>
    <row r="39" spans="2:26" ht="17" thickBot="1" x14ac:dyDescent="0.25">
      <c r="B39" s="456"/>
      <c r="C39" s="29" t="s">
        <v>20</v>
      </c>
      <c r="D39" s="30" t="s">
        <v>58</v>
      </c>
      <c r="E39" s="31"/>
      <c r="F39" s="30">
        <v>15</v>
      </c>
      <c r="G39" s="119" t="s">
        <v>17</v>
      </c>
      <c r="H39" s="31"/>
      <c r="I39" s="87"/>
      <c r="J39" s="87"/>
      <c r="K39" s="37"/>
      <c r="L39" s="37"/>
      <c r="M39" s="37"/>
      <c r="N39" s="32" t="s">
        <v>43</v>
      </c>
      <c r="O39" s="1"/>
      <c r="P39" s="10">
        <v>0.96189999999999998</v>
      </c>
      <c r="Q39" s="11">
        <v>0.50970000000000004</v>
      </c>
      <c r="R39" s="12">
        <v>0.80030000000000001</v>
      </c>
      <c r="S39" s="1"/>
      <c r="T39" s="10">
        <v>0.3402</v>
      </c>
      <c r="U39" s="11">
        <v>0.3715</v>
      </c>
      <c r="V39" s="12">
        <v>0.33100000000000002</v>
      </c>
      <c r="W39" s="1"/>
      <c r="X39" s="10">
        <v>1037</v>
      </c>
      <c r="Y39" s="11">
        <v>6628</v>
      </c>
      <c r="Z39" s="12">
        <v>1417</v>
      </c>
    </row>
    <row r="41" spans="2:26" ht="17" thickBot="1" x14ac:dyDescent="0.25"/>
    <row r="42" spans="2:26" ht="17" thickBot="1" x14ac:dyDescent="0.25">
      <c r="F42" s="380"/>
      <c r="G42" s="540" t="s">
        <v>406</v>
      </c>
      <c r="H42" s="541"/>
    </row>
    <row r="43" spans="2:26" ht="17" thickBot="1" x14ac:dyDescent="0.25">
      <c r="F43" s="381"/>
      <c r="G43" s="540" t="s">
        <v>407</v>
      </c>
      <c r="H43" s="541"/>
    </row>
    <row r="44" spans="2:26" ht="17" thickBot="1" x14ac:dyDescent="0.25">
      <c r="F44" s="382"/>
      <c r="G44" s="540" t="s">
        <v>408</v>
      </c>
      <c r="H44" s="541"/>
    </row>
    <row r="45" spans="2:26" ht="17" thickBot="1" x14ac:dyDescent="0.25">
      <c r="F45" s="383"/>
      <c r="G45" s="540" t="s">
        <v>409</v>
      </c>
      <c r="H45" s="541"/>
    </row>
    <row r="46" spans="2:26" ht="16" customHeight="1" x14ac:dyDescent="0.2"/>
    <row r="47" spans="2:26" ht="17" customHeight="1" thickBot="1" x14ac:dyDescent="0.25"/>
    <row r="48" spans="2:26" ht="27" thickBot="1" x14ac:dyDescent="0.25">
      <c r="B48" s="88" t="s">
        <v>189</v>
      </c>
      <c r="C48" s="504" t="s">
        <v>235</v>
      </c>
      <c r="D48" s="505"/>
      <c r="E48" s="506"/>
      <c r="G48" s="88" t="s">
        <v>191</v>
      </c>
      <c r="H48" s="504" t="s">
        <v>236</v>
      </c>
      <c r="I48" s="505"/>
      <c r="J48" s="506"/>
      <c r="L48" s="88" t="s">
        <v>193</v>
      </c>
      <c r="M48" s="504" t="s">
        <v>237</v>
      </c>
      <c r="N48" s="505"/>
      <c r="O48" s="506"/>
      <c r="Q48" s="88" t="s">
        <v>238</v>
      </c>
      <c r="R48" s="504" t="s">
        <v>45</v>
      </c>
      <c r="S48" s="505"/>
      <c r="T48" s="506"/>
    </row>
    <row r="49" spans="3:20" ht="17" thickBot="1" x14ac:dyDescent="0.25"/>
    <row r="50" spans="3:20" ht="24" customHeight="1" x14ac:dyDescent="0.2">
      <c r="D50" s="536" t="s">
        <v>239</v>
      </c>
      <c r="E50" s="537"/>
      <c r="I50" s="536" t="s">
        <v>239</v>
      </c>
      <c r="J50" s="537"/>
      <c r="N50" s="536" t="s">
        <v>239</v>
      </c>
      <c r="O50" s="537"/>
      <c r="S50" s="536" t="s">
        <v>239</v>
      </c>
      <c r="T50" s="537"/>
    </row>
    <row r="51" spans="3:20" ht="17" thickBot="1" x14ac:dyDescent="0.25">
      <c r="D51" s="538"/>
      <c r="E51" s="539"/>
      <c r="I51" s="538"/>
      <c r="J51" s="539"/>
      <c r="N51" s="538"/>
      <c r="O51" s="539"/>
      <c r="S51" s="538"/>
      <c r="T51" s="539"/>
    </row>
    <row r="52" spans="3:20" ht="17" thickBot="1" x14ac:dyDescent="0.25">
      <c r="C52" s="104" t="s">
        <v>4</v>
      </c>
      <c r="D52" s="100" t="s">
        <v>14</v>
      </c>
      <c r="E52" s="267" t="s">
        <v>15</v>
      </c>
      <c r="H52" s="104" t="s">
        <v>4</v>
      </c>
      <c r="I52" s="100" t="s">
        <v>15</v>
      </c>
      <c r="J52" s="267" t="s">
        <v>240</v>
      </c>
      <c r="M52" s="104" t="s">
        <v>4</v>
      </c>
      <c r="N52" s="100" t="s">
        <v>15</v>
      </c>
      <c r="O52" s="267" t="s">
        <v>240</v>
      </c>
      <c r="R52" s="104" t="s">
        <v>4</v>
      </c>
      <c r="S52" s="100" t="s">
        <v>15</v>
      </c>
      <c r="T52" s="267" t="s">
        <v>240</v>
      </c>
    </row>
    <row r="53" spans="3:20" x14ac:dyDescent="0.2">
      <c r="C53" s="138" t="s">
        <v>32</v>
      </c>
      <c r="D53" s="122">
        <v>0.3972</v>
      </c>
      <c r="E53" s="371">
        <v>0.4078</v>
      </c>
      <c r="H53" s="141" t="s">
        <v>32</v>
      </c>
      <c r="I53" s="373">
        <v>0.4078</v>
      </c>
      <c r="J53" s="129">
        <v>0.43319999999999997</v>
      </c>
      <c r="M53" s="138" t="s">
        <v>21</v>
      </c>
      <c r="N53" s="122">
        <v>8.4199999999999997E-2</v>
      </c>
      <c r="O53" s="126">
        <v>6.8099999999999994E-2</v>
      </c>
      <c r="R53" s="138" t="s">
        <v>46</v>
      </c>
      <c r="S53" s="100">
        <v>0.13100000000000001</v>
      </c>
      <c r="T53" s="7">
        <v>8.5000000000000006E-2</v>
      </c>
    </row>
    <row r="54" spans="3:20" x14ac:dyDescent="0.2">
      <c r="C54" s="139" t="s">
        <v>34</v>
      </c>
      <c r="D54" s="123">
        <v>0.1313</v>
      </c>
      <c r="E54" s="372">
        <v>0.1293</v>
      </c>
      <c r="H54" s="142" t="s">
        <v>34</v>
      </c>
      <c r="I54" s="374">
        <v>0.1293</v>
      </c>
      <c r="J54" s="130">
        <v>0.12330000000000001</v>
      </c>
      <c r="M54" s="139" t="s">
        <v>25</v>
      </c>
      <c r="N54" s="123">
        <v>0.36470000000000002</v>
      </c>
      <c r="O54" s="127">
        <v>0.38640000000000002</v>
      </c>
      <c r="R54" s="139" t="s">
        <v>48</v>
      </c>
      <c r="S54" s="144">
        <v>0.13600000000000001</v>
      </c>
      <c r="T54" s="84">
        <v>0.13300000000000001</v>
      </c>
    </row>
    <row r="55" spans="3:20" x14ac:dyDescent="0.2">
      <c r="C55" s="139" t="s">
        <v>35</v>
      </c>
      <c r="D55" s="123">
        <v>0.3664</v>
      </c>
      <c r="E55" s="372">
        <v>0.36620000000000003</v>
      </c>
      <c r="H55" s="142" t="s">
        <v>35</v>
      </c>
      <c r="I55" s="374">
        <v>0.36620000000000003</v>
      </c>
      <c r="J55" s="130">
        <v>0.39760000000000001</v>
      </c>
      <c r="M55" s="139" t="s">
        <v>26</v>
      </c>
      <c r="N55" s="123">
        <v>0.2949</v>
      </c>
      <c r="O55" s="127">
        <v>0.19539999999999999</v>
      </c>
      <c r="R55" s="139" t="s">
        <v>49</v>
      </c>
      <c r="S55" s="144">
        <v>0.1012</v>
      </c>
      <c r="T55" s="84">
        <v>8.5199999999999998E-2</v>
      </c>
    </row>
    <row r="56" spans="3:20" x14ac:dyDescent="0.2">
      <c r="C56" s="139" t="s">
        <v>36</v>
      </c>
      <c r="D56" s="123">
        <v>0.12379999999999999</v>
      </c>
      <c r="E56" s="372">
        <v>0.3518</v>
      </c>
      <c r="H56" s="142" t="s">
        <v>36</v>
      </c>
      <c r="I56" s="374">
        <v>0.3518</v>
      </c>
      <c r="J56" s="130">
        <v>0.31159999999999999</v>
      </c>
      <c r="M56" s="139" t="s">
        <v>27</v>
      </c>
      <c r="N56" s="123">
        <v>0.4582</v>
      </c>
      <c r="O56" s="127">
        <v>0.40510000000000002</v>
      </c>
      <c r="R56" s="139" t="s">
        <v>50</v>
      </c>
      <c r="S56" s="101">
        <v>0.26679999999999998</v>
      </c>
      <c r="T56" s="9">
        <v>0.28470000000000001</v>
      </c>
    </row>
    <row r="57" spans="3:20" x14ac:dyDescent="0.2">
      <c r="C57" s="139" t="s">
        <v>37</v>
      </c>
      <c r="D57" s="123">
        <v>0.27750000000000002</v>
      </c>
      <c r="E57" s="372">
        <v>0.2732</v>
      </c>
      <c r="H57" s="142" t="s">
        <v>37</v>
      </c>
      <c r="I57" s="374">
        <v>0.2732</v>
      </c>
      <c r="J57" s="130">
        <v>0.27710000000000001</v>
      </c>
      <c r="M57" s="139" t="s">
        <v>28</v>
      </c>
      <c r="N57" s="123">
        <v>0.37909999999999999</v>
      </c>
      <c r="O57" s="127">
        <v>0.26279999999999998</v>
      </c>
      <c r="R57" s="139" t="s">
        <v>51</v>
      </c>
      <c r="S57" s="101">
        <v>0.46879999999999999</v>
      </c>
      <c r="T57" s="9">
        <v>0.29380000000000001</v>
      </c>
    </row>
    <row r="58" spans="3:20" x14ac:dyDescent="0.2">
      <c r="C58" s="139" t="s">
        <v>40</v>
      </c>
      <c r="D58" s="123">
        <v>0.4204</v>
      </c>
      <c r="E58" s="127">
        <v>0.2576</v>
      </c>
      <c r="H58" s="142" t="s">
        <v>38</v>
      </c>
      <c r="I58" s="73">
        <v>0.29239999999999999</v>
      </c>
      <c r="J58" s="130">
        <v>0.38350000000000001</v>
      </c>
      <c r="M58" s="139" t="s">
        <v>29</v>
      </c>
      <c r="N58" s="123">
        <v>0.3342</v>
      </c>
      <c r="O58" s="127">
        <v>0.15509999999999999</v>
      </c>
      <c r="R58" s="139" t="s">
        <v>52</v>
      </c>
      <c r="S58" s="101">
        <v>0.54679999999999995</v>
      </c>
      <c r="T58" s="9">
        <v>0.26250000000000001</v>
      </c>
    </row>
    <row r="59" spans="3:20" ht="17" thickBot="1" x14ac:dyDescent="0.25">
      <c r="C59" s="139" t="s">
        <v>41</v>
      </c>
      <c r="D59" s="123">
        <v>0.16270000000000001</v>
      </c>
      <c r="E59" s="127">
        <v>0.14979999999999999</v>
      </c>
      <c r="H59" s="142" t="s">
        <v>40</v>
      </c>
      <c r="I59" s="73">
        <v>0.2576</v>
      </c>
      <c r="J59" s="130">
        <v>0.28010000000000002</v>
      </c>
      <c r="M59" s="140" t="s">
        <v>30</v>
      </c>
      <c r="N59" s="124">
        <v>0.33789999999999998</v>
      </c>
      <c r="O59" s="128">
        <v>0.27750000000000002</v>
      </c>
      <c r="R59" s="139" t="s">
        <v>53</v>
      </c>
      <c r="S59" s="101">
        <v>0.20269999999999999</v>
      </c>
      <c r="T59" s="9">
        <v>0.26829999999999998</v>
      </c>
    </row>
    <row r="60" spans="3:20" ht="16" customHeight="1" thickBot="1" x14ac:dyDescent="0.25">
      <c r="C60" s="139" t="s">
        <v>46</v>
      </c>
      <c r="D60" s="123">
        <v>0.1333</v>
      </c>
      <c r="E60" s="127">
        <v>0.13100000000000001</v>
      </c>
      <c r="H60" s="142" t="s">
        <v>41</v>
      </c>
      <c r="I60" s="73">
        <v>0.14979999999999999</v>
      </c>
      <c r="J60" s="130">
        <v>0.1615</v>
      </c>
      <c r="M60" s="1"/>
      <c r="N60" s="74"/>
      <c r="O60" s="74"/>
      <c r="R60" s="140" t="s">
        <v>54</v>
      </c>
      <c r="S60" s="102">
        <v>0.17150000000000001</v>
      </c>
      <c r="T60" s="12">
        <v>0.20519999999999999</v>
      </c>
    </row>
    <row r="61" spans="3:20" ht="16" customHeight="1" thickBot="1" x14ac:dyDescent="0.25">
      <c r="C61" s="139" t="s">
        <v>241</v>
      </c>
      <c r="D61" s="123">
        <v>0.1007</v>
      </c>
      <c r="E61" s="127">
        <v>0.1002</v>
      </c>
      <c r="H61" s="143" t="s">
        <v>42</v>
      </c>
      <c r="I61" s="132">
        <v>0.21149999999999999</v>
      </c>
      <c r="J61" s="131">
        <v>0.20899999999999999</v>
      </c>
      <c r="M61" s="1"/>
      <c r="N61" s="74"/>
      <c r="O61" s="74"/>
      <c r="R61" s="1"/>
      <c r="S61" s="74"/>
      <c r="T61" s="74"/>
    </row>
    <row r="62" spans="3:20" x14ac:dyDescent="0.2">
      <c r="C62" s="139" t="s">
        <v>242</v>
      </c>
      <c r="D62" s="123">
        <v>0.34820000000000001</v>
      </c>
      <c r="E62" s="127">
        <v>0.34810000000000002</v>
      </c>
      <c r="M62" s="1"/>
      <c r="N62" s="74"/>
      <c r="O62" s="74"/>
      <c r="R62" s="1"/>
      <c r="S62" s="74"/>
      <c r="T62" s="74"/>
    </row>
    <row r="63" spans="3:20" x14ac:dyDescent="0.2">
      <c r="C63" s="139" t="s">
        <v>48</v>
      </c>
      <c r="D63" s="123">
        <v>0.1363</v>
      </c>
      <c r="E63" s="127">
        <v>0.13600000000000001</v>
      </c>
      <c r="M63" s="1"/>
      <c r="N63" s="74"/>
      <c r="O63" s="74"/>
      <c r="R63" s="1"/>
      <c r="S63" s="74"/>
      <c r="T63" s="74"/>
    </row>
    <row r="64" spans="3:20" ht="24" x14ac:dyDescent="0.2">
      <c r="C64" s="139" t="s">
        <v>49</v>
      </c>
      <c r="D64" s="123">
        <v>0.31990000000000002</v>
      </c>
      <c r="E64" s="127">
        <v>0.312</v>
      </c>
      <c r="K64" s="379"/>
      <c r="L64" s="379"/>
      <c r="M64" s="379"/>
      <c r="N64" s="379"/>
      <c r="O64" s="377"/>
      <c r="P64" s="377"/>
      <c r="R64" s="1"/>
      <c r="S64" s="74"/>
      <c r="T64" s="74"/>
    </row>
    <row r="65" spans="3:20" ht="24" x14ac:dyDescent="0.2">
      <c r="C65" s="139" t="s">
        <v>50</v>
      </c>
      <c r="D65" s="123">
        <v>0.25729999999999997</v>
      </c>
      <c r="E65" s="127">
        <v>0.26679999999999998</v>
      </c>
      <c r="H65" s="377"/>
      <c r="I65" s="377"/>
      <c r="J65" s="377"/>
      <c r="K65" s="377"/>
      <c r="L65" s="377"/>
      <c r="M65" s="377"/>
      <c r="N65" s="377"/>
      <c r="O65" s="377"/>
      <c r="P65" s="377"/>
      <c r="R65" s="1"/>
      <c r="S65" s="74"/>
      <c r="T65" s="74"/>
    </row>
    <row r="66" spans="3:20" ht="16" customHeight="1" x14ac:dyDescent="0.2">
      <c r="C66" s="139" t="s">
        <v>56</v>
      </c>
      <c r="D66" s="123">
        <v>0.36509999999999998</v>
      </c>
      <c r="E66" s="127">
        <v>0.38919999999999999</v>
      </c>
      <c r="M66" s="1"/>
      <c r="N66" s="74"/>
      <c r="O66" s="74"/>
      <c r="R66" s="1"/>
      <c r="S66" s="74"/>
      <c r="T66" s="74"/>
    </row>
    <row r="67" spans="3:20" ht="17" customHeight="1" x14ac:dyDescent="0.2">
      <c r="C67" s="139" t="s">
        <v>57</v>
      </c>
      <c r="D67" s="123">
        <v>0.24940000000000001</v>
      </c>
      <c r="E67" s="127">
        <v>0.2631</v>
      </c>
      <c r="M67" s="1"/>
      <c r="N67" s="74"/>
      <c r="O67" s="74"/>
      <c r="R67" s="1"/>
      <c r="S67" s="74"/>
      <c r="T67" s="74"/>
    </row>
    <row r="68" spans="3:20" ht="17" thickBot="1" x14ac:dyDescent="0.25">
      <c r="C68" s="140" t="s">
        <v>58</v>
      </c>
      <c r="D68" s="124">
        <v>0.3402</v>
      </c>
      <c r="E68" s="128">
        <v>0.3715</v>
      </c>
      <c r="M68" s="1"/>
      <c r="N68" s="74"/>
      <c r="O68" s="74"/>
      <c r="R68" s="1"/>
      <c r="S68" s="74"/>
      <c r="T68" s="74"/>
    </row>
    <row r="69" spans="3:20" ht="17" thickBot="1" x14ac:dyDescent="0.25"/>
    <row r="70" spans="3:20" ht="24" customHeight="1" x14ac:dyDescent="0.2">
      <c r="D70" s="532" t="s">
        <v>243</v>
      </c>
      <c r="E70" s="533"/>
      <c r="I70" s="532" t="s">
        <v>243</v>
      </c>
      <c r="J70" s="533"/>
      <c r="N70" s="532" t="s">
        <v>243</v>
      </c>
      <c r="O70" s="533"/>
      <c r="S70" s="532" t="s">
        <v>243</v>
      </c>
      <c r="T70" s="533"/>
    </row>
    <row r="71" spans="3:20" ht="17" thickBot="1" x14ac:dyDescent="0.25">
      <c r="D71" s="534"/>
      <c r="E71" s="535"/>
      <c r="I71" s="534"/>
      <c r="J71" s="535"/>
      <c r="N71" s="534"/>
      <c r="O71" s="535"/>
      <c r="S71" s="534"/>
      <c r="T71" s="535"/>
    </row>
    <row r="72" spans="3:20" ht="17" thickBot="1" x14ac:dyDescent="0.25">
      <c r="C72" s="104" t="s">
        <v>4</v>
      </c>
      <c r="D72" s="61" t="s">
        <v>14</v>
      </c>
      <c r="E72" s="267" t="s">
        <v>15</v>
      </c>
      <c r="H72" s="104" t="s">
        <v>4</v>
      </c>
      <c r="I72" s="61" t="s">
        <v>15</v>
      </c>
      <c r="J72" s="267" t="s">
        <v>240</v>
      </c>
      <c r="M72" s="104" t="s">
        <v>4</v>
      </c>
      <c r="N72" s="100" t="s">
        <v>15</v>
      </c>
      <c r="O72" s="267" t="s">
        <v>240</v>
      </c>
      <c r="R72" s="104" t="s">
        <v>4</v>
      </c>
      <c r="S72" s="100" t="s">
        <v>15</v>
      </c>
      <c r="T72" s="267" t="s">
        <v>240</v>
      </c>
    </row>
    <row r="73" spans="3:20" x14ac:dyDescent="0.2">
      <c r="C73" s="141" t="s">
        <v>32</v>
      </c>
      <c r="D73" s="136">
        <v>0.38829999999999998</v>
      </c>
      <c r="E73" s="371">
        <v>0.38719999999999999</v>
      </c>
      <c r="H73" s="141" t="s">
        <v>32</v>
      </c>
      <c r="I73" s="375">
        <v>0.38719999999999999</v>
      </c>
      <c r="J73" s="126">
        <v>0.33550000000000002</v>
      </c>
      <c r="M73" s="138" t="s">
        <v>21</v>
      </c>
      <c r="N73" s="126">
        <v>0.2457</v>
      </c>
      <c r="O73" s="126">
        <v>0.21809999999999999</v>
      </c>
      <c r="R73" s="138" t="s">
        <v>46</v>
      </c>
      <c r="S73" s="268">
        <v>0.38600000000000001</v>
      </c>
      <c r="T73" s="100">
        <v>0.31069999999999998</v>
      </c>
    </row>
    <row r="74" spans="3:20" x14ac:dyDescent="0.2">
      <c r="C74" s="142" t="s">
        <v>34</v>
      </c>
      <c r="D74" s="137">
        <v>0.23449999999999999</v>
      </c>
      <c r="E74" s="372">
        <v>0.30759999999999998</v>
      </c>
      <c r="H74" s="142" t="s">
        <v>34</v>
      </c>
      <c r="I74" s="376">
        <v>0.30759999999999998</v>
      </c>
      <c r="J74" s="127">
        <v>0.27350000000000002</v>
      </c>
      <c r="M74" s="139" t="s">
        <v>25</v>
      </c>
      <c r="N74" s="127">
        <v>0.37669999999999998</v>
      </c>
      <c r="O74" s="127">
        <v>0.30990000000000001</v>
      </c>
      <c r="R74" s="139" t="s">
        <v>48</v>
      </c>
      <c r="S74" s="27">
        <v>0.38069999999999998</v>
      </c>
      <c r="T74" s="101">
        <v>0.40550000000000003</v>
      </c>
    </row>
    <row r="75" spans="3:20" x14ac:dyDescent="0.2">
      <c r="C75" s="142" t="s">
        <v>35</v>
      </c>
      <c r="D75" s="137">
        <v>0.37680000000000002</v>
      </c>
      <c r="E75" s="372">
        <v>0.41270000000000001</v>
      </c>
      <c r="H75" s="142" t="s">
        <v>35</v>
      </c>
      <c r="I75" s="376">
        <v>0.41270000000000001</v>
      </c>
      <c r="J75" s="127">
        <v>0.47870000000000001</v>
      </c>
      <c r="M75" s="139" t="s">
        <v>26</v>
      </c>
      <c r="N75" s="127">
        <v>0.55710000000000004</v>
      </c>
      <c r="O75" s="127">
        <v>0.19939999999999999</v>
      </c>
      <c r="R75" s="139" t="s">
        <v>49</v>
      </c>
      <c r="S75" s="284">
        <v>0.497</v>
      </c>
      <c r="T75" s="144">
        <v>0.48230000000000001</v>
      </c>
    </row>
    <row r="76" spans="3:20" x14ac:dyDescent="0.2">
      <c r="C76" s="142" t="s">
        <v>36</v>
      </c>
      <c r="D76" s="137">
        <v>0.11219999999999999</v>
      </c>
      <c r="E76" s="372">
        <v>0.36199999999999999</v>
      </c>
      <c r="H76" s="142" t="s">
        <v>36</v>
      </c>
      <c r="I76" s="376">
        <v>0.36199999999999999</v>
      </c>
      <c r="J76" s="127">
        <v>0.29270000000000002</v>
      </c>
      <c r="M76" s="139" t="s">
        <v>27</v>
      </c>
      <c r="N76" s="127">
        <v>0.3609</v>
      </c>
      <c r="O76" s="127">
        <v>0.35970000000000002</v>
      </c>
      <c r="R76" s="139" t="s">
        <v>50</v>
      </c>
      <c r="S76" s="284">
        <v>0.66090000000000004</v>
      </c>
      <c r="T76" s="144">
        <v>0.66100000000000003</v>
      </c>
    </row>
    <row r="77" spans="3:20" x14ac:dyDescent="0.2">
      <c r="C77" s="142" t="s">
        <v>37</v>
      </c>
      <c r="D77" s="137">
        <v>0.32200000000000001</v>
      </c>
      <c r="E77" s="372">
        <v>0.432</v>
      </c>
      <c r="H77" s="142" t="s">
        <v>37</v>
      </c>
      <c r="I77" s="376">
        <v>0.432</v>
      </c>
      <c r="J77" s="127">
        <v>0.3523</v>
      </c>
      <c r="M77" s="139" t="s">
        <v>28</v>
      </c>
      <c r="N77" s="127">
        <v>0.44369999999999998</v>
      </c>
      <c r="O77" s="127">
        <v>0.28339999999999999</v>
      </c>
      <c r="R77" s="139" t="s">
        <v>51</v>
      </c>
      <c r="S77" s="27">
        <v>0.25800000000000001</v>
      </c>
      <c r="T77" s="101">
        <v>0.24349999999999999</v>
      </c>
    </row>
    <row r="78" spans="3:20" x14ac:dyDescent="0.2">
      <c r="C78" s="142" t="s">
        <v>40</v>
      </c>
      <c r="D78" s="137">
        <v>0.84940000000000004</v>
      </c>
      <c r="E78" s="130">
        <v>0.76390000000000002</v>
      </c>
      <c r="H78" s="142" t="s">
        <v>38</v>
      </c>
      <c r="I78" s="74">
        <v>0.5534</v>
      </c>
      <c r="J78" s="130">
        <v>0.85109999999999997</v>
      </c>
      <c r="M78" s="139" t="s">
        <v>29</v>
      </c>
      <c r="N78" s="127">
        <v>0.46389999999999998</v>
      </c>
      <c r="O78" s="127">
        <v>0.14710000000000001</v>
      </c>
      <c r="R78" s="139" t="s">
        <v>52</v>
      </c>
      <c r="S78" s="27">
        <v>0.82210000000000005</v>
      </c>
      <c r="T78" s="101">
        <v>0.41510000000000002</v>
      </c>
    </row>
    <row r="79" spans="3:20" ht="17" thickBot="1" x14ac:dyDescent="0.25">
      <c r="C79" s="142" t="s">
        <v>41</v>
      </c>
      <c r="D79" s="137">
        <v>0.72150000000000003</v>
      </c>
      <c r="E79" s="130">
        <v>0.64180000000000004</v>
      </c>
      <c r="H79" s="142" t="s">
        <v>40</v>
      </c>
      <c r="I79" s="73">
        <v>0.76390000000000002</v>
      </c>
      <c r="J79" s="130">
        <v>0.73499999999999999</v>
      </c>
      <c r="M79" s="140" t="s">
        <v>30</v>
      </c>
      <c r="N79" s="128">
        <v>0.51670000000000005</v>
      </c>
      <c r="O79" s="128">
        <v>0.35339999999999999</v>
      </c>
      <c r="R79" s="139" t="s">
        <v>53</v>
      </c>
      <c r="S79" s="27">
        <v>0.434</v>
      </c>
      <c r="T79" s="101">
        <v>0.45889999999999997</v>
      </c>
    </row>
    <row r="80" spans="3:20" ht="17" thickBot="1" x14ac:dyDescent="0.25">
      <c r="C80" s="142" t="s">
        <v>46</v>
      </c>
      <c r="D80" s="123">
        <v>0.40670000000000001</v>
      </c>
      <c r="E80" s="127">
        <v>0.38600000000000001</v>
      </c>
      <c r="H80" s="142" t="s">
        <v>41</v>
      </c>
      <c r="I80" s="73">
        <v>0.64180000000000004</v>
      </c>
      <c r="J80" s="130">
        <v>0.63670000000000004</v>
      </c>
      <c r="M80" s="1"/>
      <c r="N80" s="74"/>
      <c r="O80" s="74"/>
      <c r="R80" s="140" t="s">
        <v>54</v>
      </c>
      <c r="S80" s="29">
        <v>0.51539999999999997</v>
      </c>
      <c r="T80" s="102">
        <v>0.46079999999999999</v>
      </c>
    </row>
    <row r="81" spans="3:15" ht="17" thickBot="1" x14ac:dyDescent="0.25">
      <c r="C81" s="142" t="s">
        <v>241</v>
      </c>
      <c r="D81" s="123">
        <v>0.1988</v>
      </c>
      <c r="E81" s="127">
        <v>0.23</v>
      </c>
      <c r="H81" s="143" t="s">
        <v>42</v>
      </c>
      <c r="I81" s="94">
        <v>0.42620000000000002</v>
      </c>
      <c r="J81" s="131">
        <v>0.43590000000000001</v>
      </c>
      <c r="M81" s="1"/>
      <c r="N81" s="74"/>
      <c r="O81" s="74"/>
    </row>
    <row r="82" spans="3:15" x14ac:dyDescent="0.2">
      <c r="C82" s="142" t="s">
        <v>242</v>
      </c>
      <c r="D82" s="123">
        <v>0.71589999999999998</v>
      </c>
      <c r="E82" s="127">
        <v>0.73299999999999998</v>
      </c>
      <c r="M82" s="1"/>
      <c r="N82" s="74"/>
      <c r="O82" s="74"/>
    </row>
    <row r="83" spans="3:15" x14ac:dyDescent="0.2">
      <c r="C83" s="142" t="s">
        <v>48</v>
      </c>
      <c r="D83" s="123">
        <v>0.49569999999999997</v>
      </c>
      <c r="E83" s="127">
        <v>0.38069999999999998</v>
      </c>
      <c r="M83" s="1"/>
      <c r="N83" s="74"/>
      <c r="O83" s="74"/>
    </row>
    <row r="84" spans="3:15" x14ac:dyDescent="0.2">
      <c r="C84" s="142" t="s">
        <v>49</v>
      </c>
      <c r="D84" s="123">
        <v>0.82699999999999996</v>
      </c>
      <c r="E84" s="127">
        <v>0.79220000000000002</v>
      </c>
      <c r="M84" s="1"/>
      <c r="N84" s="74"/>
      <c r="O84" s="74"/>
    </row>
    <row r="85" spans="3:15" x14ac:dyDescent="0.2">
      <c r="C85" s="142" t="s">
        <v>50</v>
      </c>
      <c r="D85" s="123">
        <v>0.69830000000000003</v>
      </c>
      <c r="E85" s="127">
        <v>0.66090000000000004</v>
      </c>
      <c r="M85" s="1"/>
      <c r="N85" s="74"/>
      <c r="O85" s="74"/>
    </row>
    <row r="86" spans="3:15" x14ac:dyDescent="0.2">
      <c r="C86" s="142" t="s">
        <v>56</v>
      </c>
      <c r="D86" s="123">
        <v>0.87190000000000001</v>
      </c>
      <c r="E86" s="127">
        <v>0.71340000000000003</v>
      </c>
    </row>
    <row r="87" spans="3:15" x14ac:dyDescent="0.2">
      <c r="C87" s="142" t="s">
        <v>57</v>
      </c>
      <c r="D87" s="123">
        <v>0.71619999999999995</v>
      </c>
      <c r="E87" s="127">
        <v>0.6331</v>
      </c>
    </row>
    <row r="88" spans="3:15" ht="17" thickBot="1" x14ac:dyDescent="0.25">
      <c r="C88" s="143" t="s">
        <v>58</v>
      </c>
      <c r="D88" s="124">
        <v>0.96189999999999998</v>
      </c>
      <c r="E88" s="128">
        <v>0.50970000000000004</v>
      </c>
    </row>
    <row r="89" spans="3:15" ht="17" thickBot="1" x14ac:dyDescent="0.25"/>
    <row r="90" spans="3:15" ht="20" thickBot="1" x14ac:dyDescent="0.25">
      <c r="F90" s="378"/>
      <c r="G90" s="542" t="s">
        <v>404</v>
      </c>
      <c r="H90" s="543"/>
      <c r="I90" s="544"/>
    </row>
  </sheetData>
  <mergeCells count="41">
    <mergeCell ref="B4:Z4"/>
    <mergeCell ref="P6:R6"/>
    <mergeCell ref="T6:V6"/>
    <mergeCell ref="X6:Z6"/>
    <mergeCell ref="C7:C8"/>
    <mergeCell ref="D7:D8"/>
    <mergeCell ref="E7:E8"/>
    <mergeCell ref="F7:F8"/>
    <mergeCell ref="G7:G8"/>
    <mergeCell ref="H7:H8"/>
    <mergeCell ref="I7:J8"/>
    <mergeCell ref="K7:L8"/>
    <mergeCell ref="M7:M8"/>
    <mergeCell ref="N7:N8"/>
    <mergeCell ref="P7:R7"/>
    <mergeCell ref="T7:V7"/>
    <mergeCell ref="G90:I90"/>
    <mergeCell ref="B28:B35"/>
    <mergeCell ref="B37:B39"/>
    <mergeCell ref="X7:Z7"/>
    <mergeCell ref="B10:B16"/>
    <mergeCell ref="K10:L15"/>
    <mergeCell ref="B18:B26"/>
    <mergeCell ref="I18:J22"/>
    <mergeCell ref="K18:L22"/>
    <mergeCell ref="M48:O48"/>
    <mergeCell ref="R48:T48"/>
    <mergeCell ref="C48:E48"/>
    <mergeCell ref="H48:J48"/>
    <mergeCell ref="S50:T51"/>
    <mergeCell ref="S70:T71"/>
    <mergeCell ref="G42:H42"/>
    <mergeCell ref="G43:H43"/>
    <mergeCell ref="G44:H44"/>
    <mergeCell ref="G45:H45"/>
    <mergeCell ref="D70:E71"/>
    <mergeCell ref="I70:J71"/>
    <mergeCell ref="D50:E51"/>
    <mergeCell ref="I50:J51"/>
    <mergeCell ref="N50:O51"/>
    <mergeCell ref="N70:O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Q126"/>
  <sheetViews>
    <sheetView zoomScale="95" zoomScaleNormal="95" workbookViewId="0">
      <selection activeCell="A2" sqref="A2"/>
    </sheetView>
  </sheetViews>
  <sheetFormatPr baseColWidth="10" defaultColWidth="11" defaultRowHeight="16" x14ac:dyDescent="0.2"/>
  <cols>
    <col min="2" max="2" width="4.1640625" customWidth="1"/>
    <col min="3" max="3" width="18.5" style="23" customWidth="1"/>
    <col min="4" max="4" width="9.83203125" customWidth="1"/>
    <col min="10" max="10" width="10.5" customWidth="1"/>
    <col min="11" max="11" width="18.5" style="23" customWidth="1"/>
    <col min="12" max="12" width="9.83203125" customWidth="1"/>
    <col min="18" max="18" width="10.5" customWidth="1"/>
    <col min="19" max="19" width="20.5" style="38" customWidth="1"/>
    <col min="20" max="20" width="11.5" style="1" customWidth="1"/>
    <col min="23" max="23" width="14" customWidth="1"/>
    <col min="24" max="24" width="13.1640625" customWidth="1"/>
    <col min="26" max="26" width="19.5" style="38" customWidth="1"/>
    <col min="27" max="27" width="12.33203125" customWidth="1"/>
    <col min="30" max="30" width="14" customWidth="1"/>
    <col min="34" max="34" width="21.1640625" customWidth="1"/>
    <col min="35" max="35" width="16.1640625" style="1" customWidth="1"/>
    <col min="36" max="36" width="10.83203125" customWidth="1"/>
    <col min="39" max="39" width="10.83203125" customWidth="1"/>
    <col min="40" max="40" width="13.6640625" customWidth="1"/>
  </cols>
  <sheetData>
    <row r="1" spans="2:43" ht="17" thickBot="1" x14ac:dyDescent="0.25">
      <c r="B1" s="23"/>
      <c r="D1" s="23"/>
      <c r="E1" s="23"/>
      <c r="F1" s="23"/>
      <c r="G1" s="23"/>
      <c r="H1" s="23"/>
      <c r="I1" s="23"/>
      <c r="J1" s="23"/>
      <c r="L1" s="23"/>
      <c r="M1" s="23"/>
      <c r="N1" s="23"/>
      <c r="O1" s="23"/>
      <c r="P1" s="23"/>
      <c r="Q1" s="23"/>
      <c r="R1" s="23"/>
      <c r="S1" s="46"/>
      <c r="T1" s="23"/>
      <c r="U1" s="23"/>
      <c r="V1" s="23"/>
      <c r="W1" s="23"/>
      <c r="X1" s="23"/>
      <c r="AA1" s="23"/>
      <c r="AB1" s="23"/>
      <c r="AC1" s="23"/>
      <c r="AD1" s="23"/>
      <c r="AE1" s="23"/>
    </row>
    <row r="2" spans="2:43" ht="17" thickBot="1" x14ac:dyDescent="0.25">
      <c r="B2" s="23"/>
      <c r="C2" s="545" t="s">
        <v>415</v>
      </c>
      <c r="D2" s="23"/>
      <c r="E2" s="549" t="s">
        <v>244</v>
      </c>
      <c r="F2" s="550"/>
      <c r="G2" s="550"/>
      <c r="H2" s="550"/>
      <c r="I2" s="551"/>
      <c r="J2" s="23"/>
      <c r="K2" s="545" t="s">
        <v>416</v>
      </c>
      <c r="L2" s="23"/>
      <c r="M2" s="549" t="s">
        <v>244</v>
      </c>
      <c r="N2" s="550"/>
      <c r="O2" s="550"/>
      <c r="P2" s="550"/>
      <c r="Q2" s="551"/>
      <c r="R2" s="23"/>
      <c r="S2" s="545" t="s">
        <v>417</v>
      </c>
      <c r="T2" s="23"/>
      <c r="U2" s="549" t="s">
        <v>245</v>
      </c>
      <c r="V2" s="550"/>
      <c r="W2" s="550"/>
      <c r="X2" s="551"/>
      <c r="Z2" s="545" t="s">
        <v>418</v>
      </c>
      <c r="AA2" s="23"/>
      <c r="AB2" s="549" t="s">
        <v>246</v>
      </c>
      <c r="AC2" s="550"/>
      <c r="AD2" s="550"/>
      <c r="AE2" s="551"/>
    </row>
    <row r="3" spans="2:43" ht="17" customHeight="1" thickBot="1" x14ac:dyDescent="0.25">
      <c r="B3" s="23"/>
      <c r="C3" s="546"/>
      <c r="D3" s="23"/>
      <c r="E3" s="552"/>
      <c r="F3" s="553"/>
      <c r="G3" s="553"/>
      <c r="H3" s="553"/>
      <c r="I3" s="554"/>
      <c r="J3" s="23"/>
      <c r="K3" s="546"/>
      <c r="L3" s="23"/>
      <c r="M3" s="552"/>
      <c r="N3" s="553"/>
      <c r="O3" s="553"/>
      <c r="P3" s="553"/>
      <c r="Q3" s="554"/>
      <c r="R3" s="23"/>
      <c r="S3" s="546"/>
      <c r="T3" s="23"/>
      <c r="U3" s="552"/>
      <c r="V3" s="553"/>
      <c r="W3" s="553"/>
      <c r="X3" s="554"/>
      <c r="Z3" s="546"/>
      <c r="AA3" s="23"/>
      <c r="AB3" s="552"/>
      <c r="AC3" s="553"/>
      <c r="AD3" s="553"/>
      <c r="AE3" s="554"/>
      <c r="AJ3" s="564" t="s">
        <v>419</v>
      </c>
      <c r="AK3" s="565"/>
      <c r="AL3" s="565"/>
      <c r="AM3" s="565"/>
      <c r="AN3" s="565"/>
      <c r="AO3" s="565"/>
      <c r="AP3" s="565"/>
      <c r="AQ3" s="566"/>
    </row>
    <row r="4" spans="2:43" ht="17" customHeight="1" thickBot="1" x14ac:dyDescent="0.25">
      <c r="B4" s="23"/>
      <c r="D4" s="23"/>
      <c r="E4" s="23"/>
      <c r="F4" s="23"/>
      <c r="G4" s="23"/>
      <c r="H4" s="23"/>
      <c r="I4" s="23"/>
      <c r="J4" s="23"/>
      <c r="L4" s="23"/>
      <c r="M4" s="23"/>
      <c r="N4" s="23"/>
      <c r="O4" s="23"/>
      <c r="P4" s="23"/>
      <c r="Q4" s="23"/>
      <c r="R4" s="23"/>
      <c r="S4" s="46"/>
      <c r="T4" s="23"/>
      <c r="U4" s="23"/>
      <c r="V4" s="23"/>
      <c r="W4" s="23"/>
      <c r="X4" s="23"/>
      <c r="AA4" s="23"/>
      <c r="AB4" s="23"/>
      <c r="AC4" s="23"/>
      <c r="AD4" s="23"/>
      <c r="AE4" s="23"/>
      <c r="AJ4" s="567"/>
      <c r="AK4" s="568"/>
      <c r="AL4" s="568"/>
      <c r="AM4" s="568"/>
      <c r="AN4" s="568"/>
      <c r="AO4" s="568"/>
      <c r="AP4" s="568"/>
      <c r="AQ4" s="569"/>
    </row>
    <row r="5" spans="2:43" ht="17" thickBot="1" x14ac:dyDescent="0.25">
      <c r="B5" s="23"/>
      <c r="D5" s="23"/>
      <c r="E5" s="555" t="s">
        <v>247</v>
      </c>
      <c r="F5" s="558" t="s">
        <v>248</v>
      </c>
      <c r="G5" s="555" t="s">
        <v>249</v>
      </c>
      <c r="H5" s="555" t="s">
        <v>250</v>
      </c>
      <c r="I5" s="555" t="s">
        <v>251</v>
      </c>
      <c r="J5" s="23"/>
      <c r="L5" s="23"/>
      <c r="M5" s="555" t="s">
        <v>247</v>
      </c>
      <c r="N5" s="558" t="s">
        <v>248</v>
      </c>
      <c r="O5" s="555" t="s">
        <v>249</v>
      </c>
      <c r="P5" s="555" t="s">
        <v>250</v>
      </c>
      <c r="Q5" s="555" t="s">
        <v>251</v>
      </c>
      <c r="R5" s="23"/>
      <c r="S5" s="46"/>
      <c r="T5" s="23"/>
      <c r="U5" s="555" t="s">
        <v>247</v>
      </c>
      <c r="V5" s="558" t="s">
        <v>248</v>
      </c>
      <c r="W5" s="555" t="s">
        <v>249</v>
      </c>
      <c r="X5" s="555" t="s">
        <v>250</v>
      </c>
      <c r="AA5" s="23"/>
      <c r="AB5" s="555" t="s">
        <v>247</v>
      </c>
      <c r="AC5" s="558" t="s">
        <v>248</v>
      </c>
      <c r="AD5" s="555" t="s">
        <v>249</v>
      </c>
      <c r="AE5" s="555" t="s">
        <v>250</v>
      </c>
    </row>
    <row r="6" spans="2:43" ht="17" thickBot="1" x14ac:dyDescent="0.25">
      <c r="B6" s="23"/>
      <c r="D6" s="23"/>
      <c r="E6" s="556"/>
      <c r="F6" s="559"/>
      <c r="G6" s="556"/>
      <c r="H6" s="556"/>
      <c r="I6" s="556"/>
      <c r="J6" s="23"/>
      <c r="L6" s="23"/>
      <c r="M6" s="556"/>
      <c r="N6" s="559"/>
      <c r="O6" s="556"/>
      <c r="P6" s="556"/>
      <c r="Q6" s="556"/>
      <c r="R6" s="23"/>
      <c r="S6" s="46"/>
      <c r="T6" s="23"/>
      <c r="U6" s="556"/>
      <c r="V6" s="559"/>
      <c r="W6" s="556"/>
      <c r="X6" s="556"/>
      <c r="AA6" s="23"/>
      <c r="AB6" s="556"/>
      <c r="AC6" s="559"/>
      <c r="AD6" s="556"/>
      <c r="AE6" s="556"/>
      <c r="AJ6" s="561" t="s">
        <v>252</v>
      </c>
      <c r="AK6" s="562"/>
      <c r="AL6" s="562" t="s">
        <v>253</v>
      </c>
      <c r="AM6" s="562"/>
      <c r="AN6" s="562" t="s">
        <v>254</v>
      </c>
      <c r="AO6" s="562"/>
      <c r="AP6" s="562" t="s">
        <v>255</v>
      </c>
      <c r="AQ6" s="563"/>
    </row>
    <row r="7" spans="2:43" ht="17" thickBot="1" x14ac:dyDescent="0.25">
      <c r="B7" s="23"/>
      <c r="D7" s="23"/>
      <c r="E7" s="557"/>
      <c r="F7" s="560"/>
      <c r="G7" s="557"/>
      <c r="H7" s="557"/>
      <c r="I7" s="557"/>
      <c r="J7" s="23"/>
      <c r="L7" s="23"/>
      <c r="M7" s="557"/>
      <c r="N7" s="560"/>
      <c r="O7" s="557"/>
      <c r="P7" s="557"/>
      <c r="Q7" s="557"/>
      <c r="R7" s="23"/>
      <c r="S7" s="46"/>
      <c r="T7" s="23"/>
      <c r="U7" s="557"/>
      <c r="V7" s="560"/>
      <c r="W7" s="557"/>
      <c r="X7" s="557"/>
      <c r="AA7" s="23"/>
      <c r="AB7" s="557"/>
      <c r="AC7" s="560"/>
      <c r="AD7" s="557"/>
      <c r="AE7" s="557"/>
      <c r="AJ7" s="61" t="s">
        <v>256</v>
      </c>
      <c r="AK7" s="61" t="s">
        <v>257</v>
      </c>
      <c r="AL7" s="61" t="s">
        <v>256</v>
      </c>
      <c r="AM7" s="61" t="s">
        <v>257</v>
      </c>
      <c r="AN7" s="61" t="s">
        <v>256</v>
      </c>
      <c r="AO7" s="61" t="s">
        <v>257</v>
      </c>
      <c r="AP7" s="61" t="s">
        <v>256</v>
      </c>
      <c r="AQ7" s="61" t="s">
        <v>257</v>
      </c>
    </row>
    <row r="8" spans="2:43" ht="18" thickBot="1" x14ac:dyDescent="0.25">
      <c r="B8" s="23"/>
      <c r="C8" s="48" t="s">
        <v>258</v>
      </c>
      <c r="D8" s="49" t="s">
        <v>259</v>
      </c>
      <c r="E8" s="401"/>
      <c r="F8" s="400"/>
      <c r="G8" s="402"/>
      <c r="H8" s="403"/>
      <c r="I8" s="400"/>
      <c r="J8" s="23"/>
      <c r="K8" s="48" t="s">
        <v>258</v>
      </c>
      <c r="L8" s="49" t="s">
        <v>259</v>
      </c>
      <c r="M8" s="401"/>
      <c r="N8" s="400"/>
      <c r="O8" s="402"/>
      <c r="P8" s="403"/>
      <c r="Q8" s="400"/>
      <c r="R8" s="23"/>
      <c r="S8" s="48" t="s">
        <v>258</v>
      </c>
      <c r="T8" s="49" t="s">
        <v>259</v>
      </c>
      <c r="U8" s="265"/>
      <c r="V8" s="265"/>
      <c r="W8" s="265"/>
      <c r="X8" s="265"/>
      <c r="Z8" s="51" t="s">
        <v>258</v>
      </c>
      <c r="AA8" s="49" t="s">
        <v>259</v>
      </c>
      <c r="AB8" s="265"/>
      <c r="AC8" s="265"/>
      <c r="AD8" s="265"/>
      <c r="AE8" s="265"/>
      <c r="AG8" t="s">
        <v>260</v>
      </c>
      <c r="AH8" t="s">
        <v>261</v>
      </c>
      <c r="AI8" s="268">
        <v>-17.5</v>
      </c>
      <c r="AJ8" s="53">
        <v>92.602599999999995</v>
      </c>
      <c r="AK8" s="54">
        <v>6.7092999999999998</v>
      </c>
      <c r="AL8" s="53">
        <v>87.3339</v>
      </c>
      <c r="AM8" s="54">
        <v>7.7906000000000004</v>
      </c>
      <c r="AN8" s="53">
        <v>99.976799999999997</v>
      </c>
      <c r="AO8" s="54">
        <v>4.6448</v>
      </c>
      <c r="AP8" s="53">
        <v>101.38</v>
      </c>
      <c r="AQ8" s="54">
        <v>5.01</v>
      </c>
    </row>
    <row r="9" spans="2:43" ht="17" x14ac:dyDescent="0.2">
      <c r="B9" s="23"/>
      <c r="C9" s="1" t="s">
        <v>262</v>
      </c>
      <c r="D9">
        <v>2.5</v>
      </c>
      <c r="E9" s="40">
        <v>116.0121</v>
      </c>
      <c r="F9" s="40">
        <v>111.1717</v>
      </c>
      <c r="G9" s="40">
        <v>99.552199999999999</v>
      </c>
      <c r="H9" s="40">
        <v>94.570400000000006</v>
      </c>
      <c r="I9" s="40">
        <v>85.714299999999994</v>
      </c>
      <c r="J9" s="41"/>
      <c r="K9" s="1" t="s">
        <v>262</v>
      </c>
      <c r="L9">
        <v>-17.5</v>
      </c>
      <c r="M9" s="40">
        <v>116.0121</v>
      </c>
      <c r="N9" s="40">
        <v>111.1717</v>
      </c>
      <c r="O9" s="40">
        <v>99.552199999999999</v>
      </c>
      <c r="P9" s="40">
        <v>94.570400000000006</v>
      </c>
      <c r="Q9" s="40">
        <v>85.714299999999994</v>
      </c>
      <c r="R9" s="41"/>
      <c r="S9" s="47" t="s">
        <v>263</v>
      </c>
      <c r="T9" s="1">
        <v>-17.5</v>
      </c>
      <c r="U9" s="40">
        <v>109.505</v>
      </c>
      <c r="V9" s="40">
        <v>134.40209999999999</v>
      </c>
      <c r="W9" s="40">
        <v>111.9602</v>
      </c>
      <c r="X9" s="40">
        <v>96.380099999999999</v>
      </c>
      <c r="Z9" s="52" t="s">
        <v>264</v>
      </c>
      <c r="AA9" s="40">
        <v>-17.5</v>
      </c>
      <c r="AB9" s="40">
        <v>144.44450000000001</v>
      </c>
      <c r="AC9" s="40">
        <v>127.3006</v>
      </c>
      <c r="AD9" s="40">
        <v>101.4872</v>
      </c>
      <c r="AE9" s="40">
        <v>96.885099999999994</v>
      </c>
      <c r="AI9" s="27">
        <v>-12.5</v>
      </c>
      <c r="AJ9" s="55">
        <v>98.920299999999997</v>
      </c>
      <c r="AK9" s="56">
        <v>5.5151000000000003</v>
      </c>
      <c r="AL9" s="55">
        <v>92.725999999999999</v>
      </c>
      <c r="AM9" s="56">
        <v>2.1661999999999999</v>
      </c>
      <c r="AN9" s="55">
        <v>103.7231</v>
      </c>
      <c r="AO9" s="56">
        <v>4.0835999999999997</v>
      </c>
      <c r="AP9" s="55">
        <v>100.267</v>
      </c>
      <c r="AQ9" s="56">
        <v>3.2826</v>
      </c>
    </row>
    <row r="10" spans="2:43" x14ac:dyDescent="0.2">
      <c r="B10" s="23"/>
      <c r="C10" s="1"/>
      <c r="D10">
        <v>7.5</v>
      </c>
      <c r="E10" s="40">
        <v>93.655600000000007</v>
      </c>
      <c r="F10" s="40">
        <v>93.733000000000004</v>
      </c>
      <c r="G10" s="40">
        <v>97.862099999999998</v>
      </c>
      <c r="H10" s="40">
        <v>97.169499999999999</v>
      </c>
      <c r="I10" s="40">
        <v>110.71429999999999</v>
      </c>
      <c r="J10" s="41"/>
      <c r="K10" s="1"/>
      <c r="L10">
        <v>-12.5</v>
      </c>
      <c r="M10" s="40">
        <v>93.655600000000007</v>
      </c>
      <c r="N10" s="40">
        <v>93.733000000000004</v>
      </c>
      <c r="O10" s="40">
        <v>97.862099999999998</v>
      </c>
      <c r="P10" s="40">
        <v>97.169499999999999</v>
      </c>
      <c r="Q10" s="40">
        <v>110.71429999999999</v>
      </c>
      <c r="R10" s="41"/>
      <c r="S10" s="47"/>
      <c r="T10" s="1">
        <v>-12.5</v>
      </c>
      <c r="U10" s="40">
        <v>97.8245</v>
      </c>
      <c r="V10" s="40">
        <v>106.87390000000001</v>
      </c>
      <c r="W10" s="40">
        <v>107.8673</v>
      </c>
      <c r="X10" s="40">
        <v>99.609700000000004</v>
      </c>
      <c r="Z10" s="52"/>
      <c r="AA10" s="40">
        <v>-12.5</v>
      </c>
      <c r="AB10" s="40">
        <v>106.66670000000001</v>
      </c>
      <c r="AC10" s="40">
        <v>116.56440000000001</v>
      </c>
      <c r="AD10" s="40">
        <v>116.62990000000001</v>
      </c>
      <c r="AE10" s="40">
        <v>83.770600000000002</v>
      </c>
      <c r="AI10" s="27">
        <v>-7.5</v>
      </c>
      <c r="AJ10" s="57">
        <v>97.785700000000006</v>
      </c>
      <c r="AK10" s="58">
        <v>2.5859000000000001</v>
      </c>
      <c r="AL10" s="57">
        <v>99.723500000000001</v>
      </c>
      <c r="AM10" s="58">
        <v>2.4790000000000001</v>
      </c>
      <c r="AN10" s="57">
        <v>100.7191</v>
      </c>
      <c r="AO10" s="58">
        <v>0.87909999999999999</v>
      </c>
      <c r="AP10" s="57">
        <v>99.388099999999994</v>
      </c>
      <c r="AQ10" s="58">
        <v>1.2564</v>
      </c>
    </row>
    <row r="11" spans="2:43" x14ac:dyDescent="0.2">
      <c r="B11" s="23"/>
      <c r="C11" s="1"/>
      <c r="D11">
        <v>12.5</v>
      </c>
      <c r="E11" s="40">
        <v>104.5317</v>
      </c>
      <c r="F11" s="40">
        <v>102.4524</v>
      </c>
      <c r="G11" s="40">
        <v>100.2645</v>
      </c>
      <c r="H11" s="40">
        <v>101.6921</v>
      </c>
      <c r="I11" s="40">
        <v>107.1429</v>
      </c>
      <c r="J11" s="41"/>
      <c r="K11" s="1"/>
      <c r="L11">
        <v>-7.5</v>
      </c>
      <c r="M11" s="50">
        <v>104.5317</v>
      </c>
      <c r="N11" s="50">
        <v>102.4524</v>
      </c>
      <c r="O11" s="50">
        <v>100.2645</v>
      </c>
      <c r="P11" s="50">
        <v>101.6921</v>
      </c>
      <c r="Q11" s="50">
        <v>107.1429</v>
      </c>
      <c r="R11" s="41"/>
      <c r="S11" s="47"/>
      <c r="T11" s="1">
        <v>-7.5</v>
      </c>
      <c r="U11" s="50">
        <v>93.444299999999998</v>
      </c>
      <c r="V11" s="50">
        <v>97.967799999999997</v>
      </c>
      <c r="W11" s="50">
        <v>102.8781</v>
      </c>
      <c r="X11" s="50">
        <v>99.260199999999998</v>
      </c>
      <c r="Z11" s="52"/>
      <c r="AA11" s="40">
        <v>-7.5</v>
      </c>
      <c r="AB11" s="50">
        <v>124.44450000000001</v>
      </c>
      <c r="AC11" s="50">
        <v>104.2945</v>
      </c>
      <c r="AD11" s="50">
        <v>99.759600000000006</v>
      </c>
      <c r="AE11" s="50">
        <v>105.74890000000001</v>
      </c>
      <c r="AI11" s="27">
        <v>-2.5</v>
      </c>
      <c r="AJ11" s="57">
        <v>102.2166</v>
      </c>
      <c r="AK11" s="58">
        <v>2.5859999999999999</v>
      </c>
      <c r="AL11" s="57">
        <v>100.27460000000001</v>
      </c>
      <c r="AM11" s="58">
        <v>2.4790000000000001</v>
      </c>
      <c r="AN11" s="57">
        <v>99.248599999999996</v>
      </c>
      <c r="AO11" s="58">
        <v>0.87060000000000004</v>
      </c>
      <c r="AP11" s="57">
        <v>100.6467</v>
      </c>
      <c r="AQ11" s="58">
        <v>1.2386999999999999</v>
      </c>
    </row>
    <row r="12" spans="2:43" x14ac:dyDescent="0.2">
      <c r="B12" s="23"/>
      <c r="C12" s="1"/>
      <c r="D12">
        <v>17.5</v>
      </c>
      <c r="E12" s="404">
        <v>95.468299999999999</v>
      </c>
      <c r="F12" s="404">
        <v>97.547700000000006</v>
      </c>
      <c r="G12" s="404">
        <v>99.735399999999998</v>
      </c>
      <c r="H12" s="404">
        <v>98.308000000000007</v>
      </c>
      <c r="I12" s="404">
        <v>92.857100000000003</v>
      </c>
      <c r="J12" s="41"/>
      <c r="K12" s="1"/>
      <c r="L12">
        <v>-2.5</v>
      </c>
      <c r="M12" s="50">
        <v>95.468299999999999</v>
      </c>
      <c r="N12" s="50">
        <v>97.547700000000006</v>
      </c>
      <c r="O12" s="50">
        <v>99.735399999999998</v>
      </c>
      <c r="P12" s="50">
        <v>98.308000000000007</v>
      </c>
      <c r="Q12" s="50">
        <v>92.857100000000003</v>
      </c>
      <c r="R12" s="41"/>
      <c r="S12" s="47"/>
      <c r="T12" s="1">
        <v>-2.5</v>
      </c>
      <c r="U12" s="50">
        <v>106.5849</v>
      </c>
      <c r="V12" s="50">
        <v>102.01600000000001</v>
      </c>
      <c r="W12" s="50">
        <v>96.945899999999995</v>
      </c>
      <c r="X12" s="50">
        <v>100.81610000000001</v>
      </c>
      <c r="Z12" s="52"/>
      <c r="AA12" s="40">
        <v>-2.5</v>
      </c>
      <c r="AB12" s="50">
        <v>75.555599999999998</v>
      </c>
      <c r="AC12" s="50">
        <v>95.705500000000001</v>
      </c>
      <c r="AD12" s="50">
        <v>100.2403</v>
      </c>
      <c r="AE12" s="50">
        <v>94.251000000000005</v>
      </c>
      <c r="AI12" s="27">
        <v>2.5</v>
      </c>
      <c r="AJ12" s="55">
        <v>106.6979</v>
      </c>
      <c r="AK12" s="56">
        <v>8.1668000000000003</v>
      </c>
      <c r="AL12" s="55">
        <v>106.7488</v>
      </c>
      <c r="AM12" s="56">
        <v>9.9550999999999998</v>
      </c>
      <c r="AN12" s="55">
        <v>97.671800000000005</v>
      </c>
      <c r="AO12" s="56">
        <v>2.1398999999999999</v>
      </c>
      <c r="AP12" s="55">
        <v>104.39660000000001</v>
      </c>
      <c r="AQ12" s="56">
        <v>3.8334999999999999</v>
      </c>
    </row>
    <row r="13" spans="2:43" x14ac:dyDescent="0.2">
      <c r="B13" s="23"/>
      <c r="C13" s="1"/>
      <c r="D13">
        <v>22.5</v>
      </c>
      <c r="E13" s="40">
        <v>102.71899999999999</v>
      </c>
      <c r="F13" s="40">
        <v>105.1772</v>
      </c>
      <c r="G13" s="40">
        <v>99.357500000000002</v>
      </c>
      <c r="H13" s="40">
        <v>102.495</v>
      </c>
      <c r="I13" s="40">
        <v>100</v>
      </c>
      <c r="J13" s="41"/>
      <c r="K13" s="1"/>
      <c r="L13">
        <v>2.5</v>
      </c>
      <c r="M13" s="40">
        <v>102.71899999999999</v>
      </c>
      <c r="N13" s="40">
        <v>105.1772</v>
      </c>
      <c r="O13" s="40">
        <v>99.357500000000002</v>
      </c>
      <c r="P13" s="40">
        <v>102.495</v>
      </c>
      <c r="Q13" s="40">
        <v>100</v>
      </c>
      <c r="R13" s="41"/>
      <c r="S13" s="47"/>
      <c r="T13" s="1">
        <v>2.5</v>
      </c>
      <c r="U13" s="40">
        <v>99.284599999999998</v>
      </c>
      <c r="V13" s="40">
        <v>95.538799999999995</v>
      </c>
      <c r="W13" s="405">
        <v>95.943700000000007</v>
      </c>
      <c r="X13" s="40">
        <v>106.721</v>
      </c>
      <c r="Z13" s="52"/>
      <c r="AA13" s="40">
        <v>2.5</v>
      </c>
      <c r="AB13" s="40">
        <v>106.66670000000001</v>
      </c>
      <c r="AC13" s="40">
        <v>262.57659999999998</v>
      </c>
      <c r="AD13" s="40">
        <v>94.710599999999999</v>
      </c>
      <c r="AE13" s="405">
        <v>74.114999999999995</v>
      </c>
      <c r="AI13" s="27">
        <v>7.5</v>
      </c>
      <c r="AJ13" s="55">
        <v>108.05670000000001</v>
      </c>
      <c r="AK13" s="56">
        <v>11.9442</v>
      </c>
      <c r="AL13" s="55">
        <v>107.6198</v>
      </c>
      <c r="AM13" s="56">
        <v>12.5413</v>
      </c>
      <c r="AN13" s="55">
        <v>97.705600000000004</v>
      </c>
      <c r="AO13" s="56">
        <v>3.4462999999999999</v>
      </c>
      <c r="AP13" s="55">
        <v>105.41030000000001</v>
      </c>
      <c r="AQ13" s="56">
        <v>2.7210000000000001</v>
      </c>
    </row>
    <row r="14" spans="2:43" x14ac:dyDescent="0.2">
      <c r="B14" s="23"/>
      <c r="C14" s="1"/>
      <c r="D14">
        <v>27.5</v>
      </c>
      <c r="E14" s="40">
        <v>106.34439999999999</v>
      </c>
      <c r="F14" s="40">
        <v>104.0872</v>
      </c>
      <c r="G14" s="40">
        <v>104.0457</v>
      </c>
      <c r="H14" s="40">
        <v>104.4248</v>
      </c>
      <c r="I14" s="40">
        <v>92.857100000000003</v>
      </c>
      <c r="J14" s="41"/>
      <c r="K14" s="1"/>
      <c r="L14">
        <v>7.5</v>
      </c>
      <c r="M14" s="40">
        <v>106.34439999999999</v>
      </c>
      <c r="N14" s="40">
        <v>104.0872</v>
      </c>
      <c r="O14" s="40">
        <v>104.0457</v>
      </c>
      <c r="P14" s="40">
        <v>104.4248</v>
      </c>
      <c r="Q14" s="40">
        <v>92.857100000000003</v>
      </c>
      <c r="R14" s="41"/>
      <c r="S14" s="47"/>
      <c r="T14" s="1">
        <v>7.5</v>
      </c>
      <c r="U14" s="40">
        <v>105.12479999999999</v>
      </c>
      <c r="V14" s="40">
        <v>91.490600000000001</v>
      </c>
      <c r="W14" s="405">
        <v>94.119799999999998</v>
      </c>
      <c r="X14" s="40">
        <v>110.2778</v>
      </c>
      <c r="Z14" s="52"/>
      <c r="AA14" s="40">
        <v>7.5</v>
      </c>
      <c r="AB14" s="40">
        <v>66.666700000000006</v>
      </c>
      <c r="AC14" s="40">
        <v>253.98769999999999</v>
      </c>
      <c r="AD14" s="40">
        <v>105.12179999999999</v>
      </c>
      <c r="AE14" s="405">
        <v>62.831800000000001</v>
      </c>
      <c r="AI14" s="27">
        <v>12.5</v>
      </c>
      <c r="AJ14" s="55">
        <v>113.62220000000001</v>
      </c>
      <c r="AK14" s="56">
        <v>8.7751000000000001</v>
      </c>
      <c r="AL14" s="55">
        <v>107.7778</v>
      </c>
      <c r="AM14" s="56">
        <v>7.2287999999999997</v>
      </c>
      <c r="AN14" s="55">
        <v>104.2941</v>
      </c>
      <c r="AO14" s="56">
        <v>4.2672999999999996</v>
      </c>
      <c r="AP14" s="55">
        <v>105.7805</v>
      </c>
      <c r="AQ14" s="56">
        <v>2.9826000000000001</v>
      </c>
    </row>
    <row r="15" spans="2:43" ht="17" thickBot="1" x14ac:dyDescent="0.25">
      <c r="B15" s="23"/>
      <c r="C15" s="1"/>
      <c r="D15">
        <v>32.5</v>
      </c>
      <c r="E15" s="40">
        <v>111.17829999999999</v>
      </c>
      <c r="F15" s="40">
        <v>108.4469</v>
      </c>
      <c r="G15" s="40">
        <v>101.2569</v>
      </c>
      <c r="H15" s="40">
        <v>101.0393</v>
      </c>
      <c r="I15" s="40">
        <v>92.857100000000003</v>
      </c>
      <c r="J15" s="41"/>
      <c r="K15" s="1"/>
      <c r="L15">
        <v>12.5</v>
      </c>
      <c r="M15" s="40">
        <v>111.17829999999999</v>
      </c>
      <c r="N15" s="40">
        <v>108.4469</v>
      </c>
      <c r="O15" s="40">
        <v>101.2569</v>
      </c>
      <c r="P15" s="40">
        <v>101.0393</v>
      </c>
      <c r="Q15" s="40">
        <v>92.857100000000003</v>
      </c>
      <c r="R15" s="41"/>
      <c r="S15" s="46"/>
      <c r="T15" s="1">
        <v>12.5</v>
      </c>
      <c r="U15" s="40">
        <v>115.34529999999999</v>
      </c>
      <c r="V15" s="40">
        <v>106.0643</v>
      </c>
      <c r="W15" s="405">
        <v>96.581400000000002</v>
      </c>
      <c r="X15" s="40">
        <v>108.9902</v>
      </c>
      <c r="AA15" s="40">
        <v>12.5</v>
      </c>
      <c r="AB15" s="40">
        <v>57.777799999999999</v>
      </c>
      <c r="AC15" s="40">
        <v>188.95699999999999</v>
      </c>
      <c r="AD15" s="40">
        <v>88.593500000000006</v>
      </c>
      <c r="AE15" s="405">
        <v>77.460700000000003</v>
      </c>
      <c r="AI15" s="29">
        <v>17.5</v>
      </c>
      <c r="AJ15" s="59">
        <v>111.6497</v>
      </c>
      <c r="AK15" s="60">
        <v>11.7157</v>
      </c>
      <c r="AL15" s="59">
        <v>110.15779999999999</v>
      </c>
      <c r="AM15" s="60">
        <v>9.8533000000000008</v>
      </c>
      <c r="AN15" s="59">
        <v>97.961799999999997</v>
      </c>
      <c r="AO15" s="60">
        <v>3.5581999999999998</v>
      </c>
      <c r="AP15" s="59">
        <v>106.29179999999999</v>
      </c>
      <c r="AQ15" s="60">
        <v>2.6692999999999998</v>
      </c>
    </row>
    <row r="16" spans="2:43" ht="17" thickBot="1" x14ac:dyDescent="0.25">
      <c r="B16" s="23"/>
      <c r="C16" s="1"/>
      <c r="D16">
        <v>37.5</v>
      </c>
      <c r="E16" s="40">
        <v>105.136</v>
      </c>
      <c r="F16" s="40">
        <v>104.6322</v>
      </c>
      <c r="G16" s="40">
        <v>101.0689</v>
      </c>
      <c r="H16" s="40">
        <v>100.4234</v>
      </c>
      <c r="I16" s="40">
        <v>85.714299999999994</v>
      </c>
      <c r="J16" s="23"/>
      <c r="K16" s="1"/>
      <c r="L16">
        <v>17.5</v>
      </c>
      <c r="M16" s="40">
        <v>105.136</v>
      </c>
      <c r="N16" s="40">
        <v>104.6322</v>
      </c>
      <c r="O16" s="40">
        <v>101.0689</v>
      </c>
      <c r="P16" s="40">
        <v>100.4234</v>
      </c>
      <c r="Q16" s="40">
        <v>85.714299999999994</v>
      </c>
      <c r="R16" s="23"/>
      <c r="S16" s="46"/>
      <c r="T16" s="1">
        <v>17.5</v>
      </c>
      <c r="U16" s="40">
        <v>124.1057</v>
      </c>
      <c r="V16" s="40">
        <v>107.2788</v>
      </c>
      <c r="W16" s="405">
        <v>97.897300000000001</v>
      </c>
      <c r="X16" s="40">
        <v>109.5013</v>
      </c>
      <c r="AA16" s="40">
        <v>17.5</v>
      </c>
      <c r="AB16" s="40">
        <v>84.444500000000005</v>
      </c>
      <c r="AC16" s="40">
        <v>223.31280000000001</v>
      </c>
      <c r="AD16" s="40">
        <v>90.343800000000002</v>
      </c>
      <c r="AE16" s="405">
        <v>77.077299999999994</v>
      </c>
      <c r="AJ16" s="55"/>
      <c r="AK16" s="56"/>
      <c r="AL16" s="55"/>
      <c r="AM16" s="56"/>
      <c r="AN16" s="55"/>
      <c r="AO16" s="56"/>
      <c r="AP16" s="55"/>
      <c r="AQ16" s="56"/>
    </row>
    <row r="17" spans="2:43" x14ac:dyDescent="0.2">
      <c r="B17" s="23"/>
      <c r="C17" s="1"/>
      <c r="E17" s="40"/>
      <c r="F17" s="40"/>
      <c r="G17" s="40"/>
      <c r="H17" s="40"/>
      <c r="I17" s="40"/>
      <c r="J17" s="23"/>
      <c r="K17" s="1"/>
      <c r="M17" s="40"/>
      <c r="N17" s="40"/>
      <c r="O17" s="40"/>
      <c r="P17" s="40"/>
      <c r="Q17" s="40"/>
      <c r="R17" s="23"/>
      <c r="S17" s="46"/>
      <c r="U17" s="40"/>
      <c r="V17" s="40"/>
      <c r="W17" s="40"/>
      <c r="X17" s="40"/>
      <c r="AA17" s="40"/>
      <c r="AB17" s="40"/>
      <c r="AC17" s="40"/>
      <c r="AD17" s="40"/>
      <c r="AE17" s="40"/>
      <c r="AG17" t="s">
        <v>265</v>
      </c>
      <c r="AH17" t="s">
        <v>261</v>
      </c>
      <c r="AI17" s="268">
        <v>-17.5</v>
      </c>
      <c r="AJ17" s="53">
        <v>136.28870000000001</v>
      </c>
      <c r="AK17" s="54">
        <v>23.896899999999999</v>
      </c>
      <c r="AL17" s="53">
        <v>120.69670000000001</v>
      </c>
      <c r="AM17" s="54">
        <v>15.6374</v>
      </c>
      <c r="AN17" s="53">
        <v>93.267499999999998</v>
      </c>
      <c r="AO17" s="54">
        <v>5.3723999999999998</v>
      </c>
      <c r="AP17" s="53">
        <v>85.326499999999996</v>
      </c>
      <c r="AQ17" s="54">
        <v>5.2308000000000003</v>
      </c>
    </row>
    <row r="18" spans="2:43" ht="17" x14ac:dyDescent="0.2">
      <c r="B18" s="23"/>
      <c r="C18" s="1" t="s">
        <v>266</v>
      </c>
      <c r="D18">
        <v>2.5</v>
      </c>
      <c r="E18" s="40">
        <v>69.863</v>
      </c>
      <c r="F18" s="40">
        <v>66.666700000000006</v>
      </c>
      <c r="G18" s="40">
        <v>104.35590000000001</v>
      </c>
      <c r="H18" s="40">
        <v>103.2099</v>
      </c>
      <c r="I18" s="40">
        <v>98.888900000000007</v>
      </c>
      <c r="J18" s="23"/>
      <c r="K18" s="1" t="s">
        <v>266</v>
      </c>
      <c r="L18">
        <v>-17.5</v>
      </c>
      <c r="M18" s="40">
        <v>69.863</v>
      </c>
      <c r="N18" s="40">
        <v>66.666700000000006</v>
      </c>
      <c r="O18" s="40">
        <v>104.35590000000001</v>
      </c>
      <c r="P18" s="40">
        <v>103.2099</v>
      </c>
      <c r="Q18" s="40">
        <v>98.888900000000007</v>
      </c>
      <c r="R18" s="23"/>
      <c r="S18" s="46" t="s">
        <v>267</v>
      </c>
      <c r="T18" s="1">
        <v>-17.5</v>
      </c>
      <c r="U18" s="40">
        <v>112.9944</v>
      </c>
      <c r="V18" s="40">
        <v>93.504199999999997</v>
      </c>
      <c r="W18" s="40">
        <v>97.581100000000006</v>
      </c>
      <c r="X18" s="40">
        <v>96.007099999999994</v>
      </c>
      <c r="Z18" s="38" t="s">
        <v>268</v>
      </c>
      <c r="AA18" s="40">
        <v>-17.5</v>
      </c>
      <c r="AB18" s="40">
        <v>204.30099999999999</v>
      </c>
      <c r="AC18" s="40">
        <v>212.88509999999999</v>
      </c>
      <c r="AD18" s="40">
        <v>89.103700000000003</v>
      </c>
      <c r="AE18" s="40">
        <v>90.982200000000006</v>
      </c>
      <c r="AI18" s="27">
        <v>-12.5</v>
      </c>
      <c r="AJ18" s="55">
        <v>96.003399999999999</v>
      </c>
      <c r="AK18" s="56">
        <v>11.688700000000001</v>
      </c>
      <c r="AL18" s="55">
        <v>107.7551</v>
      </c>
      <c r="AM18" s="56">
        <v>13.1066</v>
      </c>
      <c r="AN18" s="55">
        <v>95.379599999999996</v>
      </c>
      <c r="AO18" s="56">
        <v>5.7939999999999996</v>
      </c>
      <c r="AP18" s="55">
        <v>98.730800000000002</v>
      </c>
      <c r="AQ18" s="56">
        <v>6.0167000000000002</v>
      </c>
    </row>
    <row r="19" spans="2:43" x14ac:dyDescent="0.2">
      <c r="B19" s="23"/>
      <c r="C19" s="1"/>
      <c r="D19">
        <v>7.5</v>
      </c>
      <c r="E19" s="40">
        <v>90.411000000000001</v>
      </c>
      <c r="F19" s="40">
        <v>84.478399999999993</v>
      </c>
      <c r="G19" s="40">
        <v>109.366</v>
      </c>
      <c r="H19" s="40">
        <v>97.277699999999996</v>
      </c>
      <c r="I19" s="40">
        <v>100</v>
      </c>
      <c r="J19" s="23"/>
      <c r="K19" s="1"/>
      <c r="L19">
        <v>-12.5</v>
      </c>
      <c r="M19" s="40">
        <v>90.411000000000001</v>
      </c>
      <c r="N19" s="40">
        <v>84.478399999999993</v>
      </c>
      <c r="O19" s="40">
        <v>109.366</v>
      </c>
      <c r="P19" s="40">
        <v>97.277699999999996</v>
      </c>
      <c r="Q19" s="40">
        <v>100</v>
      </c>
      <c r="R19" s="23"/>
      <c r="T19" s="1">
        <v>-12.5</v>
      </c>
      <c r="U19" s="40">
        <v>125.21</v>
      </c>
      <c r="V19" s="40">
        <v>107.7466</v>
      </c>
      <c r="W19" s="40">
        <v>98.495500000000007</v>
      </c>
      <c r="X19" s="40">
        <v>95.155500000000004</v>
      </c>
      <c r="AA19" s="40">
        <v>-12.5</v>
      </c>
      <c r="AB19" s="40">
        <v>129.03219999999999</v>
      </c>
      <c r="AC19" s="40">
        <v>194.9579</v>
      </c>
      <c r="AD19" s="40">
        <v>88.616200000000006</v>
      </c>
      <c r="AE19" s="40">
        <v>124.7129</v>
      </c>
      <c r="AI19" s="27">
        <v>-7.5</v>
      </c>
      <c r="AJ19" s="57">
        <v>102.6961</v>
      </c>
      <c r="AK19" s="58">
        <v>7.1364999999999998</v>
      </c>
      <c r="AL19" s="57">
        <v>106.4151</v>
      </c>
      <c r="AM19" s="58">
        <v>3.7744</v>
      </c>
      <c r="AN19" s="57">
        <v>98.399299999999997</v>
      </c>
      <c r="AO19" s="58">
        <v>2.2677</v>
      </c>
      <c r="AP19" s="57">
        <v>99.209199999999996</v>
      </c>
      <c r="AQ19" s="58">
        <v>4.1700999999999997</v>
      </c>
    </row>
    <row r="20" spans="2:43" x14ac:dyDescent="0.2">
      <c r="C20" s="1"/>
      <c r="D20">
        <v>12.5</v>
      </c>
      <c r="E20" s="40">
        <v>98.630200000000002</v>
      </c>
      <c r="F20" s="40">
        <v>105.8524</v>
      </c>
      <c r="G20" s="40">
        <v>99.979299999999995</v>
      </c>
      <c r="H20" s="40">
        <v>93.364900000000006</v>
      </c>
      <c r="I20" s="40">
        <v>97.777799999999999</v>
      </c>
      <c r="K20" s="1"/>
      <c r="L20">
        <v>-7.5</v>
      </c>
      <c r="M20" s="50">
        <v>98.630200000000002</v>
      </c>
      <c r="N20" s="50">
        <v>105.8524</v>
      </c>
      <c r="O20" s="50">
        <v>99.979299999999995</v>
      </c>
      <c r="P20" s="50">
        <v>93.364900000000006</v>
      </c>
      <c r="Q20" s="50">
        <v>97.777799999999999</v>
      </c>
      <c r="T20" s="1">
        <v>-7.5</v>
      </c>
      <c r="U20" s="50">
        <v>85.509200000000007</v>
      </c>
      <c r="V20" s="50">
        <v>91.646500000000003</v>
      </c>
      <c r="W20" s="50">
        <v>101.0142</v>
      </c>
      <c r="X20" s="50">
        <v>96.618799999999993</v>
      </c>
      <c r="AA20" s="40">
        <v>-7.5</v>
      </c>
      <c r="AB20" s="50">
        <v>90.322500000000005</v>
      </c>
      <c r="AC20" s="50">
        <v>110.9243</v>
      </c>
      <c r="AD20" s="50">
        <v>108.9079</v>
      </c>
      <c r="AE20" s="50">
        <v>120.095</v>
      </c>
      <c r="AI20" s="27">
        <v>-2.5</v>
      </c>
      <c r="AJ20" s="57">
        <v>97.303899999999999</v>
      </c>
      <c r="AK20" s="58">
        <v>7.1364999999999998</v>
      </c>
      <c r="AL20" s="57">
        <v>93.584900000000005</v>
      </c>
      <c r="AM20" s="58">
        <v>3.7744</v>
      </c>
      <c r="AN20" s="57">
        <v>101.6007</v>
      </c>
      <c r="AO20" s="58">
        <v>2.2677</v>
      </c>
      <c r="AP20" s="57">
        <v>100.7908</v>
      </c>
      <c r="AQ20" s="58">
        <v>4.1700999999999997</v>
      </c>
    </row>
    <row r="21" spans="2:43" x14ac:dyDescent="0.2">
      <c r="C21" s="1"/>
      <c r="D21">
        <v>17.5</v>
      </c>
      <c r="E21" s="404">
        <v>101.3699</v>
      </c>
      <c r="F21" s="404">
        <v>94.147599999999997</v>
      </c>
      <c r="G21" s="404">
        <v>100.0206</v>
      </c>
      <c r="H21" s="404">
        <v>106.63509999999999</v>
      </c>
      <c r="I21" s="404">
        <v>102.2222</v>
      </c>
      <c r="K21" s="1"/>
      <c r="L21">
        <v>-2.5</v>
      </c>
      <c r="M21" s="50">
        <v>101.3699</v>
      </c>
      <c r="N21" s="50">
        <v>94.147599999999997</v>
      </c>
      <c r="O21" s="50">
        <v>100.0206</v>
      </c>
      <c r="P21" s="50">
        <v>106.63509999999999</v>
      </c>
      <c r="Q21" s="50">
        <v>102.2222</v>
      </c>
      <c r="T21" s="1">
        <v>-2.5</v>
      </c>
      <c r="U21" s="50">
        <v>114.5213</v>
      </c>
      <c r="V21" s="50">
        <v>108.36579999999999</v>
      </c>
      <c r="W21" s="50">
        <v>98.986199999999997</v>
      </c>
      <c r="X21" s="50">
        <v>103.91200000000001</v>
      </c>
      <c r="AA21" s="40">
        <v>-2.5</v>
      </c>
      <c r="AB21" s="50">
        <v>109.67740000000001</v>
      </c>
      <c r="AC21" s="50">
        <v>89.075599999999994</v>
      </c>
      <c r="AD21" s="50">
        <v>91.092100000000002</v>
      </c>
      <c r="AE21" s="50">
        <v>79.905000000000001</v>
      </c>
      <c r="AI21" s="27">
        <v>2.5</v>
      </c>
      <c r="AJ21" s="55">
        <v>99.648300000000006</v>
      </c>
      <c r="AK21" s="56">
        <v>13.2242</v>
      </c>
      <c r="AL21" s="55">
        <v>127.5536</v>
      </c>
      <c r="AM21" s="56">
        <v>21.95</v>
      </c>
      <c r="AN21" s="55">
        <v>105.4825</v>
      </c>
      <c r="AO21" s="56">
        <v>4.8897000000000004</v>
      </c>
      <c r="AP21" s="55">
        <v>65.618499999999997</v>
      </c>
      <c r="AQ21" s="56">
        <v>6.0890000000000004</v>
      </c>
    </row>
    <row r="22" spans="2:43" x14ac:dyDescent="0.2">
      <c r="C22" s="1"/>
      <c r="D22">
        <v>22.5</v>
      </c>
      <c r="E22" s="40">
        <v>113.6987</v>
      </c>
      <c r="F22" s="40">
        <v>100.2544</v>
      </c>
      <c r="G22" s="40">
        <v>100.759</v>
      </c>
      <c r="H22" s="40">
        <v>100.2681</v>
      </c>
      <c r="I22" s="40">
        <v>93.333299999999994</v>
      </c>
      <c r="K22" s="1"/>
      <c r="L22">
        <v>2.5</v>
      </c>
      <c r="M22" s="40">
        <v>113.6987</v>
      </c>
      <c r="N22" s="40">
        <v>100.2544</v>
      </c>
      <c r="O22" s="40">
        <v>100.759</v>
      </c>
      <c r="P22" s="40">
        <v>100.2681</v>
      </c>
      <c r="Q22" s="40">
        <v>93.333299999999994</v>
      </c>
      <c r="T22" s="1">
        <v>2.5</v>
      </c>
      <c r="U22" s="40">
        <v>97.724800000000002</v>
      </c>
      <c r="V22" s="40">
        <v>92.885000000000005</v>
      </c>
      <c r="W22" s="405">
        <v>98.381399999999999</v>
      </c>
      <c r="X22" s="40">
        <v>95.099299999999999</v>
      </c>
      <c r="AA22" s="40">
        <v>2.5</v>
      </c>
      <c r="AB22" s="40">
        <v>129.03219999999999</v>
      </c>
      <c r="AC22" s="40">
        <v>124.36969999999999</v>
      </c>
      <c r="AD22" s="40">
        <v>88.204800000000006</v>
      </c>
      <c r="AE22" s="405">
        <v>66.377399999999994</v>
      </c>
      <c r="AI22" s="27">
        <v>7.5</v>
      </c>
      <c r="AJ22" s="55">
        <v>81.571399999999997</v>
      </c>
      <c r="AK22" s="56">
        <v>13.851699999999999</v>
      </c>
      <c r="AL22" s="55">
        <v>110.91930000000001</v>
      </c>
      <c r="AM22" s="56">
        <v>23.527999999999999</v>
      </c>
      <c r="AN22" s="55">
        <v>111.5411</v>
      </c>
      <c r="AO22" s="56">
        <v>3.7650999999999999</v>
      </c>
      <c r="AP22" s="55">
        <v>74.1845</v>
      </c>
      <c r="AQ22" s="56">
        <v>8.6952999999999996</v>
      </c>
    </row>
    <row r="23" spans="2:43" x14ac:dyDescent="0.2">
      <c r="C23" s="1"/>
      <c r="D23">
        <v>27.5</v>
      </c>
      <c r="E23" s="40">
        <v>90.411000000000001</v>
      </c>
      <c r="F23" s="40">
        <v>92.620800000000003</v>
      </c>
      <c r="G23" s="40">
        <v>98.982399999999998</v>
      </c>
      <c r="H23" s="40">
        <v>96.504199999999997</v>
      </c>
      <c r="I23" s="40">
        <v>115.55549999999999</v>
      </c>
      <c r="K23" s="1"/>
      <c r="L23">
        <v>7.5</v>
      </c>
      <c r="M23" s="40">
        <v>90.411000000000001</v>
      </c>
      <c r="N23" s="40">
        <v>92.620800000000003</v>
      </c>
      <c r="O23" s="40">
        <v>98.982399999999998</v>
      </c>
      <c r="P23" s="40">
        <v>96.504199999999997</v>
      </c>
      <c r="Q23" s="40">
        <v>115.55549999999999</v>
      </c>
      <c r="T23" s="1">
        <v>7.5</v>
      </c>
      <c r="U23" s="40">
        <v>99.251800000000003</v>
      </c>
      <c r="V23" s="40">
        <v>95.361900000000006</v>
      </c>
      <c r="W23" s="405">
        <v>96.153099999999995</v>
      </c>
      <c r="X23" s="40">
        <v>105.3566</v>
      </c>
      <c r="AA23" s="40">
        <v>7.5</v>
      </c>
      <c r="AB23" s="40">
        <v>45.161299999999997</v>
      </c>
      <c r="AC23" s="40">
        <v>55.462200000000003</v>
      </c>
      <c r="AD23" s="40">
        <v>104.81950000000001</v>
      </c>
      <c r="AE23" s="405">
        <v>68.434299999999993</v>
      </c>
      <c r="AI23" s="27">
        <v>12.5</v>
      </c>
      <c r="AJ23" s="55">
        <v>99.056200000000004</v>
      </c>
      <c r="AK23" s="56">
        <v>11.563800000000001</v>
      </c>
      <c r="AL23" s="55">
        <v>115.50369999999999</v>
      </c>
      <c r="AM23" s="56">
        <v>14.880800000000001</v>
      </c>
      <c r="AN23" s="55">
        <v>111.4922</v>
      </c>
      <c r="AO23" s="56">
        <v>6.3884999999999996</v>
      </c>
      <c r="AP23" s="55">
        <v>81.731499999999997</v>
      </c>
      <c r="AQ23" s="56">
        <v>13.209199999999999</v>
      </c>
    </row>
    <row r="24" spans="2:43" ht="17" thickBot="1" x14ac:dyDescent="0.25">
      <c r="C24" s="1"/>
      <c r="D24">
        <v>32.5</v>
      </c>
      <c r="E24" s="40">
        <v>115.0685</v>
      </c>
      <c r="F24" s="40">
        <v>94.147599999999997</v>
      </c>
      <c r="G24" s="40">
        <v>101.2287</v>
      </c>
      <c r="H24" s="40">
        <v>97.332800000000006</v>
      </c>
      <c r="I24" s="40">
        <v>95.555499999999995</v>
      </c>
      <c r="K24" s="1"/>
      <c r="L24">
        <v>12.5</v>
      </c>
      <c r="M24" s="40">
        <v>115.0685</v>
      </c>
      <c r="N24" s="40">
        <v>94.147599999999997</v>
      </c>
      <c r="O24" s="40">
        <v>101.2287</v>
      </c>
      <c r="P24" s="40">
        <v>97.332800000000006</v>
      </c>
      <c r="Q24" s="40">
        <v>95.555499999999995</v>
      </c>
      <c r="T24" s="1">
        <v>12.5</v>
      </c>
      <c r="U24" s="40">
        <v>64.131900000000002</v>
      </c>
      <c r="V24" s="40">
        <v>97.838899999999995</v>
      </c>
      <c r="W24" s="405">
        <v>105.0891</v>
      </c>
      <c r="X24" s="40">
        <v>106.303</v>
      </c>
      <c r="AA24" s="40">
        <v>12.5</v>
      </c>
      <c r="AB24" s="40">
        <v>58.064500000000002</v>
      </c>
      <c r="AC24" s="40">
        <v>77.310900000000004</v>
      </c>
      <c r="AD24" s="40">
        <v>92.548400000000001</v>
      </c>
      <c r="AE24" s="405">
        <v>53.978000000000002</v>
      </c>
      <c r="AI24" s="29">
        <v>17.5</v>
      </c>
      <c r="AJ24" s="59">
        <v>116.84050000000001</v>
      </c>
      <c r="AK24" s="60">
        <v>11.4924</v>
      </c>
      <c r="AL24" s="59">
        <v>121.733</v>
      </c>
      <c r="AM24" s="60">
        <v>17.629300000000001</v>
      </c>
      <c r="AN24" s="59">
        <v>115.63339999999999</v>
      </c>
      <c r="AO24" s="60">
        <v>6.1025999999999998</v>
      </c>
      <c r="AP24" s="59">
        <v>82.8536</v>
      </c>
      <c r="AQ24" s="60">
        <v>10.956799999999999</v>
      </c>
    </row>
    <row r="25" spans="2:43" ht="17" thickBot="1" x14ac:dyDescent="0.25">
      <c r="C25" s="1"/>
      <c r="D25">
        <v>37.5</v>
      </c>
      <c r="E25" s="40">
        <v>113.6987</v>
      </c>
      <c r="F25" s="40">
        <v>96.692099999999996</v>
      </c>
      <c r="G25" s="40">
        <v>108.31780000000001</v>
      </c>
      <c r="H25" s="40">
        <v>104.5371</v>
      </c>
      <c r="I25" s="40">
        <v>98.888900000000007</v>
      </c>
      <c r="K25" s="1"/>
      <c r="L25">
        <v>17.5</v>
      </c>
      <c r="M25" s="40">
        <v>113.6987</v>
      </c>
      <c r="N25" s="40">
        <v>96.692099999999996</v>
      </c>
      <c r="O25" s="40">
        <v>108.31780000000001</v>
      </c>
      <c r="P25" s="40">
        <v>104.5371</v>
      </c>
      <c r="Q25" s="40">
        <v>98.888900000000007</v>
      </c>
      <c r="T25" s="1">
        <v>17.5</v>
      </c>
      <c r="U25" s="40">
        <v>62.986699999999999</v>
      </c>
      <c r="V25" s="40">
        <v>91.3369</v>
      </c>
      <c r="W25" s="405">
        <v>100.32940000000001</v>
      </c>
      <c r="X25" s="40">
        <v>106.2813</v>
      </c>
      <c r="AA25" s="40">
        <v>17.5</v>
      </c>
      <c r="AB25" s="40">
        <v>58.064500000000002</v>
      </c>
      <c r="AC25" s="40">
        <v>70.588200000000001</v>
      </c>
      <c r="AD25" s="40">
        <v>105.31270000000001</v>
      </c>
      <c r="AE25" s="405">
        <v>57.383499999999998</v>
      </c>
      <c r="AJ25" s="55"/>
      <c r="AK25" s="56"/>
      <c r="AL25" s="55"/>
      <c r="AM25" s="56"/>
      <c r="AN25" s="55"/>
      <c r="AO25" s="56"/>
      <c r="AP25" s="55"/>
      <c r="AQ25" s="56"/>
    </row>
    <row r="26" spans="2:43" x14ac:dyDescent="0.2">
      <c r="C26" s="1"/>
      <c r="E26" s="40"/>
      <c r="F26" s="40"/>
      <c r="G26" s="40"/>
      <c r="H26" s="40"/>
      <c r="I26" s="40"/>
      <c r="K26" s="1"/>
      <c r="M26" s="40"/>
      <c r="N26" s="40"/>
      <c r="O26" s="40"/>
      <c r="P26" s="40"/>
      <c r="Q26" s="40"/>
      <c r="U26" s="40"/>
      <c r="V26" s="40"/>
      <c r="W26" s="40"/>
      <c r="X26" s="40"/>
      <c r="AA26" s="40"/>
      <c r="AB26" s="40"/>
      <c r="AC26" s="40"/>
      <c r="AD26" s="40"/>
      <c r="AE26" s="40"/>
      <c r="AG26" t="s">
        <v>269</v>
      </c>
      <c r="AH26" t="s">
        <v>270</v>
      </c>
      <c r="AI26" s="268">
        <v>-17.5</v>
      </c>
      <c r="AJ26" s="53">
        <v>99.463200000000001</v>
      </c>
      <c r="AK26" s="54">
        <v>11.8294</v>
      </c>
      <c r="AL26" s="53">
        <v>120.1189</v>
      </c>
      <c r="AM26" s="54">
        <v>13.3192</v>
      </c>
      <c r="AN26" s="53">
        <v>99.567599999999999</v>
      </c>
      <c r="AO26" s="54">
        <v>6.6559999999999997</v>
      </c>
      <c r="AP26" s="53">
        <v>81.975800000000007</v>
      </c>
      <c r="AQ26" s="54">
        <v>14.2182</v>
      </c>
    </row>
    <row r="27" spans="2:43" ht="17" x14ac:dyDescent="0.2">
      <c r="C27" s="1" t="s">
        <v>271</v>
      </c>
      <c r="D27">
        <v>2.5</v>
      </c>
      <c r="E27" s="40">
        <v>97.109800000000007</v>
      </c>
      <c r="F27" s="40">
        <v>103.2787</v>
      </c>
      <c r="G27" s="40">
        <v>96.254999999999995</v>
      </c>
      <c r="H27" s="40">
        <v>97.232399999999998</v>
      </c>
      <c r="I27" s="40">
        <v>100</v>
      </c>
      <c r="K27" s="1" t="s">
        <v>271</v>
      </c>
      <c r="L27">
        <v>-17.5</v>
      </c>
      <c r="M27" s="40">
        <v>97.109800000000007</v>
      </c>
      <c r="N27" s="40">
        <v>103.2787</v>
      </c>
      <c r="O27" s="40">
        <v>96.254999999999995</v>
      </c>
      <c r="P27" s="40">
        <v>97.232399999999998</v>
      </c>
      <c r="Q27" s="40">
        <v>100</v>
      </c>
      <c r="S27" s="38" t="s">
        <v>272</v>
      </c>
      <c r="T27" s="1">
        <v>-12.5</v>
      </c>
      <c r="U27" s="40">
        <v>94.375200000000007</v>
      </c>
      <c r="V27" s="40">
        <v>124.9798</v>
      </c>
      <c r="W27" s="40">
        <v>93.020899999999997</v>
      </c>
      <c r="X27" s="40">
        <v>95.420400000000001</v>
      </c>
      <c r="Z27" s="38" t="s">
        <v>273</v>
      </c>
      <c r="AA27" s="40">
        <v>-17.5</v>
      </c>
      <c r="AB27" s="40">
        <v>261.5385</v>
      </c>
      <c r="AC27" s="40">
        <v>104.92749999999999</v>
      </c>
      <c r="AD27" s="40">
        <v>115.9609</v>
      </c>
      <c r="AE27" s="40">
        <v>78.822500000000005</v>
      </c>
      <c r="AI27" s="27">
        <v>-12.5</v>
      </c>
      <c r="AJ27" s="55">
        <v>89.762799999999999</v>
      </c>
      <c r="AK27" s="56">
        <v>8.9384999999999994</v>
      </c>
      <c r="AL27" s="55">
        <v>105.6285</v>
      </c>
      <c r="AM27" s="56">
        <v>10.3515</v>
      </c>
      <c r="AN27" s="55">
        <v>101.20359999999999</v>
      </c>
      <c r="AO27" s="56">
        <v>6.5781000000000001</v>
      </c>
      <c r="AP27" s="55">
        <v>90.970399999999998</v>
      </c>
      <c r="AQ27" s="56">
        <v>5.6318000000000001</v>
      </c>
    </row>
    <row r="28" spans="2:43" x14ac:dyDescent="0.2">
      <c r="C28" s="1"/>
      <c r="D28">
        <v>7.5</v>
      </c>
      <c r="E28" s="40">
        <v>91.329499999999996</v>
      </c>
      <c r="F28" s="40">
        <v>96.721299999999999</v>
      </c>
      <c r="G28" s="40">
        <v>105.9439</v>
      </c>
      <c r="H28" s="40">
        <v>100.0115</v>
      </c>
      <c r="I28" s="40">
        <v>105.2632</v>
      </c>
      <c r="K28" s="1"/>
      <c r="L28">
        <v>-12.5</v>
      </c>
      <c r="M28" s="40">
        <v>91.329499999999996</v>
      </c>
      <c r="N28" s="40">
        <v>96.721299999999999</v>
      </c>
      <c r="O28" s="40">
        <v>105.9439</v>
      </c>
      <c r="P28" s="40">
        <v>100.0115</v>
      </c>
      <c r="Q28" s="40">
        <v>105.2632</v>
      </c>
      <c r="T28" s="1">
        <v>-7.5</v>
      </c>
      <c r="U28" s="50">
        <v>98.150199999999998</v>
      </c>
      <c r="V28" s="50">
        <v>99.983900000000006</v>
      </c>
      <c r="W28" s="50">
        <v>105.53019999999999</v>
      </c>
      <c r="X28" s="50">
        <v>99.599199999999996</v>
      </c>
      <c r="AA28" s="40">
        <v>-12.5</v>
      </c>
      <c r="AB28" s="40">
        <v>153.84620000000001</v>
      </c>
      <c r="AC28" s="40">
        <v>91.014499999999998</v>
      </c>
      <c r="AD28" s="40">
        <v>92.774299999999997</v>
      </c>
      <c r="AE28" s="40">
        <v>103.80419999999999</v>
      </c>
      <c r="AI28" s="27">
        <v>-7.5</v>
      </c>
      <c r="AJ28" s="57">
        <v>94.900700000000001</v>
      </c>
      <c r="AK28" s="58">
        <v>2.3001999999999998</v>
      </c>
      <c r="AL28" s="57">
        <v>99.9619</v>
      </c>
      <c r="AM28" s="58">
        <v>3.4034</v>
      </c>
      <c r="AN28" s="57">
        <v>102.9375</v>
      </c>
      <c r="AO28" s="58">
        <v>1.6999</v>
      </c>
      <c r="AP28" s="57">
        <v>98.298000000000002</v>
      </c>
      <c r="AQ28" s="58">
        <v>1.2968999999999999</v>
      </c>
    </row>
    <row r="29" spans="2:43" x14ac:dyDescent="0.2">
      <c r="C29" s="1"/>
      <c r="D29">
        <v>12.5</v>
      </c>
      <c r="E29" s="40">
        <v>105.20229999999999</v>
      </c>
      <c r="F29" s="40">
        <v>101.63930000000001</v>
      </c>
      <c r="G29" s="40">
        <v>103.5985</v>
      </c>
      <c r="H29" s="40">
        <v>98.114199999999997</v>
      </c>
      <c r="I29" s="40">
        <v>100</v>
      </c>
      <c r="K29" s="1"/>
      <c r="L29">
        <v>-7.5</v>
      </c>
      <c r="M29" s="50">
        <v>105.20229999999999</v>
      </c>
      <c r="N29" s="50">
        <v>101.63930000000001</v>
      </c>
      <c r="O29" s="50">
        <v>103.5985</v>
      </c>
      <c r="P29" s="50">
        <v>98.114199999999997</v>
      </c>
      <c r="Q29" s="50">
        <v>100</v>
      </c>
      <c r="T29" s="1">
        <v>-2.5</v>
      </c>
      <c r="U29" s="50">
        <v>101.92529999999999</v>
      </c>
      <c r="V29" s="50">
        <v>99.983900000000006</v>
      </c>
      <c r="W29" s="50">
        <v>94.659300000000002</v>
      </c>
      <c r="X29" s="50">
        <v>100.8747</v>
      </c>
      <c r="AA29" s="40">
        <v>-7.5</v>
      </c>
      <c r="AB29" s="50">
        <v>123.077</v>
      </c>
      <c r="AC29" s="50">
        <v>125.7971</v>
      </c>
      <c r="AD29" s="50">
        <v>103.1123</v>
      </c>
      <c r="AE29" s="50">
        <v>104.1203</v>
      </c>
      <c r="AI29" s="27">
        <v>-2.5</v>
      </c>
      <c r="AJ29" s="57">
        <v>105.0984</v>
      </c>
      <c r="AK29" s="58">
        <v>2.3083999999999998</v>
      </c>
      <c r="AL29" s="57">
        <v>100.0236</v>
      </c>
      <c r="AM29" s="58">
        <v>3.4095</v>
      </c>
      <c r="AN29" s="57">
        <v>97.115600000000001</v>
      </c>
      <c r="AO29" s="58">
        <v>1.7057</v>
      </c>
      <c r="AP29" s="57">
        <v>101.8446</v>
      </c>
      <c r="AQ29" s="58">
        <v>1.3160000000000001</v>
      </c>
    </row>
    <row r="30" spans="2:43" x14ac:dyDescent="0.2">
      <c r="C30" s="1"/>
      <c r="D30">
        <v>17.5</v>
      </c>
      <c r="E30" s="404">
        <v>94.797700000000006</v>
      </c>
      <c r="F30" s="404">
        <v>98.360600000000005</v>
      </c>
      <c r="G30" s="404">
        <v>96.401600000000002</v>
      </c>
      <c r="H30" s="404">
        <v>101.8858</v>
      </c>
      <c r="I30" s="404">
        <v>100</v>
      </c>
      <c r="K30" s="1"/>
      <c r="L30">
        <v>-2.5</v>
      </c>
      <c r="M30" s="50">
        <v>94.797700000000006</v>
      </c>
      <c r="N30" s="50">
        <v>98.360600000000005</v>
      </c>
      <c r="O30" s="50">
        <v>96.401600000000002</v>
      </c>
      <c r="P30" s="50">
        <v>101.8858</v>
      </c>
      <c r="Q30" s="50">
        <v>100</v>
      </c>
      <c r="T30" s="1">
        <v>2.5</v>
      </c>
      <c r="U30" s="40">
        <v>158.5504</v>
      </c>
      <c r="V30" s="40">
        <v>167.7149</v>
      </c>
      <c r="W30" s="405">
        <v>78.596199999999996</v>
      </c>
      <c r="X30" s="40">
        <v>108.1314</v>
      </c>
      <c r="AA30" s="40">
        <v>-2.5</v>
      </c>
      <c r="AB30" s="50">
        <v>76.923100000000005</v>
      </c>
      <c r="AC30" s="50">
        <v>74.2029</v>
      </c>
      <c r="AD30" s="50">
        <v>96.887600000000006</v>
      </c>
      <c r="AE30" s="50">
        <v>95.879599999999996</v>
      </c>
      <c r="AI30" s="27">
        <v>2.5</v>
      </c>
      <c r="AJ30" s="55">
        <v>104.331</v>
      </c>
      <c r="AK30" s="56">
        <v>13.1012</v>
      </c>
      <c r="AL30" s="55">
        <v>109.2385</v>
      </c>
      <c r="AM30" s="56">
        <v>12.6523</v>
      </c>
      <c r="AN30" s="55">
        <v>79.096599999999995</v>
      </c>
      <c r="AO30" s="56">
        <v>8.9665999999999997</v>
      </c>
      <c r="AP30" s="55">
        <v>97.072999999999993</v>
      </c>
      <c r="AQ30" s="56">
        <v>3.5478000000000001</v>
      </c>
    </row>
    <row r="31" spans="2:43" x14ac:dyDescent="0.2">
      <c r="C31" s="1"/>
      <c r="D31">
        <v>22.5</v>
      </c>
      <c r="E31" s="40">
        <v>98.265900000000002</v>
      </c>
      <c r="F31" s="40">
        <v>93.442599999999999</v>
      </c>
      <c r="G31" s="40">
        <v>101.0231</v>
      </c>
      <c r="H31" s="40">
        <v>99.436599999999999</v>
      </c>
      <c r="I31" s="40">
        <v>110.52630000000001</v>
      </c>
      <c r="K31" s="1"/>
      <c r="L31">
        <v>2.5</v>
      </c>
      <c r="M31" s="40">
        <v>98.265900000000002</v>
      </c>
      <c r="N31" s="40">
        <v>93.442599999999999</v>
      </c>
      <c r="O31" s="40">
        <v>101.0231</v>
      </c>
      <c r="P31" s="40">
        <v>99.436599999999999</v>
      </c>
      <c r="Q31" s="40">
        <v>110.52630000000001</v>
      </c>
      <c r="T31" s="1">
        <v>7.5</v>
      </c>
      <c r="U31" s="40">
        <v>120.80029999999999</v>
      </c>
      <c r="V31" s="40">
        <v>154.81370000000001</v>
      </c>
      <c r="W31" s="405">
        <v>52.337400000000002</v>
      </c>
      <c r="X31" s="40">
        <v>100.0484</v>
      </c>
      <c r="AA31" s="40">
        <v>2.5</v>
      </c>
      <c r="AB31" s="40">
        <v>153.84620000000001</v>
      </c>
      <c r="AC31" s="40">
        <v>48.115900000000003</v>
      </c>
      <c r="AD31" s="40">
        <v>131.12360000000001</v>
      </c>
      <c r="AE31" s="405">
        <v>85.692599999999999</v>
      </c>
      <c r="AI31" s="27">
        <v>7.5</v>
      </c>
      <c r="AJ31" s="55">
        <v>113.703</v>
      </c>
      <c r="AK31" s="56">
        <v>16.4682</v>
      </c>
      <c r="AL31" s="55">
        <v>105.9391</v>
      </c>
      <c r="AM31" s="56">
        <v>10.9895</v>
      </c>
      <c r="AN31" s="55">
        <v>74.247299999999996</v>
      </c>
      <c r="AO31" s="56">
        <v>10.0778</v>
      </c>
      <c r="AP31" s="55">
        <v>102.8381</v>
      </c>
      <c r="AQ31" s="56">
        <v>1.7785</v>
      </c>
    </row>
    <row r="32" spans="2:43" x14ac:dyDescent="0.2">
      <c r="C32" s="1"/>
      <c r="D32">
        <v>27.5</v>
      </c>
      <c r="E32" s="40">
        <v>91.329499999999996</v>
      </c>
      <c r="F32" s="40">
        <v>91.803200000000004</v>
      </c>
      <c r="G32" s="40">
        <v>104.6414</v>
      </c>
      <c r="H32" s="40">
        <v>109.12520000000001</v>
      </c>
      <c r="I32" s="40">
        <v>110.52630000000001</v>
      </c>
      <c r="K32" s="1"/>
      <c r="L32">
        <v>7.5</v>
      </c>
      <c r="M32" s="40">
        <v>91.329499999999996</v>
      </c>
      <c r="N32" s="40">
        <v>91.803200000000004</v>
      </c>
      <c r="O32" s="40">
        <v>104.6414</v>
      </c>
      <c r="P32" s="40">
        <v>109.12520000000001</v>
      </c>
      <c r="Q32" s="40">
        <v>110.52630000000001</v>
      </c>
      <c r="T32" s="1">
        <v>12.5</v>
      </c>
      <c r="U32" s="40">
        <v>151.00040000000001</v>
      </c>
      <c r="V32" s="40">
        <v>159.65170000000001</v>
      </c>
      <c r="W32" s="405">
        <v>74.0959</v>
      </c>
      <c r="X32" s="40">
        <v>101.0108</v>
      </c>
      <c r="AA32" s="40">
        <v>7.5</v>
      </c>
      <c r="AB32" s="40">
        <v>30.769200000000001</v>
      </c>
      <c r="AC32" s="40">
        <v>38.260899999999999</v>
      </c>
      <c r="AD32" s="40">
        <v>105.25320000000001</v>
      </c>
      <c r="AE32" s="405">
        <v>123.2552</v>
      </c>
      <c r="AI32" s="27">
        <v>12.5</v>
      </c>
      <c r="AJ32" s="55">
        <v>116.9187</v>
      </c>
      <c r="AK32" s="56">
        <v>18.303999999999998</v>
      </c>
      <c r="AL32" s="55">
        <v>106.974</v>
      </c>
      <c r="AM32" s="56">
        <v>11.3064</v>
      </c>
      <c r="AN32" s="55">
        <v>81.739999999999995</v>
      </c>
      <c r="AO32" s="56">
        <v>10.644600000000001</v>
      </c>
      <c r="AP32" s="55">
        <v>102.8676</v>
      </c>
      <c r="AQ32" s="56">
        <v>3.0554000000000001</v>
      </c>
    </row>
    <row r="33" spans="3:43" ht="17" thickBot="1" x14ac:dyDescent="0.25">
      <c r="C33" s="1"/>
      <c r="D33">
        <v>32.5</v>
      </c>
      <c r="E33" s="40">
        <v>110.98260000000001</v>
      </c>
      <c r="F33" s="40">
        <v>95.901600000000002</v>
      </c>
      <c r="G33" s="40">
        <v>113.5355</v>
      </c>
      <c r="H33" s="40">
        <v>110.58280000000001</v>
      </c>
      <c r="I33" s="40">
        <v>107.8947</v>
      </c>
      <c r="K33" s="1"/>
      <c r="L33">
        <v>12.5</v>
      </c>
      <c r="M33" s="40">
        <v>110.98260000000001</v>
      </c>
      <c r="N33" s="40">
        <v>95.901600000000002</v>
      </c>
      <c r="O33" s="40">
        <v>113.5355</v>
      </c>
      <c r="P33" s="40">
        <v>110.58280000000001</v>
      </c>
      <c r="Q33" s="40">
        <v>107.8947</v>
      </c>
      <c r="T33" s="1">
        <v>17.5</v>
      </c>
      <c r="U33" s="40">
        <v>119.542</v>
      </c>
      <c r="V33" s="40">
        <v>163.9521</v>
      </c>
      <c r="W33" s="405">
        <v>77.077799999999996</v>
      </c>
      <c r="X33" s="40">
        <v>118.43210000000001</v>
      </c>
      <c r="AA33" s="40">
        <v>12.5</v>
      </c>
      <c r="AB33" s="40">
        <v>84.615399999999994</v>
      </c>
      <c r="AC33" s="40">
        <v>53.912999999999997</v>
      </c>
      <c r="AD33" s="40">
        <v>130.6533</v>
      </c>
      <c r="AE33" s="405">
        <v>161.3168</v>
      </c>
      <c r="AI33" s="29">
        <v>17.5</v>
      </c>
      <c r="AJ33" s="59">
        <v>89.440299999999993</v>
      </c>
      <c r="AK33" s="60">
        <v>14.1913</v>
      </c>
      <c r="AL33" s="59">
        <v>103.292</v>
      </c>
      <c r="AM33" s="60">
        <v>14.0665</v>
      </c>
      <c r="AN33" s="59">
        <v>80.797300000000007</v>
      </c>
      <c r="AO33" s="60">
        <v>12.4992</v>
      </c>
      <c r="AP33" s="59">
        <v>105.1527</v>
      </c>
      <c r="AQ33" s="60">
        <v>4.6639999999999997</v>
      </c>
    </row>
    <row r="34" spans="3:43" x14ac:dyDescent="0.2">
      <c r="C34" s="1"/>
      <c r="D34">
        <v>37.5</v>
      </c>
      <c r="E34" s="40">
        <v>101.7341</v>
      </c>
      <c r="F34" s="40">
        <v>100.81959999999999</v>
      </c>
      <c r="G34" s="40">
        <v>99.083699999999993</v>
      </c>
      <c r="H34" s="40">
        <v>104.0063</v>
      </c>
      <c r="I34" s="40">
        <v>105.2632</v>
      </c>
      <c r="K34" s="1"/>
      <c r="L34">
        <v>17.5</v>
      </c>
      <c r="M34" s="40">
        <v>101.7341</v>
      </c>
      <c r="N34" s="40">
        <v>100.81959999999999</v>
      </c>
      <c r="O34" s="40">
        <v>99.083699999999993</v>
      </c>
      <c r="P34" s="40">
        <v>104.0063</v>
      </c>
      <c r="Q34" s="40">
        <v>105.2632</v>
      </c>
      <c r="U34" s="40"/>
      <c r="V34" s="40"/>
      <c r="W34" s="40"/>
      <c r="X34" s="40"/>
      <c r="AA34" s="40">
        <v>17.5</v>
      </c>
      <c r="AB34" s="40">
        <v>130.76929999999999</v>
      </c>
      <c r="AC34" s="40">
        <v>79.420299999999997</v>
      </c>
      <c r="AD34" s="40">
        <v>121.4722</v>
      </c>
      <c r="AE34" s="405">
        <v>151.01089999999999</v>
      </c>
    </row>
    <row r="35" spans="3:43" ht="17" x14ac:dyDescent="0.2">
      <c r="C35" s="1"/>
      <c r="E35" s="40"/>
      <c r="F35" s="40"/>
      <c r="G35" s="40"/>
      <c r="H35" s="40"/>
      <c r="I35" s="40"/>
      <c r="K35" s="1"/>
      <c r="M35" s="40"/>
      <c r="N35" s="40"/>
      <c r="O35" s="40"/>
      <c r="P35" s="40"/>
      <c r="Q35" s="40"/>
      <c r="S35" s="38" t="s">
        <v>274</v>
      </c>
      <c r="T35" s="1">
        <v>-17.5</v>
      </c>
      <c r="U35" s="40">
        <v>75.890299999999996</v>
      </c>
      <c r="V35" s="40">
        <v>132.4503</v>
      </c>
      <c r="W35" s="40">
        <v>89.1614</v>
      </c>
      <c r="X35" s="40">
        <v>53.540300000000002</v>
      </c>
      <c r="AA35" s="40"/>
      <c r="AB35" s="40"/>
      <c r="AC35" s="40"/>
      <c r="AD35" s="40"/>
      <c r="AE35" s="40"/>
    </row>
    <row r="36" spans="3:43" ht="17" x14ac:dyDescent="0.2">
      <c r="C36" s="1" t="s">
        <v>275</v>
      </c>
      <c r="D36">
        <v>2.5</v>
      </c>
      <c r="E36" s="40">
        <v>95.454499999999996</v>
      </c>
      <c r="F36" s="40">
        <v>63.7363</v>
      </c>
      <c r="G36" s="40">
        <v>111.5296</v>
      </c>
      <c r="H36" s="40">
        <v>120.6675</v>
      </c>
      <c r="I36" s="40">
        <v>104.1096</v>
      </c>
      <c r="K36" s="1" t="s">
        <v>275</v>
      </c>
      <c r="L36">
        <v>-17.5</v>
      </c>
      <c r="M36" s="40">
        <v>95.454499999999996</v>
      </c>
      <c r="N36" s="40">
        <v>63.7363</v>
      </c>
      <c r="O36" s="40">
        <v>111.5296</v>
      </c>
      <c r="P36" s="40">
        <v>120.6675</v>
      </c>
      <c r="Q36" s="40">
        <v>104.1096</v>
      </c>
      <c r="T36" s="1">
        <v>-12.5</v>
      </c>
      <c r="U36" s="40">
        <v>105.0788</v>
      </c>
      <c r="V36" s="40">
        <v>154.52539999999999</v>
      </c>
      <c r="W36" s="40">
        <v>82.258799999999994</v>
      </c>
      <c r="X36" s="40">
        <v>63.0717</v>
      </c>
      <c r="Z36" s="38" t="s">
        <v>276</v>
      </c>
      <c r="AA36" s="40">
        <v>-17.5</v>
      </c>
      <c r="AB36" s="40">
        <v>110.2041</v>
      </c>
      <c r="AC36" s="40">
        <v>150.87719999999999</v>
      </c>
      <c r="AD36" s="40">
        <v>82.603999999999999</v>
      </c>
      <c r="AE36" s="40">
        <v>68.388300000000001</v>
      </c>
    </row>
    <row r="37" spans="3:43" ht="16" customHeight="1" x14ac:dyDescent="0.2">
      <c r="C37" s="1"/>
      <c r="D37">
        <v>7.5</v>
      </c>
      <c r="E37" s="40">
        <v>122.7273</v>
      </c>
      <c r="F37" s="40">
        <v>87.912099999999995</v>
      </c>
      <c r="G37" s="40">
        <v>114.2765</v>
      </c>
      <c r="H37" s="40">
        <v>108.9962</v>
      </c>
      <c r="I37" s="40">
        <v>98.630099999999999</v>
      </c>
      <c r="K37" s="1"/>
      <c r="L37">
        <v>-12.5</v>
      </c>
      <c r="M37" s="40">
        <v>122.7273</v>
      </c>
      <c r="N37" s="40">
        <v>87.912099999999995</v>
      </c>
      <c r="O37" s="40">
        <v>114.2765</v>
      </c>
      <c r="P37" s="40">
        <v>108.9962</v>
      </c>
      <c r="Q37" s="40">
        <v>98.630099999999999</v>
      </c>
      <c r="T37" s="1">
        <v>-7.5</v>
      </c>
      <c r="U37" s="50">
        <v>105.0788</v>
      </c>
      <c r="V37" s="50">
        <v>117.16759999999999</v>
      </c>
      <c r="W37" s="50">
        <v>106.2195</v>
      </c>
      <c r="X37" s="50">
        <v>92.257099999999994</v>
      </c>
      <c r="AA37" s="40">
        <v>-12.5</v>
      </c>
      <c r="AB37" s="40">
        <v>89.795900000000003</v>
      </c>
      <c r="AC37" s="40">
        <v>108.7719</v>
      </c>
      <c r="AD37" s="40">
        <v>74.302700000000002</v>
      </c>
      <c r="AE37" s="40">
        <v>76.351799999999997</v>
      </c>
    </row>
    <row r="38" spans="3:43" x14ac:dyDescent="0.2">
      <c r="C38" s="1"/>
      <c r="D38">
        <v>12.5</v>
      </c>
      <c r="E38" s="40">
        <v>95.454499999999996</v>
      </c>
      <c r="F38" s="40">
        <v>109.89019999999999</v>
      </c>
      <c r="G38" s="40">
        <v>102.9229</v>
      </c>
      <c r="H38" s="40">
        <v>99.182599999999994</v>
      </c>
      <c r="I38" s="40">
        <v>101.3699</v>
      </c>
      <c r="K38" s="1"/>
      <c r="L38">
        <v>-7.5</v>
      </c>
      <c r="M38" s="50">
        <v>95.454499999999996</v>
      </c>
      <c r="N38" s="50">
        <v>109.89019999999999</v>
      </c>
      <c r="O38" s="50">
        <v>102.9229</v>
      </c>
      <c r="P38" s="50">
        <v>99.182599999999994</v>
      </c>
      <c r="Q38" s="50">
        <v>101.3699</v>
      </c>
      <c r="T38" s="1">
        <v>-2.5</v>
      </c>
      <c r="U38" s="50">
        <v>94.862799999999993</v>
      </c>
      <c r="V38" s="50">
        <v>82.781499999999994</v>
      </c>
      <c r="W38" s="50">
        <v>93.701099999999997</v>
      </c>
      <c r="X38" s="50">
        <v>107.658</v>
      </c>
      <c r="AA38" s="40">
        <v>-7.5</v>
      </c>
      <c r="AB38" s="50">
        <v>126.53060000000001</v>
      </c>
      <c r="AC38" s="50">
        <v>115.7895</v>
      </c>
      <c r="AD38" s="50">
        <v>94.953299999999999</v>
      </c>
      <c r="AE38" s="50">
        <v>89.882499999999993</v>
      </c>
    </row>
    <row r="39" spans="3:43" x14ac:dyDescent="0.2">
      <c r="C39" s="1"/>
      <c r="D39">
        <v>17.5</v>
      </c>
      <c r="E39" s="404">
        <v>104.5455</v>
      </c>
      <c r="F39" s="404">
        <v>90.109899999999996</v>
      </c>
      <c r="G39" s="404">
        <v>97.077100000000002</v>
      </c>
      <c r="H39" s="404">
        <v>100.8175</v>
      </c>
      <c r="I39" s="404">
        <v>98.630099999999999</v>
      </c>
      <c r="K39" s="1"/>
      <c r="L39">
        <v>-2.5</v>
      </c>
      <c r="M39" s="50">
        <v>104.5455</v>
      </c>
      <c r="N39" s="50">
        <v>90.109899999999996</v>
      </c>
      <c r="O39" s="50">
        <v>97.077100000000002</v>
      </c>
      <c r="P39" s="50">
        <v>100.8175</v>
      </c>
      <c r="Q39" s="50">
        <v>98.630099999999999</v>
      </c>
      <c r="T39" s="1">
        <v>2.5</v>
      </c>
      <c r="U39" s="40">
        <v>145.94280000000001</v>
      </c>
      <c r="V39" s="40">
        <v>83.206000000000003</v>
      </c>
      <c r="W39" s="405">
        <v>101.7414</v>
      </c>
      <c r="X39" s="40">
        <v>81.8797</v>
      </c>
      <c r="AA39" s="40">
        <v>-2.5</v>
      </c>
      <c r="AB39" s="50">
        <v>73.469399999999993</v>
      </c>
      <c r="AC39" s="50">
        <v>84.210499999999996</v>
      </c>
      <c r="AD39" s="50">
        <v>105.0467</v>
      </c>
      <c r="AE39" s="50">
        <v>110.11750000000001</v>
      </c>
    </row>
    <row r="40" spans="3:43" x14ac:dyDescent="0.2">
      <c r="C40" s="1"/>
      <c r="D40">
        <v>22.5</v>
      </c>
      <c r="E40" s="40">
        <v>86.363600000000005</v>
      </c>
      <c r="F40" s="40">
        <v>90.109899999999996</v>
      </c>
      <c r="G40" s="40">
        <v>90.024900000000002</v>
      </c>
      <c r="H40" s="40">
        <v>128.05000000000001</v>
      </c>
      <c r="I40" s="40">
        <v>98.630099999999999</v>
      </c>
      <c r="K40" s="1"/>
      <c r="L40">
        <v>2.5</v>
      </c>
      <c r="M40" s="40">
        <v>86.363600000000005</v>
      </c>
      <c r="N40" s="40">
        <v>90.109899999999996</v>
      </c>
      <c r="O40" s="40">
        <v>90.024900000000002</v>
      </c>
      <c r="P40" s="40">
        <v>128.05000000000001</v>
      </c>
      <c r="Q40" s="40">
        <v>98.630099999999999</v>
      </c>
      <c r="T40" s="1">
        <v>7.5</v>
      </c>
      <c r="U40" s="40">
        <v>198.48220000000001</v>
      </c>
      <c r="V40" s="40">
        <v>117.16759999999999</v>
      </c>
      <c r="W40" s="405">
        <v>98.944800000000001</v>
      </c>
      <c r="X40" s="40">
        <v>97.028999999999996</v>
      </c>
      <c r="AA40" s="40">
        <v>2.5</v>
      </c>
      <c r="AB40" s="40">
        <v>102.0408</v>
      </c>
      <c r="AC40" s="40">
        <v>147.36840000000001</v>
      </c>
      <c r="AD40" s="40">
        <v>103.4435</v>
      </c>
      <c r="AE40" s="405">
        <v>46.133299999999998</v>
      </c>
    </row>
    <row r="41" spans="3:43" x14ac:dyDescent="0.2">
      <c r="C41" s="1"/>
      <c r="D41">
        <v>27.5</v>
      </c>
      <c r="E41" s="40">
        <v>118.1818</v>
      </c>
      <c r="F41" s="40">
        <v>103.2967</v>
      </c>
      <c r="G41" s="40">
        <v>81.982399999999998</v>
      </c>
      <c r="H41" s="40">
        <v>115.8871</v>
      </c>
      <c r="I41" s="40">
        <v>104.1096</v>
      </c>
      <c r="K41" s="1"/>
      <c r="L41">
        <v>7.5</v>
      </c>
      <c r="M41" s="40">
        <v>118.1818</v>
      </c>
      <c r="N41" s="40">
        <v>103.2967</v>
      </c>
      <c r="O41" s="40">
        <v>81.982399999999998</v>
      </c>
      <c r="P41" s="40">
        <v>115.8871</v>
      </c>
      <c r="Q41" s="40">
        <v>104.1096</v>
      </c>
      <c r="T41" s="1">
        <v>12.5</v>
      </c>
      <c r="U41" s="40">
        <v>204.31989999999999</v>
      </c>
      <c r="V41" s="40">
        <v>113.7714</v>
      </c>
      <c r="W41" s="405">
        <v>103.2462</v>
      </c>
      <c r="X41" s="40">
        <v>115.63160000000001</v>
      </c>
      <c r="AA41" s="40">
        <v>7.5</v>
      </c>
      <c r="AB41" s="40">
        <v>102.0408</v>
      </c>
      <c r="AC41" s="40">
        <v>94.736800000000002</v>
      </c>
      <c r="AD41" s="40">
        <v>124.8151</v>
      </c>
      <c r="AE41" s="405">
        <v>62.025799999999997</v>
      </c>
    </row>
    <row r="42" spans="3:43" x14ac:dyDescent="0.2">
      <c r="C42" s="1"/>
      <c r="D42">
        <v>32.5</v>
      </c>
      <c r="E42" s="40">
        <v>131.81819999999999</v>
      </c>
      <c r="F42" s="40">
        <v>145.05500000000001</v>
      </c>
      <c r="G42" s="40">
        <v>118.0098</v>
      </c>
      <c r="H42" s="40">
        <v>110.7146</v>
      </c>
      <c r="I42" s="40">
        <v>98.630099999999999</v>
      </c>
      <c r="K42" s="1"/>
      <c r="L42">
        <v>12.5</v>
      </c>
      <c r="M42" s="40">
        <v>131.81819999999999</v>
      </c>
      <c r="N42" s="40">
        <v>145.05500000000001</v>
      </c>
      <c r="O42" s="40">
        <v>118.0098</v>
      </c>
      <c r="P42" s="40">
        <v>110.7146</v>
      </c>
      <c r="Q42" s="40">
        <v>98.630099999999999</v>
      </c>
      <c r="U42" s="40"/>
      <c r="V42" s="40"/>
      <c r="W42" s="40"/>
      <c r="X42" s="40"/>
      <c r="AA42" s="40">
        <v>12.5</v>
      </c>
      <c r="AB42" s="40">
        <v>122.449</v>
      </c>
      <c r="AC42" s="40">
        <v>140.3509</v>
      </c>
      <c r="AD42" s="40">
        <v>103.24460000000001</v>
      </c>
      <c r="AE42" s="405">
        <v>56.264099999999999</v>
      </c>
    </row>
    <row r="43" spans="3:43" ht="18" thickBot="1" x14ac:dyDescent="0.25">
      <c r="C43" s="1"/>
      <c r="D43">
        <v>37.5</v>
      </c>
      <c r="E43" s="40">
        <v>118.1818</v>
      </c>
      <c r="F43" s="40">
        <v>105.49460000000001</v>
      </c>
      <c r="G43" s="40">
        <v>92.279600000000002</v>
      </c>
      <c r="H43" s="40">
        <v>116.7021</v>
      </c>
      <c r="I43" s="40">
        <v>104.1096</v>
      </c>
      <c r="K43" s="1"/>
      <c r="L43">
        <v>17.5</v>
      </c>
      <c r="M43" s="40">
        <v>118.1818</v>
      </c>
      <c r="N43" s="40">
        <v>105.49460000000001</v>
      </c>
      <c r="O43" s="40">
        <v>92.279600000000002</v>
      </c>
      <c r="P43" s="40">
        <v>116.7021</v>
      </c>
      <c r="Q43" s="40">
        <v>104.1096</v>
      </c>
      <c r="S43" s="38" t="s">
        <v>277</v>
      </c>
      <c r="T43" s="1">
        <v>-12.5</v>
      </c>
      <c r="U43" s="40">
        <v>51.706299999999999</v>
      </c>
      <c r="V43" s="40">
        <v>84.058000000000007</v>
      </c>
      <c r="W43" s="40">
        <v>96.290899999999993</v>
      </c>
      <c r="X43" s="40">
        <v>108.95529999999999</v>
      </c>
      <c r="AA43" s="40">
        <v>17.5</v>
      </c>
      <c r="AB43" s="40">
        <v>142.85720000000001</v>
      </c>
      <c r="AC43" s="40">
        <v>140.3509</v>
      </c>
      <c r="AD43" s="40">
        <v>110.5566</v>
      </c>
      <c r="AE43" s="405">
        <v>61.283900000000003</v>
      </c>
    </row>
    <row r="44" spans="3:43" ht="16" customHeight="1" x14ac:dyDescent="0.2">
      <c r="C44" s="1" t="s">
        <v>44</v>
      </c>
      <c r="E44" s="40"/>
      <c r="F44" s="40"/>
      <c r="G44" s="40"/>
      <c r="H44" s="40"/>
      <c r="I44" s="40"/>
      <c r="K44" s="1" t="s">
        <v>44</v>
      </c>
      <c r="M44" s="40"/>
      <c r="N44" s="40"/>
      <c r="O44" s="40"/>
      <c r="P44" s="40"/>
      <c r="Q44" s="40"/>
      <c r="T44" s="1">
        <v>-7.5</v>
      </c>
      <c r="U44" s="50">
        <v>96.5184</v>
      </c>
      <c r="V44" s="50">
        <v>105.7971</v>
      </c>
      <c r="W44" s="50">
        <v>97.213700000000003</v>
      </c>
      <c r="X44" s="50">
        <v>103.60939999999999</v>
      </c>
      <c r="AA44" s="40"/>
      <c r="AB44" s="40"/>
      <c r="AC44" s="40"/>
      <c r="AD44" s="40"/>
      <c r="AE44" s="40"/>
      <c r="AH44" s="545" t="s">
        <v>420</v>
      </c>
      <c r="AI44"/>
      <c r="AJ44" s="555" t="s">
        <v>278</v>
      </c>
      <c r="AK44" s="555" t="s">
        <v>279</v>
      </c>
      <c r="AL44" s="555" t="s">
        <v>249</v>
      </c>
      <c r="AM44" s="555" t="s">
        <v>250</v>
      </c>
      <c r="AN44" s="555" t="s">
        <v>280</v>
      </c>
    </row>
    <row r="45" spans="3:43" ht="18" thickBot="1" x14ac:dyDescent="0.25">
      <c r="C45" s="1" t="s">
        <v>281</v>
      </c>
      <c r="D45">
        <v>2.5</v>
      </c>
      <c r="E45" s="40">
        <v>99.186999999999998</v>
      </c>
      <c r="F45" s="40">
        <v>88.111900000000006</v>
      </c>
      <c r="G45" s="40">
        <v>108.4209</v>
      </c>
      <c r="H45" s="40">
        <v>107.7551</v>
      </c>
      <c r="I45" s="40">
        <v>94.117699999999999</v>
      </c>
      <c r="K45" s="1" t="s">
        <v>281</v>
      </c>
      <c r="L45">
        <v>-17.5</v>
      </c>
      <c r="M45" s="40">
        <v>99.186999999999998</v>
      </c>
      <c r="N45" s="40">
        <v>88.111900000000006</v>
      </c>
      <c r="O45" s="40">
        <v>108.4209</v>
      </c>
      <c r="P45" s="40">
        <v>107.7551</v>
      </c>
      <c r="Q45" s="40">
        <v>94.117699999999999</v>
      </c>
      <c r="T45" s="1">
        <v>-2.5</v>
      </c>
      <c r="U45" s="50">
        <v>103.4126</v>
      </c>
      <c r="V45" s="50">
        <v>94.2029</v>
      </c>
      <c r="W45" s="50">
        <v>102.8365</v>
      </c>
      <c r="X45" s="50">
        <v>96.164000000000001</v>
      </c>
      <c r="Z45" s="38" t="s">
        <v>282</v>
      </c>
      <c r="AA45" s="40">
        <v>-17.5</v>
      </c>
      <c r="AB45" s="40">
        <v>131.7647</v>
      </c>
      <c r="AC45" s="40">
        <v>96.428600000000003</v>
      </c>
      <c r="AD45" s="40">
        <v>103.3201</v>
      </c>
      <c r="AE45" s="40">
        <v>106.50069999999999</v>
      </c>
      <c r="AH45" s="546"/>
      <c r="AI45"/>
      <c r="AJ45" s="556"/>
      <c r="AK45" s="556"/>
      <c r="AL45" s="556"/>
      <c r="AM45" s="556"/>
      <c r="AN45" s="556"/>
    </row>
    <row r="46" spans="3:43" ht="17" thickBot="1" x14ac:dyDescent="0.25">
      <c r="C46" s="1" t="s">
        <v>44</v>
      </c>
      <c r="D46">
        <v>7.5</v>
      </c>
      <c r="E46" s="40">
        <v>107.3171</v>
      </c>
      <c r="F46" s="40">
        <v>96.503500000000003</v>
      </c>
      <c r="G46" s="40">
        <v>108.375</v>
      </c>
      <c r="H46" s="40">
        <v>109.6949</v>
      </c>
      <c r="I46" s="40">
        <v>94.117699999999999</v>
      </c>
      <c r="K46" s="1" t="s">
        <v>44</v>
      </c>
      <c r="L46">
        <v>-12.5</v>
      </c>
      <c r="M46" s="40">
        <v>107.3171</v>
      </c>
      <c r="N46" s="40">
        <v>96.503500000000003</v>
      </c>
      <c r="O46" s="40">
        <v>108.375</v>
      </c>
      <c r="P46" s="40">
        <v>109.6949</v>
      </c>
      <c r="Q46" s="40">
        <v>94.117699999999999</v>
      </c>
      <c r="T46" s="1">
        <v>2.5</v>
      </c>
      <c r="U46" s="40">
        <v>79.283000000000001</v>
      </c>
      <c r="V46" s="40">
        <v>73.912999999999997</v>
      </c>
      <c r="W46" s="405">
        <v>35.9313</v>
      </c>
      <c r="X46" s="40">
        <v>91.2316</v>
      </c>
      <c r="AA46" s="40">
        <v>-12.5</v>
      </c>
      <c r="AB46" s="40">
        <v>48.235300000000002</v>
      </c>
      <c r="AC46" s="40">
        <v>91.428600000000003</v>
      </c>
      <c r="AD46" s="40">
        <v>113.8972</v>
      </c>
      <c r="AE46" s="40">
        <v>114.8554</v>
      </c>
      <c r="AI46"/>
      <c r="AJ46" s="556"/>
      <c r="AK46" s="556"/>
      <c r="AL46" s="556"/>
      <c r="AM46" s="556"/>
      <c r="AN46" s="557"/>
    </row>
    <row r="47" spans="3:43" ht="17" thickBot="1" x14ac:dyDescent="0.25">
      <c r="C47" s="1" t="s">
        <v>44</v>
      </c>
      <c r="D47">
        <v>12.5</v>
      </c>
      <c r="E47" s="40">
        <v>97.561000000000007</v>
      </c>
      <c r="F47" s="40">
        <v>97.902100000000004</v>
      </c>
      <c r="G47" s="40">
        <v>99.537899999999993</v>
      </c>
      <c r="H47" s="40">
        <v>100.5372</v>
      </c>
      <c r="I47" s="40">
        <v>94.117699999999999</v>
      </c>
      <c r="K47" s="1" t="s">
        <v>44</v>
      </c>
      <c r="L47">
        <v>-7.5</v>
      </c>
      <c r="M47" s="50">
        <v>97.561000000000007</v>
      </c>
      <c r="N47" s="50">
        <v>97.902100000000004</v>
      </c>
      <c r="O47" s="50">
        <v>99.537899999999993</v>
      </c>
      <c r="P47" s="50">
        <v>100.5372</v>
      </c>
      <c r="Q47" s="50">
        <v>94.117699999999999</v>
      </c>
      <c r="T47" s="1">
        <v>7.5</v>
      </c>
      <c r="U47" s="40">
        <v>51.706299999999999</v>
      </c>
      <c r="V47" s="40">
        <v>59.420299999999997</v>
      </c>
      <c r="W47" s="405">
        <v>36.641100000000002</v>
      </c>
      <c r="X47" s="40">
        <v>105.63039999999999</v>
      </c>
      <c r="AA47" s="40">
        <v>-7.5</v>
      </c>
      <c r="AB47" s="50">
        <v>71.764700000000005</v>
      </c>
      <c r="AC47" s="50">
        <v>98.571399999999997</v>
      </c>
      <c r="AD47" s="50">
        <v>101.0424</v>
      </c>
      <c r="AE47" s="50">
        <v>100.8668</v>
      </c>
      <c r="AI47"/>
      <c r="AJ47" s="299" t="s">
        <v>283</v>
      </c>
      <c r="AK47" s="299" t="s">
        <v>283</v>
      </c>
      <c r="AL47" s="299" t="s">
        <v>283</v>
      </c>
      <c r="AM47" s="299" t="s">
        <v>283</v>
      </c>
    </row>
    <row r="48" spans="3:43" x14ac:dyDescent="0.2">
      <c r="C48" s="1" t="s">
        <v>44</v>
      </c>
      <c r="D48">
        <v>17.5</v>
      </c>
      <c r="E48" s="404">
        <v>102.4391</v>
      </c>
      <c r="F48" s="404">
        <v>102.0979</v>
      </c>
      <c r="G48" s="404">
        <v>100.462</v>
      </c>
      <c r="H48" s="404">
        <v>99.462800000000001</v>
      </c>
      <c r="I48" s="404">
        <v>105.8824</v>
      </c>
      <c r="K48" s="1" t="s">
        <v>44</v>
      </c>
      <c r="L48">
        <v>-2.5</v>
      </c>
      <c r="M48" s="50">
        <v>102.4391</v>
      </c>
      <c r="N48" s="50">
        <v>102.0979</v>
      </c>
      <c r="O48" s="50">
        <v>100.462</v>
      </c>
      <c r="P48" s="50">
        <v>99.462800000000001</v>
      </c>
      <c r="Q48" s="50">
        <v>105.8824</v>
      </c>
      <c r="T48" s="1">
        <v>12.5</v>
      </c>
      <c r="U48" s="40">
        <v>72.388800000000003</v>
      </c>
      <c r="V48" s="40">
        <v>59.420299999999997</v>
      </c>
      <c r="W48" s="405">
        <v>37.113199999999999</v>
      </c>
      <c r="X48" s="40">
        <v>93.365499999999997</v>
      </c>
      <c r="AA48" s="40">
        <v>-2.5</v>
      </c>
      <c r="AB48" s="50">
        <v>128.2353</v>
      </c>
      <c r="AC48" s="50">
        <v>101.4286</v>
      </c>
      <c r="AD48" s="50">
        <v>98.957499999999996</v>
      </c>
      <c r="AE48" s="50">
        <v>99.133300000000006</v>
      </c>
      <c r="AH48" s="1" t="s">
        <v>262</v>
      </c>
      <c r="AI48" s="268" t="s">
        <v>284</v>
      </c>
      <c r="AJ48" s="412">
        <v>105.136</v>
      </c>
      <c r="AK48" s="412">
        <v>104.6322</v>
      </c>
      <c r="AL48" s="412">
        <v>101.0689</v>
      </c>
      <c r="AM48" s="412">
        <v>100.4234</v>
      </c>
      <c r="AN48" s="40"/>
      <c r="AO48" s="40"/>
    </row>
    <row r="49" spans="3:41" ht="15" customHeight="1" x14ac:dyDescent="0.2">
      <c r="C49" s="1" t="s">
        <v>44</v>
      </c>
      <c r="D49">
        <v>22.5</v>
      </c>
      <c r="E49" s="40">
        <v>95.935000000000002</v>
      </c>
      <c r="F49" s="40">
        <v>86.713300000000004</v>
      </c>
      <c r="G49" s="40">
        <v>105.8152</v>
      </c>
      <c r="H49" s="40">
        <v>107.3326</v>
      </c>
      <c r="I49" s="40">
        <v>82.352999999999994</v>
      </c>
      <c r="K49" s="1" t="s">
        <v>44</v>
      </c>
      <c r="L49">
        <v>2.5</v>
      </c>
      <c r="M49" s="40">
        <v>95.935000000000002</v>
      </c>
      <c r="N49" s="40">
        <v>86.713300000000004</v>
      </c>
      <c r="O49" s="40">
        <v>105.8152</v>
      </c>
      <c r="P49" s="40">
        <v>107.3326</v>
      </c>
      <c r="Q49" s="40">
        <v>82.352999999999994</v>
      </c>
      <c r="T49" s="1">
        <v>17.5</v>
      </c>
      <c r="U49" s="40">
        <v>34.4709</v>
      </c>
      <c r="V49" s="40">
        <v>57.970999999999997</v>
      </c>
      <c r="W49" s="405">
        <v>36.058700000000002</v>
      </c>
      <c r="X49" s="40">
        <v>108.73909999999999</v>
      </c>
      <c r="AA49" s="40">
        <v>2.5</v>
      </c>
      <c r="AB49" s="40">
        <v>42.352899999999998</v>
      </c>
      <c r="AC49" s="40">
        <v>105.71429999999999</v>
      </c>
      <c r="AD49" s="40">
        <v>95.117000000000004</v>
      </c>
      <c r="AE49" s="405">
        <v>69.979799999999997</v>
      </c>
      <c r="AH49" s="1" t="s">
        <v>266</v>
      </c>
      <c r="AI49" s="27" t="s">
        <v>284</v>
      </c>
      <c r="AJ49" s="398">
        <v>113.6987</v>
      </c>
      <c r="AK49" s="398">
        <v>96.692099999999996</v>
      </c>
      <c r="AL49" s="398">
        <v>108.31780000000001</v>
      </c>
      <c r="AM49" s="398">
        <v>104.5371</v>
      </c>
      <c r="AN49" s="40"/>
      <c r="AO49" s="40"/>
    </row>
    <row r="50" spans="3:41" ht="15" customHeight="1" x14ac:dyDescent="0.2">
      <c r="C50" s="1" t="s">
        <v>44</v>
      </c>
      <c r="D50">
        <v>27.5</v>
      </c>
      <c r="E50" s="40">
        <v>89.430899999999994</v>
      </c>
      <c r="F50" s="40">
        <v>78.321700000000007</v>
      </c>
      <c r="G50" s="40">
        <v>110.4333</v>
      </c>
      <c r="H50" s="40">
        <v>114.46850000000001</v>
      </c>
      <c r="I50" s="40">
        <v>88.235299999999995</v>
      </c>
      <c r="K50" s="1" t="s">
        <v>44</v>
      </c>
      <c r="L50">
        <v>7.5</v>
      </c>
      <c r="M50" s="40">
        <v>89.430899999999994</v>
      </c>
      <c r="N50" s="40">
        <v>78.321700000000007</v>
      </c>
      <c r="O50" s="40">
        <v>110.4333</v>
      </c>
      <c r="P50" s="40">
        <v>114.46850000000001</v>
      </c>
      <c r="Q50" s="40">
        <v>88.235299999999995</v>
      </c>
      <c r="U50" s="40"/>
      <c r="V50" s="40"/>
      <c r="W50" s="40"/>
      <c r="X50" s="40"/>
      <c r="AA50" s="40">
        <v>7.5</v>
      </c>
      <c r="AB50" s="40">
        <v>72.941199999999995</v>
      </c>
      <c r="AC50" s="40">
        <v>100.71429999999999</v>
      </c>
      <c r="AD50" s="40">
        <v>109.2021</v>
      </c>
      <c r="AE50" s="405">
        <v>74.316699999999997</v>
      </c>
      <c r="AH50" s="1" t="s">
        <v>271</v>
      </c>
      <c r="AI50" s="27" t="s">
        <v>284</v>
      </c>
      <c r="AJ50" s="398">
        <v>101.7341</v>
      </c>
      <c r="AK50" s="398">
        <v>100.81959999999999</v>
      </c>
      <c r="AL50" s="398">
        <v>99.083699999999993</v>
      </c>
      <c r="AM50" s="398">
        <v>104.0063</v>
      </c>
      <c r="AN50" s="40"/>
      <c r="AO50" s="40"/>
    </row>
    <row r="51" spans="3:41" ht="15" customHeight="1" x14ac:dyDescent="0.2">
      <c r="C51" s="1" t="s">
        <v>44</v>
      </c>
      <c r="D51">
        <v>32.5</v>
      </c>
      <c r="E51" s="40">
        <v>102.4391</v>
      </c>
      <c r="F51" s="40">
        <v>88.111900000000006</v>
      </c>
      <c r="G51" s="40">
        <v>117.20489999999999</v>
      </c>
      <c r="H51" s="40">
        <v>120.5802</v>
      </c>
      <c r="I51" s="40">
        <v>82.352999999999994</v>
      </c>
      <c r="K51" s="1" t="s">
        <v>44</v>
      </c>
      <c r="L51">
        <v>12.5</v>
      </c>
      <c r="M51" s="40">
        <v>102.4391</v>
      </c>
      <c r="N51" s="40">
        <v>88.111900000000006</v>
      </c>
      <c r="O51" s="40">
        <v>117.20489999999999</v>
      </c>
      <c r="P51" s="40">
        <v>120.5802</v>
      </c>
      <c r="Q51" s="40">
        <v>82.352999999999994</v>
      </c>
      <c r="S51" s="38" t="s">
        <v>285</v>
      </c>
      <c r="T51" s="1">
        <v>-12.5</v>
      </c>
      <c r="U51" s="40">
        <v>75.084800000000001</v>
      </c>
      <c r="V51" s="40">
        <v>83.026499999999999</v>
      </c>
      <c r="W51" s="40">
        <v>136.70869999999999</v>
      </c>
      <c r="X51" s="40">
        <v>80.534599999999998</v>
      </c>
      <c r="AA51" s="40">
        <v>12.5</v>
      </c>
      <c r="AB51" s="40">
        <v>98.823499999999996</v>
      </c>
      <c r="AC51" s="40">
        <v>100.71429999999999</v>
      </c>
      <c r="AD51" s="40">
        <v>110.77200000000001</v>
      </c>
      <c r="AE51" s="405">
        <v>73.039500000000004</v>
      </c>
      <c r="AH51" s="1" t="s">
        <v>275</v>
      </c>
      <c r="AI51" s="27" t="s">
        <v>284</v>
      </c>
      <c r="AJ51" s="398">
        <v>118.1818</v>
      </c>
      <c r="AK51" s="398">
        <v>105.49460000000001</v>
      </c>
      <c r="AL51" s="398">
        <v>92.279600000000002</v>
      </c>
      <c r="AM51" s="398">
        <v>116.7021</v>
      </c>
      <c r="AN51" s="40"/>
      <c r="AO51" s="40"/>
    </row>
    <row r="52" spans="3:41" ht="15" customHeight="1" x14ac:dyDescent="0.2">
      <c r="C52" s="1" t="s">
        <v>44</v>
      </c>
      <c r="D52">
        <v>37.5</v>
      </c>
      <c r="E52" s="40">
        <v>92.683000000000007</v>
      </c>
      <c r="F52" s="40">
        <v>83.9161</v>
      </c>
      <c r="G52" s="40">
        <v>106.2047</v>
      </c>
      <c r="H52" s="40">
        <v>110.1759</v>
      </c>
      <c r="I52" s="40">
        <v>82.352999999999994</v>
      </c>
      <c r="K52" s="1" t="s">
        <v>44</v>
      </c>
      <c r="L52">
        <v>17.5</v>
      </c>
      <c r="M52" s="40">
        <v>92.683000000000007</v>
      </c>
      <c r="N52" s="40">
        <v>83.9161</v>
      </c>
      <c r="O52" s="40">
        <v>106.2047</v>
      </c>
      <c r="P52" s="40">
        <v>110.1759</v>
      </c>
      <c r="Q52" s="40">
        <v>82.352999999999994</v>
      </c>
      <c r="T52" s="1">
        <v>-7.5</v>
      </c>
      <c r="U52" s="50">
        <v>94.578000000000003</v>
      </c>
      <c r="V52" s="50">
        <v>94.578000000000003</v>
      </c>
      <c r="W52" s="50">
        <v>109.5861</v>
      </c>
      <c r="X52" s="50">
        <v>97.876300000000001</v>
      </c>
      <c r="AA52" s="40">
        <v>17.5</v>
      </c>
      <c r="AB52" s="40">
        <v>112.94119999999999</v>
      </c>
      <c r="AC52" s="40">
        <v>85</v>
      </c>
      <c r="AD52" s="40">
        <v>119.3618</v>
      </c>
      <c r="AE52" s="405">
        <v>79.236599999999996</v>
      </c>
      <c r="AH52" s="1" t="s">
        <v>281</v>
      </c>
      <c r="AI52" s="27" t="s">
        <v>284</v>
      </c>
      <c r="AJ52" s="398">
        <v>92.683000000000007</v>
      </c>
      <c r="AK52" s="398">
        <v>83.9161</v>
      </c>
      <c r="AL52" s="398">
        <v>106.2047</v>
      </c>
      <c r="AM52" s="398">
        <v>110.1759</v>
      </c>
      <c r="AN52" s="40"/>
      <c r="AO52" s="40"/>
    </row>
    <row r="53" spans="3:41" ht="15" customHeight="1" x14ac:dyDescent="0.2">
      <c r="C53" s="1" t="s">
        <v>44</v>
      </c>
      <c r="E53" s="40"/>
      <c r="F53" s="40"/>
      <c r="G53" s="40"/>
      <c r="H53" s="40"/>
      <c r="I53" s="40"/>
      <c r="K53" s="1" t="s">
        <v>44</v>
      </c>
      <c r="M53" s="40"/>
      <c r="N53" s="40"/>
      <c r="O53" s="40"/>
      <c r="P53" s="40"/>
      <c r="Q53" s="40"/>
      <c r="T53" s="1">
        <v>-2.5</v>
      </c>
      <c r="U53" s="50">
        <v>105.4076</v>
      </c>
      <c r="V53" s="50">
        <v>105.4076</v>
      </c>
      <c r="W53" s="50">
        <v>90.549800000000005</v>
      </c>
      <c r="X53" s="50">
        <v>102.1771</v>
      </c>
      <c r="AA53" s="40"/>
      <c r="AB53" s="40"/>
      <c r="AC53" s="40"/>
      <c r="AD53" s="40"/>
      <c r="AE53" s="40"/>
      <c r="AH53" s="1" t="s">
        <v>263</v>
      </c>
      <c r="AI53" s="27" t="s">
        <v>284</v>
      </c>
      <c r="AJ53" s="398">
        <v>72.832400000000007</v>
      </c>
      <c r="AK53" s="398">
        <v>105.036</v>
      </c>
      <c r="AL53" s="398">
        <v>77.068299999999994</v>
      </c>
      <c r="AM53" s="398">
        <v>96.303399999999996</v>
      </c>
      <c r="AN53" s="40"/>
      <c r="AO53" s="40"/>
    </row>
    <row r="54" spans="3:41" ht="15" customHeight="1" x14ac:dyDescent="0.2">
      <c r="C54" s="1" t="s">
        <v>263</v>
      </c>
      <c r="D54">
        <v>12.5</v>
      </c>
      <c r="E54" s="40">
        <v>101.7341</v>
      </c>
      <c r="F54" s="40">
        <v>90.647499999999994</v>
      </c>
      <c r="G54" s="40">
        <v>103.7286</v>
      </c>
      <c r="H54" s="40">
        <v>102.49850000000001</v>
      </c>
      <c r="I54" s="40">
        <v>102.45740000000001</v>
      </c>
      <c r="K54" s="1" t="s">
        <v>263</v>
      </c>
      <c r="L54">
        <v>-7.5</v>
      </c>
      <c r="M54" s="50">
        <v>101.7341</v>
      </c>
      <c r="N54" s="50">
        <v>90.647499999999994</v>
      </c>
      <c r="O54" s="50">
        <v>103.7286</v>
      </c>
      <c r="P54" s="50">
        <v>102.49850000000001</v>
      </c>
      <c r="Q54" s="50">
        <v>102.45740000000001</v>
      </c>
      <c r="T54" s="1">
        <v>2.5</v>
      </c>
      <c r="U54" s="40">
        <v>81.582599999999999</v>
      </c>
      <c r="V54" s="40">
        <v>111.9053</v>
      </c>
      <c r="W54" s="405">
        <v>82.279499999999999</v>
      </c>
      <c r="X54" s="40">
        <v>102.79340000000001</v>
      </c>
      <c r="Z54" s="38" t="s">
        <v>287</v>
      </c>
      <c r="AA54" s="40">
        <v>-17.5</v>
      </c>
      <c r="AB54" s="40">
        <v>56.790100000000002</v>
      </c>
      <c r="AC54" s="40">
        <v>83.516499999999994</v>
      </c>
      <c r="AD54" s="40">
        <v>65.298299999999998</v>
      </c>
      <c r="AE54" s="40">
        <v>63.8459</v>
      </c>
      <c r="AH54" s="1" t="s">
        <v>267</v>
      </c>
      <c r="AI54" s="27" t="s">
        <v>284</v>
      </c>
      <c r="AJ54" s="398">
        <v>186.17019999999999</v>
      </c>
      <c r="AK54" s="398">
        <v>176.47059999999999</v>
      </c>
      <c r="AL54" s="398">
        <v>94.986400000000003</v>
      </c>
      <c r="AM54" s="398">
        <v>116.7526</v>
      </c>
      <c r="AN54" s="40"/>
      <c r="AO54" s="40"/>
    </row>
    <row r="55" spans="3:41" ht="15" customHeight="1" thickBot="1" x14ac:dyDescent="0.25">
      <c r="C55" s="4" t="s">
        <v>288</v>
      </c>
      <c r="D55">
        <v>17.5</v>
      </c>
      <c r="E55" s="404">
        <v>98.265900000000002</v>
      </c>
      <c r="F55" s="404">
        <v>109.35250000000001</v>
      </c>
      <c r="G55" s="404">
        <v>96.271500000000003</v>
      </c>
      <c r="H55" s="404">
        <v>97.501499999999993</v>
      </c>
      <c r="I55" s="404">
        <v>97.542500000000004</v>
      </c>
      <c r="K55" s="4" t="s">
        <v>288</v>
      </c>
      <c r="L55">
        <v>-2.5</v>
      </c>
      <c r="M55" s="50">
        <v>98.265900000000002</v>
      </c>
      <c r="N55" s="50">
        <v>109.35250000000001</v>
      </c>
      <c r="O55" s="50">
        <v>96.271500000000003</v>
      </c>
      <c r="P55" s="50">
        <v>97.501499999999993</v>
      </c>
      <c r="Q55" s="50">
        <v>97.542500000000004</v>
      </c>
      <c r="T55" s="1">
        <v>7.5</v>
      </c>
      <c r="U55" s="40">
        <v>109.01739999999999</v>
      </c>
      <c r="V55" s="40">
        <v>109.7394</v>
      </c>
      <c r="W55" s="405">
        <v>91.532399999999996</v>
      </c>
      <c r="X55" s="40">
        <v>98.191999999999993</v>
      </c>
      <c r="AA55" s="40">
        <v>-12.5</v>
      </c>
      <c r="AB55" s="40">
        <v>79.0124</v>
      </c>
      <c r="AC55" s="40">
        <v>87.912099999999995</v>
      </c>
      <c r="AD55" s="40">
        <v>73.030699999999996</v>
      </c>
      <c r="AE55" s="40">
        <v>81.381399999999999</v>
      </c>
      <c r="AH55" s="1" t="s">
        <v>289</v>
      </c>
      <c r="AI55" s="29" t="s">
        <v>284</v>
      </c>
      <c r="AJ55" s="413">
        <v>102.7617</v>
      </c>
      <c r="AK55" s="413">
        <v>108.2009</v>
      </c>
      <c r="AL55" s="413">
        <v>104.6853</v>
      </c>
      <c r="AM55" s="413">
        <v>101.4333</v>
      </c>
      <c r="AN55" s="40"/>
      <c r="AO55" s="40"/>
    </row>
    <row r="56" spans="3:41" ht="15" customHeight="1" thickBot="1" x14ac:dyDescent="0.25">
      <c r="C56" s="1" t="s">
        <v>44</v>
      </c>
      <c r="D56">
        <v>22.5</v>
      </c>
      <c r="E56" s="40">
        <v>95.953800000000001</v>
      </c>
      <c r="F56" s="40">
        <v>107.91370000000001</v>
      </c>
      <c r="G56" s="40">
        <v>89.004099999999994</v>
      </c>
      <c r="H56" s="40">
        <v>92.066000000000003</v>
      </c>
      <c r="I56" s="40">
        <v>91.493399999999994</v>
      </c>
      <c r="K56" s="1" t="s">
        <v>44</v>
      </c>
      <c r="L56">
        <v>2.5</v>
      </c>
      <c r="M56" s="40">
        <v>95.953800000000001</v>
      </c>
      <c r="N56" s="40">
        <v>107.91370000000001</v>
      </c>
      <c r="O56" s="40">
        <v>89.004099999999994</v>
      </c>
      <c r="P56" s="40">
        <v>92.066000000000003</v>
      </c>
      <c r="Q56" s="40">
        <v>91.493399999999994</v>
      </c>
      <c r="T56" s="1">
        <v>12.5</v>
      </c>
      <c r="U56" s="40">
        <v>94.578000000000003</v>
      </c>
      <c r="V56" s="40">
        <v>96.021900000000002</v>
      </c>
      <c r="W56" s="405">
        <v>104.9847</v>
      </c>
      <c r="X56" s="40">
        <v>93.7774</v>
      </c>
      <c r="AA56" s="40">
        <v>-7.5</v>
      </c>
      <c r="AB56" s="50">
        <v>86.419799999999995</v>
      </c>
      <c r="AC56" s="50">
        <v>92.307699999999997</v>
      </c>
      <c r="AD56" s="50">
        <v>91.6614</v>
      </c>
      <c r="AE56" s="50">
        <v>94.489599999999996</v>
      </c>
      <c r="AH56" s="1"/>
      <c r="AI56" s="40"/>
      <c r="AJ56" s="398"/>
      <c r="AK56" s="398"/>
      <c r="AL56" s="398"/>
      <c r="AM56" s="398"/>
      <c r="AN56" s="40"/>
      <c r="AO56" s="40"/>
    </row>
    <row r="57" spans="3:41" ht="15" customHeight="1" x14ac:dyDescent="0.2">
      <c r="C57" s="1" t="s">
        <v>44</v>
      </c>
      <c r="D57">
        <v>27.5</v>
      </c>
      <c r="E57" s="40">
        <v>76.300600000000003</v>
      </c>
      <c r="F57" s="40">
        <v>96.402900000000002</v>
      </c>
      <c r="G57" s="40">
        <v>85.750399999999999</v>
      </c>
      <c r="H57" s="40">
        <v>95.150999999999996</v>
      </c>
      <c r="I57" s="40">
        <v>92.249499999999998</v>
      </c>
      <c r="K57" s="1" t="s">
        <v>44</v>
      </c>
      <c r="L57">
        <v>7.5</v>
      </c>
      <c r="M57" s="40">
        <v>76.300600000000003</v>
      </c>
      <c r="N57" s="40">
        <v>96.402900000000002</v>
      </c>
      <c r="O57" s="40">
        <v>85.750399999999999</v>
      </c>
      <c r="P57" s="40">
        <v>95.150999999999996</v>
      </c>
      <c r="Q57" s="40">
        <v>92.249499999999998</v>
      </c>
      <c r="T57" s="1">
        <v>17.5</v>
      </c>
      <c r="U57" s="40">
        <v>91.690100000000001</v>
      </c>
      <c r="V57" s="40">
        <v>96.743899999999996</v>
      </c>
      <c r="W57" s="405">
        <v>117.7559</v>
      </c>
      <c r="X57" s="40">
        <v>84.142499999999998</v>
      </c>
      <c r="AA57" s="40">
        <v>-2.5</v>
      </c>
      <c r="AB57" s="50">
        <v>113.58029999999999</v>
      </c>
      <c r="AC57" s="50">
        <v>107.6923</v>
      </c>
      <c r="AD57" s="50">
        <v>108.3386</v>
      </c>
      <c r="AE57" s="50">
        <v>105.5103</v>
      </c>
      <c r="AH57" s="40" t="s">
        <v>264</v>
      </c>
      <c r="AI57" s="53" t="s">
        <v>292</v>
      </c>
      <c r="AJ57" s="412">
        <v>84.444500000000005</v>
      </c>
      <c r="AK57" s="412">
        <v>223.31280000000001</v>
      </c>
      <c r="AL57" s="412">
        <v>90.343800000000002</v>
      </c>
      <c r="AM57" s="414">
        <v>77.077299999999994</v>
      </c>
      <c r="AN57" s="40" t="s">
        <v>290</v>
      </c>
      <c r="AO57" s="40"/>
    </row>
    <row r="58" spans="3:41" ht="15" customHeight="1" x14ac:dyDescent="0.2">
      <c r="C58" s="1" t="s">
        <v>44</v>
      </c>
      <c r="D58">
        <v>32.5</v>
      </c>
      <c r="E58" s="40">
        <v>69.9422</v>
      </c>
      <c r="F58" s="40">
        <v>92.086299999999994</v>
      </c>
      <c r="G58" s="40">
        <v>81.784099999999995</v>
      </c>
      <c r="H58" s="40">
        <v>94.8172</v>
      </c>
      <c r="I58" s="40">
        <v>88.090699999999998</v>
      </c>
      <c r="K58" s="1" t="s">
        <v>44</v>
      </c>
      <c r="L58">
        <v>12.5</v>
      </c>
      <c r="M58" s="40">
        <v>69.9422</v>
      </c>
      <c r="N58" s="40">
        <v>92.086299999999994</v>
      </c>
      <c r="O58" s="40">
        <v>81.784099999999995</v>
      </c>
      <c r="P58" s="40">
        <v>94.8172</v>
      </c>
      <c r="Q58" s="40">
        <v>88.090699999999998</v>
      </c>
      <c r="U58" s="40"/>
      <c r="V58" s="40"/>
      <c r="W58" s="40"/>
      <c r="X58" s="40"/>
      <c r="AA58" s="40">
        <v>2.5</v>
      </c>
      <c r="AB58" s="40">
        <v>111.11109999999999</v>
      </c>
      <c r="AC58" s="40">
        <v>127.4725</v>
      </c>
      <c r="AD58" s="40">
        <v>117.8215</v>
      </c>
      <c r="AE58" s="405">
        <v>37.890300000000003</v>
      </c>
      <c r="AH58" s="1" t="s">
        <v>268</v>
      </c>
      <c r="AI58" s="55" t="s">
        <v>292</v>
      </c>
      <c r="AJ58" s="398">
        <v>58.064500000000002</v>
      </c>
      <c r="AK58" s="398">
        <v>70.588200000000001</v>
      </c>
      <c r="AL58" s="398">
        <v>105.31270000000001</v>
      </c>
      <c r="AM58" s="415">
        <v>57.383499999999998</v>
      </c>
      <c r="AN58" s="40" t="s">
        <v>290</v>
      </c>
      <c r="AO58" s="40"/>
    </row>
    <row r="59" spans="3:41" ht="15" customHeight="1" x14ac:dyDescent="0.2">
      <c r="C59" s="1" t="s">
        <v>44</v>
      </c>
      <c r="D59">
        <v>37.5</v>
      </c>
      <c r="E59" s="40">
        <v>72.832400000000007</v>
      </c>
      <c r="F59" s="40">
        <v>105.036</v>
      </c>
      <c r="G59" s="40">
        <v>77.068299999999994</v>
      </c>
      <c r="H59" s="40">
        <v>96.303399999999996</v>
      </c>
      <c r="I59" s="40">
        <v>96.7864</v>
      </c>
      <c r="K59" s="1" t="s">
        <v>44</v>
      </c>
      <c r="L59">
        <v>17.5</v>
      </c>
      <c r="M59" s="40">
        <v>72.832400000000007</v>
      </c>
      <c r="N59" s="40">
        <v>105.036</v>
      </c>
      <c r="O59" s="40">
        <v>77.068299999999994</v>
      </c>
      <c r="P59" s="40">
        <v>96.303399999999996</v>
      </c>
      <c r="Q59" s="40">
        <v>96.7864</v>
      </c>
      <c r="S59" s="38" t="s">
        <v>293</v>
      </c>
      <c r="T59" s="1">
        <v>-12.5</v>
      </c>
      <c r="U59" s="40">
        <v>79.059799999999996</v>
      </c>
      <c r="V59" s="40">
        <v>78.189300000000003</v>
      </c>
      <c r="W59" s="40">
        <v>93.783000000000001</v>
      </c>
      <c r="X59" s="40">
        <v>94.045900000000003</v>
      </c>
      <c r="AA59" s="40">
        <v>7.5</v>
      </c>
      <c r="AB59" s="40">
        <v>158.0247</v>
      </c>
      <c r="AC59" s="40">
        <v>142.8571</v>
      </c>
      <c r="AD59" s="40">
        <v>126.35590000000001</v>
      </c>
      <c r="AE59" s="405">
        <v>47.984099999999998</v>
      </c>
      <c r="AH59" s="1" t="s">
        <v>273</v>
      </c>
      <c r="AI59" s="55" t="s">
        <v>292</v>
      </c>
      <c r="AJ59" s="398">
        <v>130.76929999999999</v>
      </c>
      <c r="AK59" s="398">
        <v>79.420299999999997</v>
      </c>
      <c r="AL59" s="398">
        <v>121.4722</v>
      </c>
      <c r="AM59" s="415">
        <v>151.01089999999999</v>
      </c>
      <c r="AN59" s="40" t="s">
        <v>290</v>
      </c>
      <c r="AO59" s="40"/>
    </row>
    <row r="60" spans="3:41" ht="15" customHeight="1" x14ac:dyDescent="0.2">
      <c r="C60" s="1" t="s">
        <v>294</v>
      </c>
      <c r="E60" s="40"/>
      <c r="F60" s="40"/>
      <c r="G60" s="40"/>
      <c r="H60" s="40"/>
      <c r="I60" s="40"/>
      <c r="K60" s="1" t="s">
        <v>294</v>
      </c>
      <c r="M60" s="40"/>
      <c r="N60" s="40"/>
      <c r="O60" s="40"/>
      <c r="P60" s="40"/>
      <c r="Q60" s="40"/>
      <c r="T60" s="1">
        <v>-7.5</v>
      </c>
      <c r="U60" s="50">
        <v>91.025599999999997</v>
      </c>
      <c r="V60" s="50">
        <v>92.592600000000004</v>
      </c>
      <c r="W60" s="50">
        <v>98.120900000000006</v>
      </c>
      <c r="X60" s="50">
        <v>98.865200000000002</v>
      </c>
      <c r="AA60" s="40">
        <v>12.5</v>
      </c>
      <c r="AB60" s="40">
        <v>155.5556</v>
      </c>
      <c r="AC60" s="40">
        <v>140.6593</v>
      </c>
      <c r="AD60" s="40">
        <v>137.0138</v>
      </c>
      <c r="AE60" s="405">
        <v>55.593800000000002</v>
      </c>
      <c r="AH60" s="1" t="s">
        <v>276</v>
      </c>
      <c r="AI60" s="55" t="s">
        <v>292</v>
      </c>
      <c r="AJ60" s="398">
        <v>142.85720000000001</v>
      </c>
      <c r="AK60" s="398">
        <v>140.3509</v>
      </c>
      <c r="AL60" s="398">
        <v>110.5566</v>
      </c>
      <c r="AM60" s="415">
        <v>61.283900000000003</v>
      </c>
      <c r="AN60" s="40" t="s">
        <v>290</v>
      </c>
      <c r="AO60" s="40"/>
    </row>
    <row r="61" spans="3:41" ht="15" customHeight="1" x14ac:dyDescent="0.2">
      <c r="C61" s="1" t="s">
        <v>267</v>
      </c>
      <c r="D61">
        <v>12.5</v>
      </c>
      <c r="E61" s="40">
        <v>81.914900000000003</v>
      </c>
      <c r="F61" s="40">
        <v>89.411799999999999</v>
      </c>
      <c r="G61" s="40">
        <v>96.724699999999999</v>
      </c>
      <c r="H61" s="40">
        <v>95.7517</v>
      </c>
      <c r="I61" s="40">
        <v>105.149</v>
      </c>
      <c r="K61" s="1" t="s">
        <v>267</v>
      </c>
      <c r="L61">
        <v>-7.5</v>
      </c>
      <c r="M61" s="50">
        <v>81.914900000000003</v>
      </c>
      <c r="N61" s="50">
        <v>89.411799999999999</v>
      </c>
      <c r="O61" s="50">
        <v>96.724699999999999</v>
      </c>
      <c r="P61" s="50">
        <v>95.7517</v>
      </c>
      <c r="Q61" s="50">
        <v>105.149</v>
      </c>
      <c r="T61" s="1">
        <v>-2.5</v>
      </c>
      <c r="U61" s="50">
        <v>108.9744</v>
      </c>
      <c r="V61" s="50">
        <v>107.4074</v>
      </c>
      <c r="W61" s="50">
        <v>102.13</v>
      </c>
      <c r="X61" s="50">
        <v>101.3104</v>
      </c>
      <c r="AA61" s="40">
        <v>17.5</v>
      </c>
      <c r="AB61" s="40">
        <v>160.4939</v>
      </c>
      <c r="AC61" s="40">
        <v>145.0549</v>
      </c>
      <c r="AD61" s="40">
        <v>147.3014</v>
      </c>
      <c r="AE61" s="405">
        <v>63.343699999999998</v>
      </c>
      <c r="AH61" s="1" t="s">
        <v>282</v>
      </c>
      <c r="AI61" s="55" t="s">
        <v>292</v>
      </c>
      <c r="AJ61" s="398">
        <v>112.94119999999999</v>
      </c>
      <c r="AK61" s="398">
        <v>85</v>
      </c>
      <c r="AL61" s="398">
        <v>119.3618</v>
      </c>
      <c r="AM61" s="415">
        <v>79.236599999999996</v>
      </c>
      <c r="AN61" s="40" t="s">
        <v>290</v>
      </c>
      <c r="AO61" s="40"/>
    </row>
    <row r="62" spans="3:41" ht="15" customHeight="1" x14ac:dyDescent="0.2">
      <c r="C62" s="4" t="s">
        <v>288</v>
      </c>
      <c r="D62">
        <v>17.5</v>
      </c>
      <c r="E62" s="404">
        <v>118.0851</v>
      </c>
      <c r="F62" s="404">
        <v>110.5882</v>
      </c>
      <c r="G62" s="404">
        <v>103.2754</v>
      </c>
      <c r="H62" s="404">
        <v>104.2482</v>
      </c>
      <c r="I62" s="404">
        <v>94.850899999999996</v>
      </c>
      <c r="K62" s="4" t="s">
        <v>288</v>
      </c>
      <c r="L62">
        <v>-2.5</v>
      </c>
      <c r="M62" s="50">
        <v>118.0851</v>
      </c>
      <c r="N62" s="50">
        <v>110.5882</v>
      </c>
      <c r="O62" s="50">
        <v>103.2754</v>
      </c>
      <c r="P62" s="50">
        <v>104.2482</v>
      </c>
      <c r="Q62" s="50">
        <v>94.850899999999996</v>
      </c>
      <c r="T62" s="1">
        <v>2.5</v>
      </c>
      <c r="U62" s="40">
        <v>67.948700000000002</v>
      </c>
      <c r="V62" s="40">
        <v>139.50620000000001</v>
      </c>
      <c r="W62" s="405">
        <v>60.802700000000002</v>
      </c>
      <c r="X62" s="40">
        <v>93.654399999999995</v>
      </c>
      <c r="AA62" s="40"/>
      <c r="AB62" s="40"/>
      <c r="AC62" s="40"/>
      <c r="AD62" s="40"/>
      <c r="AE62" s="40"/>
      <c r="AH62" s="1" t="s">
        <v>287</v>
      </c>
      <c r="AI62" s="55" t="s">
        <v>292</v>
      </c>
      <c r="AJ62" s="398">
        <v>160.4939</v>
      </c>
      <c r="AK62" s="398">
        <v>145.0549</v>
      </c>
      <c r="AL62" s="398">
        <v>147.3014</v>
      </c>
      <c r="AM62" s="415">
        <v>63.343699999999998</v>
      </c>
      <c r="AN62" s="40" t="s">
        <v>290</v>
      </c>
      <c r="AO62" s="40"/>
    </row>
    <row r="63" spans="3:41" ht="15" customHeight="1" x14ac:dyDescent="0.2">
      <c r="C63" s="1"/>
      <c r="D63">
        <v>22.5</v>
      </c>
      <c r="E63" s="40">
        <v>160.63829999999999</v>
      </c>
      <c r="F63" s="40">
        <v>174.11760000000001</v>
      </c>
      <c r="G63" s="40">
        <v>93.638099999999994</v>
      </c>
      <c r="H63" s="40">
        <v>107.87090000000001</v>
      </c>
      <c r="I63" s="40">
        <v>88.346900000000005</v>
      </c>
      <c r="K63" s="1"/>
      <c r="L63">
        <v>2.5</v>
      </c>
      <c r="M63" s="40">
        <v>160.63829999999999</v>
      </c>
      <c r="N63" s="40">
        <v>174.11760000000001</v>
      </c>
      <c r="O63" s="40">
        <v>93.638099999999994</v>
      </c>
      <c r="P63" s="40">
        <v>107.87090000000001</v>
      </c>
      <c r="Q63" s="40">
        <v>88.346900000000005</v>
      </c>
      <c r="T63" s="1">
        <v>7.5</v>
      </c>
      <c r="U63" s="40">
        <v>111.5385</v>
      </c>
      <c r="V63" s="40">
        <v>113.5802</v>
      </c>
      <c r="W63" s="405">
        <v>50.002299999999998</v>
      </c>
      <c r="X63" s="40">
        <v>103.33240000000001</v>
      </c>
      <c r="Z63" s="38" t="s">
        <v>295</v>
      </c>
      <c r="AA63" s="40">
        <v>-17.5</v>
      </c>
      <c r="AB63" s="40">
        <v>104.95050000000001</v>
      </c>
      <c r="AC63" s="40">
        <v>113.2743</v>
      </c>
      <c r="AD63" s="40">
        <v>91.207999999999998</v>
      </c>
      <c r="AE63" s="40">
        <v>81.301900000000003</v>
      </c>
      <c r="AH63" s="1" t="s">
        <v>295</v>
      </c>
      <c r="AI63" s="55" t="s">
        <v>292</v>
      </c>
      <c r="AJ63" s="398">
        <v>126.73269999999999</v>
      </c>
      <c r="AK63" s="398">
        <v>128.3185</v>
      </c>
      <c r="AL63" s="398">
        <v>103.899</v>
      </c>
      <c r="AM63" s="415">
        <v>70.839299999999994</v>
      </c>
      <c r="AN63" s="40" t="s">
        <v>290</v>
      </c>
      <c r="AO63" s="40"/>
    </row>
    <row r="64" spans="3:41" ht="15" customHeight="1" thickBot="1" x14ac:dyDescent="0.25">
      <c r="C64" s="1"/>
      <c r="D64">
        <v>27.5</v>
      </c>
      <c r="E64" s="40">
        <v>185.1063</v>
      </c>
      <c r="F64" s="40">
        <v>192.94120000000001</v>
      </c>
      <c r="G64" s="40">
        <v>94.515500000000003</v>
      </c>
      <c r="H64" s="40">
        <v>106.9141</v>
      </c>
      <c r="I64" s="40">
        <v>94.850899999999996</v>
      </c>
      <c r="K64" s="1"/>
      <c r="L64">
        <v>7.5</v>
      </c>
      <c r="M64" s="40">
        <v>185.1063</v>
      </c>
      <c r="N64" s="40">
        <v>192.94120000000001</v>
      </c>
      <c r="O64" s="40">
        <v>94.515500000000003</v>
      </c>
      <c r="P64" s="40">
        <v>106.9141</v>
      </c>
      <c r="Q64" s="40">
        <v>94.850899999999996</v>
      </c>
      <c r="T64" s="1">
        <v>12.5</v>
      </c>
      <c r="U64" s="40">
        <v>116.66670000000001</v>
      </c>
      <c r="V64" s="40">
        <v>116.04940000000001</v>
      </c>
      <c r="W64" s="405">
        <v>51.069800000000001</v>
      </c>
      <c r="X64" s="40">
        <v>100.9943</v>
      </c>
      <c r="AA64" s="40">
        <v>-12.5</v>
      </c>
      <c r="AB64" s="40">
        <v>77.227699999999999</v>
      </c>
      <c r="AC64" s="40">
        <v>82.300799999999995</v>
      </c>
      <c r="AD64" s="40">
        <v>103.3694</v>
      </c>
      <c r="AE64" s="40">
        <v>99.975099999999998</v>
      </c>
      <c r="AH64" s="1" t="s">
        <v>296</v>
      </c>
      <c r="AI64" s="59" t="s">
        <v>292</v>
      </c>
      <c r="AJ64" s="413">
        <v>118.42100000000001</v>
      </c>
      <c r="AK64" s="413">
        <v>101.8182</v>
      </c>
      <c r="AL64" s="413">
        <v>126.82</v>
      </c>
      <c r="AM64" s="418">
        <v>102.6536</v>
      </c>
      <c r="AN64" s="40" t="s">
        <v>290</v>
      </c>
      <c r="AO64" s="40"/>
    </row>
    <row r="65" spans="3:43" ht="15" customHeight="1" thickBot="1" x14ac:dyDescent="0.25">
      <c r="C65" s="1"/>
      <c r="D65">
        <v>32.5</v>
      </c>
      <c r="E65" s="40">
        <v>157.4468</v>
      </c>
      <c r="F65" s="40">
        <v>131.7647</v>
      </c>
      <c r="G65" s="40">
        <v>96.932500000000005</v>
      </c>
      <c r="H65" s="40">
        <v>108.5583</v>
      </c>
      <c r="I65" s="40">
        <v>92.140900000000002</v>
      </c>
      <c r="K65" s="1"/>
      <c r="L65">
        <v>12.5</v>
      </c>
      <c r="M65" s="40">
        <v>157.4468</v>
      </c>
      <c r="N65" s="40">
        <v>131.7647</v>
      </c>
      <c r="O65" s="40">
        <v>96.932500000000005</v>
      </c>
      <c r="P65" s="40">
        <v>108.5583</v>
      </c>
      <c r="Q65" s="40">
        <v>92.140900000000002</v>
      </c>
      <c r="T65" s="1">
        <v>17.5</v>
      </c>
      <c r="U65" s="40">
        <v>103.8462</v>
      </c>
      <c r="V65" s="40">
        <v>102.4691</v>
      </c>
      <c r="W65" s="405">
        <v>55.664499999999997</v>
      </c>
      <c r="X65" s="40">
        <v>103.82</v>
      </c>
      <c r="AA65" s="40">
        <v>-7.5</v>
      </c>
      <c r="AB65" s="50">
        <v>99.009900000000002</v>
      </c>
      <c r="AC65" s="50">
        <v>100</v>
      </c>
      <c r="AD65" s="50">
        <v>98.795400000000001</v>
      </c>
      <c r="AE65" s="50">
        <v>98.173000000000002</v>
      </c>
      <c r="AH65" s="1"/>
      <c r="AI65" s="40"/>
      <c r="AJ65" s="398"/>
      <c r="AK65" s="398"/>
      <c r="AL65" s="398"/>
      <c r="AM65" s="398"/>
      <c r="AN65" s="40" t="s">
        <v>44</v>
      </c>
      <c r="AO65" s="40"/>
    </row>
    <row r="66" spans="3:43" ht="15" customHeight="1" x14ac:dyDescent="0.2">
      <c r="C66" s="1"/>
      <c r="D66">
        <v>37.5</v>
      </c>
      <c r="E66" s="40">
        <v>186.17019999999999</v>
      </c>
      <c r="F66" s="40">
        <v>176.47059999999999</v>
      </c>
      <c r="G66" s="40">
        <v>94.986400000000003</v>
      </c>
      <c r="H66" s="40">
        <v>116.7526</v>
      </c>
      <c r="I66" s="40">
        <v>108.4011</v>
      </c>
      <c r="K66" s="1"/>
      <c r="L66">
        <v>17.5</v>
      </c>
      <c r="M66" s="40">
        <v>186.17019999999999</v>
      </c>
      <c r="N66" s="40">
        <v>176.47059999999999</v>
      </c>
      <c r="O66" s="40">
        <v>94.986400000000003</v>
      </c>
      <c r="P66" s="40">
        <v>116.7526</v>
      </c>
      <c r="Q66" s="40">
        <v>108.4011</v>
      </c>
      <c r="AA66" s="40">
        <v>-2.5</v>
      </c>
      <c r="AB66" s="50">
        <v>100.9901</v>
      </c>
      <c r="AC66" s="50">
        <v>100</v>
      </c>
      <c r="AD66" s="50">
        <v>101.2047</v>
      </c>
      <c r="AE66" s="50">
        <v>101.82689999999999</v>
      </c>
      <c r="AH66" s="47" t="s">
        <v>263</v>
      </c>
      <c r="AI66" s="53" t="s">
        <v>297</v>
      </c>
      <c r="AJ66" s="412">
        <v>124.1057</v>
      </c>
      <c r="AK66" s="412">
        <v>107.2788</v>
      </c>
      <c r="AL66" s="414">
        <v>97.897300000000001</v>
      </c>
      <c r="AM66" s="412">
        <v>109.5013</v>
      </c>
      <c r="AN66" s="40" t="s">
        <v>291</v>
      </c>
      <c r="AO66" s="40"/>
    </row>
    <row r="67" spans="3:43" ht="15" customHeight="1" x14ac:dyDescent="0.2">
      <c r="C67" s="1"/>
      <c r="E67" s="40"/>
      <c r="F67" s="40"/>
      <c r="G67" s="40"/>
      <c r="H67" s="40"/>
      <c r="I67" s="40"/>
      <c r="K67" s="1"/>
      <c r="M67" s="40"/>
      <c r="N67" s="40"/>
      <c r="O67" s="40"/>
      <c r="P67" s="40"/>
      <c r="Q67" s="40"/>
      <c r="AA67" s="40">
        <v>2.5</v>
      </c>
      <c r="AB67" s="40">
        <v>49.505000000000003</v>
      </c>
      <c r="AC67" s="40">
        <v>90.2654</v>
      </c>
      <c r="AD67" s="40">
        <v>106.7863</v>
      </c>
      <c r="AE67" s="405">
        <v>59.312100000000001</v>
      </c>
      <c r="AH67" s="46" t="s">
        <v>267</v>
      </c>
      <c r="AI67" s="55" t="s">
        <v>297</v>
      </c>
      <c r="AJ67" s="398">
        <v>62.986699999999999</v>
      </c>
      <c r="AK67" s="398">
        <v>91.3369</v>
      </c>
      <c r="AL67" s="415">
        <v>100.32940000000001</v>
      </c>
      <c r="AM67" s="398">
        <v>106.2813</v>
      </c>
      <c r="AN67" s="40" t="s">
        <v>291</v>
      </c>
      <c r="AO67" s="40"/>
    </row>
    <row r="68" spans="3:43" ht="15" customHeight="1" x14ac:dyDescent="0.2">
      <c r="C68" s="1" t="s">
        <v>289</v>
      </c>
      <c r="D68">
        <v>2.5</v>
      </c>
      <c r="E68" s="40">
        <v>77.988799999999998</v>
      </c>
      <c r="F68" s="40">
        <v>91.037999999999997</v>
      </c>
      <c r="G68" s="40">
        <v>79.747100000000003</v>
      </c>
      <c r="H68" s="40">
        <v>84.8446</v>
      </c>
      <c r="I68" s="40">
        <v>120.06789999999999</v>
      </c>
      <c r="K68" s="1" t="s">
        <v>289</v>
      </c>
      <c r="L68">
        <v>-17.5</v>
      </c>
      <c r="M68" s="40">
        <v>77.988799999999998</v>
      </c>
      <c r="N68" s="40">
        <v>91.037999999999997</v>
      </c>
      <c r="O68" s="40">
        <v>79.747100000000003</v>
      </c>
      <c r="P68" s="40">
        <v>84.8446</v>
      </c>
      <c r="Q68" s="40">
        <v>120.06789999999999</v>
      </c>
      <c r="AA68" s="40">
        <v>7.5</v>
      </c>
      <c r="AB68" s="40">
        <v>98.019800000000004</v>
      </c>
      <c r="AC68" s="40">
        <v>117.6991</v>
      </c>
      <c r="AD68" s="40">
        <v>97.272300000000001</v>
      </c>
      <c r="AE68" s="405">
        <v>57.186500000000002</v>
      </c>
      <c r="AH68" s="38" t="s">
        <v>272</v>
      </c>
      <c r="AI68" s="55" t="s">
        <v>297</v>
      </c>
      <c r="AJ68" s="398">
        <v>119.542</v>
      </c>
      <c r="AK68" s="398">
        <v>163.9521</v>
      </c>
      <c r="AL68" s="415">
        <v>77.077799999999996</v>
      </c>
      <c r="AM68" s="398">
        <v>118.43210000000001</v>
      </c>
      <c r="AN68" s="40" t="s">
        <v>291</v>
      </c>
      <c r="AO68" s="40"/>
    </row>
    <row r="69" spans="3:43" ht="15" customHeight="1" thickBot="1" x14ac:dyDescent="0.25">
      <c r="C69" s="4" t="s">
        <v>298</v>
      </c>
      <c r="D69">
        <v>7.5</v>
      </c>
      <c r="E69" s="40">
        <v>88.081500000000005</v>
      </c>
      <c r="F69" s="40">
        <v>97.0077</v>
      </c>
      <c r="G69" s="40">
        <v>86.514899999999997</v>
      </c>
      <c r="H69" s="40">
        <v>88.452399999999997</v>
      </c>
      <c r="I69" s="40">
        <v>110.232</v>
      </c>
      <c r="K69" s="4" t="s">
        <v>298</v>
      </c>
      <c r="L69">
        <v>-12.5</v>
      </c>
      <c r="M69" s="40">
        <v>88.081500000000005</v>
      </c>
      <c r="N69" s="40">
        <v>97.0077</v>
      </c>
      <c r="O69" s="40">
        <v>86.514899999999997</v>
      </c>
      <c r="P69" s="40">
        <v>88.452399999999997</v>
      </c>
      <c r="Q69" s="40">
        <v>110.232</v>
      </c>
      <c r="AA69" s="40">
        <v>12.5</v>
      </c>
      <c r="AB69" s="40">
        <v>109.901</v>
      </c>
      <c r="AC69" s="40">
        <v>122.1238</v>
      </c>
      <c r="AD69" s="40">
        <v>102.3798</v>
      </c>
      <c r="AE69" s="405">
        <v>64.013999999999996</v>
      </c>
      <c r="AH69" s="38" t="s">
        <v>274</v>
      </c>
      <c r="AI69" s="55" t="s">
        <v>297</v>
      </c>
      <c r="AJ69" s="398">
        <v>204.31989999999999</v>
      </c>
      <c r="AK69" s="398">
        <v>113.7714</v>
      </c>
      <c r="AL69" s="415">
        <v>103.2462</v>
      </c>
      <c r="AM69" s="398">
        <v>115.63160000000001</v>
      </c>
      <c r="AN69" s="40" t="s">
        <v>291</v>
      </c>
      <c r="AO69" s="40"/>
    </row>
    <row r="70" spans="3:43" ht="15" customHeight="1" thickBot="1" x14ac:dyDescent="0.25">
      <c r="C70" s="1"/>
      <c r="D70">
        <v>12.5</v>
      </c>
      <c r="E70" s="40">
        <v>97.256600000000006</v>
      </c>
      <c r="F70" s="40">
        <v>99.992500000000007</v>
      </c>
      <c r="G70" s="40">
        <v>98.996700000000004</v>
      </c>
      <c r="H70" s="40">
        <v>103.9635</v>
      </c>
      <c r="I70" s="40">
        <v>104.693</v>
      </c>
      <c r="K70" s="1"/>
      <c r="L70">
        <v>-7.5</v>
      </c>
      <c r="M70" s="50">
        <v>97.256600000000006</v>
      </c>
      <c r="N70" s="50">
        <v>99.992500000000007</v>
      </c>
      <c r="O70" s="50">
        <v>98.996700000000004</v>
      </c>
      <c r="P70" s="50">
        <v>103.9635</v>
      </c>
      <c r="Q70" s="50">
        <v>104.693</v>
      </c>
      <c r="AA70" s="40">
        <v>17.5</v>
      </c>
      <c r="AB70" s="40">
        <v>126.73269999999999</v>
      </c>
      <c r="AC70" s="40">
        <v>128.3185</v>
      </c>
      <c r="AD70" s="40">
        <v>103.899</v>
      </c>
      <c r="AE70" s="405">
        <v>70.839299999999994</v>
      </c>
      <c r="AH70" s="38" t="s">
        <v>277</v>
      </c>
      <c r="AI70" s="55" t="s">
        <v>297</v>
      </c>
      <c r="AJ70" s="398">
        <v>34.4709</v>
      </c>
      <c r="AK70" s="398">
        <v>57.970999999999997</v>
      </c>
      <c r="AL70" s="415">
        <v>36.058700000000002</v>
      </c>
      <c r="AM70" s="398">
        <v>108.73909999999999</v>
      </c>
      <c r="AN70" s="417" t="s">
        <v>299</v>
      </c>
      <c r="AO70" s="547" t="s">
        <v>422</v>
      </c>
      <c r="AP70" s="547"/>
      <c r="AQ70" s="548"/>
    </row>
    <row r="71" spans="3:43" ht="15" customHeight="1" x14ac:dyDescent="0.2">
      <c r="C71" s="1"/>
      <c r="D71">
        <v>17.5</v>
      </c>
      <c r="E71" s="404">
        <v>102.7617</v>
      </c>
      <c r="F71" s="404">
        <v>99.992500000000007</v>
      </c>
      <c r="G71" s="404">
        <v>100.7456</v>
      </c>
      <c r="H71" s="404">
        <v>96.314800000000005</v>
      </c>
      <c r="I71" s="404">
        <v>95.3065</v>
      </c>
      <c r="K71" s="1"/>
      <c r="L71">
        <v>-2.5</v>
      </c>
      <c r="M71" s="50">
        <v>102.7617</v>
      </c>
      <c r="N71" s="50">
        <v>99.992500000000007</v>
      </c>
      <c r="O71" s="50">
        <v>100.7456</v>
      </c>
      <c r="P71" s="50">
        <v>96.314800000000005</v>
      </c>
      <c r="Q71" s="50">
        <v>95.3065</v>
      </c>
      <c r="AA71" s="40"/>
      <c r="AB71" s="40"/>
      <c r="AC71" s="40"/>
      <c r="AD71" s="40"/>
      <c r="AE71" s="40"/>
      <c r="AH71" s="38" t="s">
        <v>285</v>
      </c>
      <c r="AI71" s="55" t="s">
        <v>297</v>
      </c>
      <c r="AJ71" s="398">
        <v>91.690100000000001</v>
      </c>
      <c r="AK71" s="398">
        <v>96.743899999999996</v>
      </c>
      <c r="AL71" s="415">
        <v>117.7559</v>
      </c>
      <c r="AM71" s="398">
        <v>84.142499999999998</v>
      </c>
      <c r="AN71" s="40" t="s">
        <v>291</v>
      </c>
      <c r="AO71" s="40"/>
    </row>
    <row r="72" spans="3:43" ht="15" customHeight="1" thickBot="1" x14ac:dyDescent="0.25">
      <c r="C72" s="1"/>
      <c r="D72">
        <v>22.5</v>
      </c>
      <c r="E72" s="40">
        <v>100.00920000000001</v>
      </c>
      <c r="F72" s="40">
        <v>96.261499999999998</v>
      </c>
      <c r="G72" s="40">
        <v>101.7525</v>
      </c>
      <c r="H72" s="40">
        <v>97.653400000000005</v>
      </c>
      <c r="I72" s="40">
        <v>193.36099999999999</v>
      </c>
      <c r="K72" s="1"/>
      <c r="L72">
        <v>2.5</v>
      </c>
      <c r="M72" s="40">
        <v>100.00920000000001</v>
      </c>
      <c r="N72" s="40">
        <v>96.261499999999998</v>
      </c>
      <c r="O72" s="40">
        <v>101.7525</v>
      </c>
      <c r="P72" s="40">
        <v>97.653400000000005</v>
      </c>
      <c r="Q72" s="40">
        <v>193.36099999999999</v>
      </c>
      <c r="Z72" s="38" t="s">
        <v>296</v>
      </c>
      <c r="AA72" s="40">
        <v>-17.5</v>
      </c>
      <c r="AB72" s="40">
        <v>76.315799999999996</v>
      </c>
      <c r="AC72" s="40">
        <v>76.363600000000005</v>
      </c>
      <c r="AD72" s="40">
        <v>97.157600000000002</v>
      </c>
      <c r="AE72" s="40">
        <v>95.885499999999993</v>
      </c>
      <c r="AH72" s="38" t="s">
        <v>293</v>
      </c>
      <c r="AI72" s="59" t="s">
        <v>297</v>
      </c>
      <c r="AJ72" s="399">
        <v>103.8462</v>
      </c>
      <c r="AK72" s="399">
        <v>102.4691</v>
      </c>
      <c r="AL72" s="416">
        <v>55.664499999999997</v>
      </c>
      <c r="AM72" s="399">
        <v>103.82</v>
      </c>
      <c r="AN72" s="40" t="s">
        <v>290</v>
      </c>
    </row>
    <row r="73" spans="3:43" ht="15" customHeight="1" x14ac:dyDescent="0.2">
      <c r="C73" s="1"/>
      <c r="D73">
        <v>27.5</v>
      </c>
      <c r="E73" s="40">
        <v>107.3493</v>
      </c>
      <c r="F73" s="40">
        <v>101.485</v>
      </c>
      <c r="G73" s="40">
        <v>101.294</v>
      </c>
      <c r="H73" s="40">
        <v>100.80710000000001</v>
      </c>
      <c r="I73" s="40">
        <v>92.494</v>
      </c>
      <c r="K73" s="1"/>
      <c r="L73">
        <v>7.5</v>
      </c>
      <c r="M73" s="40">
        <v>107.3493</v>
      </c>
      <c r="N73" s="40">
        <v>101.485</v>
      </c>
      <c r="O73" s="40">
        <v>101.294</v>
      </c>
      <c r="P73" s="40">
        <v>100.80710000000001</v>
      </c>
      <c r="Q73" s="40">
        <v>92.494</v>
      </c>
      <c r="AA73" s="40">
        <v>-12.5</v>
      </c>
      <c r="AB73" s="40">
        <v>84.210499999999996</v>
      </c>
      <c r="AC73" s="40">
        <v>89.090900000000005</v>
      </c>
      <c r="AD73" s="40">
        <v>100.4165</v>
      </c>
      <c r="AE73" s="40">
        <v>104.9952</v>
      </c>
      <c r="AH73" s="38"/>
      <c r="AJ73" s="1"/>
    </row>
    <row r="74" spans="3:43" ht="15" customHeight="1" x14ac:dyDescent="0.2">
      <c r="C74" s="1"/>
      <c r="D74">
        <v>32.5</v>
      </c>
      <c r="E74" s="40">
        <v>110.1018</v>
      </c>
      <c r="F74" s="40">
        <v>106.7085</v>
      </c>
      <c r="G74" s="40">
        <v>104.40049999999999</v>
      </c>
      <c r="H74" s="40">
        <v>102.619</v>
      </c>
      <c r="I74" s="40">
        <v>88.658799999999999</v>
      </c>
      <c r="K74" s="1"/>
      <c r="L74">
        <v>12.5</v>
      </c>
      <c r="M74" s="40">
        <v>110.1018</v>
      </c>
      <c r="N74" s="40">
        <v>106.7085</v>
      </c>
      <c r="O74" s="40">
        <v>104.40049999999999</v>
      </c>
      <c r="P74" s="40">
        <v>102.619</v>
      </c>
      <c r="Q74" s="40">
        <v>88.658799999999999</v>
      </c>
      <c r="AA74" s="40">
        <v>-7.5</v>
      </c>
      <c r="AB74" s="50">
        <v>100</v>
      </c>
      <c r="AC74" s="50">
        <v>103.63639999999999</v>
      </c>
      <c r="AD74" s="50">
        <v>88.962100000000007</v>
      </c>
      <c r="AE74" s="50">
        <v>80.297399999999996</v>
      </c>
      <c r="AH74" s="38"/>
    </row>
    <row r="75" spans="3:43" ht="15" customHeight="1" x14ac:dyDescent="0.2">
      <c r="C75" s="1"/>
      <c r="D75">
        <v>37.5</v>
      </c>
      <c r="E75" s="40">
        <v>102.7617</v>
      </c>
      <c r="F75" s="40">
        <v>108.2009</v>
      </c>
      <c r="G75" s="40">
        <v>104.6853</v>
      </c>
      <c r="H75" s="40">
        <v>101.4333</v>
      </c>
      <c r="I75" s="40">
        <v>93.984200000000001</v>
      </c>
      <c r="K75" s="1"/>
      <c r="L75">
        <v>17.5</v>
      </c>
      <c r="M75" s="40">
        <v>102.7617</v>
      </c>
      <c r="N75" s="40">
        <v>108.2009</v>
      </c>
      <c r="O75" s="40">
        <v>104.6853</v>
      </c>
      <c r="P75" s="40">
        <v>101.4333</v>
      </c>
      <c r="Q75" s="40">
        <v>93.984200000000001</v>
      </c>
      <c r="AA75" s="40">
        <v>-2.5</v>
      </c>
      <c r="AB75" s="50">
        <v>100</v>
      </c>
      <c r="AC75" s="50">
        <v>96.363600000000005</v>
      </c>
      <c r="AD75" s="50">
        <v>111.03789999999999</v>
      </c>
      <c r="AE75" s="50">
        <v>119.70269999999999</v>
      </c>
      <c r="AH75" s="38"/>
    </row>
    <row r="76" spans="3:43" ht="15" customHeight="1" x14ac:dyDescent="0.2">
      <c r="C76" s="1"/>
      <c r="E76" s="40"/>
      <c r="F76" s="40"/>
      <c r="G76" s="40"/>
      <c r="H76" s="40"/>
      <c r="I76" s="40"/>
      <c r="K76" s="1"/>
      <c r="M76" s="40"/>
      <c r="N76" s="40"/>
      <c r="O76" s="40"/>
      <c r="P76" s="40"/>
      <c r="Q76" s="40"/>
      <c r="AA76" s="40">
        <v>2.5</v>
      </c>
      <c r="AB76" s="40">
        <v>102.63160000000001</v>
      </c>
      <c r="AC76" s="40">
        <v>114.5455</v>
      </c>
      <c r="AD76" s="40">
        <v>106.65260000000001</v>
      </c>
      <c r="AE76" s="405">
        <v>85.447299999999998</v>
      </c>
      <c r="AH76" s="38"/>
    </row>
    <row r="77" spans="3:43" ht="15" customHeight="1" x14ac:dyDescent="0.2">
      <c r="C77" s="1"/>
      <c r="K77" s="1"/>
      <c r="AA77" s="40">
        <v>7.5</v>
      </c>
      <c r="AB77" s="40">
        <v>78.947400000000002</v>
      </c>
      <c r="AC77" s="40">
        <v>83.636399999999995</v>
      </c>
      <c r="AD77" s="40">
        <v>119.48869999999999</v>
      </c>
      <c r="AE77" s="405">
        <v>97.441699999999997</v>
      </c>
      <c r="AH77" s="38"/>
    </row>
    <row r="78" spans="3:43" ht="15" customHeight="1" x14ac:dyDescent="0.2">
      <c r="C78" s="1"/>
      <c r="K78" s="1"/>
      <c r="AA78" s="40">
        <v>12.5</v>
      </c>
      <c r="AB78" s="40">
        <v>105.26309999999999</v>
      </c>
      <c r="AC78" s="40">
        <v>100</v>
      </c>
      <c r="AD78" s="40">
        <v>126.73180000000001</v>
      </c>
      <c r="AE78" s="405">
        <v>112.1853</v>
      </c>
    </row>
    <row r="79" spans="3:43" ht="15" customHeight="1" x14ac:dyDescent="0.2">
      <c r="C79" s="1"/>
      <c r="K79" s="1"/>
      <c r="AA79" s="40">
        <v>17.5</v>
      </c>
      <c r="AB79" s="40">
        <v>118.42100000000001</v>
      </c>
      <c r="AC79" s="40">
        <v>101.8182</v>
      </c>
      <c r="AD79" s="40">
        <v>126.82</v>
      </c>
      <c r="AE79" s="405">
        <v>102.6536</v>
      </c>
    </row>
    <row r="80" spans="3:43" ht="15" customHeight="1" x14ac:dyDescent="0.2">
      <c r="C80" s="1"/>
      <c r="K80" s="1"/>
      <c r="AA80" s="40"/>
      <c r="AB80" s="40"/>
      <c r="AC80" s="40"/>
      <c r="AD80" s="40"/>
      <c r="AE80" s="40"/>
    </row>
    <row r="81" spans="3:31" ht="15" customHeight="1" x14ac:dyDescent="0.2">
      <c r="C81" s="1"/>
      <c r="K81" s="1"/>
      <c r="AA81" s="40"/>
      <c r="AB81" s="40"/>
      <c r="AC81" s="40"/>
      <c r="AD81" s="40"/>
      <c r="AE81" s="40"/>
    </row>
    <row r="82" spans="3:31" ht="15" customHeight="1" x14ac:dyDescent="0.2">
      <c r="C82" s="1"/>
      <c r="K82" s="1"/>
      <c r="AA82" s="40"/>
      <c r="AB82" s="40"/>
      <c r="AC82" s="40"/>
      <c r="AD82" s="40"/>
      <c r="AE82" s="40"/>
    </row>
    <row r="83" spans="3:31" ht="15" customHeight="1" x14ac:dyDescent="0.2">
      <c r="C83" s="1"/>
      <c r="K83" s="1"/>
    </row>
    <row r="84" spans="3:31" ht="15" customHeight="1" x14ac:dyDescent="0.2"/>
    <row r="85" spans="3:31" ht="15" customHeight="1" x14ac:dyDescent="0.2"/>
    <row r="86" spans="3:31" ht="15" customHeight="1" x14ac:dyDescent="0.2"/>
    <row r="87" spans="3:31" ht="15" customHeight="1" x14ac:dyDescent="0.2"/>
    <row r="88" spans="3:31" ht="15" customHeight="1" x14ac:dyDescent="0.2"/>
    <row r="89" spans="3:31" ht="15" customHeight="1" x14ac:dyDescent="0.2"/>
    <row r="90" spans="3:31" ht="15" customHeight="1" x14ac:dyDescent="0.2"/>
    <row r="91" spans="3:31" ht="15" customHeight="1" x14ac:dyDescent="0.2"/>
    <row r="92" spans="3:31" ht="15" customHeight="1" x14ac:dyDescent="0.2"/>
    <row r="93" spans="3:31" ht="15" customHeight="1" x14ac:dyDescent="0.2"/>
    <row r="94" spans="3:31" ht="15" customHeight="1" x14ac:dyDescent="0.2"/>
    <row r="95" spans="3:31" ht="15" customHeight="1" x14ac:dyDescent="0.2"/>
    <row r="96" spans="3:31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</sheetData>
  <mergeCells count="38">
    <mergeCell ref="E2:I3"/>
    <mergeCell ref="E5:E7"/>
    <mergeCell ref="F5:F7"/>
    <mergeCell ref="G5:G7"/>
    <mergeCell ref="H5:H7"/>
    <mergeCell ref="I5:I7"/>
    <mergeCell ref="AP6:AQ6"/>
    <mergeCell ref="AJ3:AQ4"/>
    <mergeCell ref="AB5:AB7"/>
    <mergeCell ref="AC5:AC7"/>
    <mergeCell ref="AD5:AD7"/>
    <mergeCell ref="AE5:AE7"/>
    <mergeCell ref="AN44:AN46"/>
    <mergeCell ref="U2:X3"/>
    <mergeCell ref="AB2:AE3"/>
    <mergeCell ref="AJ6:AK6"/>
    <mergeCell ref="AL6:AM6"/>
    <mergeCell ref="AN6:AO6"/>
    <mergeCell ref="U5:U7"/>
    <mergeCell ref="V5:V7"/>
    <mergeCell ref="W5:W7"/>
    <mergeCell ref="X5:X7"/>
    <mergeCell ref="S2:S3"/>
    <mergeCell ref="Z2:Z3"/>
    <mergeCell ref="AH44:AH45"/>
    <mergeCell ref="AO70:AQ70"/>
    <mergeCell ref="C2:C3"/>
    <mergeCell ref="K2:K3"/>
    <mergeCell ref="M2:Q3"/>
    <mergeCell ref="M5:M7"/>
    <mergeCell ref="N5:N7"/>
    <mergeCell ref="O5:O7"/>
    <mergeCell ref="P5:P7"/>
    <mergeCell ref="Q5:Q7"/>
    <mergeCell ref="AJ44:AJ46"/>
    <mergeCell ref="AK44:AK46"/>
    <mergeCell ref="AL44:AL46"/>
    <mergeCell ref="AM44:AM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8E0B9-5BEE-9C46-9031-07CCC18A17B3}">
  <dimension ref="B1:E19"/>
  <sheetViews>
    <sheetView workbookViewId="0">
      <selection activeCell="E33" sqref="E33"/>
    </sheetView>
  </sheetViews>
  <sheetFormatPr baseColWidth="10" defaultRowHeight="16" x14ac:dyDescent="0.2"/>
  <sheetData>
    <row r="1" spans="2:5" ht="17" thickBot="1" x14ac:dyDescent="0.25"/>
    <row r="2" spans="2:5" x14ac:dyDescent="0.2">
      <c r="B2" s="549" t="s">
        <v>286</v>
      </c>
      <c r="C2" s="550"/>
      <c r="D2" s="550"/>
      <c r="E2" s="551"/>
    </row>
    <row r="3" spans="2:5" ht="17" thickBot="1" x14ac:dyDescent="0.25">
      <c r="B3" s="552"/>
      <c r="C3" s="553"/>
      <c r="D3" s="553"/>
      <c r="E3" s="554"/>
    </row>
    <row r="4" spans="2:5" x14ac:dyDescent="0.2">
      <c r="B4" s="62"/>
      <c r="E4" s="63"/>
    </row>
    <row r="5" spans="2:5" ht="17" thickBot="1" x14ac:dyDescent="0.25">
      <c r="B5" s="62"/>
      <c r="E5" s="63"/>
    </row>
    <row r="6" spans="2:5" ht="17" thickBot="1" x14ac:dyDescent="0.25">
      <c r="B6" s="62"/>
      <c r="C6" s="64" t="s">
        <v>290</v>
      </c>
      <c r="D6" s="65" t="s">
        <v>291</v>
      </c>
      <c r="E6" s="63"/>
    </row>
    <row r="7" spans="2:5" x14ac:dyDescent="0.2">
      <c r="B7" s="62"/>
      <c r="C7" s="406">
        <v>77.077299999999994</v>
      </c>
      <c r="D7" s="409">
        <v>97.897300000000001</v>
      </c>
      <c r="E7" s="63"/>
    </row>
    <row r="8" spans="2:5" x14ac:dyDescent="0.2">
      <c r="B8" s="62"/>
      <c r="C8" s="407">
        <v>57.383499999999998</v>
      </c>
      <c r="D8" s="410">
        <v>100.32940000000001</v>
      </c>
      <c r="E8" s="63"/>
    </row>
    <row r="9" spans="2:5" x14ac:dyDescent="0.2">
      <c r="B9" s="62"/>
      <c r="C9" s="407">
        <v>151.01089999999999</v>
      </c>
      <c r="D9" s="410">
        <v>77.077799999999996</v>
      </c>
      <c r="E9" s="63"/>
    </row>
    <row r="10" spans="2:5" x14ac:dyDescent="0.2">
      <c r="B10" s="62"/>
      <c r="C10" s="407">
        <v>61.283900000000003</v>
      </c>
      <c r="D10" s="410">
        <v>103.2462</v>
      </c>
      <c r="E10" s="63"/>
    </row>
    <row r="11" spans="2:5" x14ac:dyDescent="0.2">
      <c r="B11" s="62"/>
      <c r="C11" s="407">
        <v>79.236599999999996</v>
      </c>
      <c r="D11" s="410">
        <v>36.058700000000002</v>
      </c>
      <c r="E11" s="63"/>
    </row>
    <row r="12" spans="2:5" x14ac:dyDescent="0.2">
      <c r="B12" s="62"/>
      <c r="C12" s="407">
        <v>63.343699999999998</v>
      </c>
      <c r="D12" s="410">
        <v>117.7559</v>
      </c>
      <c r="E12" s="63"/>
    </row>
    <row r="13" spans="2:5" x14ac:dyDescent="0.2">
      <c r="B13" s="62"/>
      <c r="C13" s="407">
        <v>70.839299999999994</v>
      </c>
      <c r="D13" s="66"/>
      <c r="E13" s="63"/>
    </row>
    <row r="14" spans="2:5" x14ac:dyDescent="0.2">
      <c r="B14" s="62"/>
      <c r="C14" s="407">
        <v>102.6536</v>
      </c>
      <c r="D14" s="66"/>
      <c r="E14" s="63"/>
    </row>
    <row r="15" spans="2:5" ht="17" thickBot="1" x14ac:dyDescent="0.25">
      <c r="B15" s="62"/>
      <c r="C15" s="408">
        <v>55.664499999999997</v>
      </c>
      <c r="D15" s="67"/>
      <c r="E15" s="63"/>
    </row>
    <row r="16" spans="2:5" x14ac:dyDescent="0.2">
      <c r="B16" s="62"/>
      <c r="E16" s="63"/>
    </row>
    <row r="17" spans="2:5" ht="17" thickBot="1" x14ac:dyDescent="0.25">
      <c r="B17" s="62"/>
      <c r="E17" s="63"/>
    </row>
    <row r="18" spans="2:5" x14ac:dyDescent="0.2">
      <c r="B18" s="549" t="s">
        <v>421</v>
      </c>
      <c r="C18" s="550"/>
      <c r="D18" s="550"/>
      <c r="E18" s="551"/>
    </row>
    <row r="19" spans="2:5" ht="17" thickBot="1" x14ac:dyDescent="0.25">
      <c r="B19" s="552"/>
      <c r="C19" s="553"/>
      <c r="D19" s="553"/>
      <c r="E19" s="554"/>
    </row>
  </sheetData>
  <mergeCells count="2">
    <mergeCell ref="B2:E3"/>
    <mergeCell ref="B18:E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U140"/>
  <sheetViews>
    <sheetView zoomScale="83" zoomScaleNormal="90" workbookViewId="0">
      <selection activeCell="A85" sqref="A85"/>
    </sheetView>
  </sheetViews>
  <sheetFormatPr baseColWidth="10" defaultColWidth="11" defaultRowHeight="16" x14ac:dyDescent="0.2"/>
  <cols>
    <col min="1" max="1" width="14.6640625" customWidth="1"/>
    <col min="2" max="2" width="10.83203125" style="23"/>
    <col min="3" max="3" width="4" customWidth="1"/>
    <col min="13" max="14" width="11.1640625" customWidth="1"/>
    <col min="15" max="15" width="14.83203125" customWidth="1"/>
    <col min="17" max="17" width="3.5" customWidth="1"/>
    <col min="24" max="24" width="14" customWidth="1"/>
    <col min="26" max="26" width="3.33203125" customWidth="1"/>
    <col min="35" max="35" width="15" customWidth="1"/>
    <col min="37" max="37" width="4" customWidth="1"/>
    <col min="48" max="48" width="14.6640625" customWidth="1"/>
    <col min="49" max="49" width="14" customWidth="1"/>
    <col min="51" max="51" width="4.33203125" customWidth="1"/>
    <col min="64" max="64" width="3.83203125" customWidth="1"/>
  </cols>
  <sheetData>
    <row r="1" spans="1:71" ht="17" thickBot="1" x14ac:dyDescent="0.25"/>
    <row r="2" spans="1:71" ht="24" customHeight="1" x14ac:dyDescent="0.2">
      <c r="A2" s="545" t="s">
        <v>423</v>
      </c>
      <c r="D2" s="583" t="s">
        <v>300</v>
      </c>
      <c r="E2" s="584"/>
      <c r="F2" s="584"/>
      <c r="G2" s="584"/>
      <c r="H2" s="584"/>
      <c r="I2" s="584"/>
      <c r="J2" s="584"/>
      <c r="K2" s="584"/>
      <c r="L2" s="585"/>
      <c r="M2" s="70"/>
      <c r="N2" s="70"/>
      <c r="O2" s="545" t="s">
        <v>423</v>
      </c>
      <c r="R2" s="583" t="s">
        <v>301</v>
      </c>
      <c r="S2" s="584"/>
      <c r="T2" s="584"/>
      <c r="U2" s="584"/>
      <c r="V2" s="585"/>
      <c r="X2" s="545" t="s">
        <v>423</v>
      </c>
      <c r="AA2" s="583" t="s">
        <v>426</v>
      </c>
      <c r="AB2" s="584"/>
      <c r="AC2" s="584"/>
      <c r="AD2" s="584"/>
      <c r="AE2" s="584"/>
      <c r="AF2" s="584"/>
      <c r="AG2" s="585"/>
      <c r="AI2" s="545" t="s">
        <v>423</v>
      </c>
      <c r="AL2" s="583" t="s">
        <v>304</v>
      </c>
      <c r="AM2" s="584"/>
      <c r="AN2" s="584"/>
      <c r="AO2" s="584"/>
      <c r="AP2" s="584"/>
      <c r="AQ2" s="584"/>
      <c r="AR2" s="584"/>
      <c r="AS2" s="584"/>
      <c r="AT2" s="585"/>
      <c r="AW2" s="545" t="s">
        <v>417</v>
      </c>
      <c r="AZ2" s="577" t="s">
        <v>303</v>
      </c>
      <c r="BA2" s="578"/>
      <c r="BB2" s="578"/>
      <c r="BC2" s="578"/>
      <c r="BD2" s="578"/>
      <c r="BE2" s="578"/>
      <c r="BF2" s="578"/>
      <c r="BG2" s="579"/>
      <c r="BJ2" s="545" t="s">
        <v>417</v>
      </c>
      <c r="BM2" s="577" t="s">
        <v>302</v>
      </c>
      <c r="BN2" s="578"/>
      <c r="BO2" s="578"/>
      <c r="BP2" s="578"/>
      <c r="BQ2" s="578"/>
      <c r="BR2" s="578"/>
      <c r="BS2" s="579"/>
    </row>
    <row r="3" spans="1:71" ht="25" thickBot="1" x14ac:dyDescent="0.25">
      <c r="A3" s="546"/>
      <c r="D3" s="586"/>
      <c r="E3" s="587"/>
      <c r="F3" s="587"/>
      <c r="G3" s="587"/>
      <c r="H3" s="587"/>
      <c r="I3" s="587"/>
      <c r="J3" s="587"/>
      <c r="K3" s="587"/>
      <c r="L3" s="588"/>
      <c r="M3" s="70"/>
      <c r="N3" s="70"/>
      <c r="O3" s="546"/>
      <c r="R3" s="586"/>
      <c r="S3" s="587"/>
      <c r="T3" s="587"/>
      <c r="U3" s="587"/>
      <c r="V3" s="588"/>
      <c r="X3" s="546"/>
      <c r="AA3" s="586"/>
      <c r="AB3" s="587"/>
      <c r="AC3" s="587"/>
      <c r="AD3" s="587"/>
      <c r="AE3" s="587"/>
      <c r="AF3" s="587"/>
      <c r="AG3" s="588"/>
      <c r="AI3" s="546"/>
      <c r="AL3" s="586"/>
      <c r="AM3" s="587"/>
      <c r="AN3" s="587"/>
      <c r="AO3" s="587"/>
      <c r="AP3" s="587"/>
      <c r="AQ3" s="587"/>
      <c r="AR3" s="587"/>
      <c r="AS3" s="587"/>
      <c r="AT3" s="588"/>
      <c r="AW3" s="546"/>
      <c r="AZ3" s="580"/>
      <c r="BA3" s="581"/>
      <c r="BB3" s="581"/>
      <c r="BC3" s="581"/>
      <c r="BD3" s="581"/>
      <c r="BE3" s="581"/>
      <c r="BF3" s="581"/>
      <c r="BG3" s="582"/>
      <c r="BJ3" s="546"/>
      <c r="BM3" s="580"/>
      <c r="BN3" s="581"/>
      <c r="BO3" s="581"/>
      <c r="BP3" s="581"/>
      <c r="BQ3" s="581"/>
      <c r="BR3" s="581"/>
      <c r="BS3" s="582"/>
    </row>
    <row r="4" spans="1:71" ht="17" thickBot="1" x14ac:dyDescent="0.25">
      <c r="S4" s="40"/>
      <c r="T4" s="40"/>
      <c r="U4" s="40"/>
      <c r="V4" s="40"/>
      <c r="AB4" s="40"/>
      <c r="AC4" s="40"/>
      <c r="AD4" s="40"/>
      <c r="AE4" s="40"/>
    </row>
    <row r="5" spans="1:71" ht="16" customHeight="1" x14ac:dyDescent="0.2">
      <c r="D5" s="613" t="s">
        <v>305</v>
      </c>
      <c r="E5" s="592" t="s">
        <v>306</v>
      </c>
      <c r="F5" s="613" t="s">
        <v>307</v>
      </c>
      <c r="G5" s="613" t="s">
        <v>308</v>
      </c>
      <c r="H5" s="613" t="s">
        <v>309</v>
      </c>
      <c r="I5" s="613" t="s">
        <v>310</v>
      </c>
      <c r="J5" s="613" t="s">
        <v>311</v>
      </c>
      <c r="K5" s="613" t="s">
        <v>312</v>
      </c>
      <c r="L5" s="605" t="s">
        <v>313</v>
      </c>
      <c r="M5" s="271"/>
      <c r="N5" s="271"/>
      <c r="O5" s="271"/>
      <c r="R5" s="555" t="s">
        <v>314</v>
      </c>
      <c r="S5" s="555" t="s">
        <v>315</v>
      </c>
      <c r="T5" s="555" t="s">
        <v>316</v>
      </c>
      <c r="U5" s="555" t="s">
        <v>317</v>
      </c>
      <c r="V5" s="555" t="s">
        <v>318</v>
      </c>
      <c r="Z5" s="71"/>
      <c r="AA5" s="555" t="s">
        <v>319</v>
      </c>
      <c r="AB5" s="555" t="s">
        <v>320</v>
      </c>
      <c r="AC5" s="555" t="s">
        <v>321</v>
      </c>
      <c r="AD5" s="555" t="s">
        <v>322</v>
      </c>
      <c r="AE5" s="610" t="s">
        <v>323</v>
      </c>
      <c r="AF5" s="555" t="s">
        <v>324</v>
      </c>
      <c r="AG5" s="555" t="s">
        <v>325</v>
      </c>
      <c r="AL5" s="589" t="s">
        <v>305</v>
      </c>
      <c r="AM5" s="592" t="s">
        <v>306</v>
      </c>
      <c r="AN5" s="592" t="s">
        <v>307</v>
      </c>
      <c r="AO5" s="592" t="s">
        <v>308</v>
      </c>
      <c r="AP5" s="592" t="s">
        <v>309</v>
      </c>
      <c r="AQ5" s="592" t="s">
        <v>310</v>
      </c>
      <c r="AR5" s="592" t="s">
        <v>311</v>
      </c>
      <c r="AS5" s="592" t="s">
        <v>312</v>
      </c>
      <c r="AT5" s="605" t="s">
        <v>313</v>
      </c>
      <c r="AZ5" s="602" t="s">
        <v>328</v>
      </c>
      <c r="BA5" s="558" t="s">
        <v>329</v>
      </c>
      <c r="BB5" s="558" t="s">
        <v>331</v>
      </c>
      <c r="BC5" s="558" t="s">
        <v>332</v>
      </c>
      <c r="BD5" s="558" t="s">
        <v>333</v>
      </c>
      <c r="BE5" s="558" t="s">
        <v>334</v>
      </c>
      <c r="BF5" s="558" t="s">
        <v>335</v>
      </c>
      <c r="BG5" s="595" t="s">
        <v>336</v>
      </c>
      <c r="BM5" s="602" t="s">
        <v>326</v>
      </c>
      <c r="BN5" s="558" t="s">
        <v>327</v>
      </c>
      <c r="BO5" s="558" t="s">
        <v>328</v>
      </c>
      <c r="BP5" s="558" t="s">
        <v>329</v>
      </c>
      <c r="BQ5" s="558" t="s">
        <v>330</v>
      </c>
      <c r="BR5" s="558" t="s">
        <v>331</v>
      </c>
      <c r="BS5" s="595" t="s">
        <v>332</v>
      </c>
    </row>
    <row r="6" spans="1:71" x14ac:dyDescent="0.2">
      <c r="D6" s="614"/>
      <c r="E6" s="593"/>
      <c r="F6" s="614"/>
      <c r="G6" s="614"/>
      <c r="H6" s="614"/>
      <c r="I6" s="614"/>
      <c r="J6" s="614"/>
      <c r="K6" s="614"/>
      <c r="L6" s="606"/>
      <c r="M6" s="271"/>
      <c r="N6" s="271"/>
      <c r="O6" s="271"/>
      <c r="R6" s="556"/>
      <c r="S6" s="556"/>
      <c r="T6" s="556"/>
      <c r="U6" s="556"/>
      <c r="V6" s="556"/>
      <c r="Z6" s="71"/>
      <c r="AA6" s="556"/>
      <c r="AB6" s="556"/>
      <c r="AC6" s="556"/>
      <c r="AD6" s="556"/>
      <c r="AE6" s="611"/>
      <c r="AF6" s="556"/>
      <c r="AG6" s="556"/>
      <c r="AL6" s="590"/>
      <c r="AM6" s="593"/>
      <c r="AN6" s="593"/>
      <c r="AO6" s="593"/>
      <c r="AP6" s="593"/>
      <c r="AQ6" s="593"/>
      <c r="AR6" s="593"/>
      <c r="AS6" s="593"/>
      <c r="AT6" s="606"/>
      <c r="AZ6" s="603"/>
      <c r="BA6" s="559"/>
      <c r="BB6" s="559"/>
      <c r="BC6" s="559"/>
      <c r="BD6" s="559"/>
      <c r="BE6" s="559"/>
      <c r="BF6" s="559"/>
      <c r="BG6" s="596"/>
      <c r="BM6" s="603"/>
      <c r="BN6" s="559"/>
      <c r="BO6" s="559"/>
      <c r="BP6" s="559"/>
      <c r="BQ6" s="559"/>
      <c r="BR6" s="559"/>
      <c r="BS6" s="596"/>
    </row>
    <row r="7" spans="1:71" x14ac:dyDescent="0.2">
      <c r="D7" s="614"/>
      <c r="E7" s="593"/>
      <c r="F7" s="614"/>
      <c r="G7" s="614"/>
      <c r="H7" s="614"/>
      <c r="I7" s="614"/>
      <c r="J7" s="614"/>
      <c r="K7" s="614"/>
      <c r="L7" s="606"/>
      <c r="M7" s="271"/>
      <c r="N7" s="271"/>
      <c r="O7" s="271"/>
      <c r="R7" s="556"/>
      <c r="S7" s="556"/>
      <c r="T7" s="556"/>
      <c r="U7" s="556"/>
      <c r="V7" s="556"/>
      <c r="AA7" s="556"/>
      <c r="AB7" s="556"/>
      <c r="AC7" s="556"/>
      <c r="AD7" s="556"/>
      <c r="AE7" s="611"/>
      <c r="AF7" s="556"/>
      <c r="AG7" s="556"/>
      <c r="AL7" s="590"/>
      <c r="AM7" s="593"/>
      <c r="AN7" s="593"/>
      <c r="AO7" s="593"/>
      <c r="AP7" s="593"/>
      <c r="AQ7" s="593"/>
      <c r="AR7" s="593"/>
      <c r="AS7" s="593"/>
      <c r="AT7" s="606"/>
      <c r="AZ7" s="603"/>
      <c r="BA7" s="559"/>
      <c r="BB7" s="559"/>
      <c r="BC7" s="559"/>
      <c r="BD7" s="559"/>
      <c r="BE7" s="559"/>
      <c r="BF7" s="559"/>
      <c r="BG7" s="596"/>
      <c r="BM7" s="603"/>
      <c r="BN7" s="559"/>
      <c r="BO7" s="559"/>
      <c r="BP7" s="559"/>
      <c r="BQ7" s="559"/>
      <c r="BR7" s="559"/>
      <c r="BS7" s="596"/>
    </row>
    <row r="8" spans="1:71" ht="17" thickBot="1" x14ac:dyDescent="0.25">
      <c r="D8" s="615"/>
      <c r="E8" s="594"/>
      <c r="F8" s="615"/>
      <c r="G8" s="615"/>
      <c r="H8" s="615"/>
      <c r="I8" s="615"/>
      <c r="J8" s="615"/>
      <c r="K8" s="615"/>
      <c r="L8" s="607"/>
      <c r="M8" s="271"/>
      <c r="N8" s="271"/>
      <c r="O8" s="271"/>
      <c r="R8" s="557"/>
      <c r="S8" s="557"/>
      <c r="T8" s="557"/>
      <c r="U8" s="557"/>
      <c r="V8" s="557"/>
      <c r="AA8" s="557"/>
      <c r="AB8" s="557"/>
      <c r="AC8" s="557"/>
      <c r="AD8" s="557"/>
      <c r="AE8" s="612"/>
      <c r="AF8" s="557"/>
      <c r="AG8" s="557"/>
      <c r="AL8" s="591"/>
      <c r="AM8" s="594"/>
      <c r="AN8" s="594"/>
      <c r="AO8" s="594"/>
      <c r="AP8" s="594"/>
      <c r="AQ8" s="594"/>
      <c r="AR8" s="594"/>
      <c r="AS8" s="594"/>
      <c r="AT8" s="607"/>
      <c r="AZ8" s="604"/>
      <c r="BA8" s="560"/>
      <c r="BB8" s="560"/>
      <c r="BC8" s="560"/>
      <c r="BD8" s="560"/>
      <c r="BE8" s="560"/>
      <c r="BF8" s="560"/>
      <c r="BG8" s="597"/>
      <c r="BM8" s="604"/>
      <c r="BN8" s="560"/>
      <c r="BO8" s="560"/>
      <c r="BP8" s="560"/>
      <c r="BQ8" s="560"/>
      <c r="BR8" s="560"/>
      <c r="BS8" s="597"/>
    </row>
    <row r="9" spans="1:71" s="42" customFormat="1" ht="22" customHeight="1" x14ac:dyDescent="0.2">
      <c r="B9" s="23" t="s">
        <v>337</v>
      </c>
      <c r="D9" s="43" t="s">
        <v>338</v>
      </c>
      <c r="E9" s="43" t="s">
        <v>338</v>
      </c>
      <c r="F9" s="43" t="s">
        <v>338</v>
      </c>
      <c r="G9" s="43" t="s">
        <v>338</v>
      </c>
      <c r="H9" s="43" t="s">
        <v>338</v>
      </c>
      <c r="I9" s="43" t="s">
        <v>338</v>
      </c>
      <c r="J9" s="43" t="s">
        <v>338</v>
      </c>
      <c r="K9" s="43" t="s">
        <v>338</v>
      </c>
      <c r="L9" s="43" t="s">
        <v>338</v>
      </c>
      <c r="M9" s="44"/>
      <c r="N9" s="44"/>
      <c r="O9" s="44"/>
      <c r="R9" s="43" t="s">
        <v>338</v>
      </c>
      <c r="S9" s="43" t="s">
        <v>338</v>
      </c>
      <c r="T9" s="43" t="s">
        <v>338</v>
      </c>
      <c r="U9" s="43" t="s">
        <v>338</v>
      </c>
      <c r="V9" s="43" t="s">
        <v>338</v>
      </c>
      <c r="AA9" s="43" t="s">
        <v>338</v>
      </c>
      <c r="AB9" s="43" t="s">
        <v>338</v>
      </c>
      <c r="AC9" s="43" t="s">
        <v>338</v>
      </c>
      <c r="AD9" s="43" t="s">
        <v>338</v>
      </c>
      <c r="AE9" s="43" t="s">
        <v>338</v>
      </c>
      <c r="AF9" s="43" t="s">
        <v>338</v>
      </c>
      <c r="AG9" s="43" t="s">
        <v>338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Z9" s="44"/>
      <c r="BA9" s="44"/>
      <c r="BB9" s="44"/>
      <c r="BD9" s="40"/>
      <c r="BE9" s="40"/>
      <c r="BF9" s="40"/>
      <c r="BG9" s="40"/>
      <c r="BM9" s="43" t="s">
        <v>338</v>
      </c>
      <c r="BN9" s="43" t="s">
        <v>338</v>
      </c>
      <c r="BO9" s="43" t="s">
        <v>338</v>
      </c>
      <c r="BP9" s="43" t="s">
        <v>338</v>
      </c>
      <c r="BQ9" s="43" t="s">
        <v>338</v>
      </c>
      <c r="BR9" s="43" t="s">
        <v>338</v>
      </c>
      <c r="BS9" s="43" t="s">
        <v>338</v>
      </c>
    </row>
    <row r="10" spans="1:71" x14ac:dyDescent="0.2">
      <c r="B10" s="23" t="s">
        <v>339</v>
      </c>
      <c r="D10" s="271"/>
      <c r="E10" s="271"/>
      <c r="F10" s="271"/>
      <c r="G10" s="271"/>
      <c r="H10" s="271"/>
      <c r="I10" s="271"/>
      <c r="J10" s="271"/>
      <c r="K10" s="271"/>
      <c r="R10" s="40"/>
      <c r="S10" s="40"/>
      <c r="T10" s="40"/>
      <c r="U10" s="40"/>
      <c r="V10" s="40"/>
    </row>
    <row r="11" spans="1:71" ht="17" thickBot="1" x14ac:dyDescent="0.25">
      <c r="R11" s="40"/>
      <c r="S11" s="40"/>
      <c r="T11" s="40"/>
      <c r="U11" s="40"/>
      <c r="V11" s="40"/>
    </row>
    <row r="12" spans="1:71" x14ac:dyDescent="0.2">
      <c r="A12" s="426" t="s">
        <v>340</v>
      </c>
      <c r="B12" s="247">
        <v>-10</v>
      </c>
      <c r="C12" s="419"/>
      <c r="D12" s="420">
        <v>8.3299999999999999E-2</v>
      </c>
      <c r="E12" s="420">
        <v>0.25</v>
      </c>
      <c r="F12" s="420">
        <v>0.18329999999999999</v>
      </c>
      <c r="G12" s="420">
        <v>0.1</v>
      </c>
      <c r="H12" s="420">
        <v>0.4667</v>
      </c>
      <c r="I12" s="420">
        <v>6.6699999999999995E-2</v>
      </c>
      <c r="J12" s="420">
        <v>0.33329999999999999</v>
      </c>
      <c r="K12" s="420">
        <v>3.3300000000000003E-2</v>
      </c>
      <c r="L12" s="394">
        <v>0.43330000000000002</v>
      </c>
      <c r="M12" s="40"/>
      <c r="N12" s="40"/>
      <c r="O12" s="426" t="s">
        <v>340</v>
      </c>
      <c r="P12" s="247">
        <v>-10</v>
      </c>
      <c r="Q12" s="247"/>
      <c r="R12" s="420">
        <v>0.25</v>
      </c>
      <c r="S12" s="420">
        <v>0.2</v>
      </c>
      <c r="T12" s="420" t="s">
        <v>44</v>
      </c>
      <c r="U12" s="420" t="s">
        <v>44</v>
      </c>
      <c r="V12" s="394" t="s">
        <v>44</v>
      </c>
      <c r="X12" s="426" t="s">
        <v>340</v>
      </c>
      <c r="Y12" s="247">
        <v>-10</v>
      </c>
      <c r="Z12" s="419"/>
      <c r="AA12" s="420">
        <v>0.56669999999999998</v>
      </c>
      <c r="AB12" s="420">
        <v>0.61670000000000003</v>
      </c>
      <c r="AC12" s="420">
        <v>0.33329999999999999</v>
      </c>
      <c r="AD12" s="420">
        <v>0.15</v>
      </c>
      <c r="AE12" s="420">
        <v>0.3</v>
      </c>
      <c r="AF12" s="420">
        <v>0.55000000000000004</v>
      </c>
      <c r="AG12" s="394">
        <v>0.15</v>
      </c>
      <c r="AI12" s="426" t="s">
        <v>341</v>
      </c>
      <c r="AJ12" s="247">
        <v>-10</v>
      </c>
      <c r="AK12" s="247"/>
      <c r="AL12" s="420">
        <v>0.99109999999999998</v>
      </c>
      <c r="AM12" s="420"/>
      <c r="AN12" s="420"/>
      <c r="AO12" s="420">
        <v>0.80089999999999995</v>
      </c>
      <c r="AP12" s="420">
        <v>0.9919</v>
      </c>
      <c r="AQ12" s="420">
        <v>0.98350000000000004</v>
      </c>
      <c r="AR12" s="420">
        <v>0.64159999999999995</v>
      </c>
      <c r="AS12" s="420"/>
      <c r="AT12" s="394">
        <v>0.56059999999999999</v>
      </c>
      <c r="AW12" s="426" t="s">
        <v>341</v>
      </c>
      <c r="AX12" s="247">
        <v>-10</v>
      </c>
      <c r="AY12" s="419"/>
      <c r="AZ12" s="313">
        <v>1.4149</v>
      </c>
      <c r="BA12" s="313">
        <v>1.0327999999999999</v>
      </c>
      <c r="BB12" s="313">
        <v>0.85299999999999998</v>
      </c>
      <c r="BC12" s="313">
        <v>1.2383</v>
      </c>
      <c r="BD12" s="420">
        <v>1.0613999999999999</v>
      </c>
      <c r="BE12" s="420">
        <v>0.8397</v>
      </c>
      <c r="BF12" s="420"/>
      <c r="BG12" s="394">
        <v>1.0262</v>
      </c>
      <c r="BJ12" s="426" t="s">
        <v>340</v>
      </c>
      <c r="BK12" s="247">
        <v>-10</v>
      </c>
      <c r="BL12" s="247"/>
      <c r="BM12" s="420">
        <v>0.25</v>
      </c>
      <c r="BN12" s="420">
        <v>0.2833</v>
      </c>
      <c r="BO12" s="420">
        <v>0.2167</v>
      </c>
      <c r="BP12" s="420">
        <v>0.4667</v>
      </c>
      <c r="BQ12" s="420">
        <v>0.58330000000000004</v>
      </c>
      <c r="BR12" s="420">
        <v>0.41670000000000001</v>
      </c>
      <c r="BS12" s="394">
        <v>0.36670000000000003</v>
      </c>
    </row>
    <row r="13" spans="1:71" x14ac:dyDescent="0.2">
      <c r="A13" s="288"/>
      <c r="B13" s="23">
        <v>-9</v>
      </c>
      <c r="D13" s="40">
        <v>8.3299999999999999E-2</v>
      </c>
      <c r="E13" s="40">
        <v>0.26669999999999999</v>
      </c>
      <c r="F13" s="40">
        <v>0.41670000000000001</v>
      </c>
      <c r="G13" s="40">
        <v>3.3300000000000003E-2</v>
      </c>
      <c r="H13" s="40">
        <v>0.4</v>
      </c>
      <c r="I13" s="40">
        <v>0.1167</v>
      </c>
      <c r="J13" s="40">
        <v>0.38329999999999997</v>
      </c>
      <c r="K13" s="40">
        <v>6.6699999999999995E-2</v>
      </c>
      <c r="L13" s="297">
        <v>0.45</v>
      </c>
      <c r="M13" s="40"/>
      <c r="N13" s="40"/>
      <c r="O13" s="288"/>
      <c r="P13" s="23">
        <v>-9</v>
      </c>
      <c r="Q13" s="23"/>
      <c r="R13" s="40">
        <v>0.25</v>
      </c>
      <c r="S13" s="40">
        <v>0.2167</v>
      </c>
      <c r="T13" s="40">
        <v>0.45</v>
      </c>
      <c r="U13" s="40">
        <v>0.18329999999999999</v>
      </c>
      <c r="V13" s="297">
        <v>0.35</v>
      </c>
      <c r="X13" s="288"/>
      <c r="Y13" s="23">
        <v>-9</v>
      </c>
      <c r="AA13" s="40">
        <v>0.7</v>
      </c>
      <c r="AB13" s="40">
        <v>0.6</v>
      </c>
      <c r="AC13" s="40">
        <v>0.45</v>
      </c>
      <c r="AD13" s="40">
        <v>0.15</v>
      </c>
      <c r="AE13" s="40">
        <v>0.25</v>
      </c>
      <c r="AF13" s="40">
        <v>0.58330000000000004</v>
      </c>
      <c r="AG13" s="297">
        <v>0.25</v>
      </c>
      <c r="AI13" s="288" t="s">
        <v>342</v>
      </c>
      <c r="AJ13" s="23">
        <v>-9</v>
      </c>
      <c r="AK13" s="23"/>
      <c r="AL13" s="40">
        <v>0.78669999999999995</v>
      </c>
      <c r="AM13" s="40"/>
      <c r="AN13" s="40"/>
      <c r="AO13" s="40">
        <v>0.80759999999999998</v>
      </c>
      <c r="AP13" s="40">
        <v>1.0429999999999999</v>
      </c>
      <c r="AQ13" s="40">
        <v>0.97809999999999997</v>
      </c>
      <c r="AR13" s="40">
        <v>0.7702</v>
      </c>
      <c r="AS13" s="40"/>
      <c r="AT13" s="297">
        <v>0.63109999999999999</v>
      </c>
      <c r="AW13" s="288" t="s">
        <v>342</v>
      </c>
      <c r="AX13" s="23">
        <v>-9</v>
      </c>
      <c r="AZ13" s="41">
        <v>1.1635</v>
      </c>
      <c r="BA13" s="41">
        <v>1.0296000000000001</v>
      </c>
      <c r="BB13" s="41">
        <v>0.95399999999999996</v>
      </c>
      <c r="BC13" s="41">
        <v>1.0848</v>
      </c>
      <c r="BD13" s="40">
        <v>1.2435</v>
      </c>
      <c r="BE13" s="40">
        <v>0.85160000000000002</v>
      </c>
      <c r="BF13" s="40"/>
      <c r="BG13" s="297">
        <v>0.99790000000000001</v>
      </c>
      <c r="BJ13" s="288"/>
      <c r="BK13" s="23">
        <v>-9</v>
      </c>
      <c r="BL13" s="23"/>
      <c r="BM13" s="40">
        <v>0.26669999999999999</v>
      </c>
      <c r="BN13" s="40">
        <v>0.26669999999999999</v>
      </c>
      <c r="BO13" s="40">
        <v>0.4</v>
      </c>
      <c r="BP13" s="40">
        <v>0.45</v>
      </c>
      <c r="BQ13" s="40">
        <v>0.5</v>
      </c>
      <c r="BR13" s="40">
        <v>0.63329999999999997</v>
      </c>
      <c r="BS13" s="297">
        <v>0.1333</v>
      </c>
    </row>
    <row r="14" spans="1:71" x14ac:dyDescent="0.2">
      <c r="A14" s="288"/>
      <c r="B14" s="23">
        <v>-8</v>
      </c>
      <c r="D14" s="40">
        <v>6.6699999999999995E-2</v>
      </c>
      <c r="E14" s="40">
        <v>0.16669999999999999</v>
      </c>
      <c r="F14" s="40">
        <v>0.2833</v>
      </c>
      <c r="G14" s="40">
        <v>0</v>
      </c>
      <c r="H14" s="40">
        <v>0.38329999999999997</v>
      </c>
      <c r="I14" s="40">
        <v>0.05</v>
      </c>
      <c r="J14" s="40">
        <v>0.41670000000000001</v>
      </c>
      <c r="K14" s="40">
        <v>0.05</v>
      </c>
      <c r="L14" s="297">
        <v>0.41670000000000001</v>
      </c>
      <c r="M14" s="40"/>
      <c r="N14" s="40"/>
      <c r="O14" s="288"/>
      <c r="P14" s="23">
        <v>-8</v>
      </c>
      <c r="Q14" s="23"/>
      <c r="R14" s="40">
        <v>0.2833</v>
      </c>
      <c r="S14" s="40">
        <v>0.18329999999999999</v>
      </c>
      <c r="T14" s="40">
        <v>0.41670000000000001</v>
      </c>
      <c r="U14" s="40">
        <v>0.2</v>
      </c>
      <c r="V14" s="297">
        <v>0.16669999999999999</v>
      </c>
      <c r="X14" s="288"/>
      <c r="Y14" s="23">
        <v>-8</v>
      </c>
      <c r="AA14" s="40">
        <v>0.51670000000000005</v>
      </c>
      <c r="AB14" s="40">
        <v>0.75</v>
      </c>
      <c r="AC14" s="40">
        <v>0.4</v>
      </c>
      <c r="AD14" s="40">
        <v>0.1333</v>
      </c>
      <c r="AE14" s="40">
        <v>0.2833</v>
      </c>
      <c r="AF14" s="40">
        <v>0.63329999999999997</v>
      </c>
      <c r="AG14" s="297">
        <v>0.31669999999999998</v>
      </c>
      <c r="AH14" s="39"/>
      <c r="AI14" s="288"/>
      <c r="AJ14" s="23">
        <v>-8</v>
      </c>
      <c r="AK14" s="23"/>
      <c r="AL14" s="40">
        <v>0.85360000000000003</v>
      </c>
      <c r="AM14" s="40"/>
      <c r="AN14" s="40"/>
      <c r="AO14" s="40">
        <v>0.83309999999999995</v>
      </c>
      <c r="AP14" s="40">
        <v>1.0275000000000001</v>
      </c>
      <c r="AQ14" s="40">
        <v>0.89770000000000005</v>
      </c>
      <c r="AR14" s="40">
        <v>0.73260000000000003</v>
      </c>
      <c r="AS14" s="40"/>
      <c r="AT14" s="297">
        <v>0.75160000000000005</v>
      </c>
      <c r="AW14" s="316"/>
      <c r="AX14" s="23">
        <v>-8</v>
      </c>
      <c r="AZ14" s="41">
        <v>1.1408</v>
      </c>
      <c r="BA14" s="41">
        <v>0.95799999999999996</v>
      </c>
      <c r="BB14" s="41">
        <v>1.0513999999999999</v>
      </c>
      <c r="BC14" s="41">
        <v>1.0494000000000001</v>
      </c>
      <c r="BD14" s="40">
        <v>1.1747000000000001</v>
      </c>
      <c r="BE14" s="40">
        <v>0.8337</v>
      </c>
      <c r="BF14" s="40"/>
      <c r="BG14" s="297">
        <v>0.99219999999999997</v>
      </c>
      <c r="BJ14" s="288"/>
      <c r="BK14" s="23">
        <v>-8</v>
      </c>
      <c r="BL14" s="23"/>
      <c r="BM14" s="40">
        <v>0.18329999999999999</v>
      </c>
      <c r="BN14" s="40">
        <v>0.3</v>
      </c>
      <c r="BO14" s="40">
        <v>0.36670000000000003</v>
      </c>
      <c r="BP14" s="40">
        <v>0.51670000000000005</v>
      </c>
      <c r="BQ14" s="40">
        <v>0.55000000000000004</v>
      </c>
      <c r="BR14" s="40">
        <v>0.5</v>
      </c>
      <c r="BS14" s="297">
        <v>0.1</v>
      </c>
    </row>
    <row r="15" spans="1:71" x14ac:dyDescent="0.2">
      <c r="A15" s="288"/>
      <c r="B15" s="23">
        <v>-7</v>
      </c>
      <c r="D15" s="40">
        <v>0.05</v>
      </c>
      <c r="E15" s="40">
        <v>0.16669999999999999</v>
      </c>
      <c r="F15" s="40">
        <v>0.2</v>
      </c>
      <c r="G15" s="40">
        <v>1.67E-2</v>
      </c>
      <c r="H15" s="40">
        <v>0.35</v>
      </c>
      <c r="I15" s="40">
        <v>0.1167</v>
      </c>
      <c r="J15" s="40">
        <v>0.38329999999999997</v>
      </c>
      <c r="K15" s="40">
        <v>1.67E-2</v>
      </c>
      <c r="L15" s="297">
        <v>0.5333</v>
      </c>
      <c r="M15" s="40"/>
      <c r="N15" s="40"/>
      <c r="O15" s="288"/>
      <c r="P15" s="23">
        <v>-7</v>
      </c>
      <c r="Q15" s="23"/>
      <c r="R15" s="40">
        <v>0.26669999999999999</v>
      </c>
      <c r="S15" s="40">
        <v>0.2167</v>
      </c>
      <c r="T15" s="40">
        <v>0.43330000000000002</v>
      </c>
      <c r="U15" s="40">
        <v>0.1333</v>
      </c>
      <c r="V15" s="297">
        <v>0.18329999999999999</v>
      </c>
      <c r="X15" s="288"/>
      <c r="Y15" s="23">
        <v>-7</v>
      </c>
      <c r="AA15" s="40">
        <v>0.63329999999999997</v>
      </c>
      <c r="AB15" s="40">
        <v>0.73329999999999995</v>
      </c>
      <c r="AC15" s="40">
        <v>0.4</v>
      </c>
      <c r="AD15" s="40">
        <v>0.18329999999999999</v>
      </c>
      <c r="AE15" s="40">
        <v>0.23330000000000001</v>
      </c>
      <c r="AF15" s="40">
        <v>0.6</v>
      </c>
      <c r="AG15" s="297">
        <v>0.25</v>
      </c>
      <c r="AI15" s="431"/>
      <c r="AJ15" s="23">
        <v>-7</v>
      </c>
      <c r="AK15" s="23"/>
      <c r="AL15" s="40">
        <v>0.88419999999999999</v>
      </c>
      <c r="AM15" s="40"/>
      <c r="AN15" s="40"/>
      <c r="AO15" s="40">
        <v>0.92549999999999999</v>
      </c>
      <c r="AP15" s="40">
        <v>0.98829999999999996</v>
      </c>
      <c r="AQ15" s="40">
        <v>0.9788</v>
      </c>
      <c r="AR15" s="40">
        <v>0.8024</v>
      </c>
      <c r="AS15" s="40"/>
      <c r="AT15" s="297">
        <v>0.90620000000000001</v>
      </c>
      <c r="AW15" s="316"/>
      <c r="AX15" s="23">
        <v>-7</v>
      </c>
      <c r="AZ15" s="41">
        <v>1.0868</v>
      </c>
      <c r="BA15" s="41">
        <v>1.0694999999999999</v>
      </c>
      <c r="BB15" s="41">
        <v>1.0652999999999999</v>
      </c>
      <c r="BC15" s="41">
        <v>1.2029000000000001</v>
      </c>
      <c r="BD15" s="40">
        <v>1.3835999999999999</v>
      </c>
      <c r="BE15" s="40">
        <v>0.92810000000000004</v>
      </c>
      <c r="BF15" s="40"/>
      <c r="BG15" s="297">
        <v>1.0250999999999999</v>
      </c>
      <c r="BJ15" s="288"/>
      <c r="BK15" s="23">
        <v>-7</v>
      </c>
      <c r="BL15" s="23"/>
      <c r="BM15" s="40">
        <v>0.2</v>
      </c>
      <c r="BN15" s="40">
        <v>0.2167</v>
      </c>
      <c r="BO15" s="40">
        <v>0.36670000000000003</v>
      </c>
      <c r="BP15" s="40">
        <v>0.51670000000000005</v>
      </c>
      <c r="BQ15" s="40">
        <v>0.48330000000000001</v>
      </c>
      <c r="BR15" s="40">
        <v>0.61670000000000003</v>
      </c>
      <c r="BS15" s="297">
        <v>0.23330000000000001</v>
      </c>
    </row>
    <row r="16" spans="1:71" x14ac:dyDescent="0.2">
      <c r="A16" s="288"/>
      <c r="B16" s="23">
        <v>-6</v>
      </c>
      <c r="D16" s="40">
        <v>6.6699999999999995E-2</v>
      </c>
      <c r="E16" s="40">
        <v>0.3</v>
      </c>
      <c r="F16" s="40">
        <v>0.3</v>
      </c>
      <c r="G16" s="40">
        <v>0.1</v>
      </c>
      <c r="H16" s="40">
        <v>0.41670000000000001</v>
      </c>
      <c r="I16" s="40">
        <v>0.2</v>
      </c>
      <c r="J16" s="40">
        <v>0.41670000000000001</v>
      </c>
      <c r="K16" s="40">
        <v>0.05</v>
      </c>
      <c r="L16" s="297">
        <v>0.5333</v>
      </c>
      <c r="M16" s="40"/>
      <c r="N16" s="40"/>
      <c r="O16" s="288"/>
      <c r="P16" s="23">
        <v>-6</v>
      </c>
      <c r="Q16" s="23"/>
      <c r="R16" s="40">
        <v>0.3</v>
      </c>
      <c r="S16" s="40">
        <v>0.18329999999999999</v>
      </c>
      <c r="T16" s="40">
        <v>0.45</v>
      </c>
      <c r="U16" s="40">
        <v>0.26669999999999999</v>
      </c>
      <c r="V16" s="297">
        <v>0.18329999999999999</v>
      </c>
      <c r="X16" s="288"/>
      <c r="Y16" s="23">
        <v>-6</v>
      </c>
      <c r="AA16" s="40">
        <v>0.65</v>
      </c>
      <c r="AB16" s="40">
        <v>0.7</v>
      </c>
      <c r="AC16" s="40">
        <v>0.43330000000000002</v>
      </c>
      <c r="AD16" s="40">
        <v>0.2</v>
      </c>
      <c r="AE16" s="40">
        <v>0.2</v>
      </c>
      <c r="AF16" s="40">
        <v>0.56669999999999998</v>
      </c>
      <c r="AG16" s="297">
        <v>0.31669999999999998</v>
      </c>
      <c r="AI16" s="288"/>
      <c r="AJ16" s="23">
        <v>-6</v>
      </c>
      <c r="AK16" s="23"/>
      <c r="AL16" s="40">
        <v>0.92889999999999995</v>
      </c>
      <c r="AM16" s="40"/>
      <c r="AN16" s="40"/>
      <c r="AO16" s="40">
        <v>0.95099999999999996</v>
      </c>
      <c r="AP16" s="40">
        <v>0.99919999999999998</v>
      </c>
      <c r="AQ16" s="40">
        <v>0.94689999999999996</v>
      </c>
      <c r="AR16" s="40">
        <v>1.0485</v>
      </c>
      <c r="AS16" s="40"/>
      <c r="AT16" s="297">
        <v>0.89480000000000004</v>
      </c>
      <c r="AW16" s="316"/>
      <c r="AX16" s="23">
        <v>-6</v>
      </c>
      <c r="AZ16" s="41">
        <v>1.0694999999999999</v>
      </c>
      <c r="BA16" s="41">
        <v>0.9355</v>
      </c>
      <c r="BB16" s="41">
        <v>1.1175999999999999</v>
      </c>
      <c r="BC16" s="41">
        <v>0.98399999999999999</v>
      </c>
      <c r="BD16" s="40">
        <v>0.96419999999999995</v>
      </c>
      <c r="BE16" s="40">
        <v>1.0305</v>
      </c>
      <c r="BF16" s="40">
        <v>1.0757000000000001</v>
      </c>
      <c r="BG16" s="297">
        <v>0.97789999999999999</v>
      </c>
      <c r="BJ16" s="288"/>
      <c r="BK16" s="23">
        <v>-6</v>
      </c>
      <c r="BL16" s="23"/>
      <c r="BM16" s="40">
        <v>0.18329999999999999</v>
      </c>
      <c r="BN16" s="40">
        <v>0.3</v>
      </c>
      <c r="BO16" s="40">
        <v>0.4667</v>
      </c>
      <c r="BP16" s="40">
        <v>0.55000000000000004</v>
      </c>
      <c r="BQ16" s="40">
        <v>0.58330000000000004</v>
      </c>
      <c r="BR16" s="40">
        <v>0.61670000000000003</v>
      </c>
      <c r="BS16" s="297">
        <v>0.15</v>
      </c>
    </row>
    <row r="17" spans="1:71" x14ac:dyDescent="0.2">
      <c r="A17" s="288"/>
      <c r="B17" s="425">
        <v>-5</v>
      </c>
      <c r="D17" s="421">
        <v>0.1333</v>
      </c>
      <c r="E17" s="421">
        <v>0.2</v>
      </c>
      <c r="F17" s="421">
        <v>0.18329999999999999</v>
      </c>
      <c r="G17" s="421">
        <v>6.6699999999999995E-2</v>
      </c>
      <c r="H17" s="421">
        <v>0.45</v>
      </c>
      <c r="I17" s="421">
        <v>0.23330000000000001</v>
      </c>
      <c r="J17" s="421">
        <v>0.41670000000000001</v>
      </c>
      <c r="K17" s="421">
        <v>3.3300000000000003E-2</v>
      </c>
      <c r="L17" s="422">
        <v>0.55000000000000004</v>
      </c>
      <c r="M17" s="570" t="s">
        <v>424</v>
      </c>
      <c r="N17" s="41"/>
      <c r="O17" s="288"/>
      <c r="P17" s="425">
        <v>-5</v>
      </c>
      <c r="Q17" s="23"/>
      <c r="R17" s="421">
        <v>0.3</v>
      </c>
      <c r="S17" s="421">
        <v>0.15</v>
      </c>
      <c r="T17" s="421">
        <v>0.41670000000000001</v>
      </c>
      <c r="U17" s="421">
        <v>0.2</v>
      </c>
      <c r="V17" s="422">
        <v>0.18329999999999999</v>
      </c>
      <c r="X17" s="288"/>
      <c r="Y17" s="425">
        <v>-5</v>
      </c>
      <c r="AA17" s="421">
        <v>0.63329999999999997</v>
      </c>
      <c r="AB17" s="421">
        <v>0.68330000000000002</v>
      </c>
      <c r="AC17" s="421">
        <v>0.38329999999999997</v>
      </c>
      <c r="AD17" s="421">
        <v>0.16669999999999999</v>
      </c>
      <c r="AE17" s="421">
        <v>0.2</v>
      </c>
      <c r="AF17" s="421">
        <v>0.5333</v>
      </c>
      <c r="AG17" s="422">
        <v>0.2167</v>
      </c>
      <c r="AI17" s="288"/>
      <c r="AJ17" s="425">
        <v>-5</v>
      </c>
      <c r="AK17" s="23"/>
      <c r="AL17" s="421">
        <v>1.0236000000000001</v>
      </c>
      <c r="AM17" s="421"/>
      <c r="AN17" s="421"/>
      <c r="AO17" s="421">
        <v>0.98580000000000001</v>
      </c>
      <c r="AP17" s="421">
        <v>0.97209999999999996</v>
      </c>
      <c r="AQ17" s="421">
        <v>0.8417</v>
      </c>
      <c r="AR17" s="421">
        <v>1.1255999999999999</v>
      </c>
      <c r="AS17" s="421"/>
      <c r="AT17" s="422">
        <v>1.0309999999999999</v>
      </c>
      <c r="AU17" s="570" t="s">
        <v>424</v>
      </c>
      <c r="AW17" s="316"/>
      <c r="AX17" s="23">
        <v>-5</v>
      </c>
      <c r="AZ17" s="424">
        <v>0.98950000000000005</v>
      </c>
      <c r="BA17" s="424">
        <v>0.99839999999999995</v>
      </c>
      <c r="BB17" s="424">
        <v>1.119</v>
      </c>
      <c r="BC17" s="424">
        <v>1.1161000000000001</v>
      </c>
      <c r="BD17" s="421">
        <v>1.0409999999999999</v>
      </c>
      <c r="BE17" s="421">
        <v>0.91269999999999996</v>
      </c>
      <c r="BF17" s="421">
        <v>1.0864</v>
      </c>
      <c r="BG17" s="422">
        <v>0.98129999999999995</v>
      </c>
      <c r="BH17" s="570" t="s">
        <v>424</v>
      </c>
      <c r="BJ17" s="288"/>
      <c r="BK17" s="23">
        <v>-5</v>
      </c>
      <c r="BL17" s="23"/>
      <c r="BM17" s="421">
        <v>0.25</v>
      </c>
      <c r="BN17" s="421">
        <v>0.23330000000000001</v>
      </c>
      <c r="BO17" s="421">
        <v>0.43330000000000002</v>
      </c>
      <c r="BP17" s="421">
        <v>0.5333</v>
      </c>
      <c r="BQ17" s="421">
        <v>0.48330000000000001</v>
      </c>
      <c r="BR17" s="421">
        <v>0.43330000000000002</v>
      </c>
      <c r="BS17" s="422">
        <v>0.2</v>
      </c>
    </row>
    <row r="18" spans="1:71" x14ac:dyDescent="0.2">
      <c r="A18" s="288"/>
      <c r="B18" s="425">
        <v>-4</v>
      </c>
      <c r="D18" s="421">
        <v>0.1167</v>
      </c>
      <c r="E18" s="421">
        <v>0.33329999999999999</v>
      </c>
      <c r="F18" s="421">
        <v>0.3</v>
      </c>
      <c r="G18" s="421">
        <v>0</v>
      </c>
      <c r="H18" s="421">
        <v>0.4667</v>
      </c>
      <c r="I18" s="421">
        <v>0.16669999999999999</v>
      </c>
      <c r="J18" s="421">
        <v>0.5</v>
      </c>
      <c r="K18" s="421">
        <v>0.05</v>
      </c>
      <c r="L18" s="422">
        <v>0.5333</v>
      </c>
      <c r="M18" s="570"/>
      <c r="N18" s="41"/>
      <c r="O18" s="288"/>
      <c r="P18" s="425">
        <v>-4</v>
      </c>
      <c r="Q18" s="23"/>
      <c r="R18" s="421">
        <v>0.2167</v>
      </c>
      <c r="S18" s="421">
        <v>0.25</v>
      </c>
      <c r="T18" s="421">
        <v>0.43330000000000002</v>
      </c>
      <c r="U18" s="421">
        <v>0.1</v>
      </c>
      <c r="V18" s="422">
        <v>0.15</v>
      </c>
      <c r="X18" s="288"/>
      <c r="Y18" s="425">
        <v>-4</v>
      </c>
      <c r="AA18" s="421">
        <v>0.56669999999999998</v>
      </c>
      <c r="AB18" s="421">
        <v>0.73329999999999995</v>
      </c>
      <c r="AC18" s="421">
        <v>0.4</v>
      </c>
      <c r="AD18" s="421">
        <v>0.1167</v>
      </c>
      <c r="AE18" s="421">
        <v>0.26669999999999999</v>
      </c>
      <c r="AF18" s="421">
        <v>0.5333</v>
      </c>
      <c r="AG18" s="422">
        <v>0.43330000000000002</v>
      </c>
      <c r="AI18" s="288"/>
      <c r="AJ18" s="425">
        <v>-4</v>
      </c>
      <c r="AK18" s="23"/>
      <c r="AL18" s="421">
        <v>1.0036</v>
      </c>
      <c r="AM18" s="421"/>
      <c r="AN18" s="421"/>
      <c r="AO18" s="421">
        <v>1.0163</v>
      </c>
      <c r="AP18" s="421">
        <v>1.0146999999999999</v>
      </c>
      <c r="AQ18" s="421">
        <v>1.0287999999999999</v>
      </c>
      <c r="AR18" s="421">
        <v>0.84289999999999998</v>
      </c>
      <c r="AS18" s="421"/>
      <c r="AT18" s="422">
        <v>0.94750000000000001</v>
      </c>
      <c r="AU18" s="570"/>
      <c r="AW18" s="316"/>
      <c r="AX18" s="23">
        <v>-4</v>
      </c>
      <c r="AZ18" s="424">
        <v>1.0024999999999999</v>
      </c>
      <c r="BA18" s="424">
        <v>0.97650000000000003</v>
      </c>
      <c r="BB18" s="424">
        <v>1.0896999999999999</v>
      </c>
      <c r="BC18" s="424">
        <v>0.9788</v>
      </c>
      <c r="BD18" s="421">
        <v>1.2154</v>
      </c>
      <c r="BE18" s="421">
        <v>1.0015000000000001</v>
      </c>
      <c r="BF18" s="421">
        <v>1.0834999999999999</v>
      </c>
      <c r="BG18" s="422">
        <v>0.97640000000000005</v>
      </c>
      <c r="BH18" s="570"/>
      <c r="BJ18" s="288"/>
      <c r="BK18" s="23">
        <v>-4</v>
      </c>
      <c r="BL18" s="23"/>
      <c r="BM18" s="421">
        <v>0.16669999999999999</v>
      </c>
      <c r="BN18" s="421">
        <v>0.45</v>
      </c>
      <c r="BO18" s="421">
        <v>0.41670000000000001</v>
      </c>
      <c r="BP18" s="421">
        <v>0.5333</v>
      </c>
      <c r="BQ18" s="421">
        <v>3.3300000000000003E-2</v>
      </c>
      <c r="BR18" s="421">
        <v>0.55000000000000004</v>
      </c>
      <c r="BS18" s="422">
        <v>0.2</v>
      </c>
    </row>
    <row r="19" spans="1:71" x14ac:dyDescent="0.2">
      <c r="A19" s="288"/>
      <c r="B19" s="425">
        <v>-3</v>
      </c>
      <c r="D19" s="421">
        <v>0.2167</v>
      </c>
      <c r="E19" s="421">
        <v>0.15</v>
      </c>
      <c r="F19" s="421">
        <v>0.3</v>
      </c>
      <c r="G19" s="421">
        <v>1.67E-2</v>
      </c>
      <c r="H19" s="421">
        <v>0.4667</v>
      </c>
      <c r="I19" s="421">
        <v>0.1333</v>
      </c>
      <c r="J19" s="421">
        <v>0.4</v>
      </c>
      <c r="K19" s="421">
        <v>3.3300000000000003E-2</v>
      </c>
      <c r="L19" s="422">
        <v>0.6</v>
      </c>
      <c r="M19" s="570"/>
      <c r="N19" s="41"/>
      <c r="O19" s="288"/>
      <c r="P19" s="425">
        <v>-3</v>
      </c>
      <c r="Q19" s="23"/>
      <c r="R19" s="421">
        <v>0.3</v>
      </c>
      <c r="S19" s="421">
        <v>0.18329999999999999</v>
      </c>
      <c r="T19" s="421">
        <v>0.45</v>
      </c>
      <c r="U19" s="421">
        <v>0.2</v>
      </c>
      <c r="V19" s="422">
        <v>0.26669999999999999</v>
      </c>
      <c r="X19" s="288"/>
      <c r="Y19" s="425">
        <v>-3</v>
      </c>
      <c r="AA19" s="421">
        <v>0.68330000000000002</v>
      </c>
      <c r="AB19" s="421">
        <v>0.6</v>
      </c>
      <c r="AC19" s="421">
        <v>0.4</v>
      </c>
      <c r="AD19" s="421">
        <v>0.2167</v>
      </c>
      <c r="AE19" s="421">
        <v>0.2167</v>
      </c>
      <c r="AF19" s="421">
        <v>0.65</v>
      </c>
      <c r="AG19" s="422">
        <v>0.38329999999999997</v>
      </c>
      <c r="AI19" s="288"/>
      <c r="AJ19" s="425">
        <v>-3</v>
      </c>
      <c r="AK19" s="23"/>
      <c r="AL19" s="421">
        <v>1.0660000000000001</v>
      </c>
      <c r="AM19" s="421"/>
      <c r="AN19" s="421"/>
      <c r="AO19" s="421">
        <v>0.92430000000000001</v>
      </c>
      <c r="AP19" s="421">
        <v>1.0108999999999999</v>
      </c>
      <c r="AQ19" s="421">
        <v>1.1125</v>
      </c>
      <c r="AR19" s="421">
        <v>0.98329999999999995</v>
      </c>
      <c r="AS19" s="421"/>
      <c r="AT19" s="422">
        <v>1.0283</v>
      </c>
      <c r="AU19" s="570"/>
      <c r="AW19" s="316"/>
      <c r="AX19" s="23">
        <v>-3</v>
      </c>
      <c r="AZ19" s="424">
        <v>0.99919999999999998</v>
      </c>
      <c r="BA19" s="424">
        <v>0.99950000000000006</v>
      </c>
      <c r="BB19" s="424">
        <v>1.0909</v>
      </c>
      <c r="BC19" s="424">
        <v>1.0266999999999999</v>
      </c>
      <c r="BD19" s="421">
        <v>0.99639999999999995</v>
      </c>
      <c r="BE19" s="421">
        <v>0.98580000000000001</v>
      </c>
      <c r="BF19" s="421">
        <v>0.97819999999999996</v>
      </c>
      <c r="BG19" s="422">
        <v>0.98409999999999997</v>
      </c>
      <c r="BH19" s="570"/>
      <c r="BJ19" s="288"/>
      <c r="BK19" s="23">
        <v>-3</v>
      </c>
      <c r="BL19" s="23"/>
      <c r="BM19" s="421">
        <v>0.18329999999999999</v>
      </c>
      <c r="BN19" s="421">
        <v>0.2167</v>
      </c>
      <c r="BO19" s="421">
        <v>0.51670000000000005</v>
      </c>
      <c r="BP19" s="421">
        <v>0.5333</v>
      </c>
      <c r="BQ19" s="421">
        <v>0.61670000000000003</v>
      </c>
      <c r="BR19" s="421">
        <v>0.68330000000000002</v>
      </c>
      <c r="BS19" s="422">
        <v>0.26669999999999999</v>
      </c>
    </row>
    <row r="20" spans="1:71" x14ac:dyDescent="0.2">
      <c r="A20" s="288"/>
      <c r="B20" s="425">
        <v>-2</v>
      </c>
      <c r="D20" s="421">
        <v>0.23330000000000001</v>
      </c>
      <c r="E20" s="421">
        <v>0.26669999999999999</v>
      </c>
      <c r="F20" s="421">
        <v>0.2167</v>
      </c>
      <c r="G20" s="421">
        <v>3.3300000000000003E-2</v>
      </c>
      <c r="H20" s="421">
        <v>0.48330000000000001</v>
      </c>
      <c r="I20" s="421">
        <v>0.1</v>
      </c>
      <c r="J20" s="421">
        <v>0.43330000000000002</v>
      </c>
      <c r="K20" s="421">
        <v>0.05</v>
      </c>
      <c r="L20" s="422">
        <v>0.65</v>
      </c>
      <c r="M20" s="570"/>
      <c r="N20" s="41"/>
      <c r="O20" s="288"/>
      <c r="P20" s="425">
        <v>-2</v>
      </c>
      <c r="Q20" s="23"/>
      <c r="R20" s="421">
        <v>0.33329999999999999</v>
      </c>
      <c r="S20" s="421">
        <v>0.16669999999999999</v>
      </c>
      <c r="T20" s="421">
        <v>0.5</v>
      </c>
      <c r="U20" s="421">
        <v>0.16669999999999999</v>
      </c>
      <c r="V20" s="422">
        <v>0.23330000000000001</v>
      </c>
      <c r="X20" s="288"/>
      <c r="Y20" s="425">
        <v>-2</v>
      </c>
      <c r="AA20" s="421">
        <v>0.4667</v>
      </c>
      <c r="AB20" s="421">
        <v>0.41670000000000001</v>
      </c>
      <c r="AC20" s="421">
        <v>0.4</v>
      </c>
      <c r="AD20" s="421">
        <v>0.1167</v>
      </c>
      <c r="AE20" s="421">
        <v>0.2833</v>
      </c>
      <c r="AF20" s="421">
        <v>0.58330000000000004</v>
      </c>
      <c r="AG20" s="422">
        <v>0.35</v>
      </c>
      <c r="AI20" s="288"/>
      <c r="AJ20" s="425">
        <v>-2</v>
      </c>
      <c r="AK20" s="23"/>
      <c r="AL20" s="421">
        <v>1.0213000000000001</v>
      </c>
      <c r="AM20" s="421"/>
      <c r="AN20" s="421"/>
      <c r="AO20" s="421">
        <v>0.92469999999999997</v>
      </c>
      <c r="AP20" s="421">
        <v>0.98340000000000005</v>
      </c>
      <c r="AQ20" s="421">
        <v>1.0849</v>
      </c>
      <c r="AR20" s="421">
        <v>0.99860000000000004</v>
      </c>
      <c r="AS20" s="421"/>
      <c r="AT20" s="422">
        <v>0.9718</v>
      </c>
      <c r="AU20" s="570"/>
      <c r="AW20" s="316"/>
      <c r="AX20" s="23">
        <v>-2</v>
      </c>
      <c r="AZ20" s="424">
        <v>1.0617000000000001</v>
      </c>
      <c r="BA20" s="424">
        <v>1.0023</v>
      </c>
      <c r="BB20" s="424">
        <v>1.0680000000000001</v>
      </c>
      <c r="BC20" s="424">
        <v>0.98960000000000004</v>
      </c>
      <c r="BD20" s="421">
        <v>1.0402</v>
      </c>
      <c r="BE20" s="421">
        <v>1.0510999999999999</v>
      </c>
      <c r="BF20" s="421">
        <v>0.94269999999999998</v>
      </c>
      <c r="BG20" s="422">
        <v>1.0011000000000001</v>
      </c>
      <c r="BH20" s="570"/>
      <c r="BJ20" s="288"/>
      <c r="BK20" s="23">
        <v>-2</v>
      </c>
      <c r="BL20" s="23"/>
      <c r="BM20" s="421">
        <v>0.1333</v>
      </c>
      <c r="BN20" s="421">
        <v>0.2</v>
      </c>
      <c r="BO20" s="421">
        <v>0.36670000000000003</v>
      </c>
      <c r="BP20" s="421">
        <v>0.51670000000000005</v>
      </c>
      <c r="BQ20" s="421">
        <v>0.4667</v>
      </c>
      <c r="BR20" s="421">
        <v>0.55000000000000004</v>
      </c>
      <c r="BS20" s="422">
        <v>0.16669999999999999</v>
      </c>
    </row>
    <row r="21" spans="1:71" x14ac:dyDescent="0.2">
      <c r="A21" s="288"/>
      <c r="B21" s="425">
        <v>-1</v>
      </c>
      <c r="D21" s="421">
        <v>0.1333</v>
      </c>
      <c r="E21" s="421">
        <v>0.16669999999999999</v>
      </c>
      <c r="F21" s="421">
        <v>0.16669999999999999</v>
      </c>
      <c r="G21" s="421">
        <v>0.1167</v>
      </c>
      <c r="H21" s="421">
        <v>0.51670000000000005</v>
      </c>
      <c r="I21" s="421">
        <v>0.1333</v>
      </c>
      <c r="J21" s="421">
        <v>0.4</v>
      </c>
      <c r="K21" s="421">
        <v>3.3300000000000003E-2</v>
      </c>
      <c r="L21" s="422">
        <v>0.45</v>
      </c>
      <c r="M21" s="570"/>
      <c r="N21" s="41"/>
      <c r="O21" s="288"/>
      <c r="P21" s="425">
        <v>-1</v>
      </c>
      <c r="Q21" s="23"/>
      <c r="R21" s="421">
        <v>0.3</v>
      </c>
      <c r="S21" s="421">
        <v>0.25</v>
      </c>
      <c r="T21" s="421">
        <v>0.41670000000000001</v>
      </c>
      <c r="U21" s="421">
        <v>0.1</v>
      </c>
      <c r="V21" s="422">
        <v>8.3299999999999999E-2</v>
      </c>
      <c r="X21" s="288"/>
      <c r="Y21" s="425">
        <v>-1</v>
      </c>
      <c r="AA21" s="421">
        <v>0.6</v>
      </c>
      <c r="AB21" s="421">
        <v>0.63329999999999997</v>
      </c>
      <c r="AC21" s="421">
        <v>0.4</v>
      </c>
      <c r="AD21" s="421">
        <v>0.1167</v>
      </c>
      <c r="AE21" s="421">
        <v>0.2167</v>
      </c>
      <c r="AF21" s="421">
        <v>0.5333</v>
      </c>
      <c r="AG21" s="422">
        <v>0.4667</v>
      </c>
      <c r="AI21" s="288"/>
      <c r="AJ21" s="425">
        <v>-1</v>
      </c>
      <c r="AK21" s="23"/>
      <c r="AL21" s="421">
        <v>0.95830000000000004</v>
      </c>
      <c r="AM21" s="421"/>
      <c r="AN21" s="421"/>
      <c r="AO21" s="421">
        <v>1.1675</v>
      </c>
      <c r="AP21" s="421">
        <v>1.0512999999999999</v>
      </c>
      <c r="AQ21" s="421">
        <v>0.97809999999999997</v>
      </c>
      <c r="AR21" s="421">
        <v>1.0531999999999999</v>
      </c>
      <c r="AS21" s="421"/>
      <c r="AT21" s="422">
        <v>1.0049999999999999</v>
      </c>
      <c r="AU21" s="570"/>
      <c r="AW21" s="316"/>
      <c r="AX21" s="23">
        <v>-1</v>
      </c>
      <c r="AZ21" s="424">
        <v>0.98019999999999996</v>
      </c>
      <c r="BA21" s="424">
        <v>1.0364</v>
      </c>
      <c r="BB21" s="424">
        <v>0.92049999999999998</v>
      </c>
      <c r="BC21" s="424">
        <v>1.0145999999999999</v>
      </c>
      <c r="BD21" s="421">
        <v>1.0008999999999999</v>
      </c>
      <c r="BE21" s="421">
        <v>0.99670000000000003</v>
      </c>
      <c r="BF21" s="421">
        <v>1.0249999999999999</v>
      </c>
      <c r="BG21" s="422">
        <v>1.0498000000000001</v>
      </c>
      <c r="BH21" s="570"/>
      <c r="BJ21" s="288"/>
      <c r="BK21" s="23">
        <v>-1</v>
      </c>
      <c r="BL21" s="23"/>
      <c r="BM21" s="421">
        <v>8.3299999999999999E-2</v>
      </c>
      <c r="BN21" s="421">
        <v>0.2167</v>
      </c>
      <c r="BO21" s="421">
        <v>0.43330000000000002</v>
      </c>
      <c r="BP21" s="421">
        <v>0.63329999999999997</v>
      </c>
      <c r="BQ21" s="421">
        <v>0.66669999999999996</v>
      </c>
      <c r="BR21" s="421">
        <v>0.51670000000000005</v>
      </c>
      <c r="BS21" s="422">
        <v>0.25</v>
      </c>
    </row>
    <row r="22" spans="1:71" x14ac:dyDescent="0.2">
      <c r="A22" s="288"/>
      <c r="D22" s="40" t="s">
        <v>224</v>
      </c>
      <c r="E22" s="40" t="s">
        <v>224</v>
      </c>
      <c r="F22" s="40" t="s">
        <v>224</v>
      </c>
      <c r="G22" s="40" t="s">
        <v>224</v>
      </c>
      <c r="H22" s="40" t="s">
        <v>224</v>
      </c>
      <c r="I22" s="40" t="s">
        <v>224</v>
      </c>
      <c r="J22" s="40" t="s">
        <v>224</v>
      </c>
      <c r="K22" s="40" t="s">
        <v>224</v>
      </c>
      <c r="L22" s="297" t="s">
        <v>224</v>
      </c>
      <c r="M22" s="40"/>
      <c r="N22" s="40"/>
      <c r="O22" s="288"/>
      <c r="P22" s="23"/>
      <c r="Q22" s="23"/>
      <c r="R22" s="40" t="s">
        <v>224</v>
      </c>
      <c r="S22" s="40" t="s">
        <v>224</v>
      </c>
      <c r="T22" s="40" t="s">
        <v>224</v>
      </c>
      <c r="U22" s="40" t="s">
        <v>224</v>
      </c>
      <c r="V22" s="297" t="s">
        <v>224</v>
      </c>
      <c r="X22" s="288"/>
      <c r="Y22" s="23"/>
      <c r="AA22" s="40">
        <v>0.66669999999999996</v>
      </c>
      <c r="AB22" s="40">
        <v>0.7</v>
      </c>
      <c r="AC22" s="40">
        <v>0.4</v>
      </c>
      <c r="AD22" s="40">
        <v>0.1167</v>
      </c>
      <c r="AE22" s="40">
        <v>0.23330000000000001</v>
      </c>
      <c r="AF22" s="40">
        <v>0.51670000000000005</v>
      </c>
      <c r="AG22" s="297">
        <v>0.5</v>
      </c>
      <c r="AI22" s="288"/>
      <c r="AJ22" s="23"/>
      <c r="AK22" s="23"/>
      <c r="AL22" s="40" t="s">
        <v>44</v>
      </c>
      <c r="AM22" s="40"/>
      <c r="AN22" s="40"/>
      <c r="AO22" s="40" t="s">
        <v>44</v>
      </c>
      <c r="AP22" s="40" t="s">
        <v>44</v>
      </c>
      <c r="AQ22" s="40" t="s">
        <v>44</v>
      </c>
      <c r="AR22" s="40" t="s">
        <v>44</v>
      </c>
      <c r="AS22" s="40"/>
      <c r="AT22" s="297" t="s">
        <v>44</v>
      </c>
      <c r="AW22" s="316"/>
      <c r="AX22" s="23"/>
      <c r="AZ22" s="41" t="s">
        <v>44</v>
      </c>
      <c r="BA22" s="41" t="s">
        <v>44</v>
      </c>
      <c r="BB22" s="41" t="s">
        <v>44</v>
      </c>
      <c r="BC22" s="41"/>
      <c r="BD22" s="40" t="s">
        <v>44</v>
      </c>
      <c r="BE22" s="40"/>
      <c r="BF22" s="40" t="s">
        <v>44</v>
      </c>
      <c r="BG22" s="297" t="s">
        <v>44</v>
      </c>
      <c r="BJ22" s="288"/>
      <c r="BK22" s="23"/>
      <c r="BL22" s="23"/>
      <c r="BM22" s="40" t="s">
        <v>224</v>
      </c>
      <c r="BN22" s="40" t="s">
        <v>224</v>
      </c>
      <c r="BO22" s="40" t="s">
        <v>224</v>
      </c>
      <c r="BP22" s="40" t="s">
        <v>224</v>
      </c>
      <c r="BQ22" s="40" t="s">
        <v>224</v>
      </c>
      <c r="BR22" s="40" t="s">
        <v>224</v>
      </c>
      <c r="BS22" s="297" t="s">
        <v>224</v>
      </c>
    </row>
    <row r="23" spans="1:71" x14ac:dyDescent="0.2">
      <c r="A23" s="288"/>
      <c r="B23" s="23">
        <v>1</v>
      </c>
      <c r="D23" s="40">
        <v>0.1167</v>
      </c>
      <c r="E23" s="40">
        <v>0.6</v>
      </c>
      <c r="F23" s="40">
        <v>0.25</v>
      </c>
      <c r="G23" s="40">
        <v>1.67E-2</v>
      </c>
      <c r="H23" s="40">
        <v>0.43330000000000002</v>
      </c>
      <c r="I23" s="40">
        <v>0.3</v>
      </c>
      <c r="J23" s="40">
        <v>0.41670000000000001</v>
      </c>
      <c r="K23" s="40">
        <v>0.05</v>
      </c>
      <c r="L23" s="297">
        <v>0.5333</v>
      </c>
      <c r="M23" s="40"/>
      <c r="N23" s="40"/>
      <c r="O23" s="288"/>
      <c r="P23" s="23">
        <v>1</v>
      </c>
      <c r="Q23" s="23"/>
      <c r="R23" s="40">
        <v>0.31669999999999998</v>
      </c>
      <c r="S23" s="40">
        <v>0.15</v>
      </c>
      <c r="T23" s="40">
        <v>0.45</v>
      </c>
      <c r="U23" s="40">
        <v>0.18329999999999999</v>
      </c>
      <c r="V23" s="297">
        <v>6.6699999999999995E-2</v>
      </c>
      <c r="X23" s="288"/>
      <c r="Y23" s="23">
        <v>1</v>
      </c>
      <c r="AA23" s="40">
        <v>0.61670000000000003</v>
      </c>
      <c r="AB23" s="40">
        <v>0.63329999999999997</v>
      </c>
      <c r="AC23" s="40">
        <v>0.38329999999999997</v>
      </c>
      <c r="AD23" s="40">
        <v>0.15</v>
      </c>
      <c r="AE23" s="40">
        <v>0.16669999999999999</v>
      </c>
      <c r="AF23" s="40">
        <v>0.65</v>
      </c>
      <c r="AG23" s="297">
        <v>0.48330000000000001</v>
      </c>
      <c r="AI23" s="288"/>
      <c r="AJ23" s="438">
        <v>1</v>
      </c>
      <c r="AK23" s="23"/>
      <c r="AL23" s="432">
        <v>3.0474999999999999</v>
      </c>
      <c r="AM23" s="432"/>
      <c r="AN23" s="432"/>
      <c r="AO23" s="432">
        <v>3.4811999999999999</v>
      </c>
      <c r="AP23" s="432">
        <v>1.7736000000000001</v>
      </c>
      <c r="AQ23" s="432">
        <v>2.3283</v>
      </c>
      <c r="AR23" s="432">
        <v>2.8014000000000001</v>
      </c>
      <c r="AS23" s="432"/>
      <c r="AT23" s="433">
        <v>6.3582000000000001</v>
      </c>
      <c r="AU23" s="571" t="s">
        <v>427</v>
      </c>
      <c r="AW23" s="316"/>
      <c r="AX23" s="23">
        <v>1</v>
      </c>
      <c r="AZ23" s="447">
        <v>1.4896</v>
      </c>
      <c r="BA23" s="447">
        <v>1.1536999999999999</v>
      </c>
      <c r="BB23" s="447">
        <v>2.0948000000000002</v>
      </c>
      <c r="BC23" s="447">
        <v>1.2819</v>
      </c>
      <c r="BD23" s="445">
        <v>1.8841000000000001</v>
      </c>
      <c r="BE23" s="445">
        <v>1.6512</v>
      </c>
      <c r="BF23" s="445">
        <v>1.2379</v>
      </c>
      <c r="BG23" s="446">
        <v>1.3749</v>
      </c>
      <c r="BH23" s="571" t="s">
        <v>427</v>
      </c>
      <c r="BJ23" s="288"/>
      <c r="BK23" s="23">
        <v>1</v>
      </c>
      <c r="BL23" s="23"/>
      <c r="BM23" s="40">
        <v>0.1167</v>
      </c>
      <c r="BN23" s="40">
        <v>0.23330000000000001</v>
      </c>
      <c r="BO23" s="40">
        <v>0.26669999999999999</v>
      </c>
      <c r="BP23" s="40">
        <v>0.16669999999999999</v>
      </c>
      <c r="BQ23" s="40">
        <v>0.43330000000000002</v>
      </c>
      <c r="BR23" s="40">
        <v>0.25</v>
      </c>
      <c r="BS23" s="297">
        <v>0.15</v>
      </c>
    </row>
    <row r="24" spans="1:71" x14ac:dyDescent="0.2">
      <c r="A24" s="288"/>
      <c r="B24" s="23">
        <v>2</v>
      </c>
      <c r="D24" s="40">
        <v>0.23330000000000001</v>
      </c>
      <c r="E24" s="40">
        <v>0.2833</v>
      </c>
      <c r="F24" s="40">
        <v>0.2167</v>
      </c>
      <c r="G24" s="40">
        <v>0.05</v>
      </c>
      <c r="H24" s="40">
        <v>0.5</v>
      </c>
      <c r="I24" s="40">
        <v>0.23330000000000001</v>
      </c>
      <c r="J24" s="40">
        <v>0.41670000000000001</v>
      </c>
      <c r="K24" s="40">
        <v>1.67E-2</v>
      </c>
      <c r="L24" s="297">
        <v>0.51670000000000005</v>
      </c>
      <c r="M24" s="40"/>
      <c r="N24" s="40"/>
      <c r="O24" s="288"/>
      <c r="P24" s="23">
        <v>2</v>
      </c>
      <c r="Q24" s="23"/>
      <c r="R24" s="40">
        <v>0.3</v>
      </c>
      <c r="S24" s="40">
        <v>0.2167</v>
      </c>
      <c r="T24" s="40">
        <v>0.36670000000000003</v>
      </c>
      <c r="U24" s="40">
        <v>6.6699999999999995E-2</v>
      </c>
      <c r="V24" s="297">
        <v>8.3299999999999999E-2</v>
      </c>
      <c r="X24" s="288"/>
      <c r="Y24" s="23">
        <v>2</v>
      </c>
      <c r="AA24" s="40">
        <v>0.61670000000000003</v>
      </c>
      <c r="AB24" s="40">
        <v>0.6</v>
      </c>
      <c r="AC24" s="40">
        <v>0.38329999999999997</v>
      </c>
      <c r="AD24" s="40">
        <v>0.1333</v>
      </c>
      <c r="AE24" s="40">
        <v>0.23330000000000001</v>
      </c>
      <c r="AF24" s="40">
        <v>0.45</v>
      </c>
      <c r="AG24" s="297">
        <v>0.43330000000000002</v>
      </c>
      <c r="AI24" s="288"/>
      <c r="AJ24" s="438">
        <v>2</v>
      </c>
      <c r="AK24" s="23"/>
      <c r="AL24" s="432">
        <v>2.0646</v>
      </c>
      <c r="AM24" s="432"/>
      <c r="AN24" s="432"/>
      <c r="AO24" s="432">
        <v>2.1324999999999998</v>
      </c>
      <c r="AP24" s="432">
        <v>1.5976999999999999</v>
      </c>
      <c r="AQ24" s="432">
        <v>1.8944000000000001</v>
      </c>
      <c r="AR24" s="432">
        <v>1.9585999999999999</v>
      </c>
      <c r="AS24" s="432"/>
      <c r="AT24" s="433">
        <v>4.6761999999999997</v>
      </c>
      <c r="AU24" s="571"/>
      <c r="AW24" s="316"/>
      <c r="AX24" s="23">
        <v>2</v>
      </c>
      <c r="AZ24" s="447">
        <v>1.3353999999999999</v>
      </c>
      <c r="BA24" s="447">
        <v>1.1024</v>
      </c>
      <c r="BB24" s="447">
        <v>1.5437000000000001</v>
      </c>
      <c r="BC24" s="447">
        <v>1.2979000000000001</v>
      </c>
      <c r="BD24" s="445">
        <v>1.0085999999999999</v>
      </c>
      <c r="BE24" s="445">
        <v>1.5005999999999999</v>
      </c>
      <c r="BF24" s="445">
        <v>1.2155</v>
      </c>
      <c r="BG24" s="446">
        <v>1.3584000000000001</v>
      </c>
      <c r="BH24" s="571"/>
      <c r="BJ24" s="288"/>
      <c r="BK24" s="23">
        <v>2</v>
      </c>
      <c r="BL24" s="23"/>
      <c r="BM24" s="40">
        <v>0.1167</v>
      </c>
      <c r="BN24" s="40">
        <v>0.26669999999999999</v>
      </c>
      <c r="BO24" s="40">
        <v>0.43330000000000002</v>
      </c>
      <c r="BP24" s="40">
        <v>0.2167</v>
      </c>
      <c r="BQ24" s="40">
        <v>0.58330000000000004</v>
      </c>
      <c r="BR24" s="40">
        <v>0.23330000000000001</v>
      </c>
      <c r="BS24" s="297">
        <v>0.18329999999999999</v>
      </c>
    </row>
    <row r="25" spans="1:71" x14ac:dyDescent="0.2">
      <c r="A25" s="288"/>
      <c r="B25" s="23">
        <v>3</v>
      </c>
      <c r="D25" s="40">
        <v>0.3</v>
      </c>
      <c r="E25" s="40">
        <v>0.3</v>
      </c>
      <c r="F25" s="40">
        <v>0.2</v>
      </c>
      <c r="G25" s="40">
        <v>0.05</v>
      </c>
      <c r="H25" s="40">
        <v>0.4667</v>
      </c>
      <c r="I25" s="40">
        <v>0.2167</v>
      </c>
      <c r="J25" s="40">
        <v>0.41670000000000001</v>
      </c>
      <c r="K25" s="40">
        <v>3.3300000000000003E-2</v>
      </c>
      <c r="L25" s="297">
        <v>0.4667</v>
      </c>
      <c r="M25" s="40"/>
      <c r="N25" s="40"/>
      <c r="O25" s="288"/>
      <c r="P25" s="23">
        <v>3</v>
      </c>
      <c r="Q25" s="23"/>
      <c r="R25" s="40">
        <v>0.26669999999999999</v>
      </c>
      <c r="S25" s="40">
        <v>0.25</v>
      </c>
      <c r="T25" s="40">
        <v>0.38329999999999997</v>
      </c>
      <c r="U25" s="40">
        <v>6.6699999999999995E-2</v>
      </c>
      <c r="V25" s="297">
        <v>0.15</v>
      </c>
      <c r="X25" s="288"/>
      <c r="Y25" s="23">
        <v>3</v>
      </c>
      <c r="AA25" s="40">
        <v>0.68330000000000002</v>
      </c>
      <c r="AB25" s="40">
        <v>0.61670000000000003</v>
      </c>
      <c r="AC25" s="40">
        <v>0.4</v>
      </c>
      <c r="AD25" s="40">
        <v>0.1167</v>
      </c>
      <c r="AE25" s="40">
        <v>0.2167</v>
      </c>
      <c r="AF25" s="40">
        <v>0.51670000000000005</v>
      </c>
      <c r="AG25" s="297">
        <v>0.5</v>
      </c>
      <c r="AI25" s="288"/>
      <c r="AJ25" s="438">
        <v>3</v>
      </c>
      <c r="AK25" s="23"/>
      <c r="AL25" s="432">
        <v>1.8962000000000001</v>
      </c>
      <c r="AM25" s="432"/>
      <c r="AN25" s="432"/>
      <c r="AO25" s="432">
        <v>1.9375</v>
      </c>
      <c r="AP25" s="432">
        <v>1.7199</v>
      </c>
      <c r="AQ25" s="432">
        <v>1.5397000000000001</v>
      </c>
      <c r="AR25" s="432">
        <v>1.9829000000000001</v>
      </c>
      <c r="AS25" s="432"/>
      <c r="AT25" s="433">
        <v>4.5438999999999998</v>
      </c>
      <c r="AU25" s="571"/>
      <c r="AW25" s="316"/>
      <c r="AX25" s="23">
        <v>3</v>
      </c>
      <c r="AZ25" s="447">
        <v>1.2741</v>
      </c>
      <c r="BA25" s="447">
        <v>1.0276000000000001</v>
      </c>
      <c r="BB25" s="447">
        <v>1.3566</v>
      </c>
      <c r="BC25" s="447">
        <v>1.2531000000000001</v>
      </c>
      <c r="BD25" s="445">
        <v>0.73560000000000003</v>
      </c>
      <c r="BE25" s="445">
        <v>1.3959999999999999</v>
      </c>
      <c r="BF25" s="445">
        <v>1.1841999999999999</v>
      </c>
      <c r="BG25" s="446">
        <v>1.3880999999999999</v>
      </c>
      <c r="BH25" s="571"/>
      <c r="BJ25" s="288"/>
      <c r="BK25" s="23">
        <v>3</v>
      </c>
      <c r="BL25" s="23"/>
      <c r="BM25" s="40">
        <v>0.18329999999999999</v>
      </c>
      <c r="BN25" s="40">
        <v>0.2167</v>
      </c>
      <c r="BO25" s="40">
        <v>0.4667</v>
      </c>
      <c r="BP25" s="40">
        <v>0.3</v>
      </c>
      <c r="BQ25" s="40">
        <v>0.56669999999999998</v>
      </c>
      <c r="BR25" s="40">
        <v>0.2833</v>
      </c>
      <c r="BS25" s="297">
        <v>0.18329999999999999</v>
      </c>
    </row>
    <row r="26" spans="1:71" x14ac:dyDescent="0.2">
      <c r="A26" s="288"/>
      <c r="B26" s="23">
        <v>4</v>
      </c>
      <c r="D26" s="40">
        <v>0.16669999999999999</v>
      </c>
      <c r="E26" s="40">
        <v>0.1333</v>
      </c>
      <c r="F26" s="40">
        <v>0.2</v>
      </c>
      <c r="G26" s="40">
        <v>6.6699999999999995E-2</v>
      </c>
      <c r="H26" s="40">
        <v>0.48330000000000001</v>
      </c>
      <c r="I26" s="40">
        <v>0.2167</v>
      </c>
      <c r="J26" s="40">
        <v>0.43330000000000002</v>
      </c>
      <c r="K26" s="40">
        <v>3.3300000000000003E-2</v>
      </c>
      <c r="L26" s="297">
        <v>0.45</v>
      </c>
      <c r="M26" s="40"/>
      <c r="N26" s="40"/>
      <c r="O26" s="288"/>
      <c r="P26" s="23">
        <v>4</v>
      </c>
      <c r="Q26" s="23"/>
      <c r="R26" s="40">
        <v>0.2833</v>
      </c>
      <c r="S26" s="40">
        <v>0.2167</v>
      </c>
      <c r="T26" s="40">
        <v>0.4</v>
      </c>
      <c r="U26" s="40">
        <v>0.05</v>
      </c>
      <c r="V26" s="297">
        <v>0.1333</v>
      </c>
      <c r="X26" s="288"/>
      <c r="Y26" s="23">
        <v>4</v>
      </c>
      <c r="AA26" s="40">
        <v>0.68330000000000002</v>
      </c>
      <c r="AB26" s="40">
        <v>0.63329999999999997</v>
      </c>
      <c r="AC26" s="40">
        <v>0.35</v>
      </c>
      <c r="AD26" s="40">
        <v>0.16669999999999999</v>
      </c>
      <c r="AE26" s="40">
        <v>0.25</v>
      </c>
      <c r="AF26" s="40">
        <v>0.63329999999999997</v>
      </c>
      <c r="AG26" s="297">
        <v>0.6</v>
      </c>
      <c r="AI26" s="288"/>
      <c r="AJ26" s="438">
        <v>4</v>
      </c>
      <c r="AK26" s="23"/>
      <c r="AL26" s="432">
        <v>1.6906000000000001</v>
      </c>
      <c r="AM26" s="432"/>
      <c r="AN26" s="432"/>
      <c r="AO26" s="432">
        <v>1.8198000000000001</v>
      </c>
      <c r="AP26" s="432">
        <v>1.5263</v>
      </c>
      <c r="AQ26" s="432">
        <v>1.6084000000000001</v>
      </c>
      <c r="AR26" s="432">
        <v>2.1642000000000001</v>
      </c>
      <c r="AS26" s="432"/>
      <c r="AT26" s="433">
        <v>2.8654000000000002</v>
      </c>
      <c r="AU26" s="571"/>
      <c r="AW26" s="316"/>
      <c r="AX26" s="23">
        <v>4</v>
      </c>
      <c r="AZ26" s="447">
        <v>1.2296</v>
      </c>
      <c r="BA26" s="447">
        <v>1.1397999999999999</v>
      </c>
      <c r="BB26" s="447">
        <v>1.2822</v>
      </c>
      <c r="BC26" s="447">
        <v>1.1948000000000001</v>
      </c>
      <c r="BD26" s="445">
        <v>0.52180000000000004</v>
      </c>
      <c r="BE26" s="445">
        <v>1.409</v>
      </c>
      <c r="BF26" s="445">
        <v>1.1732</v>
      </c>
      <c r="BG26" s="446">
        <v>1.3556999999999999</v>
      </c>
      <c r="BH26" s="571"/>
      <c r="BJ26" s="288"/>
      <c r="BK26" s="23">
        <v>4</v>
      </c>
      <c r="BL26" s="23"/>
      <c r="BM26" s="40">
        <v>0.16669999999999999</v>
      </c>
      <c r="BN26" s="40">
        <v>0.23330000000000001</v>
      </c>
      <c r="BO26" s="40">
        <v>0.41670000000000001</v>
      </c>
      <c r="BP26" s="40">
        <v>0.36670000000000003</v>
      </c>
      <c r="BQ26" s="40">
        <v>0.58330000000000004</v>
      </c>
      <c r="BR26" s="40">
        <v>0.41670000000000001</v>
      </c>
      <c r="BS26" s="297">
        <v>8.3299999999999999E-2</v>
      </c>
    </row>
    <row r="27" spans="1:71" x14ac:dyDescent="0.2">
      <c r="A27" s="288"/>
      <c r="B27" s="23">
        <v>5</v>
      </c>
      <c r="D27" s="40">
        <v>0.18329999999999999</v>
      </c>
      <c r="E27" s="40">
        <v>0.4667</v>
      </c>
      <c r="F27" s="40">
        <v>0.18329999999999999</v>
      </c>
      <c r="G27" s="40">
        <v>8.3299999999999999E-2</v>
      </c>
      <c r="H27" s="40">
        <v>0.5</v>
      </c>
      <c r="I27" s="40">
        <v>0.26669999999999999</v>
      </c>
      <c r="J27" s="40">
        <v>0.4</v>
      </c>
      <c r="K27" s="40">
        <v>6.6699999999999995E-2</v>
      </c>
      <c r="L27" s="297">
        <v>0.41670000000000001</v>
      </c>
      <c r="M27" s="40"/>
      <c r="N27" s="40"/>
      <c r="O27" s="288"/>
      <c r="P27" s="23">
        <v>5</v>
      </c>
      <c r="Q27" s="23"/>
      <c r="R27" s="40">
        <v>0.2833</v>
      </c>
      <c r="S27" s="40">
        <v>0.2</v>
      </c>
      <c r="T27" s="40">
        <v>0.41670000000000001</v>
      </c>
      <c r="U27" s="40">
        <v>3.3300000000000003E-2</v>
      </c>
      <c r="V27" s="297">
        <v>0.2</v>
      </c>
      <c r="X27" s="288"/>
      <c r="Y27" s="23">
        <v>5</v>
      </c>
      <c r="AA27" s="40">
        <v>0.61670000000000003</v>
      </c>
      <c r="AB27" s="40">
        <v>0.8</v>
      </c>
      <c r="AC27" s="40">
        <v>0.38329999999999997</v>
      </c>
      <c r="AD27" s="40">
        <v>0.1167</v>
      </c>
      <c r="AE27" s="40">
        <v>0.16669999999999999</v>
      </c>
      <c r="AF27" s="40">
        <v>0.48330000000000001</v>
      </c>
      <c r="AG27" s="297">
        <v>0.63329999999999997</v>
      </c>
      <c r="AI27" s="288"/>
      <c r="AJ27" s="438">
        <v>5</v>
      </c>
      <c r="AK27" s="23"/>
      <c r="AL27" s="432">
        <v>1.6024</v>
      </c>
      <c r="AM27" s="432"/>
      <c r="AN27" s="432"/>
      <c r="AO27" s="432">
        <v>1.8648</v>
      </c>
      <c r="AP27" s="432">
        <v>1.5871999999999999</v>
      </c>
      <c r="AQ27" s="432">
        <v>1.7868999999999999</v>
      </c>
      <c r="AR27" s="432">
        <v>2.548</v>
      </c>
      <c r="AS27" s="432"/>
      <c r="AT27" s="433">
        <v>3.3210000000000002</v>
      </c>
      <c r="AU27" s="571"/>
      <c r="AW27" s="316"/>
      <c r="AX27" s="23">
        <v>5</v>
      </c>
      <c r="AZ27" s="447">
        <v>1.2370000000000001</v>
      </c>
      <c r="BA27" s="447">
        <v>1.1202000000000001</v>
      </c>
      <c r="BB27" s="447">
        <v>1.2215</v>
      </c>
      <c r="BC27" s="447">
        <v>1.2367999999999999</v>
      </c>
      <c r="BD27" s="445">
        <v>0.74990000000000001</v>
      </c>
      <c r="BE27" s="445">
        <v>1.4984</v>
      </c>
      <c r="BF27" s="445">
        <v>1.0972999999999999</v>
      </c>
      <c r="BG27" s="446">
        <v>1.405</v>
      </c>
      <c r="BH27" s="571"/>
      <c r="BJ27" s="288"/>
      <c r="BK27" s="23">
        <v>5</v>
      </c>
      <c r="BL27" s="23"/>
      <c r="BM27" s="40">
        <v>0.1</v>
      </c>
      <c r="BN27" s="40">
        <v>0.18329999999999999</v>
      </c>
      <c r="BO27" s="40">
        <v>0.43330000000000002</v>
      </c>
      <c r="BP27" s="40">
        <v>0.48330000000000001</v>
      </c>
      <c r="BQ27" s="40">
        <v>0.51670000000000005</v>
      </c>
      <c r="BR27" s="40">
        <v>0.2833</v>
      </c>
      <c r="BS27" s="297">
        <v>0.16669999999999999</v>
      </c>
    </row>
    <row r="28" spans="1:71" x14ac:dyDescent="0.2">
      <c r="A28" s="288"/>
      <c r="B28" s="23">
        <v>6</v>
      </c>
      <c r="D28" s="40">
        <v>0.2</v>
      </c>
      <c r="E28" s="40">
        <v>0.23330000000000001</v>
      </c>
      <c r="F28" s="40">
        <v>0.18329999999999999</v>
      </c>
      <c r="G28" s="40">
        <v>0.15</v>
      </c>
      <c r="H28" s="40">
        <v>0.5</v>
      </c>
      <c r="I28" s="40">
        <v>0.23330000000000001</v>
      </c>
      <c r="J28" s="40">
        <v>0.43330000000000002</v>
      </c>
      <c r="K28" s="40">
        <v>0.1167</v>
      </c>
      <c r="L28" s="297">
        <v>0.41670000000000001</v>
      </c>
      <c r="M28" s="40"/>
      <c r="N28" s="40"/>
      <c r="O28" s="288"/>
      <c r="P28" s="23">
        <v>6</v>
      </c>
      <c r="Q28" s="23"/>
      <c r="R28" s="40">
        <v>0.33329999999999999</v>
      </c>
      <c r="S28" s="40">
        <v>0.2167</v>
      </c>
      <c r="T28" s="40">
        <v>0.33329999999999999</v>
      </c>
      <c r="U28" s="40">
        <v>0.05</v>
      </c>
      <c r="V28" s="297">
        <v>0.1167</v>
      </c>
      <c r="X28" s="288"/>
      <c r="Y28" s="23">
        <v>6</v>
      </c>
      <c r="AA28" s="40">
        <v>0.58330000000000004</v>
      </c>
      <c r="AB28" s="40">
        <v>0.68330000000000002</v>
      </c>
      <c r="AC28" s="40">
        <v>0.36670000000000003</v>
      </c>
      <c r="AD28" s="40">
        <v>0.1333</v>
      </c>
      <c r="AE28" s="40">
        <v>0.15</v>
      </c>
      <c r="AF28" s="40">
        <v>0.43330000000000002</v>
      </c>
      <c r="AG28" s="297">
        <v>0.5333</v>
      </c>
      <c r="AI28" s="288"/>
      <c r="AJ28" s="23">
        <v>6</v>
      </c>
      <c r="AK28" s="23"/>
      <c r="AL28" s="40">
        <v>1.7223999999999999</v>
      </c>
      <c r="AM28" s="40"/>
      <c r="AN28" s="40"/>
      <c r="AO28" s="40">
        <v>1.8064</v>
      </c>
      <c r="AP28" s="40">
        <v>1.5055000000000001</v>
      </c>
      <c r="AQ28" s="40">
        <v>1.5758000000000001</v>
      </c>
      <c r="AR28" s="40">
        <v>2.4498000000000002</v>
      </c>
      <c r="AS28" s="40"/>
      <c r="AT28" s="297">
        <v>3.4295</v>
      </c>
      <c r="AW28" s="316"/>
      <c r="AX28" s="23">
        <v>6</v>
      </c>
      <c r="AZ28" s="41">
        <v>1.1405000000000001</v>
      </c>
      <c r="BA28" s="41">
        <v>1.1409</v>
      </c>
      <c r="BB28" s="41">
        <v>1.1813</v>
      </c>
      <c r="BC28" s="41">
        <v>1.2202</v>
      </c>
      <c r="BD28" s="40">
        <v>0.71699999999999997</v>
      </c>
      <c r="BE28" s="40">
        <v>1.427</v>
      </c>
      <c r="BF28" s="40">
        <v>1.1281000000000001</v>
      </c>
      <c r="BG28" s="297">
        <v>1.3482000000000001</v>
      </c>
      <c r="BJ28" s="288"/>
      <c r="BK28" s="23">
        <v>6</v>
      </c>
      <c r="BL28" s="23"/>
      <c r="BM28" s="40">
        <v>0.1167</v>
      </c>
      <c r="BN28" s="40">
        <v>0.2</v>
      </c>
      <c r="BO28" s="40">
        <v>0.61670000000000003</v>
      </c>
      <c r="BP28" s="40">
        <v>0.3</v>
      </c>
      <c r="BQ28" s="40">
        <v>0.51670000000000005</v>
      </c>
      <c r="BR28" s="40">
        <v>0.35</v>
      </c>
      <c r="BS28" s="297">
        <v>0.18329999999999999</v>
      </c>
    </row>
    <row r="29" spans="1:71" x14ac:dyDescent="0.2">
      <c r="A29" s="288"/>
      <c r="B29" s="23">
        <v>7</v>
      </c>
      <c r="D29" s="40">
        <v>0.16669999999999999</v>
      </c>
      <c r="E29" s="40">
        <v>0.35</v>
      </c>
      <c r="F29" s="40">
        <v>0.26669999999999999</v>
      </c>
      <c r="G29" s="40">
        <v>0.2167</v>
      </c>
      <c r="H29" s="40">
        <v>0.48330000000000001</v>
      </c>
      <c r="I29" s="40">
        <v>0.35</v>
      </c>
      <c r="J29" s="40">
        <v>0.4667</v>
      </c>
      <c r="K29" s="40">
        <v>0.05</v>
      </c>
      <c r="L29" s="297">
        <v>0.5</v>
      </c>
      <c r="M29" s="40"/>
      <c r="N29" s="40"/>
      <c r="O29" s="288"/>
      <c r="P29" s="23">
        <v>7</v>
      </c>
      <c r="Q29" s="23"/>
      <c r="R29" s="40">
        <v>0.2833</v>
      </c>
      <c r="S29" s="40">
        <v>0.16669999999999999</v>
      </c>
      <c r="T29" s="40">
        <v>0.38329999999999997</v>
      </c>
      <c r="U29" s="40">
        <v>1.67E-2</v>
      </c>
      <c r="V29" s="297">
        <v>0.31669999999999998</v>
      </c>
      <c r="X29" s="288"/>
      <c r="Y29" s="23">
        <v>7</v>
      </c>
      <c r="AA29" s="40">
        <v>0.61670000000000003</v>
      </c>
      <c r="AB29" s="40">
        <v>0.55000000000000004</v>
      </c>
      <c r="AC29" s="40">
        <v>0.38329999999999997</v>
      </c>
      <c r="AD29" s="40">
        <v>0.15</v>
      </c>
      <c r="AE29" s="40">
        <v>0.25</v>
      </c>
      <c r="AF29" s="40">
        <v>0.5</v>
      </c>
      <c r="AG29" s="297">
        <v>0.6</v>
      </c>
      <c r="AI29" s="288"/>
      <c r="AJ29" s="23">
        <v>7</v>
      </c>
      <c r="AK29" s="23"/>
      <c r="AL29" s="40">
        <v>1.6667000000000001</v>
      </c>
      <c r="AM29" s="40"/>
      <c r="AN29" s="40"/>
      <c r="AO29" s="40">
        <v>1.7823</v>
      </c>
      <c r="AP29" s="40">
        <v>1.5016</v>
      </c>
      <c r="AQ29" s="40">
        <v>1.4722</v>
      </c>
      <c r="AR29" s="40">
        <v>1.9772000000000001</v>
      </c>
      <c r="AS29" s="40"/>
      <c r="AT29" s="297">
        <v>3.5543999999999998</v>
      </c>
      <c r="AW29" s="316"/>
      <c r="AX29" s="23">
        <v>7</v>
      </c>
      <c r="AZ29" s="41">
        <v>1.1278999999999999</v>
      </c>
      <c r="BA29" s="41">
        <v>1.1223000000000001</v>
      </c>
      <c r="BB29" s="41">
        <v>1.2463</v>
      </c>
      <c r="BC29" s="41">
        <v>1.1123000000000001</v>
      </c>
      <c r="BD29" s="40">
        <v>0.59599999999999997</v>
      </c>
      <c r="BE29" s="40">
        <v>1.5064</v>
      </c>
      <c r="BF29" s="40">
        <v>1.2378</v>
      </c>
      <c r="BG29" s="297">
        <v>1.3605</v>
      </c>
      <c r="BJ29" s="288"/>
      <c r="BK29" s="23">
        <v>7</v>
      </c>
      <c r="BL29" s="23"/>
      <c r="BM29" s="40">
        <v>6.6699999999999995E-2</v>
      </c>
      <c r="BN29" s="40">
        <v>0.2167</v>
      </c>
      <c r="BO29" s="40">
        <v>0.56669999999999998</v>
      </c>
      <c r="BP29" s="40">
        <v>0.25</v>
      </c>
      <c r="BQ29" s="40">
        <v>0.61670000000000003</v>
      </c>
      <c r="BR29" s="40">
        <v>0.4667</v>
      </c>
      <c r="BS29" s="297">
        <v>0.16669999999999999</v>
      </c>
    </row>
    <row r="30" spans="1:71" x14ac:dyDescent="0.2">
      <c r="A30" s="288"/>
      <c r="B30" s="23">
        <v>8</v>
      </c>
      <c r="D30" s="40">
        <v>0.23330000000000001</v>
      </c>
      <c r="E30" s="40">
        <v>0.48330000000000001</v>
      </c>
      <c r="F30" s="40">
        <v>0.2</v>
      </c>
      <c r="G30" s="40">
        <v>0.16669999999999999</v>
      </c>
      <c r="H30" s="40">
        <v>0.5</v>
      </c>
      <c r="I30" s="40">
        <v>0.4</v>
      </c>
      <c r="J30" s="40">
        <v>0.38329999999999997</v>
      </c>
      <c r="K30" s="40">
        <v>8.3299999999999999E-2</v>
      </c>
      <c r="L30" s="297">
        <v>0.43330000000000002</v>
      </c>
      <c r="M30" s="40"/>
      <c r="N30" s="40"/>
      <c r="O30" s="288"/>
      <c r="P30" s="23">
        <v>8</v>
      </c>
      <c r="Q30" s="23"/>
      <c r="R30" s="40">
        <v>0.2833</v>
      </c>
      <c r="S30" s="40">
        <v>0.2</v>
      </c>
      <c r="T30" s="40">
        <v>0.35</v>
      </c>
      <c r="U30" s="40">
        <v>6.6699999999999995E-2</v>
      </c>
      <c r="V30" s="297">
        <v>0.23330000000000001</v>
      </c>
      <c r="X30" s="288"/>
      <c r="Y30" s="23">
        <v>8</v>
      </c>
      <c r="AA30" s="40">
        <v>0.61670000000000003</v>
      </c>
      <c r="AB30" s="40">
        <v>0.68330000000000002</v>
      </c>
      <c r="AC30" s="40">
        <v>0.33329999999999999</v>
      </c>
      <c r="AD30" s="40">
        <v>0.1</v>
      </c>
      <c r="AE30" s="40">
        <v>0.1333</v>
      </c>
      <c r="AF30" s="40">
        <v>0.4</v>
      </c>
      <c r="AG30" s="297">
        <v>0.58330000000000004</v>
      </c>
      <c r="AI30" s="288"/>
      <c r="AJ30" s="23">
        <v>8</v>
      </c>
      <c r="AK30" s="23"/>
      <c r="AL30" s="40">
        <v>1.6035999999999999</v>
      </c>
      <c r="AM30" s="40"/>
      <c r="AN30" s="40"/>
      <c r="AO30" s="40">
        <v>1.9058999999999999</v>
      </c>
      <c r="AP30" s="40">
        <v>1.4285000000000001</v>
      </c>
      <c r="AQ30" s="40">
        <v>1.7074</v>
      </c>
      <c r="AR30" s="40">
        <v>2.5243000000000002</v>
      </c>
      <c r="AS30" s="40"/>
      <c r="AT30" s="297">
        <v>3.1686000000000001</v>
      </c>
      <c r="AW30" s="316"/>
      <c r="AX30" s="23">
        <v>8</v>
      </c>
      <c r="AZ30" s="41">
        <v>1.125</v>
      </c>
      <c r="BA30" s="41">
        <v>1.1707000000000001</v>
      </c>
      <c r="BB30" s="41">
        <v>1.1641999999999999</v>
      </c>
      <c r="BC30" s="41">
        <v>1.1888000000000001</v>
      </c>
      <c r="BD30" s="40">
        <v>0.68959999999999999</v>
      </c>
      <c r="BE30" s="40">
        <v>1.3635999999999999</v>
      </c>
      <c r="BF30" s="40">
        <v>1.0973999999999999</v>
      </c>
      <c r="BG30" s="297">
        <v>1.3283</v>
      </c>
      <c r="BJ30" s="288"/>
      <c r="BK30" s="23">
        <v>8</v>
      </c>
      <c r="BL30" s="23"/>
      <c r="BM30" s="40">
        <v>0.15</v>
      </c>
      <c r="BN30" s="40">
        <v>0.18329999999999999</v>
      </c>
      <c r="BO30" s="40">
        <v>0.51670000000000005</v>
      </c>
      <c r="BP30" s="40">
        <v>0.36670000000000003</v>
      </c>
      <c r="BQ30" s="40">
        <v>0.58330000000000004</v>
      </c>
      <c r="BR30" s="40">
        <v>0.41670000000000001</v>
      </c>
      <c r="BS30" s="297">
        <v>0.2</v>
      </c>
    </row>
    <row r="31" spans="1:71" x14ac:dyDescent="0.2">
      <c r="A31" s="288"/>
      <c r="B31" s="23">
        <v>9</v>
      </c>
      <c r="D31" s="40">
        <v>0.31669999999999998</v>
      </c>
      <c r="E31" s="40">
        <v>0.55000000000000004</v>
      </c>
      <c r="F31" s="40">
        <v>0.15</v>
      </c>
      <c r="G31" s="40">
        <v>0.16669999999999999</v>
      </c>
      <c r="H31" s="40">
        <v>0.51670000000000005</v>
      </c>
      <c r="I31" s="40">
        <v>0.31669999999999998</v>
      </c>
      <c r="J31" s="40">
        <v>0.4667</v>
      </c>
      <c r="K31" s="40">
        <v>8.3299999999999999E-2</v>
      </c>
      <c r="L31" s="297">
        <v>0.51670000000000005</v>
      </c>
      <c r="M31" s="40"/>
      <c r="N31" s="40"/>
      <c r="O31" s="288"/>
      <c r="P31" s="23">
        <v>9</v>
      </c>
      <c r="Q31" s="23"/>
      <c r="R31" s="40">
        <v>0.26669999999999999</v>
      </c>
      <c r="S31" s="40">
        <v>0.2167</v>
      </c>
      <c r="T31" s="40">
        <v>0.41670000000000001</v>
      </c>
      <c r="U31" s="40">
        <v>3.3300000000000003E-2</v>
      </c>
      <c r="V31" s="297">
        <v>0.3</v>
      </c>
      <c r="X31" s="288"/>
      <c r="Y31" s="23">
        <v>9</v>
      </c>
      <c r="AA31" s="40">
        <v>0.66669999999999996</v>
      </c>
      <c r="AB31" s="40">
        <v>0.56669999999999998</v>
      </c>
      <c r="AC31" s="40">
        <v>0.38329999999999997</v>
      </c>
      <c r="AD31" s="40">
        <v>0.18329999999999999</v>
      </c>
      <c r="AE31" s="40">
        <v>0.18329999999999999</v>
      </c>
      <c r="AF31" s="40">
        <v>0.38329999999999997</v>
      </c>
      <c r="AG31" s="297">
        <v>0.55000000000000004</v>
      </c>
      <c r="AI31" s="288"/>
      <c r="AJ31" s="23">
        <v>9</v>
      </c>
      <c r="AK31" s="23"/>
      <c r="AL31" s="40">
        <v>1.643</v>
      </c>
      <c r="AM31" s="40"/>
      <c r="AN31" s="40"/>
      <c r="AO31" s="40">
        <v>1.9598</v>
      </c>
      <c r="AP31" s="40">
        <v>1.3898999999999999</v>
      </c>
      <c r="AQ31" s="40">
        <v>1.6140000000000001</v>
      </c>
      <c r="AR31" s="40">
        <v>2.0011999999999999</v>
      </c>
      <c r="AS31" s="40"/>
      <c r="AT31" s="297">
        <v>3.0956000000000001</v>
      </c>
      <c r="AW31" s="316"/>
      <c r="AX31" s="23">
        <v>9</v>
      </c>
      <c r="AZ31" s="41">
        <v>1.0746</v>
      </c>
      <c r="BA31" s="41">
        <v>1.2060999999999999</v>
      </c>
      <c r="BB31" s="41">
        <v>1.1144000000000001</v>
      </c>
      <c r="BC31" s="41">
        <v>1.2073</v>
      </c>
      <c r="BD31" s="40">
        <v>0.79069999999999996</v>
      </c>
      <c r="BE31" s="40">
        <v>1.4249000000000001</v>
      </c>
      <c r="BF31" s="40">
        <v>1.1116999999999999</v>
      </c>
      <c r="BG31" s="297">
        <v>1.3247</v>
      </c>
      <c r="BJ31" s="288"/>
      <c r="BK31" s="23">
        <v>9</v>
      </c>
      <c r="BL31" s="23"/>
      <c r="BM31" s="40">
        <v>0.15</v>
      </c>
      <c r="BN31" s="40">
        <v>0.2833</v>
      </c>
      <c r="BO31" s="40">
        <v>0.61670000000000003</v>
      </c>
      <c r="BP31" s="40">
        <v>0.4667</v>
      </c>
      <c r="BQ31" s="40">
        <v>0.56669999999999998</v>
      </c>
      <c r="BR31" s="40">
        <v>0.4667</v>
      </c>
      <c r="BS31" s="297">
        <v>0.15</v>
      </c>
    </row>
    <row r="32" spans="1:71" x14ac:dyDescent="0.2">
      <c r="A32" s="288"/>
      <c r="B32" s="23">
        <v>10</v>
      </c>
      <c r="D32" s="40">
        <v>0.3</v>
      </c>
      <c r="E32" s="40">
        <v>0.8</v>
      </c>
      <c r="F32" s="40">
        <v>0.23330000000000001</v>
      </c>
      <c r="G32" s="40">
        <v>0.26669999999999999</v>
      </c>
      <c r="H32" s="40">
        <v>0.56669999999999998</v>
      </c>
      <c r="I32" s="40">
        <v>0.31669999999999998</v>
      </c>
      <c r="J32" s="40">
        <v>0.43330000000000002</v>
      </c>
      <c r="K32" s="40">
        <v>0.1</v>
      </c>
      <c r="L32" s="297">
        <v>0.4</v>
      </c>
      <c r="M32" s="40"/>
      <c r="N32" s="40"/>
      <c r="O32" s="288"/>
      <c r="P32" s="23">
        <v>10</v>
      </c>
      <c r="Q32" s="23"/>
      <c r="R32" s="40">
        <v>0.31669999999999998</v>
      </c>
      <c r="S32" s="40">
        <v>0.1333</v>
      </c>
      <c r="T32" s="40">
        <v>0.31669999999999998</v>
      </c>
      <c r="U32" s="40">
        <v>3.3300000000000003E-2</v>
      </c>
      <c r="V32" s="297">
        <v>0.3</v>
      </c>
      <c r="X32" s="288"/>
      <c r="Y32" s="23">
        <v>10</v>
      </c>
      <c r="AA32" s="40">
        <v>0.7</v>
      </c>
      <c r="AB32" s="40">
        <v>0.55000000000000004</v>
      </c>
      <c r="AC32" s="40">
        <v>0.4</v>
      </c>
      <c r="AD32" s="40">
        <v>0.2167</v>
      </c>
      <c r="AE32" s="40">
        <v>0.2167</v>
      </c>
      <c r="AF32" s="40">
        <v>0.43330000000000002</v>
      </c>
      <c r="AG32" s="297">
        <v>0.45</v>
      </c>
      <c r="AI32" s="288"/>
      <c r="AJ32" s="23">
        <v>10</v>
      </c>
      <c r="AK32" s="23"/>
      <c r="AL32" s="40">
        <v>1.5716000000000001</v>
      </c>
      <c r="AM32" s="40"/>
      <c r="AN32" s="40"/>
      <c r="AO32" s="40">
        <v>2.0007000000000001</v>
      </c>
      <c r="AP32" s="40">
        <v>1.425</v>
      </c>
      <c r="AQ32" s="40">
        <v>1.6878</v>
      </c>
      <c r="AR32" s="40">
        <v>2.0448</v>
      </c>
      <c r="AS32" s="40"/>
      <c r="AT32" s="297">
        <v>2.5323000000000002</v>
      </c>
      <c r="AW32" s="316"/>
      <c r="AX32" s="23">
        <v>10</v>
      </c>
      <c r="AZ32" s="41">
        <v>1.0563</v>
      </c>
      <c r="BA32" s="41">
        <v>1.2725</v>
      </c>
      <c r="BB32" s="41">
        <v>1.1104000000000001</v>
      </c>
      <c r="BC32" s="41">
        <v>1.0649999999999999</v>
      </c>
      <c r="BD32" s="40">
        <v>0.82210000000000005</v>
      </c>
      <c r="BE32" s="40">
        <v>1.3239000000000001</v>
      </c>
      <c r="BF32" s="40">
        <v>1.1451</v>
      </c>
      <c r="BG32" s="297">
        <v>1.2491000000000001</v>
      </c>
      <c r="BJ32" s="288"/>
      <c r="BK32" s="23">
        <v>10</v>
      </c>
      <c r="BL32" s="23"/>
      <c r="BM32" s="40">
        <v>0.1167</v>
      </c>
      <c r="BN32" s="40">
        <v>0.25</v>
      </c>
      <c r="BO32" s="40">
        <v>0.51670000000000005</v>
      </c>
      <c r="BP32" s="40">
        <v>0.5333</v>
      </c>
      <c r="BQ32" s="40">
        <v>0.51670000000000005</v>
      </c>
      <c r="BR32" s="40">
        <v>0.4</v>
      </c>
      <c r="BS32" s="297">
        <v>0.25</v>
      </c>
    </row>
    <row r="33" spans="1:71" x14ac:dyDescent="0.2">
      <c r="A33" s="288"/>
      <c r="B33" s="23">
        <v>11</v>
      </c>
      <c r="D33" s="40">
        <v>0.26669999999999999</v>
      </c>
      <c r="E33" s="40">
        <v>0.63329999999999997</v>
      </c>
      <c r="F33" s="40">
        <v>0.26669999999999999</v>
      </c>
      <c r="G33" s="40">
        <v>0.23330000000000001</v>
      </c>
      <c r="H33" s="40">
        <v>0.55000000000000004</v>
      </c>
      <c r="I33" s="40">
        <v>0.3</v>
      </c>
      <c r="J33" s="40">
        <v>0.4667</v>
      </c>
      <c r="K33" s="40">
        <v>0.1</v>
      </c>
      <c r="L33" s="297">
        <v>0.55000000000000004</v>
      </c>
      <c r="M33" s="40"/>
      <c r="N33" s="40"/>
      <c r="O33" s="288"/>
      <c r="P33" s="23">
        <v>11</v>
      </c>
      <c r="Q33" s="23"/>
      <c r="R33" s="40">
        <v>0.35</v>
      </c>
      <c r="S33" s="40">
        <v>0.23330000000000001</v>
      </c>
      <c r="T33" s="40">
        <v>0.3</v>
      </c>
      <c r="U33" s="40">
        <v>6.6699999999999995E-2</v>
      </c>
      <c r="V33" s="297">
        <v>0.15</v>
      </c>
      <c r="X33" s="288"/>
      <c r="Y33" s="23">
        <v>11</v>
      </c>
      <c r="AA33" s="40">
        <v>0.68330000000000002</v>
      </c>
      <c r="AB33" s="40">
        <v>0.56669999999999998</v>
      </c>
      <c r="AC33" s="40">
        <v>0.4</v>
      </c>
      <c r="AD33" s="40">
        <v>0.35</v>
      </c>
      <c r="AE33" s="40">
        <v>0.2</v>
      </c>
      <c r="AF33" s="40">
        <v>0.4</v>
      </c>
      <c r="AG33" s="297">
        <v>0.5</v>
      </c>
      <c r="AI33" s="288"/>
      <c r="AJ33" s="23">
        <v>11</v>
      </c>
      <c r="AK33" s="23"/>
      <c r="AL33" s="40">
        <v>1.5146999999999999</v>
      </c>
      <c r="AM33" s="40"/>
      <c r="AN33" s="40"/>
      <c r="AO33" s="40">
        <v>2.0966</v>
      </c>
      <c r="AP33" s="40">
        <v>1.4348000000000001</v>
      </c>
      <c r="AQ33" s="40">
        <v>1.7122999999999999</v>
      </c>
      <c r="AR33" s="40">
        <v>3.0943000000000001</v>
      </c>
      <c r="AS33" s="40"/>
      <c r="AT33" s="297">
        <v>2.9815</v>
      </c>
      <c r="AW33" s="316"/>
      <c r="AX33" s="23">
        <v>11</v>
      </c>
      <c r="AZ33" s="41">
        <v>1.0329999999999999</v>
      </c>
      <c r="BA33" s="41">
        <v>1.1571</v>
      </c>
      <c r="BB33" s="41">
        <v>1.0789</v>
      </c>
      <c r="BC33" s="41">
        <v>1.1567000000000001</v>
      </c>
      <c r="BD33" s="40">
        <v>0.7702</v>
      </c>
      <c r="BE33" s="40">
        <v>1.3801000000000001</v>
      </c>
      <c r="BF33" s="40">
        <v>1.0553999999999999</v>
      </c>
      <c r="BG33" s="297">
        <v>1.2755000000000001</v>
      </c>
      <c r="BJ33" s="288"/>
      <c r="BK33" s="23">
        <v>11</v>
      </c>
      <c r="BL33" s="23"/>
      <c r="BM33" s="40">
        <v>0.1</v>
      </c>
      <c r="BN33" s="40">
        <v>0.33329999999999999</v>
      </c>
      <c r="BO33" s="40">
        <v>0.73329999999999995</v>
      </c>
      <c r="BP33" s="40">
        <v>0.56669999999999998</v>
      </c>
      <c r="BQ33" s="40">
        <v>0.5</v>
      </c>
      <c r="BR33" s="40">
        <v>0.38329999999999997</v>
      </c>
      <c r="BS33" s="297">
        <v>0.73329999999999995</v>
      </c>
    </row>
    <row r="34" spans="1:71" x14ac:dyDescent="0.2">
      <c r="A34" s="288"/>
      <c r="B34" s="23">
        <v>12</v>
      </c>
      <c r="D34" s="40">
        <v>0.35</v>
      </c>
      <c r="E34" s="40">
        <v>0.33329999999999999</v>
      </c>
      <c r="F34" s="40">
        <v>0.1167</v>
      </c>
      <c r="G34" s="40">
        <v>0.25</v>
      </c>
      <c r="H34" s="40">
        <v>0.56669999999999998</v>
      </c>
      <c r="I34" s="40">
        <v>0.2833</v>
      </c>
      <c r="J34" s="40">
        <v>0.43330000000000002</v>
      </c>
      <c r="K34" s="40">
        <v>8.3299999999999999E-2</v>
      </c>
      <c r="L34" s="297">
        <v>0.48330000000000001</v>
      </c>
      <c r="M34" s="40"/>
      <c r="N34" s="40"/>
      <c r="O34" s="288"/>
      <c r="P34" s="23">
        <v>12</v>
      </c>
      <c r="Q34" s="23"/>
      <c r="R34" s="40">
        <v>0.33329999999999999</v>
      </c>
      <c r="S34" s="40">
        <v>0.23330000000000001</v>
      </c>
      <c r="T34" s="40">
        <v>0.4667</v>
      </c>
      <c r="U34" s="40">
        <v>3.3300000000000003E-2</v>
      </c>
      <c r="V34" s="297">
        <v>0.4</v>
      </c>
      <c r="X34" s="288"/>
      <c r="Y34" s="23">
        <v>12</v>
      </c>
      <c r="AA34" s="40">
        <v>0.66669999999999996</v>
      </c>
      <c r="AB34" s="40">
        <v>0.51670000000000005</v>
      </c>
      <c r="AC34" s="40">
        <v>0.36670000000000003</v>
      </c>
      <c r="AD34" s="40">
        <v>0.18329999999999999</v>
      </c>
      <c r="AE34" s="40">
        <v>0.23330000000000001</v>
      </c>
      <c r="AF34" s="40">
        <v>0.38329999999999997</v>
      </c>
      <c r="AG34" s="297">
        <v>0.45</v>
      </c>
      <c r="AI34" s="288"/>
      <c r="AJ34" s="23">
        <v>12</v>
      </c>
      <c r="AK34" s="23"/>
      <c r="AL34" s="40">
        <v>1.6655</v>
      </c>
      <c r="AM34" s="40"/>
      <c r="AN34" s="40"/>
      <c r="AO34" s="40">
        <v>2.0712000000000002</v>
      </c>
      <c r="AP34" s="40">
        <v>1.3942000000000001</v>
      </c>
      <c r="AQ34" s="40">
        <v>1.6939</v>
      </c>
      <c r="AR34" s="40">
        <v>2.8515000000000001</v>
      </c>
      <c r="AS34" s="40"/>
      <c r="AT34" s="297">
        <v>2.5933999999999999</v>
      </c>
      <c r="AW34" s="316"/>
      <c r="AX34" s="23">
        <v>12</v>
      </c>
      <c r="AZ34" s="41">
        <v>1.0470999999999999</v>
      </c>
      <c r="BA34" s="41">
        <v>1.1184000000000001</v>
      </c>
      <c r="BB34" s="41">
        <v>1.1560999999999999</v>
      </c>
      <c r="BC34" s="41">
        <v>1.0566</v>
      </c>
      <c r="BD34" s="40">
        <v>0.74760000000000004</v>
      </c>
      <c r="BE34" s="40">
        <v>1.3683000000000001</v>
      </c>
      <c r="BF34" s="40">
        <v>1.0652999999999999</v>
      </c>
      <c r="BG34" s="297">
        <v>1.2849999999999999</v>
      </c>
      <c r="BJ34" s="288"/>
      <c r="BK34" s="23">
        <v>12</v>
      </c>
      <c r="BL34" s="23"/>
      <c r="BM34" s="40">
        <v>0.15</v>
      </c>
      <c r="BN34" s="40">
        <v>0.26669999999999999</v>
      </c>
      <c r="BO34" s="40">
        <v>0.8</v>
      </c>
      <c r="BP34" s="40">
        <v>0.36670000000000003</v>
      </c>
      <c r="BQ34" s="40">
        <v>0.63329999999999997</v>
      </c>
      <c r="BR34" s="40">
        <v>0.2833</v>
      </c>
      <c r="BS34" s="297">
        <v>0.2833</v>
      </c>
    </row>
    <row r="35" spans="1:71" x14ac:dyDescent="0.2">
      <c r="A35" s="288"/>
      <c r="B35" s="23">
        <v>13</v>
      </c>
      <c r="D35" s="40">
        <v>0.31669999999999998</v>
      </c>
      <c r="E35" s="40">
        <v>0.5</v>
      </c>
      <c r="F35" s="40">
        <v>0.16669999999999999</v>
      </c>
      <c r="G35" s="40">
        <v>0.3</v>
      </c>
      <c r="H35" s="40">
        <v>0.58330000000000004</v>
      </c>
      <c r="I35" s="40">
        <v>0.36670000000000003</v>
      </c>
      <c r="J35" s="40">
        <v>0.43330000000000002</v>
      </c>
      <c r="K35" s="40">
        <v>3.3300000000000003E-2</v>
      </c>
      <c r="L35" s="297">
        <v>0.6</v>
      </c>
      <c r="M35" s="40"/>
      <c r="N35" s="40"/>
      <c r="O35" s="288"/>
      <c r="P35" s="23">
        <v>13</v>
      </c>
      <c r="Q35" s="23"/>
      <c r="R35" s="40">
        <v>0.33329999999999999</v>
      </c>
      <c r="S35" s="40">
        <v>0.3</v>
      </c>
      <c r="T35" s="40">
        <v>0.33329999999999999</v>
      </c>
      <c r="U35" s="40">
        <v>0.1167</v>
      </c>
      <c r="V35" s="297">
        <v>0.36670000000000003</v>
      </c>
      <c r="X35" s="288"/>
      <c r="Y35" s="23">
        <v>13</v>
      </c>
      <c r="AA35" s="40">
        <v>0.68330000000000002</v>
      </c>
      <c r="AB35" s="40">
        <v>0.5333</v>
      </c>
      <c r="AC35" s="40">
        <v>0.38329999999999997</v>
      </c>
      <c r="AD35" s="40">
        <v>0.15</v>
      </c>
      <c r="AE35" s="40">
        <v>0.2</v>
      </c>
      <c r="AF35" s="40">
        <v>0.43330000000000002</v>
      </c>
      <c r="AG35" s="297">
        <v>0.5</v>
      </c>
      <c r="AI35" s="288"/>
      <c r="AJ35" s="23">
        <v>13</v>
      </c>
      <c r="AK35" s="23"/>
      <c r="AL35" s="40">
        <v>1.4861</v>
      </c>
      <c r="AM35" s="40"/>
      <c r="AN35" s="40"/>
      <c r="AO35" s="40">
        <v>2.1221000000000001</v>
      </c>
      <c r="AP35" s="40">
        <v>1.39</v>
      </c>
      <c r="AQ35" s="40">
        <v>1.6478999999999999</v>
      </c>
      <c r="AR35" s="40">
        <v>3.6669</v>
      </c>
      <c r="AS35" s="40"/>
      <c r="AT35" s="297">
        <v>2.5323000000000002</v>
      </c>
      <c r="AW35" s="316"/>
      <c r="AX35" s="23">
        <v>13</v>
      </c>
      <c r="AZ35" s="41">
        <v>0.98580000000000001</v>
      </c>
      <c r="BA35" s="41">
        <v>1.1062000000000001</v>
      </c>
      <c r="BB35" s="41">
        <v>1.1629</v>
      </c>
      <c r="BC35" s="41">
        <v>1.0620000000000001</v>
      </c>
      <c r="BD35" s="40">
        <v>0.58340000000000003</v>
      </c>
      <c r="BE35" s="40">
        <v>1.3186</v>
      </c>
      <c r="BF35" s="40"/>
      <c r="BG35" s="297">
        <v>1.2831999999999999</v>
      </c>
      <c r="BJ35" s="288"/>
      <c r="BK35" s="23">
        <v>13</v>
      </c>
      <c r="BL35" s="23"/>
      <c r="BM35" s="40">
        <v>0.16669999999999999</v>
      </c>
      <c r="BN35" s="40">
        <v>0.2</v>
      </c>
      <c r="BO35" s="40">
        <v>1</v>
      </c>
      <c r="BP35" s="40">
        <v>0.35</v>
      </c>
      <c r="BQ35" s="40">
        <v>0.63329999999999997</v>
      </c>
      <c r="BR35" s="40">
        <v>0.31669999999999998</v>
      </c>
      <c r="BS35" s="297">
        <v>0.3</v>
      </c>
    </row>
    <row r="36" spans="1:71" x14ac:dyDescent="0.2">
      <c r="A36" s="288"/>
      <c r="B36" s="23">
        <v>14</v>
      </c>
      <c r="D36" s="40">
        <v>0.23330000000000001</v>
      </c>
      <c r="E36" s="40">
        <v>0.45</v>
      </c>
      <c r="F36" s="40">
        <v>0.2</v>
      </c>
      <c r="G36" s="40">
        <v>0.2</v>
      </c>
      <c r="H36" s="40">
        <v>0.58330000000000004</v>
      </c>
      <c r="I36" s="40">
        <v>0.43330000000000002</v>
      </c>
      <c r="J36" s="40">
        <v>0.45</v>
      </c>
      <c r="K36" s="40">
        <v>0.1</v>
      </c>
      <c r="L36" s="297">
        <v>0.6</v>
      </c>
      <c r="M36" s="40"/>
      <c r="N36" s="40"/>
      <c r="O36" s="288"/>
      <c r="P36" s="23">
        <v>14</v>
      </c>
      <c r="Q36" s="23"/>
      <c r="R36" s="40">
        <v>0.31669999999999998</v>
      </c>
      <c r="S36" s="40">
        <v>0.23330000000000001</v>
      </c>
      <c r="T36" s="40">
        <v>0.26669999999999999</v>
      </c>
      <c r="U36" s="40">
        <v>6.6699999999999995E-2</v>
      </c>
      <c r="V36" s="297">
        <v>0.36670000000000003</v>
      </c>
      <c r="X36" s="288"/>
      <c r="Y36" s="23">
        <v>14</v>
      </c>
      <c r="AA36" s="40">
        <v>0.65</v>
      </c>
      <c r="AB36" s="40">
        <v>0.8</v>
      </c>
      <c r="AC36" s="40">
        <v>0.38329999999999997</v>
      </c>
      <c r="AD36" s="40">
        <v>0.26669999999999999</v>
      </c>
      <c r="AE36" s="40">
        <v>0.23330000000000001</v>
      </c>
      <c r="AF36" s="40">
        <v>0.36670000000000003</v>
      </c>
      <c r="AG36" s="297">
        <v>0.56669999999999998</v>
      </c>
      <c r="AI36" s="288"/>
      <c r="AJ36" s="23">
        <v>14</v>
      </c>
      <c r="AK36" s="23"/>
      <c r="AL36" s="40">
        <v>1.5039</v>
      </c>
      <c r="AM36" s="40"/>
      <c r="AN36" s="40"/>
      <c r="AO36" s="40">
        <v>2.0154000000000001</v>
      </c>
      <c r="AP36" s="40">
        <v>1.2695000000000001</v>
      </c>
      <c r="AQ36" s="40">
        <v>1.5911</v>
      </c>
      <c r="AR36" s="40">
        <v>2.6288999999999998</v>
      </c>
      <c r="AS36" s="40"/>
      <c r="AT36" s="297">
        <v>2.3788</v>
      </c>
      <c r="AW36" s="316"/>
      <c r="AX36" s="23">
        <v>14</v>
      </c>
      <c r="AZ36" s="41">
        <v>0.99</v>
      </c>
      <c r="BA36" s="41">
        <v>1.1932</v>
      </c>
      <c r="BB36" s="41">
        <v>1.139</v>
      </c>
      <c r="BC36" s="41">
        <v>0.97409999999999997</v>
      </c>
      <c r="BD36" s="40">
        <v>0.75829999999999997</v>
      </c>
      <c r="BE36" s="40">
        <v>1.3268</v>
      </c>
      <c r="BF36" s="40"/>
      <c r="BG36" s="297">
        <v>1.2878000000000001</v>
      </c>
      <c r="BJ36" s="288"/>
      <c r="BK36" s="23">
        <v>14</v>
      </c>
      <c r="BL36" s="23"/>
      <c r="BM36" s="40">
        <v>0.16669999999999999</v>
      </c>
      <c r="BN36" s="40">
        <v>0.18329999999999999</v>
      </c>
      <c r="BO36" s="40">
        <v>1.1333</v>
      </c>
      <c r="BP36" s="40">
        <v>0.51670000000000005</v>
      </c>
      <c r="BQ36" s="40">
        <v>0.51670000000000005</v>
      </c>
      <c r="BR36" s="40">
        <v>0.56669999999999998</v>
      </c>
      <c r="BS36" s="297">
        <v>0.36670000000000003</v>
      </c>
    </row>
    <row r="37" spans="1:71" x14ac:dyDescent="0.2">
      <c r="A37" s="288"/>
      <c r="B37" s="23">
        <v>15</v>
      </c>
      <c r="D37" s="40">
        <v>0.23330000000000001</v>
      </c>
      <c r="E37" s="40">
        <v>0.56669999999999998</v>
      </c>
      <c r="F37" s="40">
        <v>0.2167</v>
      </c>
      <c r="G37" s="40">
        <v>0.3</v>
      </c>
      <c r="H37" s="40">
        <v>0.56669999999999998</v>
      </c>
      <c r="I37" s="40">
        <v>0.33329999999999999</v>
      </c>
      <c r="J37" s="40">
        <v>0.4667</v>
      </c>
      <c r="K37" s="40">
        <v>8.3299999999999999E-2</v>
      </c>
      <c r="L37" s="297">
        <v>0.7833</v>
      </c>
      <c r="M37" s="40"/>
      <c r="N37" s="40"/>
      <c r="O37" s="288"/>
      <c r="P37" s="23">
        <v>15</v>
      </c>
      <c r="Q37" s="23"/>
      <c r="R37" s="40">
        <v>0.35</v>
      </c>
      <c r="S37" s="40">
        <v>0.2</v>
      </c>
      <c r="T37" s="40">
        <v>0.36670000000000003</v>
      </c>
      <c r="U37" s="40">
        <v>8.3299999999999999E-2</v>
      </c>
      <c r="V37" s="297">
        <v>0.2833</v>
      </c>
      <c r="X37" s="288"/>
      <c r="Y37" s="23">
        <v>15</v>
      </c>
      <c r="AA37" s="40">
        <v>0.63329999999999997</v>
      </c>
      <c r="AB37" s="40">
        <v>0.66669999999999996</v>
      </c>
      <c r="AC37" s="40">
        <v>0.41670000000000001</v>
      </c>
      <c r="AD37" s="40">
        <v>0.15</v>
      </c>
      <c r="AE37" s="40">
        <v>0.18329999999999999</v>
      </c>
      <c r="AF37" s="40">
        <v>0.5</v>
      </c>
      <c r="AG37" s="297">
        <v>0.5</v>
      </c>
      <c r="AI37" s="288"/>
      <c r="AJ37" s="23">
        <v>15</v>
      </c>
      <c r="AK37" s="23"/>
      <c r="AL37" s="40">
        <v>1.5361</v>
      </c>
      <c r="AM37" s="40"/>
      <c r="AN37" s="40"/>
      <c r="AO37" s="40">
        <v>2.0939999999999999</v>
      </c>
      <c r="AP37" s="40">
        <v>1.3492999999999999</v>
      </c>
      <c r="AQ37" s="40">
        <v>1.8126</v>
      </c>
      <c r="AR37" s="40">
        <v>2.3201000000000001</v>
      </c>
      <c r="AS37" s="40"/>
      <c r="AT37" s="297">
        <v>2.5141</v>
      </c>
      <c r="AW37" s="316"/>
      <c r="AX37" s="23">
        <v>15</v>
      </c>
      <c r="AZ37" s="41">
        <v>1.022</v>
      </c>
      <c r="BA37" s="41">
        <v>1.1982999999999999</v>
      </c>
      <c r="BB37" s="41">
        <v>1.1222000000000001</v>
      </c>
      <c r="BC37" s="41">
        <v>0.98899999999999999</v>
      </c>
      <c r="BD37" s="40">
        <v>0.61080000000000001</v>
      </c>
      <c r="BE37" s="40">
        <v>1.3812</v>
      </c>
      <c r="BF37" s="40"/>
      <c r="BG37" s="297">
        <v>1.2265999999999999</v>
      </c>
      <c r="BJ37" s="288"/>
      <c r="BK37" s="23">
        <v>15</v>
      </c>
      <c r="BL37" s="23"/>
      <c r="BM37" s="40">
        <v>0.1167</v>
      </c>
      <c r="BN37" s="40">
        <v>0.1333</v>
      </c>
      <c r="BO37" s="40">
        <v>1.2666999999999999</v>
      </c>
      <c r="BP37" s="40">
        <v>0.68330000000000002</v>
      </c>
      <c r="BQ37" s="40">
        <v>0.58330000000000004</v>
      </c>
      <c r="BR37" s="40">
        <v>0.36670000000000003</v>
      </c>
      <c r="BS37" s="297">
        <v>0.5333</v>
      </c>
    </row>
    <row r="38" spans="1:71" x14ac:dyDescent="0.2">
      <c r="A38" s="288"/>
      <c r="B38" s="23">
        <v>16</v>
      </c>
      <c r="D38" s="40">
        <v>0.25</v>
      </c>
      <c r="E38" s="40">
        <v>0.38329999999999997</v>
      </c>
      <c r="F38" s="40">
        <v>0.15</v>
      </c>
      <c r="G38" s="40">
        <v>0.23330000000000001</v>
      </c>
      <c r="H38" s="40">
        <v>0.5</v>
      </c>
      <c r="I38" s="40">
        <v>0.3</v>
      </c>
      <c r="J38" s="40">
        <v>0.4667</v>
      </c>
      <c r="K38" s="40">
        <v>0.1167</v>
      </c>
      <c r="L38" s="297">
        <v>0.65</v>
      </c>
      <c r="M38" s="40"/>
      <c r="N38" s="40"/>
      <c r="O38" s="288"/>
      <c r="P38" s="23">
        <v>16</v>
      </c>
      <c r="Q38" s="23"/>
      <c r="R38" s="40">
        <v>0.36670000000000003</v>
      </c>
      <c r="S38" s="40">
        <v>0.25</v>
      </c>
      <c r="T38" s="40">
        <v>0.51670000000000005</v>
      </c>
      <c r="U38" s="40">
        <v>0.1167</v>
      </c>
      <c r="V38" s="297">
        <v>0.38329999999999997</v>
      </c>
      <c r="X38" s="288"/>
      <c r="Y38" s="23">
        <v>16</v>
      </c>
      <c r="AA38" s="40">
        <v>0.63329999999999997</v>
      </c>
      <c r="AB38" s="40">
        <v>0.7</v>
      </c>
      <c r="AC38" s="40">
        <v>0.41670000000000001</v>
      </c>
      <c r="AD38" s="40">
        <v>0.15</v>
      </c>
      <c r="AE38" s="40">
        <v>0.18329999999999999</v>
      </c>
      <c r="AF38" s="40">
        <v>0.35</v>
      </c>
      <c r="AG38" s="297">
        <v>0.56669999999999998</v>
      </c>
      <c r="AI38" s="288"/>
      <c r="AJ38" s="439">
        <v>16</v>
      </c>
      <c r="AK38" s="23"/>
      <c r="AL38" s="434">
        <v>1.4379999999999999</v>
      </c>
      <c r="AM38" s="434"/>
      <c r="AN38" s="434"/>
      <c r="AO38" s="434">
        <v>2.0945999999999998</v>
      </c>
      <c r="AP38" s="434">
        <v>1.3167</v>
      </c>
      <c r="AQ38" s="434">
        <v>1.6246</v>
      </c>
      <c r="AR38" s="434">
        <v>3.0038999999999998</v>
      </c>
      <c r="AS38" s="434"/>
      <c r="AT38" s="435">
        <v>2.6229</v>
      </c>
      <c r="AU38" s="572" t="s">
        <v>428</v>
      </c>
      <c r="AW38" s="316"/>
      <c r="AX38" s="23">
        <v>16</v>
      </c>
      <c r="AZ38" s="448">
        <v>0.96850000000000003</v>
      </c>
      <c r="BA38" s="448">
        <v>1.1822999999999999</v>
      </c>
      <c r="BB38" s="448">
        <v>1.1306</v>
      </c>
      <c r="BC38" s="448">
        <v>0.98360000000000003</v>
      </c>
      <c r="BD38" s="434">
        <v>0.61040000000000005</v>
      </c>
      <c r="BE38" s="434">
        <v>1.3615999999999999</v>
      </c>
      <c r="BF38" s="434"/>
      <c r="BG38" s="435">
        <v>1.2058</v>
      </c>
      <c r="BH38" s="572" t="s">
        <v>428</v>
      </c>
      <c r="BJ38" s="288"/>
      <c r="BK38" s="23">
        <v>16</v>
      </c>
      <c r="BL38" s="23"/>
      <c r="BM38" s="40">
        <v>0.1167</v>
      </c>
      <c r="BN38" s="40">
        <v>0.1</v>
      </c>
      <c r="BO38" s="40">
        <v>1.1000000000000001</v>
      </c>
      <c r="BP38" s="40">
        <v>0.66669999999999996</v>
      </c>
      <c r="BQ38" s="40">
        <v>0.6</v>
      </c>
      <c r="BR38" s="40">
        <v>0.43330000000000002</v>
      </c>
      <c r="BS38" s="297">
        <v>0.31669999999999998</v>
      </c>
    </row>
    <row r="39" spans="1:71" x14ac:dyDescent="0.2">
      <c r="A39" s="288"/>
      <c r="B39" s="23">
        <v>17</v>
      </c>
      <c r="D39" s="40">
        <v>0.25</v>
      </c>
      <c r="E39" s="40">
        <v>0.33329999999999999</v>
      </c>
      <c r="F39" s="40">
        <v>0.2833</v>
      </c>
      <c r="G39" s="40">
        <v>0.33329999999999999</v>
      </c>
      <c r="H39" s="40">
        <v>0.5333</v>
      </c>
      <c r="I39" s="40">
        <v>0.26669999999999999</v>
      </c>
      <c r="J39" s="40">
        <v>0.5</v>
      </c>
      <c r="K39" s="40">
        <v>0.1</v>
      </c>
      <c r="L39" s="297">
        <v>0.63329999999999997</v>
      </c>
      <c r="M39" s="40"/>
      <c r="N39" s="40"/>
      <c r="O39" s="288"/>
      <c r="P39" s="23">
        <v>17</v>
      </c>
      <c r="Q39" s="23"/>
      <c r="R39" s="40">
        <v>0.31669999999999998</v>
      </c>
      <c r="S39" s="40">
        <v>0.25</v>
      </c>
      <c r="T39" s="40">
        <v>0.36670000000000003</v>
      </c>
      <c r="U39" s="40">
        <v>3.3300000000000003E-2</v>
      </c>
      <c r="V39" s="297">
        <v>0.3</v>
      </c>
      <c r="X39" s="288"/>
      <c r="Y39" s="23">
        <v>17</v>
      </c>
      <c r="AA39" s="40">
        <v>0.63329999999999997</v>
      </c>
      <c r="AB39" s="40">
        <v>0.66669999999999996</v>
      </c>
      <c r="AC39" s="40">
        <v>0.45</v>
      </c>
      <c r="AD39" s="40">
        <v>0.18329999999999999</v>
      </c>
      <c r="AE39" s="40">
        <v>0.23330000000000001</v>
      </c>
      <c r="AF39" s="40">
        <v>0.4</v>
      </c>
      <c r="AG39" s="297">
        <v>0.58330000000000004</v>
      </c>
      <c r="AI39" s="288"/>
      <c r="AJ39" s="439">
        <v>17</v>
      </c>
      <c r="AK39" s="23"/>
      <c r="AL39" s="434">
        <v>1.3867</v>
      </c>
      <c r="AM39" s="434"/>
      <c r="AN39" s="434"/>
      <c r="AO39" s="434">
        <v>2.0775000000000001</v>
      </c>
      <c r="AP39" s="434">
        <v>1.3453999999999999</v>
      </c>
      <c r="AQ39" s="434">
        <v>1.7072000000000001</v>
      </c>
      <c r="AR39" s="434">
        <v>2.5207999999999999</v>
      </c>
      <c r="AS39" s="434"/>
      <c r="AT39" s="435">
        <v>2.6556999999999999</v>
      </c>
      <c r="AU39" s="572"/>
      <c r="AW39" s="316"/>
      <c r="AX39" s="23">
        <v>17</v>
      </c>
      <c r="AZ39" s="448">
        <v>0.98419999999999996</v>
      </c>
      <c r="BA39" s="448">
        <v>1.2002999999999999</v>
      </c>
      <c r="BB39" s="448">
        <v>1.1568000000000001</v>
      </c>
      <c r="BC39" s="448">
        <v>0.99019999999999997</v>
      </c>
      <c r="BD39" s="434">
        <v>0.77669999999999995</v>
      </c>
      <c r="BE39" s="434">
        <v>1.2270000000000001</v>
      </c>
      <c r="BF39" s="434"/>
      <c r="BG39" s="435">
        <v>1.2158</v>
      </c>
      <c r="BH39" s="572"/>
      <c r="BJ39" s="288"/>
      <c r="BK39" s="23">
        <v>17</v>
      </c>
      <c r="BL39" s="23"/>
      <c r="BM39" s="40">
        <v>0.1333</v>
      </c>
      <c r="BN39" s="40">
        <v>0.16669999999999999</v>
      </c>
      <c r="BO39" s="40">
        <v>1.2</v>
      </c>
      <c r="BP39" s="40">
        <v>0.65</v>
      </c>
      <c r="BQ39" s="40">
        <v>0.5</v>
      </c>
      <c r="BR39" s="40">
        <v>0.55000000000000004</v>
      </c>
      <c r="BS39" s="297">
        <v>0.35</v>
      </c>
    </row>
    <row r="40" spans="1:71" x14ac:dyDescent="0.2">
      <c r="A40" s="288"/>
      <c r="B40" s="23">
        <v>18</v>
      </c>
      <c r="D40" s="40">
        <v>0.38329999999999997</v>
      </c>
      <c r="E40" s="40">
        <v>0.33329999999999999</v>
      </c>
      <c r="F40" s="40">
        <v>0.2167</v>
      </c>
      <c r="G40" s="40">
        <v>0.26669999999999999</v>
      </c>
      <c r="H40" s="40">
        <v>0.55000000000000004</v>
      </c>
      <c r="I40" s="40">
        <v>0.26669999999999999</v>
      </c>
      <c r="J40" s="40">
        <v>0.73329999999999995</v>
      </c>
      <c r="K40" s="40">
        <v>0.1167</v>
      </c>
      <c r="L40" s="297">
        <v>0.5333</v>
      </c>
      <c r="M40" s="40"/>
      <c r="N40" s="40"/>
      <c r="O40" s="288"/>
      <c r="P40" s="23">
        <v>18</v>
      </c>
      <c r="Q40" s="23"/>
      <c r="R40" s="40">
        <v>0.31669999999999998</v>
      </c>
      <c r="S40" s="40">
        <v>0.23330000000000001</v>
      </c>
      <c r="T40" s="40">
        <v>0.35</v>
      </c>
      <c r="U40" s="40">
        <v>8.3299999999999999E-2</v>
      </c>
      <c r="V40" s="297">
        <v>0.38329999999999997</v>
      </c>
      <c r="X40" s="288"/>
      <c r="Y40" s="23">
        <v>18</v>
      </c>
      <c r="AA40" s="40">
        <v>0.6</v>
      </c>
      <c r="AB40" s="40">
        <v>0.5333</v>
      </c>
      <c r="AC40" s="40">
        <v>0.41670000000000001</v>
      </c>
      <c r="AD40" s="40">
        <v>0.2167</v>
      </c>
      <c r="AE40" s="40">
        <v>0.2167</v>
      </c>
      <c r="AF40" s="40">
        <v>0.45</v>
      </c>
      <c r="AG40" s="297">
        <v>0.6</v>
      </c>
      <c r="AI40" s="288"/>
      <c r="AJ40" s="439">
        <v>18</v>
      </c>
      <c r="AK40" s="23"/>
      <c r="AL40" s="434">
        <v>1.4751000000000001</v>
      </c>
      <c r="AM40" s="434"/>
      <c r="AN40" s="434"/>
      <c r="AO40" s="434">
        <v>2.1044999999999998</v>
      </c>
      <c r="AP40" s="434">
        <v>1.3369</v>
      </c>
      <c r="AQ40" s="434">
        <v>1.6409</v>
      </c>
      <c r="AR40" s="434">
        <v>2.7883</v>
      </c>
      <c r="AS40" s="434"/>
      <c r="AT40" s="435">
        <v>2.1959</v>
      </c>
      <c r="AU40" s="572"/>
      <c r="AW40" s="316"/>
      <c r="AX40" s="23">
        <v>18</v>
      </c>
      <c r="AZ40" s="448">
        <v>0.95550000000000002</v>
      </c>
      <c r="BA40" s="448">
        <v>1.1974</v>
      </c>
      <c r="BB40" s="448">
        <v>1.2056</v>
      </c>
      <c r="BC40" s="448">
        <v>0.98429999999999995</v>
      </c>
      <c r="BD40" s="434">
        <v>0.60240000000000005</v>
      </c>
      <c r="BE40" s="434">
        <v>1.216</v>
      </c>
      <c r="BF40" s="434"/>
      <c r="BG40" s="435">
        <v>1.2011000000000001</v>
      </c>
      <c r="BH40" s="572"/>
      <c r="BJ40" s="288"/>
      <c r="BK40" s="23">
        <v>18</v>
      </c>
      <c r="BL40" s="23"/>
      <c r="BM40" s="40">
        <v>0.1333</v>
      </c>
      <c r="BN40" s="40">
        <v>0.1167</v>
      </c>
      <c r="BO40" s="40">
        <v>1.2</v>
      </c>
      <c r="BP40" s="40">
        <v>0.65</v>
      </c>
      <c r="BQ40" s="40">
        <v>0.43330000000000002</v>
      </c>
      <c r="BR40" s="40">
        <v>0.35</v>
      </c>
      <c r="BS40" s="297">
        <v>0.51670000000000005</v>
      </c>
    </row>
    <row r="41" spans="1:71" x14ac:dyDescent="0.2">
      <c r="A41" s="288"/>
      <c r="B41" s="23">
        <v>19</v>
      </c>
      <c r="D41" s="40">
        <v>0.26669999999999999</v>
      </c>
      <c r="E41" s="40">
        <v>0.43330000000000002</v>
      </c>
      <c r="F41" s="40">
        <v>0.2</v>
      </c>
      <c r="G41" s="40">
        <v>0.2167</v>
      </c>
      <c r="H41" s="40">
        <v>0.61670000000000003</v>
      </c>
      <c r="I41" s="40">
        <v>0.45</v>
      </c>
      <c r="J41" s="40">
        <v>0.43330000000000002</v>
      </c>
      <c r="K41" s="40">
        <v>0.1167</v>
      </c>
      <c r="L41" s="297">
        <v>0.63329999999999997</v>
      </c>
      <c r="M41" s="40"/>
      <c r="N41" s="40"/>
      <c r="O41" s="288"/>
      <c r="P41" s="23">
        <v>19</v>
      </c>
      <c r="Q41" s="23"/>
      <c r="R41" s="40">
        <v>0.36670000000000003</v>
      </c>
      <c r="S41" s="40">
        <v>0.26669999999999999</v>
      </c>
      <c r="T41" s="40">
        <v>0.35</v>
      </c>
      <c r="U41" s="40">
        <v>3.3300000000000003E-2</v>
      </c>
      <c r="V41" s="297">
        <v>0.2833</v>
      </c>
      <c r="X41" s="288"/>
      <c r="Y41" s="23">
        <v>19</v>
      </c>
      <c r="AA41" s="40">
        <v>0.7</v>
      </c>
      <c r="AB41" s="40">
        <v>0.68330000000000002</v>
      </c>
      <c r="AC41" s="40">
        <v>0.4</v>
      </c>
      <c r="AD41" s="40">
        <v>0.1167</v>
      </c>
      <c r="AE41" s="40">
        <v>0.2167</v>
      </c>
      <c r="AF41" s="40">
        <v>0.4</v>
      </c>
      <c r="AG41" s="297">
        <v>0.66669999999999996</v>
      </c>
      <c r="AI41" s="288"/>
      <c r="AJ41" s="439">
        <v>19</v>
      </c>
      <c r="AK41" s="23"/>
      <c r="AL41" s="434">
        <v>1.4884999999999999</v>
      </c>
      <c r="AM41" s="434"/>
      <c r="AN41" s="434"/>
      <c r="AO41" s="434">
        <v>2.0895999999999999</v>
      </c>
      <c r="AP41" s="434">
        <v>1.3428</v>
      </c>
      <c r="AQ41" s="434">
        <v>1.7605999999999999</v>
      </c>
      <c r="AR41" s="434">
        <v>3.5962000000000001</v>
      </c>
      <c r="AS41" s="434"/>
      <c r="AT41" s="435">
        <v>2.4258999999999999</v>
      </c>
      <c r="AU41" s="572"/>
      <c r="AW41" s="316"/>
      <c r="AX41" s="23">
        <v>19</v>
      </c>
      <c r="AZ41" s="448">
        <v>0.9294</v>
      </c>
      <c r="BA41" s="448">
        <v>1.2170000000000001</v>
      </c>
      <c r="BB41" s="448">
        <v>1.2385999999999999</v>
      </c>
      <c r="BC41" s="448">
        <v>0.95660000000000001</v>
      </c>
      <c r="BD41" s="434">
        <v>0.70609999999999995</v>
      </c>
      <c r="BE41" s="434">
        <v>1.2817000000000001</v>
      </c>
      <c r="BF41" s="434"/>
      <c r="BG41" s="435">
        <v>1.2024999999999999</v>
      </c>
      <c r="BH41" s="572"/>
      <c r="BJ41" s="288"/>
      <c r="BK41" s="23">
        <v>19</v>
      </c>
      <c r="BL41" s="23"/>
      <c r="BM41" s="40">
        <v>0.15</v>
      </c>
      <c r="BN41" s="40">
        <v>0.18329999999999999</v>
      </c>
      <c r="BO41" s="40">
        <v>1.2666999999999999</v>
      </c>
      <c r="BP41" s="40">
        <v>0.63329999999999997</v>
      </c>
      <c r="BQ41" s="40">
        <v>0.48330000000000001</v>
      </c>
      <c r="BR41" s="40">
        <v>0.45</v>
      </c>
      <c r="BS41" s="297">
        <v>0.43330000000000002</v>
      </c>
    </row>
    <row r="42" spans="1:71" ht="17" thickBot="1" x14ac:dyDescent="0.25">
      <c r="A42" s="292"/>
      <c r="B42" s="238">
        <v>20</v>
      </c>
      <c r="C42" s="423"/>
      <c r="D42" s="293">
        <v>0.18329999999999999</v>
      </c>
      <c r="E42" s="293">
        <v>0.65</v>
      </c>
      <c r="F42" s="293">
        <v>0.15</v>
      </c>
      <c r="G42" s="293">
        <v>0.2167</v>
      </c>
      <c r="H42" s="293">
        <v>0.51670000000000005</v>
      </c>
      <c r="I42" s="293">
        <v>0.41670000000000001</v>
      </c>
      <c r="J42" s="293">
        <v>0.43330000000000002</v>
      </c>
      <c r="K42" s="293">
        <v>0.1167</v>
      </c>
      <c r="L42" s="298">
        <v>0.61670000000000003</v>
      </c>
      <c r="M42" s="40"/>
      <c r="N42" s="40"/>
      <c r="O42" s="292"/>
      <c r="P42" s="238">
        <v>20</v>
      </c>
      <c r="Q42" s="238"/>
      <c r="R42" s="293">
        <v>0.36670000000000003</v>
      </c>
      <c r="S42" s="293">
        <v>0.25</v>
      </c>
      <c r="T42" s="293">
        <v>0.48330000000000001</v>
      </c>
      <c r="U42" s="293">
        <v>8.3299999999999999E-2</v>
      </c>
      <c r="V42" s="298">
        <v>0.38329999999999997</v>
      </c>
      <c r="X42" s="292"/>
      <c r="Y42" s="238">
        <v>20</v>
      </c>
      <c r="Z42" s="423"/>
      <c r="AA42" s="293">
        <v>0.63329999999999997</v>
      </c>
      <c r="AB42" s="293">
        <v>0.58330000000000004</v>
      </c>
      <c r="AC42" s="293">
        <v>0.36670000000000003</v>
      </c>
      <c r="AD42" s="293">
        <v>0.1333</v>
      </c>
      <c r="AE42" s="293">
        <v>0.15</v>
      </c>
      <c r="AF42" s="293"/>
      <c r="AG42" s="294"/>
      <c r="AI42" s="292"/>
      <c r="AJ42" s="440">
        <v>20</v>
      </c>
      <c r="AK42" s="238"/>
      <c r="AL42" s="436">
        <v>1.3701000000000001</v>
      </c>
      <c r="AM42" s="436"/>
      <c r="AN42" s="436"/>
      <c r="AO42" s="436">
        <v>2.0007999999999999</v>
      </c>
      <c r="AP42" s="436">
        <v>1.256</v>
      </c>
      <c r="AQ42" s="436">
        <v>1.8118000000000001</v>
      </c>
      <c r="AR42" s="436">
        <v>2.5840000000000001</v>
      </c>
      <c r="AS42" s="436"/>
      <c r="AT42" s="437">
        <v>2.3046000000000002</v>
      </c>
      <c r="AU42" s="572"/>
      <c r="AW42" s="318"/>
      <c r="AX42" s="238">
        <v>20</v>
      </c>
      <c r="AY42" s="423"/>
      <c r="AZ42" s="449">
        <v>0.94799999999999995</v>
      </c>
      <c r="BA42" s="449">
        <v>1.24</v>
      </c>
      <c r="BB42" s="449">
        <v>1.2363</v>
      </c>
      <c r="BC42" s="449">
        <v>1.0230999999999999</v>
      </c>
      <c r="BD42" s="436">
        <v>0.76129999999999998</v>
      </c>
      <c r="BE42" s="436">
        <v>1.2644</v>
      </c>
      <c r="BF42" s="436"/>
      <c r="BG42" s="437">
        <v>1.1830000000000001</v>
      </c>
      <c r="BH42" s="572"/>
      <c r="BJ42" s="292"/>
      <c r="BK42" s="238">
        <v>20</v>
      </c>
      <c r="BL42" s="238"/>
      <c r="BM42" s="293">
        <v>8.3299999999999999E-2</v>
      </c>
      <c r="BN42" s="293">
        <v>0.2167</v>
      </c>
      <c r="BO42" s="293">
        <v>1.35</v>
      </c>
      <c r="BP42" s="293">
        <v>0.5333</v>
      </c>
      <c r="BQ42" s="293">
        <v>0.55000000000000004</v>
      </c>
      <c r="BR42" s="293">
        <v>0.43330000000000002</v>
      </c>
      <c r="BS42" s="298">
        <v>0.51670000000000005</v>
      </c>
    </row>
    <row r="43" spans="1:71" ht="17" thickBot="1" x14ac:dyDescent="0.25"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P43" s="23"/>
      <c r="Q43" s="23"/>
      <c r="R43" s="40"/>
      <c r="S43" s="40"/>
      <c r="T43" s="40"/>
      <c r="U43" s="40"/>
      <c r="V43" s="40"/>
      <c r="Y43" s="23"/>
      <c r="AA43" s="40"/>
      <c r="AB43" s="40"/>
      <c r="AC43" s="40"/>
      <c r="AD43" s="40"/>
      <c r="AE43" s="40"/>
      <c r="AF43" s="40"/>
      <c r="AL43" s="40"/>
      <c r="AM43" s="40"/>
      <c r="AN43" s="40"/>
      <c r="AO43" s="40"/>
      <c r="AP43" s="40"/>
      <c r="AQ43" s="40"/>
      <c r="AR43" s="40"/>
      <c r="AS43" s="40"/>
      <c r="AT43" s="40"/>
      <c r="AW43" s="40"/>
      <c r="AX43" s="40"/>
      <c r="BK43" s="23"/>
      <c r="BL43" s="23"/>
      <c r="BM43" s="40"/>
      <c r="BN43" s="40"/>
      <c r="BO43" s="40"/>
      <c r="BP43" s="40"/>
      <c r="BQ43" s="40"/>
      <c r="BR43" s="40"/>
      <c r="BS43" s="40"/>
    </row>
    <row r="44" spans="1:71" x14ac:dyDescent="0.2">
      <c r="A44" s="426" t="s">
        <v>343</v>
      </c>
      <c r="B44" s="247">
        <v>-10</v>
      </c>
      <c r="C44" s="419"/>
      <c r="D44" s="420">
        <f>D12/0.167</f>
        <v>0.49880239520958081</v>
      </c>
      <c r="E44" s="420">
        <f>E12/0.223</f>
        <v>1.1210762331838564</v>
      </c>
      <c r="F44" s="420">
        <f>F12/0.233</f>
        <v>0.78669527896995695</v>
      </c>
      <c r="G44" s="420">
        <f>G12/0.047</f>
        <v>2.1276595744680851</v>
      </c>
      <c r="H44" s="420">
        <f>H12/0.477</f>
        <v>0.97840670859538792</v>
      </c>
      <c r="I44" s="420">
        <f>I12/0.153</f>
        <v>0.43594771241830066</v>
      </c>
      <c r="J44" s="420">
        <f>J12/0.43</f>
        <v>0.77511627906976743</v>
      </c>
      <c r="K44" s="420">
        <f>K12/0.04</f>
        <v>0.83250000000000002</v>
      </c>
      <c r="L44" s="394">
        <f>L12/0.557</f>
        <v>0.77791741472172349</v>
      </c>
      <c r="M44" s="40"/>
      <c r="N44" s="40"/>
      <c r="O44" s="426" t="s">
        <v>343</v>
      </c>
      <c r="P44" s="247">
        <v>-10</v>
      </c>
      <c r="Q44" s="247"/>
      <c r="R44" s="420">
        <f>R12/0.29</f>
        <v>0.86206896551724144</v>
      </c>
      <c r="S44" s="420">
        <f>S12/0.2</f>
        <v>1</v>
      </c>
      <c r="T44" s="420"/>
      <c r="U44" s="420"/>
      <c r="V44" s="394"/>
      <c r="X44" s="426" t="s">
        <v>343</v>
      </c>
      <c r="Y44" s="247">
        <v>-10</v>
      </c>
      <c r="Z44" s="419"/>
      <c r="AA44" s="420">
        <f>AA12/0.59</f>
        <v>0.9605084745762712</v>
      </c>
      <c r="AB44" s="420">
        <f>AB12/0.613</f>
        <v>1.0060358890701468</v>
      </c>
      <c r="AC44" s="420">
        <f>AC12/0.397</f>
        <v>0.83954659949622157</v>
      </c>
      <c r="AD44" s="420">
        <f>AD12/0.147</f>
        <v>1.0204081632653061</v>
      </c>
      <c r="AE44" s="420">
        <f>AE12/0.237</f>
        <v>1.2658227848101267</v>
      </c>
      <c r="AF44" s="420">
        <f>AF12/0.567</f>
        <v>0.97001763668430352</v>
      </c>
      <c r="AG44" s="394">
        <f>AG12/0.37</f>
        <v>0.40540540540540537</v>
      </c>
      <c r="AI44" s="545" t="s">
        <v>425</v>
      </c>
      <c r="AW44" s="545" t="s">
        <v>418</v>
      </c>
      <c r="BJ44" s="426" t="s">
        <v>343</v>
      </c>
      <c r="BK44" s="247">
        <v>-10</v>
      </c>
      <c r="BL44" s="247"/>
      <c r="BM44" s="313">
        <f>BM12/0.163</f>
        <v>1.5337423312883436</v>
      </c>
      <c r="BN44" s="313">
        <f>BN12/0.263</f>
        <v>1.0771863117870721</v>
      </c>
      <c r="BO44" s="313">
        <f>BO12/0.433</f>
        <v>0.50046189376443417</v>
      </c>
      <c r="BP44" s="313">
        <f>BP12/0.55</f>
        <v>0.84854545454545449</v>
      </c>
      <c r="BQ44" s="313">
        <f>BQ12/0.453</f>
        <v>1.2876379690949229</v>
      </c>
      <c r="BR44" s="420">
        <f>BR12/0.547</f>
        <v>0.76179159049360146</v>
      </c>
      <c r="BS44" s="315">
        <f>BS12/0.217</f>
        <v>1.6898617511520739</v>
      </c>
    </row>
    <row r="45" spans="1:71" ht="17" thickBot="1" x14ac:dyDescent="0.25">
      <c r="A45" s="288"/>
      <c r="B45" s="23">
        <v>-9</v>
      </c>
      <c r="D45" s="40">
        <f t="shared" ref="D45:D74" si="0">D13/0.167</f>
        <v>0.49880239520958081</v>
      </c>
      <c r="E45" s="40">
        <f t="shared" ref="E45:E74" si="1">E13/0.223</f>
        <v>1.195964125560538</v>
      </c>
      <c r="F45" s="40">
        <f t="shared" ref="F45:F74" si="2">F13/0.233</f>
        <v>1.7884120171673819</v>
      </c>
      <c r="G45" s="40">
        <f t="shared" ref="G45:G74" si="3">G13/0.047</f>
        <v>0.70851063829787242</v>
      </c>
      <c r="H45" s="40">
        <f t="shared" ref="H45:H74" si="4">H13/0.477</f>
        <v>0.83857442348008393</v>
      </c>
      <c r="I45" s="40">
        <f t="shared" ref="I45:I74" si="5">I13/0.153</f>
        <v>0.76274509803921564</v>
      </c>
      <c r="J45" s="40">
        <f t="shared" ref="J45:J74" si="6">J13/0.43</f>
        <v>0.89139534883720928</v>
      </c>
      <c r="K45" s="40">
        <f t="shared" ref="K45:K74" si="7">K13/0.04</f>
        <v>1.6674999999999998</v>
      </c>
      <c r="L45" s="297">
        <f t="shared" ref="L45:L74" si="8">L13/0.557</f>
        <v>0.80789946140035906</v>
      </c>
      <c r="M45" s="40"/>
      <c r="N45" s="40"/>
      <c r="O45" s="288"/>
      <c r="P45" s="23">
        <v>-9</v>
      </c>
      <c r="Q45" s="23"/>
      <c r="R45" s="40">
        <f t="shared" ref="R45:R74" si="9">R13/0.29</f>
        <v>0.86206896551724144</v>
      </c>
      <c r="S45" s="40">
        <f t="shared" ref="S45:S74" si="10">S13/0.2</f>
        <v>1.0834999999999999</v>
      </c>
      <c r="T45" s="40">
        <f t="shared" ref="T45:T74" si="11">T13/0.443</f>
        <v>1.0158013544018059</v>
      </c>
      <c r="U45" s="40">
        <f t="shared" ref="U45:U74" si="12">U13/0.153</f>
        <v>1.1980392156862745</v>
      </c>
      <c r="V45" s="297">
        <f t="shared" ref="V45:V74" si="13">V13/0.183</f>
        <v>1.9125683060109289</v>
      </c>
      <c r="X45" s="288"/>
      <c r="Y45" s="23">
        <v>-9</v>
      </c>
      <c r="AA45" s="40">
        <f t="shared" ref="AA45:AA74" si="14">AA13/0.59</f>
        <v>1.1864406779661016</v>
      </c>
      <c r="AB45" s="40">
        <f t="shared" ref="AB45:AB74" si="15">AB13/0.613</f>
        <v>0.97879282218597063</v>
      </c>
      <c r="AC45" s="40">
        <f t="shared" ref="AC45:AC74" si="16">AC13/0.397</f>
        <v>1.1335012594458438</v>
      </c>
      <c r="AD45" s="40">
        <f t="shared" ref="AD45:AD74" si="17">AD13/0.147</f>
        <v>1.0204081632653061</v>
      </c>
      <c r="AE45" s="40">
        <f t="shared" ref="AE45:AE74" si="18">AE13/0.237</f>
        <v>1.0548523206751055</v>
      </c>
      <c r="AF45" s="40">
        <f t="shared" ref="AF45:AF73" si="19">AF13/0.567</f>
        <v>1.0287477954144622</v>
      </c>
      <c r="AG45" s="297">
        <f t="shared" ref="AG45:AG74" si="20">AG13/0.37</f>
        <v>0.67567567567567566</v>
      </c>
      <c r="AI45" s="546"/>
      <c r="AW45" s="546"/>
      <c r="BJ45" s="288"/>
      <c r="BK45" s="23">
        <v>-9</v>
      </c>
      <c r="BL45" s="23"/>
      <c r="BM45" s="41">
        <f t="shared" ref="BM45:BM74" si="21">BM13/0.163</f>
        <v>1.6361963190184048</v>
      </c>
      <c r="BN45" s="41">
        <f t="shared" ref="BN45:BN74" si="22">BN13/0.263</f>
        <v>1.0140684410646388</v>
      </c>
      <c r="BO45" s="41">
        <f t="shared" ref="BO45:BO74" si="23">BO13/0.433</f>
        <v>0.92378752886836035</v>
      </c>
      <c r="BP45" s="41">
        <f t="shared" ref="BP45:BP74" si="24">BP13/0.55</f>
        <v>0.81818181818181812</v>
      </c>
      <c r="BQ45" s="41">
        <f t="shared" ref="BQ45:BQ74" si="25">BQ13/0.453</f>
        <v>1.1037527593818983</v>
      </c>
      <c r="BR45" s="40">
        <f t="shared" ref="BR45:BR74" si="26">BR13/0.547</f>
        <v>1.1577696526508225</v>
      </c>
      <c r="BS45" s="317">
        <f t="shared" ref="BS45:BS74" si="27">BS13/0.217</f>
        <v>0.61428571428571432</v>
      </c>
    </row>
    <row r="46" spans="1:71" x14ac:dyDescent="0.2">
      <c r="A46" s="288"/>
      <c r="B46" s="23">
        <v>-8</v>
      </c>
      <c r="D46" s="40">
        <f t="shared" si="0"/>
        <v>0.39940119760479037</v>
      </c>
      <c r="E46" s="40">
        <f t="shared" si="1"/>
        <v>0.74753363228699543</v>
      </c>
      <c r="F46" s="40">
        <f t="shared" si="2"/>
        <v>1.2158798283261802</v>
      </c>
      <c r="G46" s="40">
        <f t="shared" si="3"/>
        <v>0</v>
      </c>
      <c r="H46" s="40">
        <f t="shared" si="4"/>
        <v>0.80356394129979036</v>
      </c>
      <c r="I46" s="40">
        <f t="shared" si="5"/>
        <v>0.32679738562091504</v>
      </c>
      <c r="J46" s="40">
        <f t="shared" si="6"/>
        <v>0.96906976744186046</v>
      </c>
      <c r="K46" s="40">
        <f t="shared" si="7"/>
        <v>1.25</v>
      </c>
      <c r="L46" s="297">
        <f t="shared" si="8"/>
        <v>0.74811490125673241</v>
      </c>
      <c r="M46" s="40"/>
      <c r="N46" s="40"/>
      <c r="O46" s="288"/>
      <c r="P46" s="23">
        <v>-8</v>
      </c>
      <c r="Q46" s="23"/>
      <c r="R46" s="40">
        <f t="shared" si="9"/>
        <v>0.97689655172413803</v>
      </c>
      <c r="S46" s="40">
        <f t="shared" si="10"/>
        <v>0.91649999999999987</v>
      </c>
      <c r="T46" s="40">
        <f t="shared" si="11"/>
        <v>0.94063205417607221</v>
      </c>
      <c r="U46" s="40">
        <f t="shared" si="12"/>
        <v>1.3071895424836601</v>
      </c>
      <c r="V46" s="297">
        <f t="shared" si="13"/>
        <v>0.9109289617486338</v>
      </c>
      <c r="X46" s="288"/>
      <c r="Y46" s="23">
        <v>-8</v>
      </c>
      <c r="AA46" s="40">
        <f t="shared" si="14"/>
        <v>0.87576271186440691</v>
      </c>
      <c r="AB46" s="40">
        <f t="shared" si="15"/>
        <v>1.2234910277324633</v>
      </c>
      <c r="AC46" s="40">
        <f t="shared" si="16"/>
        <v>1.0075566750629723</v>
      </c>
      <c r="AD46" s="40">
        <f t="shared" si="17"/>
        <v>0.9068027210884354</v>
      </c>
      <c r="AE46" s="40">
        <f t="shared" si="18"/>
        <v>1.1953586497890296</v>
      </c>
      <c r="AF46" s="40">
        <f t="shared" si="19"/>
        <v>1.1169312169312169</v>
      </c>
      <c r="AG46" s="297">
        <f t="shared" si="20"/>
        <v>0.85594594594594586</v>
      </c>
      <c r="AI46" s="45"/>
      <c r="BJ46" s="288"/>
      <c r="BK46" s="23">
        <v>-8</v>
      </c>
      <c r="BL46" s="23"/>
      <c r="BM46" s="41">
        <f t="shared" si="21"/>
        <v>1.1245398773006134</v>
      </c>
      <c r="BN46" s="41">
        <f t="shared" si="22"/>
        <v>1.1406844106463878</v>
      </c>
      <c r="BO46" s="41">
        <f t="shared" si="23"/>
        <v>0.84688221709006939</v>
      </c>
      <c r="BP46" s="41">
        <f t="shared" si="24"/>
        <v>0.93945454545454543</v>
      </c>
      <c r="BQ46" s="41">
        <f t="shared" si="25"/>
        <v>1.2141280353200883</v>
      </c>
      <c r="BR46" s="40">
        <f t="shared" si="26"/>
        <v>0.91407678244972568</v>
      </c>
      <c r="BS46" s="317">
        <f t="shared" si="27"/>
        <v>0.46082949308755761</v>
      </c>
    </row>
    <row r="47" spans="1:71" ht="17" thickBot="1" x14ac:dyDescent="0.25">
      <c r="A47" s="288"/>
      <c r="B47" s="23">
        <v>-7</v>
      </c>
      <c r="D47" s="40">
        <f t="shared" si="0"/>
        <v>0.29940119760479039</v>
      </c>
      <c r="E47" s="40">
        <f t="shared" si="1"/>
        <v>0.74753363228699543</v>
      </c>
      <c r="F47" s="40">
        <f t="shared" si="2"/>
        <v>0.85836909871244638</v>
      </c>
      <c r="G47" s="40">
        <f t="shared" si="3"/>
        <v>0.35531914893617023</v>
      </c>
      <c r="H47" s="40">
        <f t="shared" si="4"/>
        <v>0.7337526205450734</v>
      </c>
      <c r="I47" s="40">
        <f t="shared" si="5"/>
        <v>0.76274509803921564</v>
      </c>
      <c r="J47" s="40">
        <f t="shared" si="6"/>
        <v>0.89139534883720928</v>
      </c>
      <c r="K47" s="40">
        <f t="shared" si="7"/>
        <v>0.41749999999999998</v>
      </c>
      <c r="L47" s="297">
        <f t="shared" si="8"/>
        <v>0.95745062836624761</v>
      </c>
      <c r="M47" s="40"/>
      <c r="N47" s="40"/>
      <c r="O47" s="288"/>
      <c r="P47" s="23">
        <v>-7</v>
      </c>
      <c r="Q47" s="23"/>
      <c r="R47" s="40">
        <f t="shared" si="9"/>
        <v>0.91965517241379313</v>
      </c>
      <c r="S47" s="40">
        <f t="shared" si="10"/>
        <v>1.0834999999999999</v>
      </c>
      <c r="T47" s="40">
        <f t="shared" si="11"/>
        <v>0.97810383747178331</v>
      </c>
      <c r="U47" s="40">
        <f t="shared" si="12"/>
        <v>0.87124183006535949</v>
      </c>
      <c r="V47" s="297">
        <f t="shared" si="13"/>
        <v>1.0016393442622951</v>
      </c>
      <c r="X47" s="288"/>
      <c r="Y47" s="23">
        <v>-7</v>
      </c>
      <c r="AA47" s="40">
        <f t="shared" si="14"/>
        <v>1.0733898305084746</v>
      </c>
      <c r="AB47" s="40">
        <f t="shared" si="15"/>
        <v>1.196247960848287</v>
      </c>
      <c r="AC47" s="40">
        <f t="shared" si="16"/>
        <v>1.0075566750629723</v>
      </c>
      <c r="AD47" s="40">
        <f t="shared" si="17"/>
        <v>1.2469387755102042</v>
      </c>
      <c r="AE47" s="40">
        <f t="shared" si="18"/>
        <v>0.98438818565400854</v>
      </c>
      <c r="AF47" s="40">
        <f t="shared" si="19"/>
        <v>1.0582010582010584</v>
      </c>
      <c r="AG47" s="297">
        <f t="shared" si="20"/>
        <v>0.67567567567567566</v>
      </c>
      <c r="BJ47" s="288"/>
      <c r="BK47" s="23">
        <v>-7</v>
      </c>
      <c r="BL47" s="23"/>
      <c r="BM47" s="41">
        <f t="shared" si="21"/>
        <v>1.2269938650306749</v>
      </c>
      <c r="BN47" s="41">
        <f t="shared" si="22"/>
        <v>0.82395437262357407</v>
      </c>
      <c r="BO47" s="41">
        <f t="shared" si="23"/>
        <v>0.84688221709006939</v>
      </c>
      <c r="BP47" s="41">
        <f t="shared" si="24"/>
        <v>0.93945454545454543</v>
      </c>
      <c r="BQ47" s="41">
        <f t="shared" si="25"/>
        <v>1.066887417218543</v>
      </c>
      <c r="BR47" s="40">
        <f t="shared" si="26"/>
        <v>1.1274223034734918</v>
      </c>
      <c r="BS47" s="317">
        <f t="shared" si="27"/>
        <v>1.0751152073732719</v>
      </c>
    </row>
    <row r="48" spans="1:71" x14ac:dyDescent="0.2">
      <c r="A48" s="288"/>
      <c r="B48" s="23">
        <v>-6</v>
      </c>
      <c r="D48" s="40">
        <f t="shared" si="0"/>
        <v>0.39940119760479037</v>
      </c>
      <c r="E48" s="40">
        <f t="shared" si="1"/>
        <v>1.3452914798206277</v>
      </c>
      <c r="F48" s="40">
        <f t="shared" si="2"/>
        <v>1.2875536480686693</v>
      </c>
      <c r="G48" s="40">
        <f t="shared" si="3"/>
        <v>2.1276595744680851</v>
      </c>
      <c r="H48" s="40">
        <f t="shared" si="4"/>
        <v>0.87358490566037739</v>
      </c>
      <c r="I48" s="40">
        <f t="shared" si="5"/>
        <v>1.3071895424836601</v>
      </c>
      <c r="J48" s="40">
        <f t="shared" si="6"/>
        <v>0.96906976744186046</v>
      </c>
      <c r="K48" s="40">
        <f t="shared" si="7"/>
        <v>1.25</v>
      </c>
      <c r="L48" s="297">
        <f t="shared" si="8"/>
        <v>0.95745062836624761</v>
      </c>
      <c r="M48" s="40"/>
      <c r="N48" s="40"/>
      <c r="O48" s="288"/>
      <c r="P48" s="23">
        <v>-6</v>
      </c>
      <c r="Q48" s="23"/>
      <c r="R48" s="40">
        <f t="shared" si="9"/>
        <v>1.0344827586206897</v>
      </c>
      <c r="S48" s="40">
        <f t="shared" si="10"/>
        <v>0.91649999999999987</v>
      </c>
      <c r="T48" s="40">
        <f t="shared" si="11"/>
        <v>1.0158013544018059</v>
      </c>
      <c r="U48" s="40">
        <f t="shared" si="12"/>
        <v>1.7431372549019608</v>
      </c>
      <c r="V48" s="297">
        <f t="shared" si="13"/>
        <v>1.0016393442622951</v>
      </c>
      <c r="X48" s="288"/>
      <c r="Y48" s="23">
        <v>-6</v>
      </c>
      <c r="AA48" s="40">
        <f t="shared" si="14"/>
        <v>1.1016949152542375</v>
      </c>
      <c r="AB48" s="40">
        <f t="shared" si="15"/>
        <v>1.1419249592169658</v>
      </c>
      <c r="AC48" s="40">
        <f t="shared" si="16"/>
        <v>1.0914357682619646</v>
      </c>
      <c r="AD48" s="40">
        <f t="shared" si="17"/>
        <v>1.360544217687075</v>
      </c>
      <c r="AE48" s="40">
        <f t="shared" si="18"/>
        <v>0.84388185654008452</v>
      </c>
      <c r="AF48" s="40">
        <f t="shared" si="19"/>
        <v>0.99947089947089951</v>
      </c>
      <c r="AG48" s="297">
        <f t="shared" si="20"/>
        <v>0.85594594594594586</v>
      </c>
      <c r="AJ48" s="269"/>
      <c r="AK48" s="270"/>
      <c r="AL48" s="75">
        <f>AVERAGE(AL17:AL21)</f>
        <v>1.0145600000000001</v>
      </c>
      <c r="AM48" s="75"/>
      <c r="AN48" s="75"/>
      <c r="AO48" s="75">
        <f>AVERAGE(AO17:AO21)</f>
        <v>1.0037199999999999</v>
      </c>
      <c r="AP48" s="75">
        <f>AVERAGE(AP17:AP21)</f>
        <v>1.00648</v>
      </c>
      <c r="AQ48" s="75">
        <f>AVERAGE(AQ17:AQ21)</f>
        <v>1.0091999999999999</v>
      </c>
      <c r="AR48" s="75">
        <f>AVERAGE(AR17:AR21)</f>
        <v>1.0007200000000001</v>
      </c>
      <c r="AS48" s="75"/>
      <c r="AT48" s="75">
        <f>AVERAGE(AT17:AT21)</f>
        <v>0.99672000000000005</v>
      </c>
      <c r="AX48" s="269"/>
      <c r="AY48" s="270"/>
      <c r="AZ48" s="75">
        <f>AVERAGE(AZ20:AZ24)</f>
        <v>1.2167250000000001</v>
      </c>
      <c r="BA48" s="75">
        <f t="shared" ref="BA48:BG48" si="28">AVERAGE(BA20:BA24)</f>
        <v>1.0737000000000001</v>
      </c>
      <c r="BB48" s="75">
        <f t="shared" si="28"/>
        <v>1.4067500000000002</v>
      </c>
      <c r="BC48" s="75">
        <f t="shared" si="28"/>
        <v>1.1460000000000001</v>
      </c>
      <c r="BD48" s="75">
        <f t="shared" si="28"/>
        <v>1.2334499999999999</v>
      </c>
      <c r="BE48" s="75">
        <f t="shared" si="28"/>
        <v>1.2999000000000001</v>
      </c>
      <c r="BF48" s="75">
        <f t="shared" si="28"/>
        <v>1.1052749999999998</v>
      </c>
      <c r="BG48" s="75">
        <f t="shared" si="28"/>
        <v>1.1960500000000001</v>
      </c>
      <c r="BJ48" s="288"/>
      <c r="BK48" s="23">
        <v>-6</v>
      </c>
      <c r="BL48" s="23"/>
      <c r="BM48" s="41">
        <f t="shared" si="21"/>
        <v>1.1245398773006134</v>
      </c>
      <c r="BN48" s="41">
        <f t="shared" si="22"/>
        <v>1.1406844106463878</v>
      </c>
      <c r="BO48" s="41">
        <f t="shared" si="23"/>
        <v>1.0778290993071593</v>
      </c>
      <c r="BP48" s="41">
        <f t="shared" si="24"/>
        <v>1</v>
      </c>
      <c r="BQ48" s="41">
        <f t="shared" si="25"/>
        <v>1.2876379690949229</v>
      </c>
      <c r="BR48" s="40">
        <f t="shared" si="26"/>
        <v>1.1274223034734918</v>
      </c>
      <c r="BS48" s="317">
        <f t="shared" si="27"/>
        <v>0.69124423963133641</v>
      </c>
    </row>
    <row r="49" spans="1:73" ht="17" thickBot="1" x14ac:dyDescent="0.25">
      <c r="A49" s="288"/>
      <c r="B49" s="23">
        <v>-5</v>
      </c>
      <c r="D49" s="421">
        <f t="shared" si="0"/>
        <v>0.79820359281437125</v>
      </c>
      <c r="E49" s="421">
        <f t="shared" si="1"/>
        <v>0.89686098654708524</v>
      </c>
      <c r="F49" s="421">
        <f t="shared" si="2"/>
        <v>0.78669527896995695</v>
      </c>
      <c r="G49" s="421">
        <f t="shared" si="3"/>
        <v>1.4191489361702128</v>
      </c>
      <c r="H49" s="421">
        <f t="shared" si="4"/>
        <v>0.94339622641509435</v>
      </c>
      <c r="I49" s="421">
        <f t="shared" si="5"/>
        <v>1.5248366013071897</v>
      </c>
      <c r="J49" s="421">
        <f t="shared" si="6"/>
        <v>0.96906976744186046</v>
      </c>
      <c r="K49" s="421">
        <f t="shared" si="7"/>
        <v>0.83250000000000002</v>
      </c>
      <c r="L49" s="422">
        <f t="shared" si="8"/>
        <v>0.9874326750448833</v>
      </c>
      <c r="M49" s="570" t="s">
        <v>424</v>
      </c>
      <c r="N49" s="41"/>
      <c r="O49" s="288"/>
      <c r="P49" s="23">
        <v>-5</v>
      </c>
      <c r="Q49" s="23"/>
      <c r="R49" s="421">
        <f t="shared" si="9"/>
        <v>1.0344827586206897</v>
      </c>
      <c r="S49" s="421">
        <f t="shared" si="10"/>
        <v>0.74999999999999989</v>
      </c>
      <c r="T49" s="421">
        <f t="shared" si="11"/>
        <v>0.94063205417607221</v>
      </c>
      <c r="U49" s="421">
        <f t="shared" si="12"/>
        <v>1.3071895424836601</v>
      </c>
      <c r="V49" s="422">
        <f t="shared" si="13"/>
        <v>1.0016393442622951</v>
      </c>
      <c r="X49" s="288"/>
      <c r="Y49" s="23">
        <v>-5</v>
      </c>
      <c r="AA49" s="40">
        <f t="shared" si="14"/>
        <v>1.0733898305084746</v>
      </c>
      <c r="AB49" s="40">
        <f t="shared" si="15"/>
        <v>1.1146818923327897</v>
      </c>
      <c r="AC49" s="40">
        <f t="shared" si="16"/>
        <v>0.96549118387909305</v>
      </c>
      <c r="AD49" s="40">
        <f t="shared" si="17"/>
        <v>1.1340136054421768</v>
      </c>
      <c r="AE49" s="40">
        <f t="shared" si="18"/>
        <v>0.84388185654008452</v>
      </c>
      <c r="AF49" s="40">
        <f t="shared" si="19"/>
        <v>0.94056437389770731</v>
      </c>
      <c r="AG49" s="297">
        <f t="shared" si="20"/>
        <v>0.58567567567567569</v>
      </c>
      <c r="AI49" s="45"/>
      <c r="AJ49" s="443"/>
      <c r="AK49" s="444"/>
      <c r="AL49" s="76">
        <f>AVERAGE(AL23:AL27)</f>
        <v>2.06026</v>
      </c>
      <c r="AM49" s="76"/>
      <c r="AN49" s="76"/>
      <c r="AO49" s="76">
        <f>AVERAGE(AO23:AO27)</f>
        <v>2.24716</v>
      </c>
      <c r="AP49" s="76">
        <f>AVERAGE(AP23:AP27)</f>
        <v>1.6409399999999998</v>
      </c>
      <c r="AQ49" s="76">
        <f>AVERAGE(AQ23:AQ27)</f>
        <v>1.8315399999999997</v>
      </c>
      <c r="AR49" s="76">
        <f>AVERAGE(AR23:AR27)</f>
        <v>2.2910200000000001</v>
      </c>
      <c r="AS49" s="76"/>
      <c r="AT49" s="76">
        <f>AVERAGE(AT23:AT27)</f>
        <v>4.3529400000000003</v>
      </c>
      <c r="AX49" s="443"/>
      <c r="AY49" s="444"/>
      <c r="AZ49" s="76">
        <f>AVERAGE(AZ23:AZ27)</f>
        <v>1.31314</v>
      </c>
      <c r="BA49" s="76">
        <f t="shared" ref="BA49:BG49" si="29">AVERAGE(BA23:BA27)</f>
        <v>1.1087399999999998</v>
      </c>
      <c r="BB49" s="76">
        <f t="shared" si="29"/>
        <v>1.49976</v>
      </c>
      <c r="BC49" s="76">
        <f t="shared" si="29"/>
        <v>1.2528999999999999</v>
      </c>
      <c r="BD49" s="76">
        <f t="shared" si="29"/>
        <v>0.98000000000000009</v>
      </c>
      <c r="BE49" s="76">
        <f t="shared" si="29"/>
        <v>1.4910399999999999</v>
      </c>
      <c r="BF49" s="76">
        <f t="shared" si="29"/>
        <v>1.1816200000000001</v>
      </c>
      <c r="BG49" s="76">
        <f t="shared" si="29"/>
        <v>1.37642</v>
      </c>
      <c r="BJ49" s="288"/>
      <c r="BK49" s="23">
        <v>-5</v>
      </c>
      <c r="BL49" s="23"/>
      <c r="BM49" s="424">
        <f t="shared" si="21"/>
        <v>1.5337423312883436</v>
      </c>
      <c r="BN49" s="424">
        <f t="shared" si="22"/>
        <v>0.88707224334600754</v>
      </c>
      <c r="BO49" s="424">
        <f t="shared" si="23"/>
        <v>1.0006928406466513</v>
      </c>
      <c r="BP49" s="424">
        <f t="shared" si="24"/>
        <v>0.96963636363636352</v>
      </c>
      <c r="BQ49" s="424">
        <f t="shared" si="25"/>
        <v>1.066887417218543</v>
      </c>
      <c r="BR49" s="421">
        <f t="shared" si="26"/>
        <v>0.7921389396709323</v>
      </c>
      <c r="BS49" s="450">
        <f t="shared" si="27"/>
        <v>0.92165898617511521</v>
      </c>
      <c r="BT49" s="570" t="s">
        <v>424</v>
      </c>
    </row>
    <row r="50" spans="1:73" ht="17" thickBot="1" x14ac:dyDescent="0.25">
      <c r="A50" s="288"/>
      <c r="B50" s="23">
        <v>-4</v>
      </c>
      <c r="D50" s="421">
        <f t="shared" si="0"/>
        <v>0.69880239520958076</v>
      </c>
      <c r="E50" s="421">
        <f t="shared" si="1"/>
        <v>1.4946188340807174</v>
      </c>
      <c r="F50" s="421">
        <f t="shared" si="2"/>
        <v>1.2875536480686693</v>
      </c>
      <c r="G50" s="421">
        <f t="shared" si="3"/>
        <v>0</v>
      </c>
      <c r="H50" s="421">
        <f t="shared" si="4"/>
        <v>0.97840670859538792</v>
      </c>
      <c r="I50" s="421">
        <f t="shared" si="5"/>
        <v>1.0895424836601306</v>
      </c>
      <c r="J50" s="421">
        <f t="shared" si="6"/>
        <v>1.1627906976744187</v>
      </c>
      <c r="K50" s="421">
        <f t="shared" si="7"/>
        <v>1.25</v>
      </c>
      <c r="L50" s="422">
        <f t="shared" si="8"/>
        <v>0.95745062836624761</v>
      </c>
      <c r="M50" s="570"/>
      <c r="N50" s="41"/>
      <c r="O50" s="288"/>
      <c r="P50" s="23">
        <v>-4</v>
      </c>
      <c r="Q50" s="23"/>
      <c r="R50" s="421">
        <f t="shared" si="9"/>
        <v>0.74724137931034484</v>
      </c>
      <c r="S50" s="421">
        <f t="shared" si="10"/>
        <v>1.25</v>
      </c>
      <c r="T50" s="421">
        <f t="shared" si="11"/>
        <v>0.97810383747178331</v>
      </c>
      <c r="U50" s="421">
        <f t="shared" si="12"/>
        <v>0.65359477124183007</v>
      </c>
      <c r="V50" s="422">
        <f t="shared" si="13"/>
        <v>0.81967213114754101</v>
      </c>
      <c r="X50" s="288"/>
      <c r="Y50" s="23">
        <v>-4</v>
      </c>
      <c r="AA50" s="40">
        <f t="shared" si="14"/>
        <v>0.9605084745762712</v>
      </c>
      <c r="AB50" s="40">
        <f t="shared" si="15"/>
        <v>1.196247960848287</v>
      </c>
      <c r="AC50" s="40">
        <f t="shared" si="16"/>
        <v>1.0075566750629723</v>
      </c>
      <c r="AD50" s="40">
        <f t="shared" si="17"/>
        <v>0.79387755102040825</v>
      </c>
      <c r="AE50" s="40">
        <f t="shared" si="18"/>
        <v>1.1253164556962025</v>
      </c>
      <c r="AF50" s="40">
        <f t="shared" si="19"/>
        <v>0.94056437389770731</v>
      </c>
      <c r="AG50" s="297">
        <f t="shared" si="20"/>
        <v>1.1710810810810812</v>
      </c>
      <c r="AJ50" s="441"/>
      <c r="AK50" s="442"/>
      <c r="AL50" s="76">
        <f>AVERAGE(AL38:AL42)</f>
        <v>1.4316800000000001</v>
      </c>
      <c r="AM50" s="76"/>
      <c r="AN50" s="76"/>
      <c r="AO50" s="76">
        <f>AVERAGE(AO38:AO42)</f>
        <v>2.0733999999999999</v>
      </c>
      <c r="AP50" s="76">
        <f>AVERAGE(AP38:AP42)</f>
        <v>1.3195599999999998</v>
      </c>
      <c r="AQ50" s="76">
        <f>AVERAGE(AQ38:AQ42)</f>
        <v>1.7090200000000002</v>
      </c>
      <c r="AR50" s="76">
        <f>AVERAGE(AR38:AR42)</f>
        <v>2.8986399999999994</v>
      </c>
      <c r="AS50" s="76"/>
      <c r="AT50" s="76">
        <f>AVERAGE(AT38:AT42)</f>
        <v>2.4409999999999998</v>
      </c>
      <c r="AX50" s="441"/>
      <c r="AY50" s="442"/>
      <c r="AZ50" s="76">
        <f>AVERAGE(AZ42:AZ46)</f>
        <v>0.94799999999999995</v>
      </c>
      <c r="BA50" s="76">
        <f t="shared" ref="BA50:BG50" si="30">AVERAGE(BA42:BA46)</f>
        <v>1.24</v>
      </c>
      <c r="BB50" s="76">
        <f t="shared" si="30"/>
        <v>1.2363</v>
      </c>
      <c r="BC50" s="76">
        <f t="shared" si="30"/>
        <v>1.0230999999999999</v>
      </c>
      <c r="BD50" s="76">
        <f t="shared" si="30"/>
        <v>0.76129999999999998</v>
      </c>
      <c r="BE50" s="76">
        <f t="shared" si="30"/>
        <v>1.2644</v>
      </c>
      <c r="BF50" s="76"/>
      <c r="BG50" s="76">
        <f t="shared" si="30"/>
        <v>1.1830000000000001</v>
      </c>
      <c r="BJ50" s="288"/>
      <c r="BK50" s="23">
        <v>-4</v>
      </c>
      <c r="BL50" s="23"/>
      <c r="BM50" s="424">
        <f t="shared" si="21"/>
        <v>1.0226993865030674</v>
      </c>
      <c r="BN50" s="424">
        <f t="shared" si="22"/>
        <v>1.7110266159695817</v>
      </c>
      <c r="BO50" s="424">
        <f t="shared" si="23"/>
        <v>0.96235565819861435</v>
      </c>
      <c r="BP50" s="424">
        <f t="shared" si="24"/>
        <v>0.96963636363636352</v>
      </c>
      <c r="BQ50" s="424">
        <f t="shared" si="25"/>
        <v>7.3509933774834446E-2</v>
      </c>
      <c r="BR50" s="421">
        <f t="shared" si="26"/>
        <v>1.0054844606946984</v>
      </c>
      <c r="BS50" s="450">
        <f t="shared" si="27"/>
        <v>0.92165898617511521</v>
      </c>
      <c r="BT50" s="570"/>
    </row>
    <row r="51" spans="1:73" x14ac:dyDescent="0.2">
      <c r="A51" s="288"/>
      <c r="B51" s="23">
        <v>-3</v>
      </c>
      <c r="D51" s="421">
        <f t="shared" si="0"/>
        <v>1.2976047904191617</v>
      </c>
      <c r="E51" s="421">
        <f t="shared" si="1"/>
        <v>0.67264573991031384</v>
      </c>
      <c r="F51" s="421">
        <f t="shared" si="2"/>
        <v>1.2875536480686693</v>
      </c>
      <c r="G51" s="421">
        <f t="shared" si="3"/>
        <v>0.35531914893617023</v>
      </c>
      <c r="H51" s="421">
        <f t="shared" si="4"/>
        <v>0.97840670859538792</v>
      </c>
      <c r="I51" s="421">
        <f t="shared" si="5"/>
        <v>0.87124183006535949</v>
      </c>
      <c r="J51" s="421">
        <f t="shared" si="6"/>
        <v>0.93023255813953498</v>
      </c>
      <c r="K51" s="421">
        <f t="shared" si="7"/>
        <v>0.83250000000000002</v>
      </c>
      <c r="L51" s="422">
        <f t="shared" si="8"/>
        <v>1.0771992818671452</v>
      </c>
      <c r="M51" s="570"/>
      <c r="N51" s="41"/>
      <c r="O51" s="288"/>
      <c r="P51" s="23">
        <v>-3</v>
      </c>
      <c r="Q51" s="23"/>
      <c r="R51" s="421">
        <f t="shared" si="9"/>
        <v>1.0344827586206897</v>
      </c>
      <c r="S51" s="421">
        <f t="shared" si="10"/>
        <v>0.91649999999999987</v>
      </c>
      <c r="T51" s="421">
        <f t="shared" si="11"/>
        <v>1.0158013544018059</v>
      </c>
      <c r="U51" s="421">
        <f t="shared" si="12"/>
        <v>1.3071895424836601</v>
      </c>
      <c r="V51" s="422">
        <f t="shared" si="13"/>
        <v>1.457377049180328</v>
      </c>
      <c r="X51" s="288"/>
      <c r="Y51" s="23">
        <v>-3</v>
      </c>
      <c r="AA51" s="40">
        <f t="shared" si="14"/>
        <v>1.158135593220339</v>
      </c>
      <c r="AB51" s="40">
        <f t="shared" si="15"/>
        <v>0.97879282218597063</v>
      </c>
      <c r="AC51" s="40">
        <f t="shared" si="16"/>
        <v>1.0075566750629723</v>
      </c>
      <c r="AD51" s="40">
        <f t="shared" si="17"/>
        <v>1.4741496598639456</v>
      </c>
      <c r="AE51" s="40">
        <f t="shared" si="18"/>
        <v>0.91434599156118146</v>
      </c>
      <c r="AF51" s="40">
        <f t="shared" si="19"/>
        <v>1.1463844797178131</v>
      </c>
      <c r="AG51" s="297">
        <f t="shared" si="20"/>
        <v>1.0359459459459459</v>
      </c>
      <c r="BJ51" s="288"/>
      <c r="BK51" s="23">
        <v>-3</v>
      </c>
      <c r="BL51" s="23"/>
      <c r="BM51" s="424">
        <f t="shared" si="21"/>
        <v>1.1245398773006134</v>
      </c>
      <c r="BN51" s="424">
        <f t="shared" si="22"/>
        <v>0.82395437262357407</v>
      </c>
      <c r="BO51" s="424">
        <f t="shared" si="23"/>
        <v>1.1933025404157045</v>
      </c>
      <c r="BP51" s="424">
        <f t="shared" si="24"/>
        <v>0.96963636363636352</v>
      </c>
      <c r="BQ51" s="424">
        <f t="shared" si="25"/>
        <v>1.3613686534216336</v>
      </c>
      <c r="BR51" s="421">
        <f t="shared" si="26"/>
        <v>1.2491773308957952</v>
      </c>
      <c r="BS51" s="450">
        <f t="shared" si="27"/>
        <v>1.2290322580645161</v>
      </c>
      <c r="BT51" s="570"/>
    </row>
    <row r="52" spans="1:73" x14ac:dyDescent="0.2">
      <c r="A52" s="288"/>
      <c r="B52" s="23">
        <v>-2</v>
      </c>
      <c r="D52" s="421">
        <f t="shared" si="0"/>
        <v>1.397005988023952</v>
      </c>
      <c r="E52" s="421">
        <f t="shared" si="1"/>
        <v>1.195964125560538</v>
      </c>
      <c r="F52" s="421">
        <f t="shared" si="2"/>
        <v>0.93004291845493559</v>
      </c>
      <c r="G52" s="421">
        <f t="shared" si="3"/>
        <v>0.70851063829787242</v>
      </c>
      <c r="H52" s="421">
        <f t="shared" si="4"/>
        <v>1.0132075471698114</v>
      </c>
      <c r="I52" s="421">
        <f t="shared" si="5"/>
        <v>0.65359477124183007</v>
      </c>
      <c r="J52" s="421">
        <f t="shared" si="6"/>
        <v>1.0076744186046511</v>
      </c>
      <c r="K52" s="421">
        <f t="shared" si="7"/>
        <v>1.25</v>
      </c>
      <c r="L52" s="422">
        <f t="shared" si="8"/>
        <v>1.1669658886894074</v>
      </c>
      <c r="M52" s="570"/>
      <c r="N52" s="41"/>
      <c r="O52" s="288"/>
      <c r="P52" s="23">
        <v>-2</v>
      </c>
      <c r="Q52" s="23"/>
      <c r="R52" s="421">
        <f t="shared" si="9"/>
        <v>1.1493103448275863</v>
      </c>
      <c r="S52" s="421">
        <f t="shared" si="10"/>
        <v>0.83349999999999991</v>
      </c>
      <c r="T52" s="421">
        <f t="shared" si="11"/>
        <v>1.1286681715575622</v>
      </c>
      <c r="U52" s="421">
        <f t="shared" si="12"/>
        <v>1.0895424836601306</v>
      </c>
      <c r="V52" s="422">
        <f t="shared" si="13"/>
        <v>1.2748633879781421</v>
      </c>
      <c r="X52" s="288"/>
      <c r="Y52" s="23">
        <v>-2</v>
      </c>
      <c r="AA52" s="40">
        <f t="shared" si="14"/>
        <v>0.79101694915254239</v>
      </c>
      <c r="AB52" s="40">
        <f t="shared" si="15"/>
        <v>0.67977161500815664</v>
      </c>
      <c r="AC52" s="40">
        <f t="shared" si="16"/>
        <v>1.0075566750629723</v>
      </c>
      <c r="AD52" s="40">
        <f t="shared" si="17"/>
        <v>0.79387755102040825</v>
      </c>
      <c r="AE52" s="40">
        <f t="shared" si="18"/>
        <v>1.1953586497890296</v>
      </c>
      <c r="AF52" s="40">
        <f t="shared" si="19"/>
        <v>1.0287477954144622</v>
      </c>
      <c r="AG52" s="297">
        <f t="shared" si="20"/>
        <v>0.94594594594594594</v>
      </c>
      <c r="BJ52" s="288"/>
      <c r="BK52" s="23">
        <v>-2</v>
      </c>
      <c r="BL52" s="23"/>
      <c r="BM52" s="424">
        <f t="shared" si="21"/>
        <v>0.81779141104294473</v>
      </c>
      <c r="BN52" s="424">
        <f t="shared" si="22"/>
        <v>0.76045627376425862</v>
      </c>
      <c r="BO52" s="424">
        <f t="shared" si="23"/>
        <v>0.84688221709006939</v>
      </c>
      <c r="BP52" s="424">
        <f t="shared" si="24"/>
        <v>0.93945454545454543</v>
      </c>
      <c r="BQ52" s="424">
        <f t="shared" si="25"/>
        <v>1.0302428256070639</v>
      </c>
      <c r="BR52" s="421">
        <f t="shared" si="26"/>
        <v>1.0054844606946984</v>
      </c>
      <c r="BS52" s="450">
        <f t="shared" si="27"/>
        <v>0.7682027649769585</v>
      </c>
      <c r="BT52" s="570"/>
    </row>
    <row r="53" spans="1:73" x14ac:dyDescent="0.2">
      <c r="A53" s="288"/>
      <c r="B53" s="23">
        <v>-1</v>
      </c>
      <c r="D53" s="421">
        <f t="shared" si="0"/>
        <v>0.79820359281437125</v>
      </c>
      <c r="E53" s="421">
        <f t="shared" si="1"/>
        <v>0.74753363228699543</v>
      </c>
      <c r="F53" s="421">
        <f t="shared" si="2"/>
        <v>0.71545064377682399</v>
      </c>
      <c r="G53" s="421">
        <f t="shared" si="3"/>
        <v>2.4829787234042553</v>
      </c>
      <c r="H53" s="421">
        <f t="shared" si="4"/>
        <v>1.0832285115303986</v>
      </c>
      <c r="I53" s="421">
        <f t="shared" si="5"/>
        <v>0.87124183006535949</v>
      </c>
      <c r="J53" s="421">
        <f t="shared" si="6"/>
        <v>0.93023255813953498</v>
      </c>
      <c r="K53" s="421">
        <f t="shared" si="7"/>
        <v>0.83250000000000002</v>
      </c>
      <c r="L53" s="422">
        <f t="shared" si="8"/>
        <v>0.80789946140035906</v>
      </c>
      <c r="M53" s="570"/>
      <c r="N53" s="41"/>
      <c r="O53" s="288"/>
      <c r="P53" s="23">
        <v>-1</v>
      </c>
      <c r="Q53" s="23"/>
      <c r="R53" s="421">
        <f t="shared" si="9"/>
        <v>1.0344827586206897</v>
      </c>
      <c r="S53" s="421">
        <f t="shared" si="10"/>
        <v>1.25</v>
      </c>
      <c r="T53" s="421">
        <f t="shared" si="11"/>
        <v>0.94063205417607221</v>
      </c>
      <c r="U53" s="421">
        <f t="shared" si="12"/>
        <v>0.65359477124183007</v>
      </c>
      <c r="V53" s="422">
        <f t="shared" si="13"/>
        <v>0.45519125683060108</v>
      </c>
      <c r="X53" s="288"/>
      <c r="Y53" s="23">
        <v>-1</v>
      </c>
      <c r="AA53" s="40">
        <f t="shared" si="14"/>
        <v>1.0169491525423728</v>
      </c>
      <c r="AB53" s="40">
        <f t="shared" si="15"/>
        <v>1.0331158238172919</v>
      </c>
      <c r="AC53" s="40">
        <f t="shared" si="16"/>
        <v>1.0075566750629723</v>
      </c>
      <c r="AD53" s="40">
        <f t="shared" si="17"/>
        <v>0.79387755102040825</v>
      </c>
      <c r="AE53" s="40">
        <f t="shared" si="18"/>
        <v>0.91434599156118146</v>
      </c>
      <c r="AF53" s="40">
        <f t="shared" si="19"/>
        <v>0.94056437389770731</v>
      </c>
      <c r="AG53" s="297">
        <f t="shared" si="20"/>
        <v>1.2613513513513515</v>
      </c>
      <c r="BJ53" s="288"/>
      <c r="BK53" s="23">
        <v>-1</v>
      </c>
      <c r="BL53" s="23"/>
      <c r="BM53" s="424">
        <f t="shared" si="21"/>
        <v>0.51104294478527601</v>
      </c>
      <c r="BN53" s="424">
        <f t="shared" si="22"/>
        <v>0.82395437262357407</v>
      </c>
      <c r="BO53" s="424">
        <f t="shared" si="23"/>
        <v>1.0006928406466513</v>
      </c>
      <c r="BP53" s="424">
        <f t="shared" si="24"/>
        <v>1.1514545454545453</v>
      </c>
      <c r="BQ53" s="424">
        <f t="shared" si="25"/>
        <v>1.4717439293598233</v>
      </c>
      <c r="BR53" s="421">
        <f t="shared" si="26"/>
        <v>0.94460694698354664</v>
      </c>
      <c r="BS53" s="450">
        <f t="shared" si="27"/>
        <v>1.1520737327188941</v>
      </c>
      <c r="BT53" s="570"/>
    </row>
    <row r="54" spans="1:73" x14ac:dyDescent="0.2">
      <c r="A54" s="288"/>
      <c r="D54" s="40"/>
      <c r="E54" s="40"/>
      <c r="F54" s="40"/>
      <c r="G54" s="40"/>
      <c r="H54" s="40"/>
      <c r="I54" s="40"/>
      <c r="J54" s="40"/>
      <c r="K54" s="40"/>
      <c r="L54" s="297"/>
      <c r="O54" s="288"/>
      <c r="P54" s="23"/>
      <c r="Q54" s="23"/>
      <c r="R54" s="40"/>
      <c r="S54" s="40"/>
      <c r="T54" s="40"/>
      <c r="U54" s="40"/>
      <c r="V54" s="297"/>
      <c r="X54" s="288"/>
      <c r="Y54" s="23"/>
      <c r="AA54" s="40">
        <f t="shared" si="14"/>
        <v>1.1299999999999999</v>
      </c>
      <c r="AB54" s="40">
        <f t="shared" si="15"/>
        <v>1.1419249592169658</v>
      </c>
      <c r="AC54" s="40">
        <f t="shared" si="16"/>
        <v>1.0075566750629723</v>
      </c>
      <c r="AD54" s="40">
        <f t="shared" si="17"/>
        <v>0.79387755102040825</v>
      </c>
      <c r="AE54" s="40">
        <f t="shared" si="18"/>
        <v>0.98438818565400854</v>
      </c>
      <c r="AF54" s="40">
        <f t="shared" si="19"/>
        <v>0.91128747795414478</v>
      </c>
      <c r="AG54" s="297">
        <f t="shared" si="20"/>
        <v>1.3513513513513513</v>
      </c>
      <c r="BJ54" s="288"/>
      <c r="BK54" s="23"/>
      <c r="BL54" s="23"/>
      <c r="BM54" s="41"/>
      <c r="BN54" s="41"/>
      <c r="BO54" s="41"/>
      <c r="BP54" s="41"/>
      <c r="BQ54" s="41"/>
      <c r="BR54" s="40"/>
      <c r="BS54" s="317"/>
      <c r="BU54" s="40"/>
    </row>
    <row r="55" spans="1:73" x14ac:dyDescent="0.2">
      <c r="A55" s="288"/>
      <c r="B55" s="23">
        <v>1</v>
      </c>
      <c r="D55" s="445">
        <f t="shared" si="0"/>
        <v>0.69880239520958076</v>
      </c>
      <c r="E55" s="445">
        <f t="shared" si="1"/>
        <v>2.6905829596412554</v>
      </c>
      <c r="F55" s="445">
        <f t="shared" si="2"/>
        <v>1.0729613733905579</v>
      </c>
      <c r="G55" s="445">
        <f t="shared" si="3"/>
        <v>0.35531914893617023</v>
      </c>
      <c r="H55" s="445">
        <f t="shared" si="4"/>
        <v>0.9083857442348009</v>
      </c>
      <c r="I55" s="445">
        <f t="shared" si="5"/>
        <v>1.9607843137254901</v>
      </c>
      <c r="J55" s="445">
        <f t="shared" si="6"/>
        <v>0.96906976744186046</v>
      </c>
      <c r="K55" s="445">
        <f t="shared" si="7"/>
        <v>1.25</v>
      </c>
      <c r="L55" s="446">
        <f t="shared" si="8"/>
        <v>0.95745062836624761</v>
      </c>
      <c r="M55" s="575" t="s">
        <v>427</v>
      </c>
      <c r="N55" s="23"/>
      <c r="O55" s="288"/>
      <c r="P55" s="23">
        <v>1</v>
      </c>
      <c r="Q55" s="23"/>
      <c r="R55" s="40">
        <f t="shared" si="9"/>
        <v>1.0920689655172413</v>
      </c>
      <c r="S55" s="40">
        <f t="shared" si="10"/>
        <v>0.74999999999999989</v>
      </c>
      <c r="T55" s="40">
        <f t="shared" si="11"/>
        <v>1.0158013544018059</v>
      </c>
      <c r="U55" s="40">
        <f t="shared" si="12"/>
        <v>1.1980392156862745</v>
      </c>
      <c r="V55" s="297">
        <f t="shared" si="13"/>
        <v>0.36448087431693987</v>
      </c>
      <c r="X55" s="288"/>
      <c r="Y55" s="23">
        <v>1</v>
      </c>
      <c r="AA55" s="40">
        <f t="shared" si="14"/>
        <v>1.0452542372881357</v>
      </c>
      <c r="AB55" s="40">
        <f t="shared" si="15"/>
        <v>1.0331158238172919</v>
      </c>
      <c r="AC55" s="40">
        <f t="shared" si="16"/>
        <v>0.96549118387909305</v>
      </c>
      <c r="AD55" s="40">
        <f t="shared" si="17"/>
        <v>1.0204081632653061</v>
      </c>
      <c r="AE55" s="40">
        <f t="shared" si="18"/>
        <v>0.70337552742616027</v>
      </c>
      <c r="AF55" s="40">
        <f t="shared" si="19"/>
        <v>1.1463844797178131</v>
      </c>
      <c r="AG55" s="297">
        <f t="shared" si="20"/>
        <v>1.3062162162162163</v>
      </c>
      <c r="BJ55" s="288"/>
      <c r="BK55" s="23">
        <v>1</v>
      </c>
      <c r="BL55" s="23"/>
      <c r="BM55" s="447">
        <f t="shared" si="21"/>
        <v>0.71595092024539875</v>
      </c>
      <c r="BN55" s="447">
        <f t="shared" si="22"/>
        <v>0.88707224334600754</v>
      </c>
      <c r="BO55" s="447">
        <f t="shared" si="23"/>
        <v>0.61593533487297925</v>
      </c>
      <c r="BP55" s="447">
        <f t="shared" si="24"/>
        <v>0.30309090909090902</v>
      </c>
      <c r="BQ55" s="447">
        <f t="shared" si="25"/>
        <v>0.95651214128035322</v>
      </c>
      <c r="BR55" s="445">
        <f t="shared" si="26"/>
        <v>0.45703839122486284</v>
      </c>
      <c r="BS55" s="451">
        <f t="shared" si="27"/>
        <v>0.69124423963133641</v>
      </c>
      <c r="BT55" s="571" t="s">
        <v>427</v>
      </c>
      <c r="BU55" s="40"/>
    </row>
    <row r="56" spans="1:73" x14ac:dyDescent="0.2">
      <c r="A56" s="288"/>
      <c r="B56" s="23">
        <v>2</v>
      </c>
      <c r="D56" s="445">
        <f t="shared" si="0"/>
        <v>1.397005988023952</v>
      </c>
      <c r="E56" s="445">
        <f t="shared" si="1"/>
        <v>1.2704035874439461</v>
      </c>
      <c r="F56" s="445">
        <f t="shared" si="2"/>
        <v>0.93004291845493559</v>
      </c>
      <c r="G56" s="445">
        <f t="shared" si="3"/>
        <v>1.0638297872340425</v>
      </c>
      <c r="H56" s="445">
        <f t="shared" si="4"/>
        <v>1.0482180293501049</v>
      </c>
      <c r="I56" s="445">
        <f t="shared" si="5"/>
        <v>1.5248366013071897</v>
      </c>
      <c r="J56" s="445">
        <f t="shared" si="6"/>
        <v>0.96906976744186046</v>
      </c>
      <c r="K56" s="445">
        <f t="shared" si="7"/>
        <v>0.41749999999999998</v>
      </c>
      <c r="L56" s="446">
        <f t="shared" si="8"/>
        <v>0.92764811490125676</v>
      </c>
      <c r="M56" s="575"/>
      <c r="N56" s="23"/>
      <c r="O56" s="288"/>
      <c r="P56" s="23">
        <v>2</v>
      </c>
      <c r="Q56" s="23"/>
      <c r="R56" s="40">
        <f t="shared" si="9"/>
        <v>1.0344827586206897</v>
      </c>
      <c r="S56" s="40">
        <f t="shared" si="10"/>
        <v>1.0834999999999999</v>
      </c>
      <c r="T56" s="40">
        <f t="shared" si="11"/>
        <v>0.82776523702031612</v>
      </c>
      <c r="U56" s="40">
        <f t="shared" si="12"/>
        <v>0.43594771241830066</v>
      </c>
      <c r="V56" s="297">
        <f t="shared" si="13"/>
        <v>0.45519125683060108</v>
      </c>
      <c r="X56" s="288"/>
      <c r="Y56" s="23">
        <v>2</v>
      </c>
      <c r="AA56" s="40">
        <f t="shared" si="14"/>
        <v>1.0452542372881357</v>
      </c>
      <c r="AB56" s="40">
        <f t="shared" si="15"/>
        <v>0.97879282218597063</v>
      </c>
      <c r="AC56" s="40">
        <f t="shared" si="16"/>
        <v>0.96549118387909305</v>
      </c>
      <c r="AD56" s="40">
        <f t="shared" si="17"/>
        <v>0.9068027210884354</v>
      </c>
      <c r="AE56" s="40">
        <f t="shared" si="18"/>
        <v>0.98438818565400854</v>
      </c>
      <c r="AF56" s="40">
        <f t="shared" si="19"/>
        <v>0.79365079365079372</v>
      </c>
      <c r="AG56" s="297">
        <f t="shared" si="20"/>
        <v>1.1710810810810812</v>
      </c>
      <c r="BJ56" s="288"/>
      <c r="BK56" s="23">
        <v>2</v>
      </c>
      <c r="BL56" s="23"/>
      <c r="BM56" s="447">
        <f t="shared" si="21"/>
        <v>0.71595092024539875</v>
      </c>
      <c r="BN56" s="447">
        <f t="shared" si="22"/>
        <v>1.0140684410646388</v>
      </c>
      <c r="BO56" s="447">
        <f t="shared" si="23"/>
        <v>1.0006928406466513</v>
      </c>
      <c r="BP56" s="447">
        <f t="shared" si="24"/>
        <v>0.39399999999999996</v>
      </c>
      <c r="BQ56" s="447">
        <f t="shared" si="25"/>
        <v>1.2876379690949229</v>
      </c>
      <c r="BR56" s="445">
        <f t="shared" si="26"/>
        <v>0.42650822669104205</v>
      </c>
      <c r="BS56" s="451">
        <f t="shared" si="27"/>
        <v>0.84470046082949302</v>
      </c>
      <c r="BT56" s="571"/>
      <c r="BU56" s="40"/>
    </row>
    <row r="57" spans="1:73" x14ac:dyDescent="0.2">
      <c r="A57" s="288"/>
      <c r="B57" s="23">
        <v>3</v>
      </c>
      <c r="D57" s="445">
        <f t="shared" si="0"/>
        <v>1.7964071856287422</v>
      </c>
      <c r="E57" s="445">
        <f t="shared" si="1"/>
        <v>1.3452914798206277</v>
      </c>
      <c r="F57" s="445">
        <f t="shared" si="2"/>
        <v>0.85836909871244638</v>
      </c>
      <c r="G57" s="445">
        <f t="shared" si="3"/>
        <v>1.0638297872340425</v>
      </c>
      <c r="H57" s="445">
        <f t="shared" si="4"/>
        <v>0.97840670859538792</v>
      </c>
      <c r="I57" s="445">
        <f t="shared" si="5"/>
        <v>1.4163398692810458</v>
      </c>
      <c r="J57" s="445">
        <f t="shared" si="6"/>
        <v>0.96906976744186046</v>
      </c>
      <c r="K57" s="445">
        <f t="shared" si="7"/>
        <v>0.83250000000000002</v>
      </c>
      <c r="L57" s="446">
        <f t="shared" si="8"/>
        <v>0.83788150807899453</v>
      </c>
      <c r="M57" s="575"/>
      <c r="N57" s="23"/>
      <c r="O57" s="288"/>
      <c r="P57" s="23">
        <v>3</v>
      </c>
      <c r="Q57" s="23"/>
      <c r="R57" s="40">
        <f t="shared" si="9"/>
        <v>0.91965517241379313</v>
      </c>
      <c r="S57" s="40">
        <f t="shared" si="10"/>
        <v>1.25</v>
      </c>
      <c r="T57" s="40">
        <f t="shared" si="11"/>
        <v>0.86523702031602701</v>
      </c>
      <c r="U57" s="40">
        <f t="shared" si="12"/>
        <v>0.43594771241830066</v>
      </c>
      <c r="V57" s="297">
        <f t="shared" si="13"/>
        <v>0.81967213114754101</v>
      </c>
      <c r="X57" s="288"/>
      <c r="Y57" s="23">
        <v>3</v>
      </c>
      <c r="AA57" s="40">
        <f t="shared" si="14"/>
        <v>1.158135593220339</v>
      </c>
      <c r="AB57" s="40">
        <f t="shared" si="15"/>
        <v>1.0060358890701468</v>
      </c>
      <c r="AC57" s="40">
        <f t="shared" si="16"/>
        <v>1.0075566750629723</v>
      </c>
      <c r="AD57" s="40">
        <f t="shared" si="17"/>
        <v>0.79387755102040825</v>
      </c>
      <c r="AE57" s="40">
        <f t="shared" si="18"/>
        <v>0.91434599156118146</v>
      </c>
      <c r="AF57" s="40">
        <f t="shared" si="19"/>
        <v>0.91128747795414478</v>
      </c>
      <c r="AG57" s="297">
        <f t="shared" si="20"/>
        <v>1.3513513513513513</v>
      </c>
      <c r="BJ57" s="288"/>
      <c r="BK57" s="23">
        <v>3</v>
      </c>
      <c r="BL57" s="23"/>
      <c r="BM57" s="447">
        <f t="shared" si="21"/>
        <v>1.1245398773006134</v>
      </c>
      <c r="BN57" s="447">
        <f t="shared" si="22"/>
        <v>0.82395437262357407</v>
      </c>
      <c r="BO57" s="447">
        <f t="shared" si="23"/>
        <v>1.0778290993071593</v>
      </c>
      <c r="BP57" s="447">
        <f t="shared" si="24"/>
        <v>0.54545454545454541</v>
      </c>
      <c r="BQ57" s="447">
        <f t="shared" si="25"/>
        <v>1.2509933774834436</v>
      </c>
      <c r="BR57" s="445">
        <f t="shared" si="26"/>
        <v>0.51791590493601458</v>
      </c>
      <c r="BS57" s="451">
        <f t="shared" si="27"/>
        <v>0.84470046082949302</v>
      </c>
      <c r="BT57" s="571"/>
      <c r="BU57" s="40"/>
    </row>
    <row r="58" spans="1:73" x14ac:dyDescent="0.2">
      <c r="A58" s="288"/>
      <c r="B58" s="23">
        <v>4</v>
      </c>
      <c r="D58" s="445">
        <f t="shared" si="0"/>
        <v>0.9982035928143711</v>
      </c>
      <c r="E58" s="445">
        <f t="shared" si="1"/>
        <v>0.59775784753363226</v>
      </c>
      <c r="F58" s="445">
        <f t="shared" si="2"/>
        <v>0.85836909871244638</v>
      </c>
      <c r="G58" s="445">
        <f t="shared" si="3"/>
        <v>1.4191489361702128</v>
      </c>
      <c r="H58" s="445">
        <f t="shared" si="4"/>
        <v>1.0132075471698114</v>
      </c>
      <c r="I58" s="445">
        <f t="shared" si="5"/>
        <v>1.4163398692810458</v>
      </c>
      <c r="J58" s="445">
        <f t="shared" si="6"/>
        <v>1.0076744186046511</v>
      </c>
      <c r="K58" s="445">
        <f t="shared" si="7"/>
        <v>0.83250000000000002</v>
      </c>
      <c r="L58" s="446">
        <f t="shared" si="8"/>
        <v>0.80789946140035906</v>
      </c>
      <c r="M58" s="575"/>
      <c r="N58" s="23"/>
      <c r="O58" s="288"/>
      <c r="P58" s="23">
        <v>4</v>
      </c>
      <c r="Q58" s="23"/>
      <c r="R58" s="40">
        <f t="shared" si="9"/>
        <v>0.97689655172413803</v>
      </c>
      <c r="S58" s="40">
        <f t="shared" si="10"/>
        <v>1.0834999999999999</v>
      </c>
      <c r="T58" s="40">
        <f t="shared" si="11"/>
        <v>0.90293453724604966</v>
      </c>
      <c r="U58" s="40">
        <f t="shared" si="12"/>
        <v>0.32679738562091504</v>
      </c>
      <c r="V58" s="297">
        <f t="shared" si="13"/>
        <v>0.7284153005464481</v>
      </c>
      <c r="X58" s="288"/>
      <c r="Y58" s="23">
        <v>4</v>
      </c>
      <c r="AA58" s="40">
        <f t="shared" si="14"/>
        <v>1.158135593220339</v>
      </c>
      <c r="AB58" s="40">
        <f t="shared" si="15"/>
        <v>1.0331158238172919</v>
      </c>
      <c r="AC58" s="40">
        <f t="shared" si="16"/>
        <v>0.8816120906801006</v>
      </c>
      <c r="AD58" s="40">
        <f t="shared" si="17"/>
        <v>1.1340136054421768</v>
      </c>
      <c r="AE58" s="40">
        <f t="shared" si="18"/>
        <v>1.0548523206751055</v>
      </c>
      <c r="AF58" s="40">
        <f t="shared" si="19"/>
        <v>1.1169312169312169</v>
      </c>
      <c r="AG58" s="297">
        <f t="shared" si="20"/>
        <v>1.6216216216216215</v>
      </c>
      <c r="BJ58" s="288"/>
      <c r="BK58" s="23">
        <v>4</v>
      </c>
      <c r="BL58" s="23"/>
      <c r="BM58" s="447">
        <f t="shared" si="21"/>
        <v>1.0226993865030674</v>
      </c>
      <c r="BN58" s="447">
        <f t="shared" si="22"/>
        <v>0.88707224334600754</v>
      </c>
      <c r="BO58" s="447">
        <f t="shared" si="23"/>
        <v>0.96235565819861435</v>
      </c>
      <c r="BP58" s="447">
        <f t="shared" si="24"/>
        <v>0.66672727272727272</v>
      </c>
      <c r="BQ58" s="447">
        <f t="shared" si="25"/>
        <v>1.2876379690949229</v>
      </c>
      <c r="BR58" s="445">
        <f t="shared" si="26"/>
        <v>0.76179159049360146</v>
      </c>
      <c r="BS58" s="451">
        <f t="shared" si="27"/>
        <v>0.38387096774193546</v>
      </c>
      <c r="BT58" s="571"/>
      <c r="BU58" s="40"/>
    </row>
    <row r="59" spans="1:73" x14ac:dyDescent="0.2">
      <c r="A59" s="288"/>
      <c r="B59" s="23">
        <v>5</v>
      </c>
      <c r="D59" s="445">
        <f t="shared" si="0"/>
        <v>1.0976047904191615</v>
      </c>
      <c r="E59" s="445">
        <f t="shared" si="1"/>
        <v>2.0928251121076231</v>
      </c>
      <c r="F59" s="445">
        <f t="shared" si="2"/>
        <v>0.78669527896995695</v>
      </c>
      <c r="G59" s="445">
        <f t="shared" si="3"/>
        <v>1.7723404255319148</v>
      </c>
      <c r="H59" s="445">
        <f t="shared" si="4"/>
        <v>1.0482180293501049</v>
      </c>
      <c r="I59" s="445">
        <f t="shared" si="5"/>
        <v>1.7431372549019608</v>
      </c>
      <c r="J59" s="445">
        <f t="shared" si="6"/>
        <v>0.93023255813953498</v>
      </c>
      <c r="K59" s="445">
        <f t="shared" si="7"/>
        <v>1.6674999999999998</v>
      </c>
      <c r="L59" s="446">
        <f t="shared" si="8"/>
        <v>0.74811490125673241</v>
      </c>
      <c r="M59" s="575"/>
      <c r="N59" s="23"/>
      <c r="O59" s="288"/>
      <c r="P59" s="23">
        <v>5</v>
      </c>
      <c r="Q59" s="23"/>
      <c r="R59" s="40">
        <f t="shared" si="9"/>
        <v>0.97689655172413803</v>
      </c>
      <c r="S59" s="40">
        <f t="shared" si="10"/>
        <v>1</v>
      </c>
      <c r="T59" s="40">
        <f t="shared" si="11"/>
        <v>0.94063205417607221</v>
      </c>
      <c r="U59" s="40">
        <f t="shared" si="12"/>
        <v>0.21764705882352944</v>
      </c>
      <c r="V59" s="297">
        <f t="shared" si="13"/>
        <v>1.0928961748633881</v>
      </c>
      <c r="X59" s="288"/>
      <c r="Y59" s="23">
        <v>5</v>
      </c>
      <c r="AA59" s="40">
        <f t="shared" si="14"/>
        <v>1.0452542372881357</v>
      </c>
      <c r="AB59" s="40">
        <f t="shared" si="15"/>
        <v>1.3050570962479608</v>
      </c>
      <c r="AC59" s="40">
        <f t="shared" si="16"/>
        <v>0.96549118387909305</v>
      </c>
      <c r="AD59" s="40">
        <f t="shared" si="17"/>
        <v>0.79387755102040825</v>
      </c>
      <c r="AE59" s="40">
        <f t="shared" si="18"/>
        <v>0.70337552742616027</v>
      </c>
      <c r="AF59" s="40">
        <f t="shared" si="19"/>
        <v>0.85238095238095246</v>
      </c>
      <c r="AG59" s="297">
        <f t="shared" si="20"/>
        <v>1.7116216216216216</v>
      </c>
      <c r="BJ59" s="288"/>
      <c r="BK59" s="23">
        <v>5</v>
      </c>
      <c r="BL59" s="23"/>
      <c r="BM59" s="447">
        <f t="shared" si="21"/>
        <v>0.61349693251533743</v>
      </c>
      <c r="BN59" s="447">
        <f t="shared" si="22"/>
        <v>0.69695817490494294</v>
      </c>
      <c r="BO59" s="447">
        <f t="shared" si="23"/>
        <v>1.0006928406466513</v>
      </c>
      <c r="BP59" s="447">
        <f t="shared" si="24"/>
        <v>0.87872727272727269</v>
      </c>
      <c r="BQ59" s="447">
        <f t="shared" si="25"/>
        <v>1.1406181015452539</v>
      </c>
      <c r="BR59" s="445">
        <f t="shared" si="26"/>
        <v>0.51791590493601458</v>
      </c>
      <c r="BS59" s="451">
        <f t="shared" si="27"/>
        <v>0.7682027649769585</v>
      </c>
      <c r="BT59" s="571"/>
      <c r="BU59" s="40"/>
    </row>
    <row r="60" spans="1:73" x14ac:dyDescent="0.2">
      <c r="A60" s="288"/>
      <c r="B60" s="23">
        <v>6</v>
      </c>
      <c r="D60" s="40">
        <f t="shared" si="0"/>
        <v>1.1976047904191616</v>
      </c>
      <c r="E60" s="40">
        <f t="shared" si="1"/>
        <v>1.0461883408071748</v>
      </c>
      <c r="F60" s="40">
        <f t="shared" si="2"/>
        <v>0.78669527896995695</v>
      </c>
      <c r="G60" s="40">
        <f t="shared" si="3"/>
        <v>3.1914893617021276</v>
      </c>
      <c r="H60" s="40">
        <f t="shared" si="4"/>
        <v>1.0482180293501049</v>
      </c>
      <c r="I60" s="40">
        <f t="shared" si="5"/>
        <v>1.5248366013071897</v>
      </c>
      <c r="J60" s="40">
        <f t="shared" si="6"/>
        <v>1.0076744186046511</v>
      </c>
      <c r="K60" s="40">
        <f t="shared" si="7"/>
        <v>2.9175</v>
      </c>
      <c r="L60" s="297">
        <f t="shared" si="8"/>
        <v>0.74811490125673241</v>
      </c>
      <c r="O60" s="288"/>
      <c r="P60" s="23">
        <v>6</v>
      </c>
      <c r="Q60" s="23"/>
      <c r="R60" s="40">
        <f t="shared" si="9"/>
        <v>1.1493103448275863</v>
      </c>
      <c r="S60" s="40">
        <f t="shared" si="10"/>
        <v>1.0834999999999999</v>
      </c>
      <c r="T60" s="40">
        <f t="shared" si="11"/>
        <v>0.75237020316027081</v>
      </c>
      <c r="U60" s="40">
        <f t="shared" si="12"/>
        <v>0.32679738562091504</v>
      </c>
      <c r="V60" s="297">
        <f t="shared" si="13"/>
        <v>0.63770491803278684</v>
      </c>
      <c r="X60" s="288"/>
      <c r="Y60" s="23">
        <v>6</v>
      </c>
      <c r="AA60" s="40">
        <f t="shared" si="14"/>
        <v>0.98864406779661029</v>
      </c>
      <c r="AB60" s="40">
        <f t="shared" si="15"/>
        <v>1.1146818923327897</v>
      </c>
      <c r="AC60" s="40">
        <f t="shared" si="16"/>
        <v>0.92367758186397986</v>
      </c>
      <c r="AD60" s="40">
        <f t="shared" si="17"/>
        <v>0.9068027210884354</v>
      </c>
      <c r="AE60" s="40">
        <f t="shared" si="18"/>
        <v>0.63291139240506333</v>
      </c>
      <c r="AF60" s="40">
        <f t="shared" si="19"/>
        <v>0.76419753086419762</v>
      </c>
      <c r="AG60" s="297">
        <f t="shared" si="20"/>
        <v>1.4413513513513514</v>
      </c>
      <c r="BJ60" s="288"/>
      <c r="BK60" s="23">
        <v>6</v>
      </c>
      <c r="BL60" s="23"/>
      <c r="BM60" s="41">
        <f t="shared" si="21"/>
        <v>0.71595092024539875</v>
      </c>
      <c r="BN60" s="41">
        <f t="shared" si="22"/>
        <v>0.76045627376425862</v>
      </c>
      <c r="BO60" s="41">
        <f t="shared" si="23"/>
        <v>1.4242494226327946</v>
      </c>
      <c r="BP60" s="41">
        <f t="shared" si="24"/>
        <v>0.54545454545454541</v>
      </c>
      <c r="BQ60" s="41">
        <f t="shared" si="25"/>
        <v>1.1406181015452539</v>
      </c>
      <c r="BR60" s="40">
        <f t="shared" si="26"/>
        <v>0.63985374771480796</v>
      </c>
      <c r="BS60" s="317">
        <f t="shared" si="27"/>
        <v>0.84470046082949302</v>
      </c>
      <c r="BU60" s="40"/>
    </row>
    <row r="61" spans="1:73" x14ac:dyDescent="0.2">
      <c r="A61" s="288"/>
      <c r="B61" s="23">
        <v>7</v>
      </c>
      <c r="D61" s="40">
        <f t="shared" si="0"/>
        <v>0.9982035928143711</v>
      </c>
      <c r="E61" s="40">
        <f t="shared" si="1"/>
        <v>1.569506726457399</v>
      </c>
      <c r="F61" s="40">
        <f t="shared" si="2"/>
        <v>1.1446351931330472</v>
      </c>
      <c r="G61" s="40">
        <f t="shared" si="3"/>
        <v>4.6106382978723408</v>
      </c>
      <c r="H61" s="40">
        <f t="shared" si="4"/>
        <v>1.0132075471698114</v>
      </c>
      <c r="I61" s="40">
        <f t="shared" si="5"/>
        <v>2.2875816993464051</v>
      </c>
      <c r="J61" s="40">
        <f t="shared" si="6"/>
        <v>1.0853488372093023</v>
      </c>
      <c r="K61" s="40">
        <f t="shared" si="7"/>
        <v>1.25</v>
      </c>
      <c r="L61" s="297">
        <f t="shared" si="8"/>
        <v>0.89766606822262107</v>
      </c>
      <c r="O61" s="288"/>
      <c r="P61" s="23">
        <v>7</v>
      </c>
      <c r="Q61" s="23"/>
      <c r="R61" s="40">
        <f t="shared" si="9"/>
        <v>0.97689655172413803</v>
      </c>
      <c r="S61" s="40">
        <f t="shared" si="10"/>
        <v>0.83349999999999991</v>
      </c>
      <c r="T61" s="40">
        <f t="shared" si="11"/>
        <v>0.86523702031602701</v>
      </c>
      <c r="U61" s="40">
        <f t="shared" si="12"/>
        <v>0.10915032679738562</v>
      </c>
      <c r="V61" s="297">
        <f t="shared" si="13"/>
        <v>1.7306010928961748</v>
      </c>
      <c r="X61" s="288"/>
      <c r="Y61" s="23">
        <v>7</v>
      </c>
      <c r="AA61" s="40">
        <f t="shared" si="14"/>
        <v>1.0452542372881357</v>
      </c>
      <c r="AB61" s="40">
        <f t="shared" si="15"/>
        <v>0.89722675367047322</v>
      </c>
      <c r="AC61" s="40">
        <f t="shared" si="16"/>
        <v>0.96549118387909305</v>
      </c>
      <c r="AD61" s="40">
        <f t="shared" si="17"/>
        <v>1.0204081632653061</v>
      </c>
      <c r="AE61" s="40">
        <f t="shared" si="18"/>
        <v>1.0548523206751055</v>
      </c>
      <c r="AF61" s="40">
        <f t="shared" si="19"/>
        <v>0.88183421516754856</v>
      </c>
      <c r="AG61" s="297">
        <f t="shared" si="20"/>
        <v>1.6216216216216215</v>
      </c>
      <c r="BJ61" s="288"/>
      <c r="BK61" s="23">
        <v>7</v>
      </c>
      <c r="BL61" s="23"/>
      <c r="BM61" s="41">
        <f t="shared" si="21"/>
        <v>0.40920245398773003</v>
      </c>
      <c r="BN61" s="41">
        <f t="shared" si="22"/>
        <v>0.82395437262357407</v>
      </c>
      <c r="BO61" s="41">
        <f t="shared" si="23"/>
        <v>1.3087759815242495</v>
      </c>
      <c r="BP61" s="41">
        <f t="shared" si="24"/>
        <v>0.45454545454545453</v>
      </c>
      <c r="BQ61" s="41">
        <f t="shared" si="25"/>
        <v>1.3613686534216336</v>
      </c>
      <c r="BR61" s="40">
        <f t="shared" si="26"/>
        <v>0.85319926873857399</v>
      </c>
      <c r="BS61" s="317">
        <f t="shared" si="27"/>
        <v>0.7682027649769585</v>
      </c>
      <c r="BU61" s="40"/>
    </row>
    <row r="62" spans="1:73" x14ac:dyDescent="0.2">
      <c r="A62" s="288"/>
      <c r="B62" s="23">
        <v>8</v>
      </c>
      <c r="D62" s="40">
        <f t="shared" si="0"/>
        <v>1.397005988023952</v>
      </c>
      <c r="E62" s="40">
        <f t="shared" si="1"/>
        <v>2.1672645739910315</v>
      </c>
      <c r="F62" s="40">
        <f t="shared" si="2"/>
        <v>0.85836909871244638</v>
      </c>
      <c r="G62" s="40">
        <f t="shared" si="3"/>
        <v>3.5468085106382974</v>
      </c>
      <c r="H62" s="40">
        <f t="shared" si="4"/>
        <v>1.0482180293501049</v>
      </c>
      <c r="I62" s="40">
        <f t="shared" si="5"/>
        <v>2.6143790849673203</v>
      </c>
      <c r="J62" s="40">
        <f t="shared" si="6"/>
        <v>0.89139534883720928</v>
      </c>
      <c r="K62" s="40">
        <f t="shared" si="7"/>
        <v>2.0825</v>
      </c>
      <c r="L62" s="297">
        <f t="shared" si="8"/>
        <v>0.77791741472172349</v>
      </c>
      <c r="O62" s="288"/>
      <c r="P62" s="23">
        <v>8</v>
      </c>
      <c r="Q62" s="23"/>
      <c r="R62" s="40">
        <f t="shared" si="9"/>
        <v>0.97689655172413803</v>
      </c>
      <c r="S62" s="40">
        <f t="shared" si="10"/>
        <v>1</v>
      </c>
      <c r="T62" s="40">
        <f t="shared" si="11"/>
        <v>0.79006772009029336</v>
      </c>
      <c r="U62" s="40">
        <f t="shared" si="12"/>
        <v>0.43594771241830066</v>
      </c>
      <c r="V62" s="297">
        <f t="shared" si="13"/>
        <v>1.2748633879781421</v>
      </c>
      <c r="X62" s="288"/>
      <c r="Y62" s="23">
        <v>8</v>
      </c>
      <c r="AA62" s="40">
        <f t="shared" si="14"/>
        <v>1.0452542372881357</v>
      </c>
      <c r="AB62" s="40">
        <f t="shared" si="15"/>
        <v>1.1146818923327897</v>
      </c>
      <c r="AC62" s="40">
        <f t="shared" si="16"/>
        <v>0.83954659949622157</v>
      </c>
      <c r="AD62" s="40">
        <f t="shared" si="17"/>
        <v>0.6802721088435375</v>
      </c>
      <c r="AE62" s="40">
        <f t="shared" si="18"/>
        <v>0.56244725738396628</v>
      </c>
      <c r="AF62" s="40">
        <f t="shared" si="19"/>
        <v>0.70546737213403887</v>
      </c>
      <c r="AG62" s="297">
        <f t="shared" si="20"/>
        <v>1.5764864864864867</v>
      </c>
      <c r="BJ62" s="288"/>
      <c r="BK62" s="23">
        <v>8</v>
      </c>
      <c r="BL62" s="23"/>
      <c r="BM62" s="41">
        <f t="shared" si="21"/>
        <v>0.92024539877300604</v>
      </c>
      <c r="BN62" s="41">
        <f t="shared" si="22"/>
        <v>0.69695817490494294</v>
      </c>
      <c r="BO62" s="41">
        <f t="shared" si="23"/>
        <v>1.1933025404157045</v>
      </c>
      <c r="BP62" s="41">
        <f t="shared" si="24"/>
        <v>0.66672727272727272</v>
      </c>
      <c r="BQ62" s="41">
        <f t="shared" si="25"/>
        <v>1.2876379690949229</v>
      </c>
      <c r="BR62" s="40">
        <f t="shared" si="26"/>
        <v>0.76179159049360146</v>
      </c>
      <c r="BS62" s="317">
        <f t="shared" si="27"/>
        <v>0.92165898617511521</v>
      </c>
      <c r="BU62" s="40"/>
    </row>
    <row r="63" spans="1:73" x14ac:dyDescent="0.2">
      <c r="A63" s="288"/>
      <c r="B63" s="23">
        <v>9</v>
      </c>
      <c r="D63" s="40">
        <f t="shared" si="0"/>
        <v>1.8964071856287423</v>
      </c>
      <c r="E63" s="40">
        <f t="shared" si="1"/>
        <v>2.4663677130044843</v>
      </c>
      <c r="F63" s="40">
        <f t="shared" si="2"/>
        <v>0.64377682403433467</v>
      </c>
      <c r="G63" s="40">
        <f t="shared" si="3"/>
        <v>3.5468085106382974</v>
      </c>
      <c r="H63" s="40">
        <f t="shared" si="4"/>
        <v>1.0832285115303986</v>
      </c>
      <c r="I63" s="40">
        <f t="shared" si="5"/>
        <v>2.0699346405228756</v>
      </c>
      <c r="J63" s="40">
        <f t="shared" si="6"/>
        <v>1.0853488372093023</v>
      </c>
      <c r="K63" s="40">
        <f t="shared" si="7"/>
        <v>2.0825</v>
      </c>
      <c r="L63" s="297">
        <f t="shared" si="8"/>
        <v>0.92764811490125676</v>
      </c>
      <c r="O63" s="288"/>
      <c r="P63" s="23">
        <v>9</v>
      </c>
      <c r="Q63" s="23"/>
      <c r="R63" s="40">
        <f t="shared" si="9"/>
        <v>0.91965517241379313</v>
      </c>
      <c r="S63" s="40">
        <f t="shared" si="10"/>
        <v>1.0834999999999999</v>
      </c>
      <c r="T63" s="40">
        <f t="shared" si="11"/>
        <v>0.94063205417607221</v>
      </c>
      <c r="U63" s="40">
        <f t="shared" si="12"/>
        <v>0.21764705882352944</v>
      </c>
      <c r="V63" s="297">
        <f t="shared" si="13"/>
        <v>1.639344262295082</v>
      </c>
      <c r="X63" s="288"/>
      <c r="Y63" s="23">
        <v>9</v>
      </c>
      <c r="AA63" s="40">
        <f t="shared" si="14"/>
        <v>1.1299999999999999</v>
      </c>
      <c r="AB63" s="40">
        <f t="shared" si="15"/>
        <v>0.92446982055464921</v>
      </c>
      <c r="AC63" s="40">
        <f t="shared" si="16"/>
        <v>0.96549118387909305</v>
      </c>
      <c r="AD63" s="40">
        <f t="shared" si="17"/>
        <v>1.2469387755102042</v>
      </c>
      <c r="AE63" s="40">
        <f t="shared" si="18"/>
        <v>0.77341772151898736</v>
      </c>
      <c r="AF63" s="40">
        <f t="shared" si="19"/>
        <v>0.67601410934744266</v>
      </c>
      <c r="AG63" s="297">
        <f t="shared" si="20"/>
        <v>1.4864864864864866</v>
      </c>
      <c r="BJ63" s="288"/>
      <c r="BK63" s="23">
        <v>9</v>
      </c>
      <c r="BL63" s="23"/>
      <c r="BM63" s="41">
        <f t="shared" si="21"/>
        <v>0.92024539877300604</v>
      </c>
      <c r="BN63" s="41">
        <f t="shared" si="22"/>
        <v>1.0771863117870721</v>
      </c>
      <c r="BO63" s="41">
        <f t="shared" si="23"/>
        <v>1.4242494226327946</v>
      </c>
      <c r="BP63" s="41">
        <f t="shared" si="24"/>
        <v>0.84854545454545449</v>
      </c>
      <c r="BQ63" s="41">
        <f t="shared" si="25"/>
        <v>1.2509933774834436</v>
      </c>
      <c r="BR63" s="40">
        <f t="shared" si="26"/>
        <v>0.85319926873857399</v>
      </c>
      <c r="BS63" s="317">
        <f t="shared" si="27"/>
        <v>0.69124423963133641</v>
      </c>
      <c r="BU63" s="40"/>
    </row>
    <row r="64" spans="1:73" x14ac:dyDescent="0.2">
      <c r="A64" s="288"/>
      <c r="B64" s="23">
        <v>10</v>
      </c>
      <c r="D64" s="40">
        <f t="shared" si="0"/>
        <v>1.7964071856287422</v>
      </c>
      <c r="E64" s="40">
        <f t="shared" si="1"/>
        <v>3.5874439461883409</v>
      </c>
      <c r="F64" s="40">
        <f t="shared" si="2"/>
        <v>1.0012875536480685</v>
      </c>
      <c r="G64" s="40">
        <f t="shared" si="3"/>
        <v>5.6744680851063825</v>
      </c>
      <c r="H64" s="40">
        <f t="shared" si="4"/>
        <v>1.1880503144654089</v>
      </c>
      <c r="I64" s="40">
        <f t="shared" si="5"/>
        <v>2.0699346405228756</v>
      </c>
      <c r="J64" s="40">
        <f t="shared" si="6"/>
        <v>1.0076744186046511</v>
      </c>
      <c r="K64" s="40">
        <f t="shared" si="7"/>
        <v>2.5</v>
      </c>
      <c r="L64" s="297">
        <f t="shared" si="8"/>
        <v>0.71813285457809695</v>
      </c>
      <c r="O64" s="288"/>
      <c r="P64" s="23">
        <v>10</v>
      </c>
      <c r="Q64" s="23"/>
      <c r="R64" s="40">
        <f t="shared" si="9"/>
        <v>1.0920689655172413</v>
      </c>
      <c r="S64" s="40">
        <f t="shared" si="10"/>
        <v>0.66649999999999998</v>
      </c>
      <c r="T64" s="40">
        <f t="shared" si="11"/>
        <v>0.71489841986455982</v>
      </c>
      <c r="U64" s="40">
        <f t="shared" si="12"/>
        <v>0.21764705882352944</v>
      </c>
      <c r="V64" s="297">
        <f t="shared" si="13"/>
        <v>1.639344262295082</v>
      </c>
      <c r="X64" s="288"/>
      <c r="Y64" s="23">
        <v>10</v>
      </c>
      <c r="AA64" s="40">
        <f t="shared" si="14"/>
        <v>1.1864406779661016</v>
      </c>
      <c r="AB64" s="40">
        <f t="shared" si="15"/>
        <v>0.89722675367047322</v>
      </c>
      <c r="AC64" s="40">
        <f t="shared" si="16"/>
        <v>1.0075566750629723</v>
      </c>
      <c r="AD64" s="40">
        <f t="shared" si="17"/>
        <v>1.4741496598639456</v>
      </c>
      <c r="AE64" s="40">
        <f t="shared" si="18"/>
        <v>0.91434599156118146</v>
      </c>
      <c r="AF64" s="40">
        <f t="shared" si="19"/>
        <v>0.76419753086419762</v>
      </c>
      <c r="AG64" s="297">
        <f t="shared" si="20"/>
        <v>1.2162162162162162</v>
      </c>
      <c r="BJ64" s="288"/>
      <c r="BK64" s="23">
        <v>10</v>
      </c>
      <c r="BL64" s="23"/>
      <c r="BM64" s="41">
        <f t="shared" si="21"/>
        <v>0.71595092024539875</v>
      </c>
      <c r="BN64" s="41">
        <f t="shared" si="22"/>
        <v>0.9505703422053231</v>
      </c>
      <c r="BO64" s="41">
        <f t="shared" si="23"/>
        <v>1.1933025404157045</v>
      </c>
      <c r="BP64" s="41">
        <f t="shared" si="24"/>
        <v>0.96963636363636352</v>
      </c>
      <c r="BQ64" s="41">
        <f t="shared" si="25"/>
        <v>1.1406181015452539</v>
      </c>
      <c r="BR64" s="40">
        <f t="shared" si="26"/>
        <v>0.73126142595978061</v>
      </c>
      <c r="BS64" s="317">
        <f t="shared" si="27"/>
        <v>1.1520737327188941</v>
      </c>
      <c r="BU64" s="40"/>
    </row>
    <row r="65" spans="1:73" x14ac:dyDescent="0.2">
      <c r="A65" s="288"/>
      <c r="B65" s="23">
        <v>11</v>
      </c>
      <c r="D65" s="40">
        <f t="shared" si="0"/>
        <v>1.597005988023952</v>
      </c>
      <c r="E65" s="40">
        <f t="shared" si="1"/>
        <v>2.8399103139013451</v>
      </c>
      <c r="F65" s="40">
        <f t="shared" si="2"/>
        <v>1.1446351931330472</v>
      </c>
      <c r="G65" s="40">
        <f t="shared" si="3"/>
        <v>4.9638297872340429</v>
      </c>
      <c r="H65" s="40">
        <f t="shared" si="4"/>
        <v>1.1530398322851154</v>
      </c>
      <c r="I65" s="40">
        <f t="shared" si="5"/>
        <v>1.9607843137254901</v>
      </c>
      <c r="J65" s="40">
        <f t="shared" si="6"/>
        <v>1.0853488372093023</v>
      </c>
      <c r="K65" s="40">
        <f t="shared" si="7"/>
        <v>2.5</v>
      </c>
      <c r="L65" s="297">
        <f t="shared" si="8"/>
        <v>0.9874326750448833</v>
      </c>
      <c r="O65" s="288"/>
      <c r="P65" s="23">
        <v>11</v>
      </c>
      <c r="Q65" s="23"/>
      <c r="R65" s="40">
        <f t="shared" si="9"/>
        <v>1.2068965517241379</v>
      </c>
      <c r="S65" s="40">
        <f t="shared" si="10"/>
        <v>1.1664999999999999</v>
      </c>
      <c r="T65" s="40">
        <f t="shared" si="11"/>
        <v>0.67720090293453716</v>
      </c>
      <c r="U65" s="40">
        <f t="shared" si="12"/>
        <v>0.43594771241830066</v>
      </c>
      <c r="V65" s="297">
        <f t="shared" si="13"/>
        <v>0.81967213114754101</v>
      </c>
      <c r="X65" s="288"/>
      <c r="Y65" s="23">
        <v>11</v>
      </c>
      <c r="AA65" s="40">
        <f t="shared" si="14"/>
        <v>1.158135593220339</v>
      </c>
      <c r="AB65" s="40">
        <f t="shared" si="15"/>
        <v>0.92446982055464921</v>
      </c>
      <c r="AC65" s="40">
        <f t="shared" si="16"/>
        <v>1.0075566750629723</v>
      </c>
      <c r="AD65" s="40">
        <f t="shared" si="17"/>
        <v>2.3809523809523809</v>
      </c>
      <c r="AE65" s="40">
        <f t="shared" si="18"/>
        <v>0.84388185654008452</v>
      </c>
      <c r="AF65" s="40">
        <f t="shared" si="19"/>
        <v>0.70546737213403887</v>
      </c>
      <c r="AG65" s="297">
        <f t="shared" si="20"/>
        <v>1.3513513513513513</v>
      </c>
      <c r="BJ65" s="288"/>
      <c r="BK65" s="23">
        <v>11</v>
      </c>
      <c r="BL65" s="23"/>
      <c r="BM65" s="41">
        <f t="shared" si="21"/>
        <v>0.61349693251533743</v>
      </c>
      <c r="BN65" s="41">
        <f t="shared" si="22"/>
        <v>1.2673003802281368</v>
      </c>
      <c r="BO65" s="41">
        <f t="shared" si="23"/>
        <v>1.6935334872979213</v>
      </c>
      <c r="BP65" s="41">
        <f t="shared" si="24"/>
        <v>1.0303636363636361</v>
      </c>
      <c r="BQ65" s="41">
        <f t="shared" si="25"/>
        <v>1.1037527593818983</v>
      </c>
      <c r="BR65" s="40">
        <f t="shared" si="26"/>
        <v>0.70073126142595965</v>
      </c>
      <c r="BS65" s="317">
        <f t="shared" si="27"/>
        <v>3.3792626728110595</v>
      </c>
      <c r="BU65" s="40"/>
    </row>
    <row r="66" spans="1:73" x14ac:dyDescent="0.2">
      <c r="A66" s="288"/>
      <c r="B66" s="23">
        <v>12</v>
      </c>
      <c r="D66" s="40">
        <f t="shared" si="0"/>
        <v>2.0958083832335328</v>
      </c>
      <c r="E66" s="40">
        <f t="shared" si="1"/>
        <v>1.4946188340807174</v>
      </c>
      <c r="F66" s="40">
        <f t="shared" si="2"/>
        <v>0.5008583690987124</v>
      </c>
      <c r="G66" s="40">
        <f t="shared" si="3"/>
        <v>5.3191489361702127</v>
      </c>
      <c r="H66" s="40">
        <f t="shared" si="4"/>
        <v>1.1880503144654089</v>
      </c>
      <c r="I66" s="40">
        <f t="shared" si="5"/>
        <v>1.8516339869281047</v>
      </c>
      <c r="J66" s="40">
        <f t="shared" si="6"/>
        <v>1.0076744186046511</v>
      </c>
      <c r="K66" s="40">
        <f t="shared" si="7"/>
        <v>2.0825</v>
      </c>
      <c r="L66" s="297">
        <f t="shared" si="8"/>
        <v>0.86768402154398561</v>
      </c>
      <c r="O66" s="288"/>
      <c r="P66" s="23">
        <v>12</v>
      </c>
      <c r="Q66" s="23"/>
      <c r="R66" s="40">
        <f t="shared" si="9"/>
        <v>1.1493103448275863</v>
      </c>
      <c r="S66" s="40">
        <f t="shared" si="10"/>
        <v>1.1664999999999999</v>
      </c>
      <c r="T66" s="40">
        <f t="shared" si="11"/>
        <v>1.0534988713318285</v>
      </c>
      <c r="U66" s="40">
        <f t="shared" si="12"/>
        <v>0.21764705882352944</v>
      </c>
      <c r="V66" s="297">
        <f t="shared" si="13"/>
        <v>2.1857923497267762</v>
      </c>
      <c r="X66" s="288"/>
      <c r="Y66" s="23">
        <v>12</v>
      </c>
      <c r="AA66" s="40">
        <f t="shared" si="14"/>
        <v>1.1299999999999999</v>
      </c>
      <c r="AB66" s="40">
        <f t="shared" si="15"/>
        <v>0.8429037520391518</v>
      </c>
      <c r="AC66" s="40">
        <f t="shared" si="16"/>
        <v>0.92367758186397986</v>
      </c>
      <c r="AD66" s="40">
        <f t="shared" si="17"/>
        <v>1.2469387755102042</v>
      </c>
      <c r="AE66" s="40">
        <f t="shared" si="18"/>
        <v>0.98438818565400854</v>
      </c>
      <c r="AF66" s="40">
        <f t="shared" si="19"/>
        <v>0.67601410934744266</v>
      </c>
      <c r="AG66" s="297">
        <f t="shared" si="20"/>
        <v>1.2162162162162162</v>
      </c>
      <c r="BJ66" s="288"/>
      <c r="BK66" s="23">
        <v>12</v>
      </c>
      <c r="BL66" s="23"/>
      <c r="BM66" s="41">
        <f t="shared" si="21"/>
        <v>0.92024539877300604</v>
      </c>
      <c r="BN66" s="41">
        <f t="shared" si="22"/>
        <v>1.0140684410646388</v>
      </c>
      <c r="BO66" s="41">
        <f t="shared" si="23"/>
        <v>1.8475750577367207</v>
      </c>
      <c r="BP66" s="41">
        <f t="shared" si="24"/>
        <v>0.66672727272727272</v>
      </c>
      <c r="BQ66" s="41">
        <f t="shared" si="25"/>
        <v>1.3980132450331124</v>
      </c>
      <c r="BR66" s="40">
        <f t="shared" si="26"/>
        <v>0.51791590493601458</v>
      </c>
      <c r="BS66" s="317">
        <f t="shared" si="27"/>
        <v>1.3055299539170506</v>
      </c>
      <c r="BU66" s="40"/>
    </row>
    <row r="67" spans="1:73" x14ac:dyDescent="0.2">
      <c r="A67" s="288"/>
      <c r="B67" s="23">
        <v>13</v>
      </c>
      <c r="D67" s="40">
        <f t="shared" si="0"/>
        <v>1.8964071856287423</v>
      </c>
      <c r="E67" s="40">
        <f t="shared" si="1"/>
        <v>2.2421524663677128</v>
      </c>
      <c r="F67" s="40">
        <f t="shared" si="2"/>
        <v>0.71545064377682399</v>
      </c>
      <c r="G67" s="40">
        <f t="shared" si="3"/>
        <v>6.3829787234042552</v>
      </c>
      <c r="H67" s="40">
        <f t="shared" si="4"/>
        <v>1.2228511530398325</v>
      </c>
      <c r="I67" s="40">
        <f t="shared" si="5"/>
        <v>2.3967320261437912</v>
      </c>
      <c r="J67" s="40">
        <f t="shared" si="6"/>
        <v>1.0076744186046511</v>
      </c>
      <c r="K67" s="40">
        <f t="shared" si="7"/>
        <v>0.83250000000000002</v>
      </c>
      <c r="L67" s="297">
        <f t="shared" si="8"/>
        <v>1.0771992818671452</v>
      </c>
      <c r="O67" s="288"/>
      <c r="P67" s="23">
        <v>13</v>
      </c>
      <c r="Q67" s="23"/>
      <c r="R67" s="40">
        <f t="shared" si="9"/>
        <v>1.1493103448275863</v>
      </c>
      <c r="S67" s="40">
        <f t="shared" si="10"/>
        <v>1.4999999999999998</v>
      </c>
      <c r="T67" s="40">
        <f t="shared" si="11"/>
        <v>0.75237020316027081</v>
      </c>
      <c r="U67" s="40">
        <f t="shared" si="12"/>
        <v>0.76274509803921564</v>
      </c>
      <c r="V67" s="297">
        <f t="shared" si="13"/>
        <v>2.0038251366120221</v>
      </c>
      <c r="X67" s="288"/>
      <c r="Y67" s="23">
        <v>13</v>
      </c>
      <c r="AA67" s="40">
        <f t="shared" si="14"/>
        <v>1.158135593220339</v>
      </c>
      <c r="AB67" s="40">
        <f t="shared" si="15"/>
        <v>0.86998368678629689</v>
      </c>
      <c r="AC67" s="40">
        <f t="shared" si="16"/>
        <v>0.96549118387909305</v>
      </c>
      <c r="AD67" s="40">
        <f t="shared" si="17"/>
        <v>1.0204081632653061</v>
      </c>
      <c r="AE67" s="40">
        <f t="shared" si="18"/>
        <v>0.84388185654008452</v>
      </c>
      <c r="AF67" s="40">
        <f t="shared" si="19"/>
        <v>0.76419753086419762</v>
      </c>
      <c r="AG67" s="297">
        <f t="shared" si="20"/>
        <v>1.3513513513513513</v>
      </c>
      <c r="BJ67" s="288"/>
      <c r="BK67" s="23">
        <v>13</v>
      </c>
      <c r="BL67" s="23"/>
      <c r="BM67" s="41">
        <f t="shared" si="21"/>
        <v>1.0226993865030674</v>
      </c>
      <c r="BN67" s="41">
        <f t="shared" si="22"/>
        <v>0.76045627376425862</v>
      </c>
      <c r="BO67" s="41">
        <f t="shared" si="23"/>
        <v>2.3094688221709005</v>
      </c>
      <c r="BP67" s="41">
        <f t="shared" si="24"/>
        <v>0.63636363636363624</v>
      </c>
      <c r="BQ67" s="41">
        <f t="shared" si="25"/>
        <v>1.3980132450331124</v>
      </c>
      <c r="BR67" s="40">
        <f t="shared" si="26"/>
        <v>0.57897623400365628</v>
      </c>
      <c r="BS67" s="317">
        <f t="shared" si="27"/>
        <v>1.3824884792626728</v>
      </c>
      <c r="BU67" s="40"/>
    </row>
    <row r="68" spans="1:73" x14ac:dyDescent="0.2">
      <c r="A68" s="288"/>
      <c r="B68" s="23">
        <v>14</v>
      </c>
      <c r="D68" s="40">
        <f t="shared" si="0"/>
        <v>1.397005988023952</v>
      </c>
      <c r="E68" s="40">
        <f t="shared" si="1"/>
        <v>2.0179372197309418</v>
      </c>
      <c r="F68" s="40">
        <f t="shared" si="2"/>
        <v>0.85836909871244638</v>
      </c>
      <c r="G68" s="40">
        <f t="shared" si="3"/>
        <v>4.2553191489361701</v>
      </c>
      <c r="H68" s="40">
        <f t="shared" si="4"/>
        <v>1.2228511530398325</v>
      </c>
      <c r="I68" s="40">
        <f t="shared" si="5"/>
        <v>2.8320261437908498</v>
      </c>
      <c r="J68" s="40">
        <f t="shared" si="6"/>
        <v>1.0465116279069768</v>
      </c>
      <c r="K68" s="40">
        <f t="shared" si="7"/>
        <v>2.5</v>
      </c>
      <c r="L68" s="297">
        <f t="shared" si="8"/>
        <v>1.0771992818671452</v>
      </c>
      <c r="O68" s="288"/>
      <c r="P68" s="23">
        <v>14</v>
      </c>
      <c r="Q68" s="23"/>
      <c r="R68" s="40">
        <f t="shared" si="9"/>
        <v>1.0920689655172413</v>
      </c>
      <c r="S68" s="40">
        <f t="shared" si="10"/>
        <v>1.1664999999999999</v>
      </c>
      <c r="T68" s="40">
        <f t="shared" si="11"/>
        <v>0.60203160270880363</v>
      </c>
      <c r="U68" s="40">
        <f t="shared" si="12"/>
        <v>0.43594771241830066</v>
      </c>
      <c r="V68" s="297">
        <f t="shared" si="13"/>
        <v>2.0038251366120221</v>
      </c>
      <c r="X68" s="288"/>
      <c r="Y68" s="23">
        <v>14</v>
      </c>
      <c r="AA68" s="40">
        <f t="shared" si="14"/>
        <v>1.1016949152542375</v>
      </c>
      <c r="AB68" s="40">
        <f t="shared" si="15"/>
        <v>1.3050570962479608</v>
      </c>
      <c r="AC68" s="40">
        <f t="shared" si="16"/>
        <v>0.96549118387909305</v>
      </c>
      <c r="AD68" s="40">
        <f t="shared" si="17"/>
        <v>1.8142857142857143</v>
      </c>
      <c r="AE68" s="40">
        <f t="shared" si="18"/>
        <v>0.98438818565400854</v>
      </c>
      <c r="AF68" s="40">
        <f t="shared" si="19"/>
        <v>0.64673721340388013</v>
      </c>
      <c r="AG68" s="297">
        <f t="shared" si="20"/>
        <v>1.5316216216216216</v>
      </c>
      <c r="BJ68" s="288"/>
      <c r="BK68" s="23">
        <v>14</v>
      </c>
      <c r="BL68" s="23"/>
      <c r="BM68" s="41">
        <f t="shared" si="21"/>
        <v>1.0226993865030674</v>
      </c>
      <c r="BN68" s="41">
        <f t="shared" si="22"/>
        <v>0.69695817490494294</v>
      </c>
      <c r="BO68" s="41">
        <f t="shared" si="23"/>
        <v>2.6173210161662817</v>
      </c>
      <c r="BP68" s="41">
        <f t="shared" si="24"/>
        <v>0.93945454545454543</v>
      </c>
      <c r="BQ68" s="41">
        <f t="shared" si="25"/>
        <v>1.1406181015452539</v>
      </c>
      <c r="BR68" s="40">
        <f t="shared" si="26"/>
        <v>1.0360146252285192</v>
      </c>
      <c r="BS68" s="317">
        <f t="shared" si="27"/>
        <v>1.6898617511520739</v>
      </c>
      <c r="BU68" s="40"/>
    </row>
    <row r="69" spans="1:73" x14ac:dyDescent="0.2">
      <c r="A69" s="288"/>
      <c r="B69" s="23">
        <v>15</v>
      </c>
      <c r="D69" s="40">
        <f t="shared" si="0"/>
        <v>1.397005988023952</v>
      </c>
      <c r="E69" s="40">
        <f t="shared" si="1"/>
        <v>2.5412556053811657</v>
      </c>
      <c r="F69" s="40">
        <f t="shared" si="2"/>
        <v>0.93004291845493559</v>
      </c>
      <c r="G69" s="40">
        <f t="shared" si="3"/>
        <v>6.3829787234042552</v>
      </c>
      <c r="H69" s="40">
        <f t="shared" si="4"/>
        <v>1.1880503144654089</v>
      </c>
      <c r="I69" s="40">
        <f t="shared" si="5"/>
        <v>2.1784313725490194</v>
      </c>
      <c r="J69" s="40">
        <f t="shared" si="6"/>
        <v>1.0853488372093023</v>
      </c>
      <c r="K69" s="40">
        <f t="shared" si="7"/>
        <v>2.0825</v>
      </c>
      <c r="L69" s="297">
        <f t="shared" si="8"/>
        <v>1.4062836624775583</v>
      </c>
      <c r="O69" s="288"/>
      <c r="P69" s="23">
        <v>15</v>
      </c>
      <c r="Q69" s="23"/>
      <c r="R69" s="40">
        <f t="shared" si="9"/>
        <v>1.2068965517241379</v>
      </c>
      <c r="S69" s="40">
        <f t="shared" si="10"/>
        <v>1</v>
      </c>
      <c r="T69" s="40">
        <f t="shared" si="11"/>
        <v>0.82776523702031612</v>
      </c>
      <c r="U69" s="40">
        <f t="shared" si="12"/>
        <v>0.5444444444444444</v>
      </c>
      <c r="V69" s="297">
        <f t="shared" si="13"/>
        <v>1.548087431693989</v>
      </c>
      <c r="X69" s="288"/>
      <c r="Y69" s="23">
        <v>15</v>
      </c>
      <c r="AA69" s="40">
        <f t="shared" si="14"/>
        <v>1.0733898305084746</v>
      </c>
      <c r="AB69" s="40">
        <f t="shared" si="15"/>
        <v>1.0876019575856444</v>
      </c>
      <c r="AC69" s="40">
        <f t="shared" si="16"/>
        <v>1.0496221662468515</v>
      </c>
      <c r="AD69" s="40">
        <f t="shared" si="17"/>
        <v>1.0204081632653061</v>
      </c>
      <c r="AE69" s="40">
        <f t="shared" si="18"/>
        <v>0.77341772151898736</v>
      </c>
      <c r="AF69" s="40">
        <f t="shared" si="19"/>
        <v>0.88183421516754856</v>
      </c>
      <c r="AG69" s="297">
        <f t="shared" si="20"/>
        <v>1.3513513513513513</v>
      </c>
      <c r="BJ69" s="288"/>
      <c r="BK69" s="23">
        <v>15</v>
      </c>
      <c r="BL69" s="23"/>
      <c r="BM69" s="41">
        <f t="shared" si="21"/>
        <v>0.71595092024539875</v>
      </c>
      <c r="BN69" s="41">
        <f t="shared" si="22"/>
        <v>0.50684410646387834</v>
      </c>
      <c r="BO69" s="41">
        <f t="shared" si="23"/>
        <v>2.9254041570438796</v>
      </c>
      <c r="BP69" s="41">
        <f t="shared" si="24"/>
        <v>1.2423636363636363</v>
      </c>
      <c r="BQ69" s="41">
        <f t="shared" si="25"/>
        <v>1.2876379690949229</v>
      </c>
      <c r="BR69" s="40">
        <f t="shared" si="26"/>
        <v>0.67038391224862892</v>
      </c>
      <c r="BS69" s="317">
        <f t="shared" si="27"/>
        <v>2.4576036866359448</v>
      </c>
      <c r="BU69" s="40"/>
    </row>
    <row r="70" spans="1:73" x14ac:dyDescent="0.2">
      <c r="A70" s="288"/>
      <c r="B70" s="23">
        <v>16</v>
      </c>
      <c r="D70" s="434">
        <f t="shared" si="0"/>
        <v>1.4970059880239519</v>
      </c>
      <c r="E70" s="434">
        <f t="shared" si="1"/>
        <v>1.7188340807174887</v>
      </c>
      <c r="F70" s="434">
        <f t="shared" si="2"/>
        <v>0.64377682403433467</v>
      </c>
      <c r="G70" s="434">
        <f t="shared" si="3"/>
        <v>4.9638297872340429</v>
      </c>
      <c r="H70" s="434">
        <f t="shared" si="4"/>
        <v>1.0482180293501049</v>
      </c>
      <c r="I70" s="434">
        <f t="shared" si="5"/>
        <v>1.9607843137254901</v>
      </c>
      <c r="J70" s="434">
        <f t="shared" si="6"/>
        <v>1.0853488372093023</v>
      </c>
      <c r="K70" s="434">
        <f t="shared" si="7"/>
        <v>2.9175</v>
      </c>
      <c r="L70" s="435">
        <f t="shared" si="8"/>
        <v>1.1669658886894074</v>
      </c>
      <c r="M70" s="576" t="s">
        <v>428</v>
      </c>
      <c r="N70" s="23"/>
      <c r="O70" s="288"/>
      <c r="P70" s="23">
        <v>16</v>
      </c>
      <c r="Q70" s="23"/>
      <c r="R70" s="427">
        <f t="shared" si="9"/>
        <v>1.2644827586206899</v>
      </c>
      <c r="S70" s="427">
        <f t="shared" si="10"/>
        <v>1.25</v>
      </c>
      <c r="T70" s="427">
        <f t="shared" si="11"/>
        <v>1.1663656884875848</v>
      </c>
      <c r="U70" s="427">
        <f t="shared" si="12"/>
        <v>0.76274509803921564</v>
      </c>
      <c r="V70" s="428">
        <f t="shared" si="13"/>
        <v>2.0945355191256829</v>
      </c>
      <c r="X70" s="288"/>
      <c r="Y70" s="23">
        <v>16</v>
      </c>
      <c r="AA70" s="427">
        <f t="shared" si="14"/>
        <v>1.0733898305084746</v>
      </c>
      <c r="AB70" s="427">
        <f t="shared" si="15"/>
        <v>1.1419249592169658</v>
      </c>
      <c r="AC70" s="427">
        <f t="shared" si="16"/>
        <v>1.0496221662468515</v>
      </c>
      <c r="AD70" s="427">
        <f t="shared" si="17"/>
        <v>1.0204081632653061</v>
      </c>
      <c r="AE70" s="427">
        <f t="shared" si="18"/>
        <v>0.77341772151898736</v>
      </c>
      <c r="AF70" s="427">
        <f t="shared" si="19"/>
        <v>0.61728395061728392</v>
      </c>
      <c r="AG70" s="428">
        <f t="shared" si="20"/>
        <v>1.5316216216216216</v>
      </c>
      <c r="BJ70" s="288"/>
      <c r="BK70" s="23">
        <v>16</v>
      </c>
      <c r="BL70" s="23"/>
      <c r="BM70" s="448">
        <f t="shared" si="21"/>
        <v>0.71595092024539875</v>
      </c>
      <c r="BN70" s="448">
        <f t="shared" si="22"/>
        <v>0.38022813688212931</v>
      </c>
      <c r="BO70" s="448">
        <f t="shared" si="23"/>
        <v>2.5404157043879909</v>
      </c>
      <c r="BP70" s="448">
        <f t="shared" si="24"/>
        <v>1.212181818181818</v>
      </c>
      <c r="BQ70" s="448">
        <f t="shared" si="25"/>
        <v>1.324503311258278</v>
      </c>
      <c r="BR70" s="434">
        <f t="shared" si="26"/>
        <v>0.7921389396709323</v>
      </c>
      <c r="BS70" s="452">
        <f t="shared" si="27"/>
        <v>1.4594470046082948</v>
      </c>
      <c r="BT70" s="572" t="s">
        <v>428</v>
      </c>
      <c r="BU70" s="40"/>
    </row>
    <row r="71" spans="1:73" x14ac:dyDescent="0.2">
      <c r="A71" s="288"/>
      <c r="B71" s="23">
        <v>17</v>
      </c>
      <c r="D71" s="434">
        <f t="shared" si="0"/>
        <v>1.4970059880239519</v>
      </c>
      <c r="E71" s="434">
        <f t="shared" si="1"/>
        <v>1.4946188340807174</v>
      </c>
      <c r="F71" s="434">
        <f t="shared" si="2"/>
        <v>1.2158798283261802</v>
      </c>
      <c r="G71" s="434">
        <f t="shared" si="3"/>
        <v>7.0914893617021271</v>
      </c>
      <c r="H71" s="434">
        <f t="shared" si="4"/>
        <v>1.1180293501048217</v>
      </c>
      <c r="I71" s="434">
        <f t="shared" si="5"/>
        <v>1.7431372549019608</v>
      </c>
      <c r="J71" s="434">
        <f t="shared" si="6"/>
        <v>1.1627906976744187</v>
      </c>
      <c r="K71" s="434">
        <f t="shared" si="7"/>
        <v>2.5</v>
      </c>
      <c r="L71" s="435">
        <f t="shared" si="8"/>
        <v>1.1369838420107719</v>
      </c>
      <c r="M71" s="576"/>
      <c r="N71" s="23"/>
      <c r="O71" s="288"/>
      <c r="P71" s="23">
        <v>17</v>
      </c>
      <c r="Q71" s="23"/>
      <c r="R71" s="427">
        <f t="shared" si="9"/>
        <v>1.0920689655172413</v>
      </c>
      <c r="S71" s="427">
        <f t="shared" si="10"/>
        <v>1.25</v>
      </c>
      <c r="T71" s="427">
        <f t="shared" si="11"/>
        <v>0.82776523702031612</v>
      </c>
      <c r="U71" s="427">
        <f t="shared" si="12"/>
        <v>0.21764705882352944</v>
      </c>
      <c r="V71" s="428">
        <f t="shared" si="13"/>
        <v>1.639344262295082</v>
      </c>
      <c r="X71" s="288"/>
      <c r="Y71" s="23">
        <v>17</v>
      </c>
      <c r="AA71" s="427">
        <f t="shared" si="14"/>
        <v>1.0733898305084746</v>
      </c>
      <c r="AB71" s="427">
        <f t="shared" si="15"/>
        <v>1.0876019575856444</v>
      </c>
      <c r="AC71" s="427">
        <f t="shared" si="16"/>
        <v>1.1335012594458438</v>
      </c>
      <c r="AD71" s="427">
        <f t="shared" si="17"/>
        <v>1.2469387755102042</v>
      </c>
      <c r="AE71" s="427">
        <f t="shared" si="18"/>
        <v>0.98438818565400854</v>
      </c>
      <c r="AF71" s="427">
        <f t="shared" si="19"/>
        <v>0.70546737213403887</v>
      </c>
      <c r="AG71" s="428">
        <f t="shared" si="20"/>
        <v>1.5764864864864867</v>
      </c>
      <c r="BJ71" s="288"/>
      <c r="BK71" s="23">
        <v>17</v>
      </c>
      <c r="BL71" s="23"/>
      <c r="BM71" s="448">
        <f t="shared" si="21"/>
        <v>0.81779141104294473</v>
      </c>
      <c r="BN71" s="448">
        <f t="shared" si="22"/>
        <v>0.63384030418250947</v>
      </c>
      <c r="BO71" s="448">
        <f t="shared" si="23"/>
        <v>2.7713625866050808</v>
      </c>
      <c r="BP71" s="448">
        <f t="shared" si="24"/>
        <v>1.1818181818181817</v>
      </c>
      <c r="BQ71" s="448">
        <f t="shared" si="25"/>
        <v>1.1037527593818983</v>
      </c>
      <c r="BR71" s="434">
        <f t="shared" si="26"/>
        <v>1.0054844606946984</v>
      </c>
      <c r="BS71" s="452">
        <f t="shared" si="27"/>
        <v>1.6129032258064515</v>
      </c>
      <c r="BT71" s="572"/>
      <c r="BU71" s="40"/>
    </row>
    <row r="72" spans="1:73" x14ac:dyDescent="0.2">
      <c r="A72" s="288"/>
      <c r="B72" s="23">
        <v>18</v>
      </c>
      <c r="D72" s="434">
        <f t="shared" si="0"/>
        <v>2.295209580838323</v>
      </c>
      <c r="E72" s="434">
        <f t="shared" si="1"/>
        <v>1.4946188340807174</v>
      </c>
      <c r="F72" s="434">
        <f t="shared" si="2"/>
        <v>0.93004291845493559</v>
      </c>
      <c r="G72" s="434">
        <f t="shared" si="3"/>
        <v>5.6744680851063825</v>
      </c>
      <c r="H72" s="434">
        <f t="shared" si="4"/>
        <v>1.1530398322851154</v>
      </c>
      <c r="I72" s="434">
        <f t="shared" si="5"/>
        <v>1.7431372549019608</v>
      </c>
      <c r="J72" s="434">
        <f t="shared" si="6"/>
        <v>1.7053488372093022</v>
      </c>
      <c r="K72" s="434">
        <f t="shared" si="7"/>
        <v>2.9175</v>
      </c>
      <c r="L72" s="435">
        <f t="shared" si="8"/>
        <v>0.95745062836624761</v>
      </c>
      <c r="M72" s="576"/>
      <c r="N72" s="23"/>
      <c r="O72" s="288"/>
      <c r="P72" s="23">
        <v>18</v>
      </c>
      <c r="Q72" s="23"/>
      <c r="R72" s="427">
        <f t="shared" si="9"/>
        <v>1.0920689655172413</v>
      </c>
      <c r="S72" s="427">
        <f t="shared" si="10"/>
        <v>1.1664999999999999</v>
      </c>
      <c r="T72" s="427">
        <f t="shared" si="11"/>
        <v>0.79006772009029336</v>
      </c>
      <c r="U72" s="427">
        <f t="shared" si="12"/>
        <v>0.5444444444444444</v>
      </c>
      <c r="V72" s="428">
        <f t="shared" si="13"/>
        <v>2.0945355191256829</v>
      </c>
      <c r="X72" s="288"/>
      <c r="Y72" s="23">
        <v>18</v>
      </c>
      <c r="AA72" s="427">
        <f t="shared" si="14"/>
        <v>1.0169491525423728</v>
      </c>
      <c r="AB72" s="427">
        <f t="shared" si="15"/>
        <v>0.86998368678629689</v>
      </c>
      <c r="AC72" s="427">
        <f t="shared" si="16"/>
        <v>1.0496221662468515</v>
      </c>
      <c r="AD72" s="427">
        <f t="shared" si="17"/>
        <v>1.4741496598639456</v>
      </c>
      <c r="AE72" s="427">
        <f t="shared" si="18"/>
        <v>0.91434599156118146</v>
      </c>
      <c r="AF72" s="427">
        <f t="shared" si="19"/>
        <v>0.79365079365079372</v>
      </c>
      <c r="AG72" s="428">
        <f t="shared" si="20"/>
        <v>1.6216216216216215</v>
      </c>
      <c r="BJ72" s="288"/>
      <c r="BK72" s="23">
        <v>18</v>
      </c>
      <c r="BL72" s="23"/>
      <c r="BM72" s="448">
        <f t="shared" si="21"/>
        <v>0.81779141104294473</v>
      </c>
      <c r="BN72" s="448">
        <f t="shared" si="22"/>
        <v>0.44372623574144482</v>
      </c>
      <c r="BO72" s="448">
        <f t="shared" si="23"/>
        <v>2.7713625866050808</v>
      </c>
      <c r="BP72" s="448">
        <f t="shared" si="24"/>
        <v>1.1818181818181817</v>
      </c>
      <c r="BQ72" s="448">
        <f t="shared" si="25"/>
        <v>0.95651214128035322</v>
      </c>
      <c r="BR72" s="434">
        <f t="shared" si="26"/>
        <v>0.63985374771480796</v>
      </c>
      <c r="BS72" s="452">
        <f t="shared" si="27"/>
        <v>2.3811059907834102</v>
      </c>
      <c r="BT72" s="572"/>
      <c r="BU72" s="40"/>
    </row>
    <row r="73" spans="1:73" x14ac:dyDescent="0.2">
      <c r="A73" s="288"/>
      <c r="B73" s="23">
        <v>19</v>
      </c>
      <c r="D73" s="434">
        <f t="shared" si="0"/>
        <v>1.597005988023952</v>
      </c>
      <c r="E73" s="434">
        <f t="shared" si="1"/>
        <v>1.9430493273542602</v>
      </c>
      <c r="F73" s="434">
        <f t="shared" si="2"/>
        <v>0.85836909871244638</v>
      </c>
      <c r="G73" s="434">
        <f t="shared" si="3"/>
        <v>4.6106382978723408</v>
      </c>
      <c r="H73" s="434">
        <f t="shared" si="4"/>
        <v>1.2928721174004194</v>
      </c>
      <c r="I73" s="434">
        <f t="shared" si="5"/>
        <v>2.9411764705882355</v>
      </c>
      <c r="J73" s="434">
        <f t="shared" si="6"/>
        <v>1.0076744186046511</v>
      </c>
      <c r="K73" s="434">
        <f t="shared" si="7"/>
        <v>2.9175</v>
      </c>
      <c r="L73" s="435">
        <f t="shared" si="8"/>
        <v>1.1369838420107719</v>
      </c>
      <c r="M73" s="576"/>
      <c r="N73" s="23"/>
      <c r="O73" s="288"/>
      <c r="P73" s="23">
        <v>19</v>
      </c>
      <c r="Q73" s="23"/>
      <c r="R73" s="427">
        <f t="shared" si="9"/>
        <v>1.2644827586206899</v>
      </c>
      <c r="S73" s="427">
        <f t="shared" si="10"/>
        <v>1.3334999999999999</v>
      </c>
      <c r="T73" s="427">
        <f t="shared" si="11"/>
        <v>0.79006772009029336</v>
      </c>
      <c r="U73" s="427">
        <f t="shared" si="12"/>
        <v>0.21764705882352944</v>
      </c>
      <c r="V73" s="428">
        <f t="shared" si="13"/>
        <v>1.548087431693989</v>
      </c>
      <c r="X73" s="288"/>
      <c r="Y73" s="23">
        <v>19</v>
      </c>
      <c r="AA73" s="427">
        <f t="shared" si="14"/>
        <v>1.1864406779661016</v>
      </c>
      <c r="AB73" s="427">
        <f t="shared" si="15"/>
        <v>1.1146818923327897</v>
      </c>
      <c r="AC73" s="427">
        <f t="shared" si="16"/>
        <v>1.0075566750629723</v>
      </c>
      <c r="AD73" s="427">
        <f t="shared" si="17"/>
        <v>0.79387755102040825</v>
      </c>
      <c r="AE73" s="427">
        <f t="shared" si="18"/>
        <v>0.91434599156118146</v>
      </c>
      <c r="AF73" s="427">
        <f t="shared" si="19"/>
        <v>0.70546737213403887</v>
      </c>
      <c r="AG73" s="428">
        <f t="shared" si="20"/>
        <v>1.8018918918918918</v>
      </c>
      <c r="BJ73" s="288"/>
      <c r="BK73" s="23">
        <v>19</v>
      </c>
      <c r="BL73" s="23"/>
      <c r="BM73" s="448">
        <f t="shared" si="21"/>
        <v>0.92024539877300604</v>
      </c>
      <c r="BN73" s="448">
        <f t="shared" si="22"/>
        <v>0.69695817490494294</v>
      </c>
      <c r="BO73" s="448">
        <f t="shared" si="23"/>
        <v>2.9254041570438796</v>
      </c>
      <c r="BP73" s="448">
        <f t="shared" si="24"/>
        <v>1.1514545454545453</v>
      </c>
      <c r="BQ73" s="448">
        <f t="shared" si="25"/>
        <v>1.066887417218543</v>
      </c>
      <c r="BR73" s="434">
        <f t="shared" si="26"/>
        <v>0.82266910420475314</v>
      </c>
      <c r="BS73" s="452">
        <f t="shared" si="27"/>
        <v>1.9967741935483871</v>
      </c>
      <c r="BT73" s="572"/>
      <c r="BU73" s="40"/>
    </row>
    <row r="74" spans="1:73" ht="17" thickBot="1" x14ac:dyDescent="0.25">
      <c r="A74" s="292"/>
      <c r="B74" s="238">
        <v>20</v>
      </c>
      <c r="C74" s="423"/>
      <c r="D74" s="436">
        <f t="shared" si="0"/>
        <v>1.0976047904191615</v>
      </c>
      <c r="E74" s="436">
        <f t="shared" si="1"/>
        <v>2.9147982062780269</v>
      </c>
      <c r="F74" s="436">
        <f t="shared" si="2"/>
        <v>0.64377682403433467</v>
      </c>
      <c r="G74" s="436">
        <f t="shared" si="3"/>
        <v>4.6106382978723408</v>
      </c>
      <c r="H74" s="436">
        <f t="shared" si="4"/>
        <v>1.0832285115303986</v>
      </c>
      <c r="I74" s="436">
        <f t="shared" si="5"/>
        <v>2.723529411764706</v>
      </c>
      <c r="J74" s="436">
        <f t="shared" si="6"/>
        <v>1.0076744186046511</v>
      </c>
      <c r="K74" s="436">
        <f t="shared" si="7"/>
        <v>2.9175</v>
      </c>
      <c r="L74" s="437">
        <f t="shared" si="8"/>
        <v>1.107181328545781</v>
      </c>
      <c r="M74" s="576"/>
      <c r="N74" s="23"/>
      <c r="O74" s="292"/>
      <c r="P74" s="238">
        <v>20</v>
      </c>
      <c r="Q74" s="238"/>
      <c r="R74" s="429">
        <f t="shared" si="9"/>
        <v>1.2644827586206899</v>
      </c>
      <c r="S74" s="429">
        <f t="shared" si="10"/>
        <v>1.25</v>
      </c>
      <c r="T74" s="429">
        <f t="shared" si="11"/>
        <v>1.0909706546275395</v>
      </c>
      <c r="U74" s="429">
        <f t="shared" si="12"/>
        <v>0.5444444444444444</v>
      </c>
      <c r="V74" s="430">
        <f t="shared" si="13"/>
        <v>2.0945355191256829</v>
      </c>
      <c r="X74" s="292"/>
      <c r="Y74" s="238">
        <v>20</v>
      </c>
      <c r="Z74" s="423"/>
      <c r="AA74" s="429">
        <f t="shared" si="14"/>
        <v>1.0733898305084746</v>
      </c>
      <c r="AB74" s="429">
        <f t="shared" si="15"/>
        <v>0.95154975530179453</v>
      </c>
      <c r="AC74" s="429">
        <f t="shared" si="16"/>
        <v>0.92367758186397986</v>
      </c>
      <c r="AD74" s="429">
        <f t="shared" si="17"/>
        <v>0.9068027210884354</v>
      </c>
      <c r="AE74" s="429">
        <f t="shared" si="18"/>
        <v>0.63291139240506333</v>
      </c>
      <c r="AF74" s="429"/>
      <c r="AG74" s="430">
        <f t="shared" si="20"/>
        <v>0</v>
      </c>
      <c r="BJ74" s="292"/>
      <c r="BK74" s="238">
        <v>20</v>
      </c>
      <c r="BL74" s="238"/>
      <c r="BM74" s="449">
        <f t="shared" si="21"/>
        <v>0.51104294478527601</v>
      </c>
      <c r="BN74" s="449">
        <f t="shared" si="22"/>
        <v>0.82395437262357407</v>
      </c>
      <c r="BO74" s="449">
        <f t="shared" si="23"/>
        <v>3.1177829099307162</v>
      </c>
      <c r="BP74" s="449">
        <f t="shared" si="24"/>
        <v>0.96963636363636352</v>
      </c>
      <c r="BQ74" s="449">
        <f t="shared" si="25"/>
        <v>1.2141280353200883</v>
      </c>
      <c r="BR74" s="436">
        <f t="shared" si="26"/>
        <v>0.7921389396709323</v>
      </c>
      <c r="BS74" s="453">
        <f t="shared" si="27"/>
        <v>2.3811059907834102</v>
      </c>
      <c r="BT74" s="572"/>
      <c r="BU74" s="40"/>
    </row>
    <row r="75" spans="1:73" ht="17" thickBot="1" x14ac:dyDescent="0.25">
      <c r="R75" s="40"/>
      <c r="S75" s="40"/>
      <c r="T75" s="40"/>
      <c r="U75" s="40"/>
      <c r="V75" s="40"/>
      <c r="BM75" s="39"/>
      <c r="BN75" s="41"/>
      <c r="BO75" s="39"/>
      <c r="BP75" s="39"/>
      <c r="BQ75" s="39"/>
      <c r="BR75" s="39"/>
      <c r="BS75" s="39"/>
    </row>
    <row r="76" spans="1:73" ht="17" customHeight="1" x14ac:dyDescent="0.2">
      <c r="A76" s="545" t="s">
        <v>425</v>
      </c>
      <c r="O76" s="545" t="s">
        <v>425</v>
      </c>
      <c r="R76" s="40"/>
      <c r="S76" s="40"/>
      <c r="T76" s="40"/>
      <c r="U76" s="40"/>
      <c r="V76" s="40"/>
      <c r="X76" s="545" t="s">
        <v>425</v>
      </c>
      <c r="BJ76" s="545" t="s">
        <v>418</v>
      </c>
    </row>
    <row r="77" spans="1:73" ht="17" customHeight="1" thickBot="1" x14ac:dyDescent="0.25">
      <c r="A77" s="546"/>
      <c r="O77" s="546"/>
      <c r="R77" s="39"/>
      <c r="S77" s="39"/>
      <c r="T77" s="39"/>
      <c r="U77" s="39"/>
      <c r="V77" s="39"/>
      <c r="X77" s="546"/>
      <c r="Z77" s="71"/>
      <c r="BJ77" s="546"/>
    </row>
    <row r="78" spans="1:73" ht="17" customHeight="1" thickBot="1" x14ac:dyDescent="0.25">
      <c r="BT78" s="40"/>
      <c r="BU78" s="40"/>
    </row>
    <row r="79" spans="1:73" x14ac:dyDescent="0.2">
      <c r="B79" s="598" t="s">
        <v>344</v>
      </c>
      <c r="C79" s="599"/>
      <c r="D79" s="77">
        <f>AVERAGE(D17:D21)</f>
        <v>0.16665999999999997</v>
      </c>
      <c r="E79" s="77">
        <f t="shared" ref="E79:L79" si="31">AVERAGE(E17:E21)</f>
        <v>0.22334000000000001</v>
      </c>
      <c r="F79" s="77">
        <f t="shared" si="31"/>
        <v>0.23333999999999996</v>
      </c>
      <c r="G79" s="77">
        <f t="shared" si="31"/>
        <v>4.6679999999999999E-2</v>
      </c>
      <c r="H79" s="77">
        <f t="shared" si="31"/>
        <v>0.47667999999999999</v>
      </c>
      <c r="I79" s="77">
        <f t="shared" si="31"/>
        <v>0.15331999999999998</v>
      </c>
      <c r="J79" s="77">
        <f t="shared" si="31"/>
        <v>0.43</v>
      </c>
      <c r="K79" s="77">
        <f t="shared" si="31"/>
        <v>3.9980000000000002E-2</v>
      </c>
      <c r="L79" s="77">
        <f t="shared" si="31"/>
        <v>0.55666000000000004</v>
      </c>
      <c r="M79" s="40"/>
      <c r="N79" s="40"/>
      <c r="O79" s="40"/>
      <c r="P79" s="598"/>
      <c r="Q79" s="599"/>
      <c r="R79" s="77">
        <f>AVERAGE(R17:R21)</f>
        <v>0.28999999999999998</v>
      </c>
      <c r="S79" s="77">
        <f t="shared" ref="S79:V79" si="32">AVERAGE(S17:S21)</f>
        <v>0.2</v>
      </c>
      <c r="T79" s="77">
        <f t="shared" si="32"/>
        <v>0.44333999999999996</v>
      </c>
      <c r="U79" s="77">
        <f t="shared" si="32"/>
        <v>0.15333999999999998</v>
      </c>
      <c r="V79" s="77">
        <f t="shared" si="32"/>
        <v>0.18331999999999998</v>
      </c>
      <c r="Y79" s="598"/>
      <c r="Z79" s="599"/>
      <c r="AA79" s="77">
        <f>AVERAGE(AA17:AA21)</f>
        <v>0.59000000000000008</v>
      </c>
      <c r="AB79" s="77">
        <f t="shared" ref="AB79:AG79" si="33">AVERAGE(AB17:AB21)</f>
        <v>0.61332000000000009</v>
      </c>
      <c r="AC79" s="77">
        <f t="shared" si="33"/>
        <v>0.39665999999999996</v>
      </c>
      <c r="AD79" s="77">
        <f t="shared" si="33"/>
        <v>0.1467</v>
      </c>
      <c r="AE79" s="77">
        <f t="shared" si="33"/>
        <v>0.23668</v>
      </c>
      <c r="AF79" s="77">
        <f t="shared" si="33"/>
        <v>0.56664000000000003</v>
      </c>
      <c r="AG79" s="77">
        <f t="shared" si="33"/>
        <v>0.37</v>
      </c>
      <c r="BK79" s="598"/>
      <c r="BL79" s="599"/>
      <c r="BM79" s="77">
        <f>AVERAGE(BM17:BM21)</f>
        <v>0.16331999999999999</v>
      </c>
      <c r="BN79" s="77">
        <f t="shared" ref="BN79:BS79" si="34">AVERAGE(BN17:BN21)</f>
        <v>0.26334000000000002</v>
      </c>
      <c r="BO79" s="77">
        <f t="shared" si="34"/>
        <v>0.43334000000000011</v>
      </c>
      <c r="BP79" s="77">
        <f t="shared" si="34"/>
        <v>0.54998000000000002</v>
      </c>
      <c r="BQ79" s="77">
        <f t="shared" si="34"/>
        <v>0.45334000000000002</v>
      </c>
      <c r="BR79" s="77">
        <f t="shared" si="34"/>
        <v>0.54666000000000003</v>
      </c>
      <c r="BS79" s="77">
        <f t="shared" si="34"/>
        <v>0.21668000000000004</v>
      </c>
      <c r="BT79" s="40"/>
      <c r="BU79" s="40"/>
    </row>
    <row r="80" spans="1:73" ht="17" thickBot="1" x14ac:dyDescent="0.25">
      <c r="B80" s="600"/>
      <c r="C80" s="601"/>
      <c r="D80" s="68">
        <f>AVERAGE(D55:D59)</f>
        <v>1.1976047904191616</v>
      </c>
      <c r="E80" s="68">
        <f t="shared" ref="E80:L80" si="35">AVERAGE(E55:E59)</f>
        <v>1.599372197309417</v>
      </c>
      <c r="F80" s="68">
        <f t="shared" si="35"/>
        <v>0.90128755364806867</v>
      </c>
      <c r="G80" s="68">
        <f t="shared" si="35"/>
        <v>1.1348936170212767</v>
      </c>
      <c r="H80" s="68">
        <f t="shared" si="35"/>
        <v>0.99928721174004198</v>
      </c>
      <c r="I80" s="68">
        <f t="shared" si="35"/>
        <v>1.6122875816993463</v>
      </c>
      <c r="J80" s="68">
        <f t="shared" si="35"/>
        <v>0.96902325581395343</v>
      </c>
      <c r="K80" s="68">
        <f t="shared" si="35"/>
        <v>1</v>
      </c>
      <c r="L80" s="68">
        <f t="shared" si="35"/>
        <v>0.85579892280071801</v>
      </c>
      <c r="M80" s="40"/>
      <c r="N80" s="40"/>
      <c r="O80" s="40"/>
      <c r="P80" s="608"/>
      <c r="Q80" s="609"/>
      <c r="R80" s="78">
        <f>AVERAGE(R70:R74)</f>
        <v>1.1955172413793105</v>
      </c>
      <c r="S80" s="78">
        <f>AVERAGE(S70:S74)</f>
        <v>1.25</v>
      </c>
      <c r="T80" s="78">
        <f>AVERAGE(T70:T74)</f>
        <v>0.93304740406320552</v>
      </c>
      <c r="U80" s="78">
        <f>AVERAGE(U70:U74)</f>
        <v>0.45738562091503265</v>
      </c>
      <c r="V80" s="79">
        <f>AVERAGE(V70:V74)</f>
        <v>1.8942076502732239</v>
      </c>
      <c r="Y80" s="608"/>
      <c r="Z80" s="609"/>
      <c r="AA80" s="78">
        <f t="shared" ref="AA80:AG80" si="36">AVERAGE(AA70:AA74)</f>
        <v>1.0847118644067799</v>
      </c>
      <c r="AB80" s="78">
        <f t="shared" si="36"/>
        <v>1.0331484502446984</v>
      </c>
      <c r="AC80" s="78">
        <f t="shared" si="36"/>
        <v>1.0327959697732998</v>
      </c>
      <c r="AD80" s="78">
        <f t="shared" si="36"/>
        <v>1.0884353741496597</v>
      </c>
      <c r="AE80" s="79">
        <f t="shared" si="36"/>
        <v>0.84388185654008441</v>
      </c>
      <c r="AF80" s="79">
        <f t="shared" si="36"/>
        <v>0.70546737213403876</v>
      </c>
      <c r="AG80" s="79">
        <f t="shared" si="36"/>
        <v>1.3063243243243243</v>
      </c>
      <c r="BK80" s="600"/>
      <c r="BL80" s="601"/>
      <c r="BM80" s="78">
        <f>AVERAGE(BM55:BM59)</f>
        <v>0.83852760736196308</v>
      </c>
      <c r="BN80" s="78">
        <f t="shared" ref="BN80:BS80" si="37">AVERAGE(BN55:BN59)</f>
        <v>0.8618250950570342</v>
      </c>
      <c r="BO80" s="78">
        <f t="shared" si="37"/>
        <v>0.93150115473441097</v>
      </c>
      <c r="BP80" s="78">
        <f t="shared" si="37"/>
        <v>0.55759999999999998</v>
      </c>
      <c r="BQ80" s="78">
        <f t="shared" si="37"/>
        <v>1.1846799116997793</v>
      </c>
      <c r="BR80" s="78">
        <f t="shared" si="37"/>
        <v>0.53623400365630702</v>
      </c>
      <c r="BS80" s="78">
        <f t="shared" si="37"/>
        <v>0.70654377880184338</v>
      </c>
      <c r="BT80" s="40"/>
      <c r="BU80" s="40"/>
    </row>
    <row r="81" spans="2:73" ht="17" thickBot="1" x14ac:dyDescent="0.25">
      <c r="B81" s="573"/>
      <c r="C81" s="574"/>
      <c r="D81" s="68">
        <f t="shared" ref="D81:L81" si="38">AVERAGE(D71:D75)</f>
        <v>1.6217065868263472</v>
      </c>
      <c r="E81" s="68">
        <f t="shared" si="38"/>
        <v>1.9617713004484305</v>
      </c>
      <c r="F81" s="68">
        <f t="shared" si="38"/>
        <v>0.91201716738197414</v>
      </c>
      <c r="G81" s="68">
        <f t="shared" si="38"/>
        <v>5.4968085106382985</v>
      </c>
      <c r="H81" s="68">
        <f t="shared" si="38"/>
        <v>1.1617924528301888</v>
      </c>
      <c r="I81" s="68">
        <f t="shared" si="38"/>
        <v>2.287745098039216</v>
      </c>
      <c r="J81" s="68">
        <f t="shared" si="38"/>
        <v>1.2208720930232557</v>
      </c>
      <c r="K81" s="68">
        <f t="shared" si="38"/>
        <v>2.8131250000000003</v>
      </c>
      <c r="L81" s="69">
        <f t="shared" si="38"/>
        <v>1.0846499102333933</v>
      </c>
      <c r="BK81" s="573"/>
      <c r="BL81" s="574"/>
      <c r="BM81" s="78">
        <f t="shared" ref="BM81:BS81" si="39">AVERAGE(BM71:BM75)</f>
        <v>0.7667177914110429</v>
      </c>
      <c r="BN81" s="78">
        <f t="shared" si="39"/>
        <v>0.64961977186311781</v>
      </c>
      <c r="BO81" s="78">
        <f t="shared" si="39"/>
        <v>2.896478060046189</v>
      </c>
      <c r="BP81" s="78">
        <f t="shared" si="39"/>
        <v>1.1211818181818181</v>
      </c>
      <c r="BQ81" s="79">
        <f t="shared" si="39"/>
        <v>1.0853200883002208</v>
      </c>
      <c r="BR81" s="79">
        <f t="shared" si="39"/>
        <v>0.8150365630712979</v>
      </c>
      <c r="BS81" s="79">
        <f t="shared" si="39"/>
        <v>2.0929723502304149</v>
      </c>
      <c r="BT81" s="40"/>
      <c r="BU81" s="40"/>
    </row>
    <row r="82" spans="2:73" x14ac:dyDescent="0.2">
      <c r="D82" s="72"/>
      <c r="E82" s="72"/>
      <c r="F82" s="72"/>
      <c r="G82" s="72"/>
      <c r="H82" s="72"/>
      <c r="I82" s="72"/>
      <c r="J82" s="72"/>
      <c r="K82" s="72"/>
      <c r="L82" s="72"/>
      <c r="AA82" s="39"/>
      <c r="AB82" s="39"/>
      <c r="AC82" s="39"/>
      <c r="AD82" s="39"/>
      <c r="AE82" s="39"/>
      <c r="AF82" s="39"/>
      <c r="AG82" s="39"/>
      <c r="BT82" s="40"/>
      <c r="BU82" s="40"/>
    </row>
    <row r="83" spans="2:73" x14ac:dyDescent="0.2">
      <c r="BT83" s="40"/>
      <c r="BU83" s="40"/>
    </row>
    <row r="84" spans="2:73" x14ac:dyDescent="0.2">
      <c r="BT84" s="40"/>
      <c r="BU84" s="40"/>
    </row>
    <row r="85" spans="2:73" x14ac:dyDescent="0.2">
      <c r="BT85" s="40"/>
      <c r="BU85" s="40"/>
    </row>
    <row r="86" spans="2:73" x14ac:dyDescent="0.2">
      <c r="BT86" s="40"/>
      <c r="BU86" s="40"/>
    </row>
    <row r="87" spans="2:73" x14ac:dyDescent="0.2">
      <c r="BT87" s="40"/>
      <c r="BU87" s="40"/>
    </row>
    <row r="88" spans="2:73" x14ac:dyDescent="0.2">
      <c r="BT88" s="40"/>
      <c r="BU88" s="40"/>
    </row>
    <row r="89" spans="2:73" x14ac:dyDescent="0.2">
      <c r="BT89" s="40"/>
      <c r="BU89" s="40"/>
    </row>
    <row r="90" spans="2:73" x14ac:dyDescent="0.2">
      <c r="BT90" s="40"/>
      <c r="BU90" s="40"/>
    </row>
    <row r="91" spans="2:73" x14ac:dyDescent="0.2">
      <c r="BT91" s="40"/>
      <c r="BU91" s="40"/>
    </row>
    <row r="92" spans="2:73" x14ac:dyDescent="0.2">
      <c r="BT92" s="40"/>
      <c r="BU92" s="40"/>
    </row>
    <row r="93" spans="2:73" x14ac:dyDescent="0.2">
      <c r="BT93" s="40"/>
      <c r="BU93" s="40"/>
    </row>
    <row r="94" spans="2:73" x14ac:dyDescent="0.2">
      <c r="BT94" s="40"/>
      <c r="BU94" s="40"/>
    </row>
    <row r="95" spans="2:73" x14ac:dyDescent="0.2">
      <c r="BT95" s="40"/>
      <c r="BU95" s="40"/>
    </row>
    <row r="96" spans="2:73" x14ac:dyDescent="0.2">
      <c r="BT96" s="40"/>
      <c r="BU96" s="40"/>
    </row>
    <row r="97" spans="72:73" x14ac:dyDescent="0.2">
      <c r="BT97" s="40"/>
      <c r="BU97" s="40"/>
    </row>
    <row r="98" spans="72:73" x14ac:dyDescent="0.2">
      <c r="BT98" s="40"/>
      <c r="BU98" s="40"/>
    </row>
    <row r="99" spans="72:73" x14ac:dyDescent="0.2">
      <c r="BT99" s="40"/>
      <c r="BU99" s="40"/>
    </row>
    <row r="100" spans="72:73" x14ac:dyDescent="0.2">
      <c r="BT100" s="40"/>
      <c r="BU100" s="40"/>
    </row>
    <row r="101" spans="72:73" x14ac:dyDescent="0.2">
      <c r="BT101" s="40"/>
      <c r="BU101" s="40"/>
    </row>
    <row r="102" spans="72:73" x14ac:dyDescent="0.2">
      <c r="BT102" s="40"/>
      <c r="BU102" s="40"/>
    </row>
    <row r="103" spans="72:73" x14ac:dyDescent="0.2">
      <c r="BT103" s="40"/>
      <c r="BU103" s="40"/>
    </row>
    <row r="104" spans="72:73" x14ac:dyDescent="0.2">
      <c r="BT104" s="40"/>
      <c r="BU104" s="40"/>
    </row>
    <row r="105" spans="72:73" x14ac:dyDescent="0.2">
      <c r="BT105" s="40"/>
      <c r="BU105" s="40"/>
    </row>
    <row r="106" spans="72:73" x14ac:dyDescent="0.2">
      <c r="BT106" s="40"/>
      <c r="BU106" s="40"/>
    </row>
    <row r="107" spans="72:73" x14ac:dyDescent="0.2">
      <c r="BT107" s="40"/>
      <c r="BU107" s="40"/>
    </row>
    <row r="108" spans="72:73" x14ac:dyDescent="0.2">
      <c r="BT108" s="40"/>
      <c r="BU108" s="40"/>
    </row>
    <row r="110" spans="72:73" x14ac:dyDescent="0.2">
      <c r="BT110" s="40"/>
      <c r="BU110" s="40"/>
    </row>
    <row r="111" spans="72:73" x14ac:dyDescent="0.2">
      <c r="BT111" s="40"/>
      <c r="BU111" s="40"/>
    </row>
    <row r="112" spans="72:73" x14ac:dyDescent="0.2">
      <c r="BT112" s="40"/>
      <c r="BU112" s="40"/>
    </row>
    <row r="113" spans="72:73" x14ac:dyDescent="0.2">
      <c r="BT113" s="40"/>
      <c r="BU113" s="40"/>
    </row>
    <row r="114" spans="72:73" x14ac:dyDescent="0.2">
      <c r="BT114" s="40"/>
      <c r="BU114" s="40"/>
    </row>
    <row r="115" spans="72:73" x14ac:dyDescent="0.2">
      <c r="BT115" s="40"/>
      <c r="BU115" s="40"/>
    </row>
    <row r="116" spans="72:73" x14ac:dyDescent="0.2">
      <c r="BT116" s="40"/>
      <c r="BU116" s="40"/>
    </row>
    <row r="117" spans="72:73" x14ac:dyDescent="0.2">
      <c r="BT117" s="40"/>
      <c r="BU117" s="40"/>
    </row>
    <row r="118" spans="72:73" x14ac:dyDescent="0.2">
      <c r="BT118" s="40"/>
      <c r="BU118" s="40"/>
    </row>
    <row r="119" spans="72:73" x14ac:dyDescent="0.2">
      <c r="BT119" s="40"/>
      <c r="BU119" s="40"/>
    </row>
    <row r="120" spans="72:73" x14ac:dyDescent="0.2">
      <c r="BT120" s="40"/>
      <c r="BU120" s="40"/>
    </row>
    <row r="121" spans="72:73" x14ac:dyDescent="0.2">
      <c r="BT121" s="40"/>
      <c r="BU121" s="40"/>
    </row>
    <row r="122" spans="72:73" x14ac:dyDescent="0.2">
      <c r="BT122" s="40"/>
      <c r="BU122" s="40"/>
    </row>
    <row r="123" spans="72:73" x14ac:dyDescent="0.2">
      <c r="BT123" s="40"/>
      <c r="BU123" s="40"/>
    </row>
    <row r="124" spans="72:73" x14ac:dyDescent="0.2">
      <c r="BT124" s="40"/>
      <c r="BU124" s="40"/>
    </row>
    <row r="125" spans="72:73" x14ac:dyDescent="0.2">
      <c r="BT125" s="40"/>
      <c r="BU125" s="40"/>
    </row>
    <row r="126" spans="72:73" x14ac:dyDescent="0.2">
      <c r="BT126" s="40"/>
      <c r="BU126" s="40"/>
    </row>
    <row r="127" spans="72:73" x14ac:dyDescent="0.2">
      <c r="BT127" s="40"/>
      <c r="BU127" s="40"/>
    </row>
    <row r="128" spans="72:73" x14ac:dyDescent="0.2">
      <c r="BT128" s="40"/>
      <c r="BU128" s="40"/>
    </row>
    <row r="129" spans="72:73" x14ac:dyDescent="0.2">
      <c r="BT129" s="40"/>
      <c r="BU129" s="40"/>
    </row>
    <row r="130" spans="72:73" x14ac:dyDescent="0.2">
      <c r="BT130" s="40"/>
      <c r="BU130" s="40"/>
    </row>
    <row r="131" spans="72:73" x14ac:dyDescent="0.2">
      <c r="BT131" s="40"/>
      <c r="BU131" s="40"/>
    </row>
    <row r="132" spans="72:73" x14ac:dyDescent="0.2">
      <c r="BT132" s="40"/>
      <c r="BU132" s="40"/>
    </row>
    <row r="133" spans="72:73" x14ac:dyDescent="0.2">
      <c r="BT133" s="40"/>
      <c r="BU133" s="40"/>
    </row>
    <row r="134" spans="72:73" x14ac:dyDescent="0.2">
      <c r="BT134" s="40"/>
      <c r="BU134" s="40"/>
    </row>
    <row r="135" spans="72:73" x14ac:dyDescent="0.2">
      <c r="BT135" s="40"/>
      <c r="BU135" s="40"/>
    </row>
    <row r="136" spans="72:73" x14ac:dyDescent="0.2">
      <c r="BT136" s="40"/>
      <c r="BU136" s="40"/>
    </row>
    <row r="137" spans="72:73" x14ac:dyDescent="0.2">
      <c r="BT137" s="40"/>
      <c r="BU137" s="40"/>
    </row>
    <row r="138" spans="72:73" x14ac:dyDescent="0.2">
      <c r="BT138" s="40"/>
      <c r="BU138" s="40"/>
    </row>
    <row r="139" spans="72:73" x14ac:dyDescent="0.2">
      <c r="BT139" s="40"/>
      <c r="BU139" s="40"/>
    </row>
    <row r="140" spans="72:73" x14ac:dyDescent="0.2">
      <c r="BT140" s="40"/>
      <c r="BU140" s="40"/>
    </row>
  </sheetData>
  <mergeCells count="86">
    <mergeCell ref="V5:V8"/>
    <mergeCell ref="K5:K8"/>
    <mergeCell ref="L5:L8"/>
    <mergeCell ref="D2:L3"/>
    <mergeCell ref="D5:D8"/>
    <mergeCell ref="E5:E8"/>
    <mergeCell ref="F5:F8"/>
    <mergeCell ref="G5:G8"/>
    <mergeCell ref="H5:H8"/>
    <mergeCell ref="I5:I8"/>
    <mergeCell ref="J5:J8"/>
    <mergeCell ref="Y79:Z79"/>
    <mergeCell ref="Y80:Z80"/>
    <mergeCell ref="AF5:AF8"/>
    <mergeCell ref="AG5:AG8"/>
    <mergeCell ref="AA2:AG3"/>
    <mergeCell ref="AA5:AA8"/>
    <mergeCell ref="AB5:AB8"/>
    <mergeCell ref="AC5:AC8"/>
    <mergeCell ref="AD5:AD8"/>
    <mergeCell ref="AE5:AE8"/>
    <mergeCell ref="AW44:AW45"/>
    <mergeCell ref="BH17:BH21"/>
    <mergeCell ref="BH23:BH27"/>
    <mergeCell ref="BH38:BH42"/>
    <mergeCell ref="BA5:BA8"/>
    <mergeCell ref="BR5:BR8"/>
    <mergeCell ref="BS5:BS8"/>
    <mergeCell ref="AZ5:AZ8"/>
    <mergeCell ref="AR5:AR8"/>
    <mergeCell ref="AS5:AS8"/>
    <mergeCell ref="AT5:AT8"/>
    <mergeCell ref="BM5:BM8"/>
    <mergeCell ref="BN5:BN8"/>
    <mergeCell ref="BO5:BO8"/>
    <mergeCell ref="BP5:BP8"/>
    <mergeCell ref="BQ5:BQ8"/>
    <mergeCell ref="AZ2:BG3"/>
    <mergeCell ref="BB5:BB8"/>
    <mergeCell ref="BC5:BC8"/>
    <mergeCell ref="BD5:BD8"/>
    <mergeCell ref="BE5:BE8"/>
    <mergeCell ref="A2:A3"/>
    <mergeCell ref="M17:M21"/>
    <mergeCell ref="A76:A77"/>
    <mergeCell ref="O76:O77"/>
    <mergeCell ref="BM2:BS3"/>
    <mergeCell ref="AL2:AT3"/>
    <mergeCell ref="AL5:AL8"/>
    <mergeCell ref="AM5:AM8"/>
    <mergeCell ref="AN5:AN8"/>
    <mergeCell ref="AO5:AO8"/>
    <mergeCell ref="AP5:AP8"/>
    <mergeCell ref="AQ5:AQ8"/>
    <mergeCell ref="AW2:AW3"/>
    <mergeCell ref="BJ2:BJ3"/>
    <mergeCell ref="BF5:BF8"/>
    <mergeCell ref="BG5:BG8"/>
    <mergeCell ref="AI2:AI3"/>
    <mergeCell ref="AU23:AU27"/>
    <mergeCell ref="AU38:AU42"/>
    <mergeCell ref="AI44:AI45"/>
    <mergeCell ref="AU17:AU21"/>
    <mergeCell ref="M49:M53"/>
    <mergeCell ref="M55:M59"/>
    <mergeCell ref="M70:M74"/>
    <mergeCell ref="B81:C81"/>
    <mergeCell ref="X2:X3"/>
    <mergeCell ref="X76:X77"/>
    <mergeCell ref="O2:O3"/>
    <mergeCell ref="R2:V3"/>
    <mergeCell ref="B79:C79"/>
    <mergeCell ref="B80:C80"/>
    <mergeCell ref="P79:Q79"/>
    <mergeCell ref="P80:Q80"/>
    <mergeCell ref="R5:R8"/>
    <mergeCell ref="S5:S8"/>
    <mergeCell ref="T5:T8"/>
    <mergeCell ref="U5:U8"/>
    <mergeCell ref="BT49:BT53"/>
    <mergeCell ref="BT55:BT59"/>
    <mergeCell ref="BT70:BT74"/>
    <mergeCell ref="BJ76:BJ77"/>
    <mergeCell ref="BK81:BL81"/>
    <mergeCell ref="BK79:BL79"/>
    <mergeCell ref="BK80:BL8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1199-2D22-A840-84C7-A3E7DE8EB3E6}">
  <dimension ref="B1:R55"/>
  <sheetViews>
    <sheetView zoomScale="105" workbookViewId="0">
      <selection activeCell="W54" sqref="W54"/>
    </sheetView>
  </sheetViews>
  <sheetFormatPr baseColWidth="10" defaultRowHeight="16" x14ac:dyDescent="0.2"/>
  <cols>
    <col min="1" max="1" width="6" customWidth="1"/>
    <col min="3" max="3" width="14.5" style="1" customWidth="1"/>
    <col min="4" max="5" width="10.83203125" style="40"/>
    <col min="6" max="6" width="14.6640625" style="1" customWidth="1"/>
    <col min="7" max="7" width="5" customWidth="1"/>
    <col min="8" max="8" width="10.83203125" style="1"/>
    <col min="10" max="10" width="14.5" style="1" customWidth="1"/>
    <col min="11" max="12" width="10.83203125" style="40"/>
    <col min="13" max="13" width="14.6640625" style="1" customWidth="1"/>
    <col min="14" max="14" width="5" customWidth="1"/>
    <col min="16" max="17" width="10.83203125" style="52"/>
    <col min="18" max="18" width="5" customWidth="1"/>
  </cols>
  <sheetData>
    <row r="1" spans="2:18" ht="17" thickBot="1" x14ac:dyDescent="0.25"/>
    <row r="2" spans="2:18" ht="27" thickBot="1" x14ac:dyDescent="0.25">
      <c r="B2" s="619" t="s">
        <v>430</v>
      </c>
      <c r="C2" s="620"/>
      <c r="D2" s="620"/>
      <c r="E2" s="620"/>
      <c r="F2" s="620"/>
      <c r="G2" s="621"/>
      <c r="I2" s="619" t="s">
        <v>431</v>
      </c>
      <c r="J2" s="620"/>
      <c r="K2" s="620"/>
      <c r="L2" s="620"/>
      <c r="M2" s="620"/>
      <c r="N2" s="620"/>
      <c r="O2" s="620"/>
      <c r="P2" s="620"/>
      <c r="Q2" s="620"/>
      <c r="R2" s="621"/>
    </row>
    <row r="3" spans="2:18" ht="17" thickBot="1" x14ac:dyDescent="0.25">
      <c r="B3" s="288"/>
      <c r="G3" s="289"/>
      <c r="I3" s="288"/>
      <c r="J3" s="630"/>
      <c r="K3" s="627"/>
      <c r="L3" s="627"/>
      <c r="M3" s="630"/>
      <c r="N3" s="628"/>
      <c r="O3" s="628"/>
      <c r="P3" s="631"/>
      <c r="Q3" s="631"/>
      <c r="R3" s="289"/>
    </row>
    <row r="4" spans="2:18" s="42" customFormat="1" ht="25" customHeight="1" thickBot="1" x14ac:dyDescent="0.25">
      <c r="B4" s="290"/>
      <c r="C4" s="616" t="s">
        <v>386</v>
      </c>
      <c r="D4" s="617"/>
      <c r="E4" s="618"/>
      <c r="F4" s="23"/>
      <c r="G4" s="291"/>
      <c r="H4" s="23"/>
      <c r="I4" s="290"/>
      <c r="J4" s="616" t="s">
        <v>386</v>
      </c>
      <c r="K4" s="617"/>
      <c r="L4" s="618"/>
      <c r="M4" s="632"/>
      <c r="N4" s="629"/>
      <c r="O4" s="629"/>
      <c r="P4" s="636" t="s">
        <v>429</v>
      </c>
      <c r="Q4" s="637"/>
      <c r="R4" s="291"/>
    </row>
    <row r="5" spans="2:18" ht="17" thickBot="1" x14ac:dyDescent="0.25">
      <c r="B5" s="288"/>
      <c r="G5" s="289"/>
      <c r="I5" s="288"/>
      <c r="J5" s="630"/>
      <c r="K5" s="627"/>
      <c r="L5" s="627"/>
      <c r="M5" s="630"/>
      <c r="N5" s="628"/>
      <c r="O5" s="628"/>
      <c r="P5" s="631"/>
      <c r="Q5" s="631"/>
      <c r="R5" s="289"/>
    </row>
    <row r="6" spans="2:18" ht="17" thickBot="1" x14ac:dyDescent="0.25">
      <c r="B6" s="288"/>
      <c r="C6" s="624" t="s">
        <v>196</v>
      </c>
      <c r="D6" s="295" t="s">
        <v>381</v>
      </c>
      <c r="E6" s="296" t="s">
        <v>382</v>
      </c>
      <c r="G6" s="289"/>
      <c r="I6" s="288"/>
      <c r="J6" s="624" t="s">
        <v>196</v>
      </c>
      <c r="K6" s="625" t="s">
        <v>381</v>
      </c>
      <c r="L6" s="626" t="s">
        <v>382</v>
      </c>
      <c r="M6" s="630"/>
      <c r="N6" s="628"/>
      <c r="O6" s="628"/>
      <c r="P6" s="634" t="s">
        <v>381</v>
      </c>
      <c r="Q6" s="635" t="s">
        <v>382</v>
      </c>
      <c r="R6" s="289"/>
    </row>
    <row r="7" spans="2:18" x14ac:dyDescent="0.2">
      <c r="B7" s="8">
        <v>1</v>
      </c>
      <c r="C7" s="299" t="s">
        <v>348</v>
      </c>
      <c r="D7" s="40">
        <v>0.44</v>
      </c>
      <c r="E7" s="297">
        <v>0.28000000000000003</v>
      </c>
      <c r="F7" s="299" t="s">
        <v>349</v>
      </c>
      <c r="G7" s="289"/>
      <c r="I7" s="8">
        <v>1</v>
      </c>
      <c r="J7" s="299" t="s">
        <v>348</v>
      </c>
      <c r="K7" s="420">
        <v>0.46150000000000002</v>
      </c>
      <c r="L7" s="394">
        <v>0.22919999999999999</v>
      </c>
      <c r="M7" s="299" t="s">
        <v>349</v>
      </c>
      <c r="N7" s="628"/>
      <c r="O7" s="628"/>
      <c r="P7" s="643">
        <v>0.18179999999999999</v>
      </c>
      <c r="Q7" s="644">
        <v>0.22919999999999999</v>
      </c>
      <c r="R7" s="289"/>
    </row>
    <row r="8" spans="2:18" x14ac:dyDescent="0.2">
      <c r="B8" s="8">
        <v>2</v>
      </c>
      <c r="C8" s="300" t="s">
        <v>350</v>
      </c>
      <c r="D8" s="40">
        <v>0.22</v>
      </c>
      <c r="E8" s="297">
        <v>0.31</v>
      </c>
      <c r="F8" s="300" t="s">
        <v>349</v>
      </c>
      <c r="G8" s="289"/>
      <c r="I8" s="8">
        <v>2</v>
      </c>
      <c r="J8" s="300" t="s">
        <v>350</v>
      </c>
      <c r="K8" s="627">
        <v>0.18179999999999999</v>
      </c>
      <c r="L8" s="297">
        <v>0.36509999999999998</v>
      </c>
      <c r="M8" s="300" t="s">
        <v>349</v>
      </c>
      <c r="N8" s="628"/>
      <c r="O8" s="628"/>
      <c r="P8" s="645">
        <v>0.25</v>
      </c>
      <c r="Q8" s="646">
        <v>0.2361</v>
      </c>
      <c r="R8" s="289"/>
    </row>
    <row r="9" spans="2:18" x14ac:dyDescent="0.2">
      <c r="B9" s="8">
        <v>3</v>
      </c>
      <c r="C9" s="300" t="s">
        <v>351</v>
      </c>
      <c r="D9" s="40">
        <v>0.51</v>
      </c>
      <c r="E9" s="297">
        <v>0.31</v>
      </c>
      <c r="F9" s="300" t="s">
        <v>352</v>
      </c>
      <c r="G9" s="289"/>
      <c r="I9" s="8">
        <v>3</v>
      </c>
      <c r="J9" s="300" t="s">
        <v>351</v>
      </c>
      <c r="K9" s="627">
        <v>0.50570000000000004</v>
      </c>
      <c r="L9" s="297">
        <v>0.2361</v>
      </c>
      <c r="M9" s="300" t="s">
        <v>352</v>
      </c>
      <c r="N9" s="628"/>
      <c r="O9" s="628"/>
      <c r="P9" s="645">
        <v>0.27500000000000002</v>
      </c>
      <c r="Q9" s="646">
        <v>0.25</v>
      </c>
      <c r="R9" s="289"/>
    </row>
    <row r="10" spans="2:18" x14ac:dyDescent="0.2">
      <c r="B10" s="8">
        <v>4</v>
      </c>
      <c r="C10" s="300" t="s">
        <v>353</v>
      </c>
      <c r="D10" s="40">
        <v>0.54</v>
      </c>
      <c r="E10" s="297">
        <v>0.36</v>
      </c>
      <c r="F10" s="300" t="s">
        <v>349</v>
      </c>
      <c r="G10" s="289"/>
      <c r="I10" s="8">
        <v>4</v>
      </c>
      <c r="J10" s="300" t="s">
        <v>353</v>
      </c>
      <c r="K10" s="627">
        <v>0.51319999999999999</v>
      </c>
      <c r="L10" s="297">
        <v>0.36220000000000002</v>
      </c>
      <c r="M10" s="300" t="s">
        <v>349</v>
      </c>
      <c r="N10" s="628"/>
      <c r="O10" s="628"/>
      <c r="P10" s="645">
        <v>0.38819999999999999</v>
      </c>
      <c r="Q10" s="646">
        <v>0.25</v>
      </c>
      <c r="R10" s="289"/>
    </row>
    <row r="11" spans="2:18" x14ac:dyDescent="0.2">
      <c r="B11" s="8">
        <v>5</v>
      </c>
      <c r="C11" s="300" t="s">
        <v>354</v>
      </c>
      <c r="D11" s="40">
        <v>0.54</v>
      </c>
      <c r="E11" s="297">
        <v>0.31</v>
      </c>
      <c r="F11" s="300" t="s">
        <v>349</v>
      </c>
      <c r="G11" s="289"/>
      <c r="I11" s="8">
        <v>5</v>
      </c>
      <c r="J11" s="300" t="s">
        <v>354</v>
      </c>
      <c r="K11" s="627">
        <v>0.52139999999999997</v>
      </c>
      <c r="L11" s="297">
        <v>0.29920000000000002</v>
      </c>
      <c r="M11" s="300" t="s">
        <v>349</v>
      </c>
      <c r="N11" s="628"/>
      <c r="O11" s="628"/>
      <c r="P11" s="645">
        <v>0.43180000000000002</v>
      </c>
      <c r="Q11" s="646">
        <v>0.29920000000000002</v>
      </c>
      <c r="R11" s="289"/>
    </row>
    <row r="12" spans="2:18" x14ac:dyDescent="0.2">
      <c r="B12" s="8">
        <v>6</v>
      </c>
      <c r="C12" s="300" t="s">
        <v>355</v>
      </c>
      <c r="D12" s="40">
        <v>0.6</v>
      </c>
      <c r="E12" s="297">
        <v>0.47</v>
      </c>
      <c r="F12" s="300" t="s">
        <v>356</v>
      </c>
      <c r="G12" s="289"/>
      <c r="I12" s="8">
        <v>6</v>
      </c>
      <c r="J12" s="300" t="s">
        <v>355</v>
      </c>
      <c r="K12" s="627">
        <v>0.54759999999999998</v>
      </c>
      <c r="L12" s="297">
        <v>0.48330000000000001</v>
      </c>
      <c r="M12" s="300" t="s">
        <v>356</v>
      </c>
      <c r="N12" s="628"/>
      <c r="O12" s="628"/>
      <c r="P12" s="645">
        <v>0.44790000000000002</v>
      </c>
      <c r="Q12" s="646">
        <v>0.30769999999999997</v>
      </c>
      <c r="R12" s="289"/>
    </row>
    <row r="13" spans="2:18" x14ac:dyDescent="0.2">
      <c r="B13" s="8">
        <v>7</v>
      </c>
      <c r="C13" s="300" t="s">
        <v>357</v>
      </c>
      <c r="D13" s="40">
        <v>0.45</v>
      </c>
      <c r="E13" s="297">
        <v>0.28000000000000003</v>
      </c>
      <c r="F13" s="300" t="s">
        <v>349</v>
      </c>
      <c r="G13" s="289"/>
      <c r="I13" s="8">
        <v>7</v>
      </c>
      <c r="J13" s="300" t="s">
        <v>357</v>
      </c>
      <c r="K13" s="627">
        <v>0.43180000000000002</v>
      </c>
      <c r="L13" s="297">
        <v>0.25</v>
      </c>
      <c r="M13" s="300" t="s">
        <v>349</v>
      </c>
      <c r="N13" s="628"/>
      <c r="O13" s="628"/>
      <c r="P13" s="645">
        <v>0.45960000000000001</v>
      </c>
      <c r="Q13" s="646">
        <v>0.30830000000000002</v>
      </c>
      <c r="R13" s="289"/>
    </row>
    <row r="14" spans="2:18" x14ac:dyDescent="0.2">
      <c r="B14" s="8">
        <v>8</v>
      </c>
      <c r="C14" s="300" t="s">
        <v>358</v>
      </c>
      <c r="D14" s="40">
        <v>0.22</v>
      </c>
      <c r="E14" s="297">
        <v>0.31</v>
      </c>
      <c r="F14" s="300" t="s">
        <v>349</v>
      </c>
      <c r="G14" s="289"/>
      <c r="I14" s="8">
        <v>8</v>
      </c>
      <c r="J14" s="300" t="s">
        <v>358</v>
      </c>
      <c r="K14" s="627">
        <v>0.25</v>
      </c>
      <c r="L14" s="297">
        <v>0.30830000000000002</v>
      </c>
      <c r="M14" s="300" t="s">
        <v>349</v>
      </c>
      <c r="N14" s="628"/>
      <c r="O14" s="628"/>
      <c r="P14" s="645">
        <v>0.46150000000000002</v>
      </c>
      <c r="Q14" s="646">
        <v>0.33329999999999999</v>
      </c>
      <c r="R14" s="289"/>
    </row>
    <row r="15" spans="2:18" x14ac:dyDescent="0.2">
      <c r="B15" s="8">
        <v>9</v>
      </c>
      <c r="C15" s="300" t="s">
        <v>359</v>
      </c>
      <c r="D15" s="40">
        <v>0.36</v>
      </c>
      <c r="E15" s="297">
        <v>0.33</v>
      </c>
      <c r="F15" s="300" t="s">
        <v>349</v>
      </c>
      <c r="G15" s="289"/>
      <c r="I15" s="8">
        <v>9</v>
      </c>
      <c r="J15" s="300" t="s">
        <v>359</v>
      </c>
      <c r="K15" s="627">
        <v>0.27500000000000002</v>
      </c>
      <c r="L15" s="297">
        <v>0.33329999999999999</v>
      </c>
      <c r="M15" s="300" t="s">
        <v>349</v>
      </c>
      <c r="N15" s="628"/>
      <c r="O15" s="628"/>
      <c r="P15" s="645">
        <v>0.50570000000000004</v>
      </c>
      <c r="Q15" s="646">
        <v>0.33329999999999999</v>
      </c>
      <c r="R15" s="289"/>
    </row>
    <row r="16" spans="2:18" x14ac:dyDescent="0.2">
      <c r="B16" s="8">
        <v>10</v>
      </c>
      <c r="C16" s="300" t="s">
        <v>360</v>
      </c>
      <c r="D16" s="40">
        <v>0.59089999999999998</v>
      </c>
      <c r="E16" s="297">
        <v>0.4516</v>
      </c>
      <c r="F16" s="300" t="s">
        <v>383</v>
      </c>
      <c r="G16" s="289"/>
      <c r="I16" s="8">
        <v>10</v>
      </c>
      <c r="J16" s="300" t="s">
        <v>360</v>
      </c>
      <c r="K16" s="627">
        <v>0.61299999999999999</v>
      </c>
      <c r="L16" s="297">
        <v>0.30769999999999997</v>
      </c>
      <c r="M16" s="300" t="s">
        <v>383</v>
      </c>
      <c r="N16" s="628"/>
      <c r="O16" s="628"/>
      <c r="P16" s="645">
        <v>0.51319999999999999</v>
      </c>
      <c r="Q16" s="646">
        <v>0.33929999999999999</v>
      </c>
      <c r="R16" s="289"/>
    </row>
    <row r="17" spans="2:18" x14ac:dyDescent="0.2">
      <c r="B17" s="8">
        <v>11</v>
      </c>
      <c r="C17" s="300" t="s">
        <v>361</v>
      </c>
      <c r="D17" s="40">
        <v>0.59519999999999995</v>
      </c>
      <c r="E17" s="297">
        <v>0.46879999999999999</v>
      </c>
      <c r="F17" s="300" t="s">
        <v>383</v>
      </c>
      <c r="G17" s="289"/>
      <c r="I17" s="8">
        <v>11</v>
      </c>
      <c r="J17" s="300" t="s">
        <v>361</v>
      </c>
      <c r="K17" s="627">
        <v>0.72350000000000003</v>
      </c>
      <c r="L17" s="297">
        <v>0.48080000000000001</v>
      </c>
      <c r="M17" s="300" t="s">
        <v>383</v>
      </c>
      <c r="N17" s="628"/>
      <c r="O17" s="628"/>
      <c r="P17" s="645">
        <v>0.52139999999999997</v>
      </c>
      <c r="Q17" s="646">
        <v>0.36220000000000002</v>
      </c>
      <c r="R17" s="289"/>
    </row>
    <row r="18" spans="2:18" x14ac:dyDescent="0.2">
      <c r="B18" s="8">
        <v>12</v>
      </c>
      <c r="C18" s="300" t="s">
        <v>361</v>
      </c>
      <c r="D18" s="40">
        <v>0.6512</v>
      </c>
      <c r="E18" s="297">
        <v>0.37930000000000003</v>
      </c>
      <c r="F18" s="300" t="s">
        <v>383</v>
      </c>
      <c r="G18" s="289"/>
      <c r="I18" s="8">
        <v>12</v>
      </c>
      <c r="J18" s="300" t="s">
        <v>361</v>
      </c>
      <c r="K18" s="627">
        <v>0.7167</v>
      </c>
      <c r="L18" s="297">
        <v>0.33929999999999999</v>
      </c>
      <c r="M18" s="300" t="s">
        <v>383</v>
      </c>
      <c r="N18" s="628"/>
      <c r="O18" s="628"/>
      <c r="P18" s="645">
        <v>0.54759999999999998</v>
      </c>
      <c r="Q18" s="646">
        <v>0.36509999999999998</v>
      </c>
      <c r="R18" s="289"/>
    </row>
    <row r="19" spans="2:18" x14ac:dyDescent="0.2">
      <c r="B19" s="8">
        <v>13</v>
      </c>
      <c r="C19" s="300" t="s">
        <v>362</v>
      </c>
      <c r="D19" s="40">
        <v>0.51429999999999998</v>
      </c>
      <c r="E19" s="297">
        <v>0.48480000000000001</v>
      </c>
      <c r="F19" s="300" t="s">
        <v>383</v>
      </c>
      <c r="G19" s="289"/>
      <c r="I19" s="8">
        <v>13</v>
      </c>
      <c r="J19" s="300" t="s">
        <v>362</v>
      </c>
      <c r="K19" s="627">
        <v>0.45960000000000001</v>
      </c>
      <c r="L19" s="297">
        <v>0.53080000000000005</v>
      </c>
      <c r="M19" s="300" t="s">
        <v>383</v>
      </c>
      <c r="N19" s="628"/>
      <c r="O19" s="628"/>
      <c r="P19" s="645">
        <v>0.55840000000000001</v>
      </c>
      <c r="Q19" s="646">
        <v>0.47270000000000001</v>
      </c>
      <c r="R19" s="289"/>
    </row>
    <row r="20" spans="2:18" x14ac:dyDescent="0.2">
      <c r="B20" s="8">
        <v>14</v>
      </c>
      <c r="C20" s="300" t="s">
        <v>363</v>
      </c>
      <c r="D20" s="40">
        <v>0.4375</v>
      </c>
      <c r="E20" s="297">
        <v>0.4375</v>
      </c>
      <c r="F20" s="300" t="s">
        <v>383</v>
      </c>
      <c r="G20" s="289"/>
      <c r="I20" s="8">
        <v>14</v>
      </c>
      <c r="J20" s="300" t="s">
        <v>363</v>
      </c>
      <c r="K20" s="627">
        <v>0.44790000000000002</v>
      </c>
      <c r="L20" s="297">
        <v>0.33329999999999999</v>
      </c>
      <c r="M20" s="300" t="s">
        <v>383</v>
      </c>
      <c r="N20" s="628"/>
      <c r="O20" s="628"/>
      <c r="P20" s="645">
        <v>0.61299999999999999</v>
      </c>
      <c r="Q20" s="646">
        <v>0.48080000000000001</v>
      </c>
      <c r="R20" s="289"/>
    </row>
    <row r="21" spans="2:18" x14ac:dyDescent="0.2">
      <c r="B21" s="8">
        <v>15</v>
      </c>
      <c r="C21" s="300" t="s">
        <v>364</v>
      </c>
      <c r="D21" s="40">
        <v>0.54290000000000005</v>
      </c>
      <c r="E21" s="297">
        <v>0.4375</v>
      </c>
      <c r="F21" s="300" t="s">
        <v>383</v>
      </c>
      <c r="G21" s="289"/>
      <c r="I21" s="8">
        <v>15</v>
      </c>
      <c r="J21" s="300" t="s">
        <v>364</v>
      </c>
      <c r="K21" s="627">
        <v>0.55840000000000001</v>
      </c>
      <c r="L21" s="297">
        <v>0.47270000000000001</v>
      </c>
      <c r="M21" s="300" t="s">
        <v>383</v>
      </c>
      <c r="N21" s="628"/>
      <c r="O21" s="628"/>
      <c r="P21" s="645">
        <v>0.7167</v>
      </c>
      <c r="Q21" s="646">
        <v>0.48330000000000001</v>
      </c>
      <c r="R21" s="289"/>
    </row>
    <row r="22" spans="2:18" ht="17" thickBot="1" x14ac:dyDescent="0.25">
      <c r="B22" s="8">
        <v>16</v>
      </c>
      <c r="C22" s="301" t="s">
        <v>384</v>
      </c>
      <c r="D22" s="293">
        <v>0.38819999999999999</v>
      </c>
      <c r="E22" s="298">
        <v>0.25</v>
      </c>
      <c r="F22" s="301" t="s">
        <v>349</v>
      </c>
      <c r="G22" s="289"/>
      <c r="I22" s="8">
        <v>16</v>
      </c>
      <c r="J22" s="301" t="s">
        <v>384</v>
      </c>
      <c r="K22" s="293">
        <v>0.38819999999999999</v>
      </c>
      <c r="L22" s="298">
        <v>0.25</v>
      </c>
      <c r="M22" s="301" t="s">
        <v>349</v>
      </c>
      <c r="N22" s="628"/>
      <c r="O22" s="628"/>
      <c r="P22" s="647">
        <v>0.72350000000000003</v>
      </c>
      <c r="Q22" s="648">
        <v>0.53080000000000005</v>
      </c>
      <c r="R22" s="289"/>
    </row>
    <row r="23" spans="2:18" ht="17" thickBot="1" x14ac:dyDescent="0.25">
      <c r="B23" s="288"/>
      <c r="G23" s="289"/>
      <c r="I23" s="288"/>
      <c r="J23" s="630"/>
      <c r="K23" s="627"/>
      <c r="L23" s="627"/>
      <c r="M23" s="630"/>
      <c r="N23" s="628"/>
      <c r="O23" s="628"/>
      <c r="P23" s="631"/>
      <c r="Q23" s="631"/>
      <c r="R23" s="289"/>
    </row>
    <row r="24" spans="2:18" ht="33" customHeight="1" thickBot="1" x14ac:dyDescent="0.25">
      <c r="B24" s="288"/>
      <c r="C24" s="640" t="s">
        <v>347</v>
      </c>
      <c r="D24" s="641"/>
      <c r="E24" s="642"/>
      <c r="G24" s="289"/>
      <c r="I24" s="288"/>
      <c r="J24" s="640" t="s">
        <v>347</v>
      </c>
      <c r="K24" s="641"/>
      <c r="L24" s="642"/>
      <c r="M24" s="630"/>
      <c r="N24" s="628"/>
      <c r="O24" s="628"/>
      <c r="P24" s="638" t="s">
        <v>429</v>
      </c>
      <c r="Q24" s="639"/>
      <c r="R24" s="289"/>
    </row>
    <row r="25" spans="2:18" ht="17" thickBot="1" x14ac:dyDescent="0.25">
      <c r="B25" s="288"/>
      <c r="G25" s="289"/>
      <c r="I25" s="288"/>
      <c r="J25" s="630"/>
      <c r="K25" s="627"/>
      <c r="L25" s="627"/>
      <c r="M25" s="630"/>
      <c r="N25" s="628"/>
      <c r="O25" s="628"/>
      <c r="P25" s="631"/>
      <c r="Q25" s="631"/>
      <c r="R25" s="289"/>
    </row>
    <row r="26" spans="2:18" ht="17" thickBot="1" x14ac:dyDescent="0.25">
      <c r="B26" s="288"/>
      <c r="C26" s="624" t="s">
        <v>196</v>
      </c>
      <c r="D26" s="295" t="s">
        <v>381</v>
      </c>
      <c r="E26" s="296" t="s">
        <v>382</v>
      </c>
      <c r="G26" s="289"/>
      <c r="I26" s="288"/>
      <c r="J26" s="624" t="s">
        <v>196</v>
      </c>
      <c r="K26" s="625" t="s">
        <v>381</v>
      </c>
      <c r="L26" s="626" t="s">
        <v>382</v>
      </c>
      <c r="M26" s="630"/>
      <c r="N26" s="628"/>
      <c r="O26" s="628"/>
      <c r="P26" s="634" t="s">
        <v>381</v>
      </c>
      <c r="Q26" s="635" t="s">
        <v>382</v>
      </c>
      <c r="R26" s="289"/>
    </row>
    <row r="27" spans="2:18" x14ac:dyDescent="0.2">
      <c r="B27" s="8">
        <v>1</v>
      </c>
      <c r="C27" s="299" t="s">
        <v>365</v>
      </c>
      <c r="D27" s="40">
        <v>0.57999999999999996</v>
      </c>
      <c r="E27" s="297">
        <v>0.56999999999999995</v>
      </c>
      <c r="F27" s="299" t="s">
        <v>366</v>
      </c>
      <c r="G27" s="289"/>
      <c r="I27" s="8">
        <v>1</v>
      </c>
      <c r="J27" s="299" t="s">
        <v>365</v>
      </c>
      <c r="K27" s="393">
        <v>0.58809999999999996</v>
      </c>
      <c r="L27" s="394">
        <v>0.41670000000000001</v>
      </c>
      <c r="M27" s="299" t="s">
        <v>366</v>
      </c>
      <c r="N27" s="628"/>
      <c r="O27" s="628"/>
      <c r="P27" s="643">
        <v>0.125</v>
      </c>
      <c r="Q27" s="644">
        <v>0.28570000000000001</v>
      </c>
      <c r="R27" s="289"/>
    </row>
    <row r="28" spans="2:18" x14ac:dyDescent="0.2">
      <c r="B28" s="8">
        <v>2</v>
      </c>
      <c r="C28" s="300" t="s">
        <v>367</v>
      </c>
      <c r="D28" s="40">
        <v>0.44</v>
      </c>
      <c r="E28" s="297">
        <v>0.33</v>
      </c>
      <c r="F28" s="300" t="s">
        <v>366</v>
      </c>
      <c r="G28" s="289"/>
      <c r="I28" s="8">
        <v>2</v>
      </c>
      <c r="J28" s="300" t="s">
        <v>367</v>
      </c>
      <c r="K28" s="395">
        <v>0.5</v>
      </c>
      <c r="L28" s="297">
        <v>0.33329999999999999</v>
      </c>
      <c r="M28" s="300" t="s">
        <v>366</v>
      </c>
      <c r="N28" s="628"/>
      <c r="O28" s="628"/>
      <c r="P28" s="645">
        <v>0.25</v>
      </c>
      <c r="Q28" s="646">
        <v>0.33329999999999999</v>
      </c>
      <c r="R28" s="289"/>
    </row>
    <row r="29" spans="2:18" x14ac:dyDescent="0.2">
      <c r="B29" s="8">
        <v>3</v>
      </c>
      <c r="C29" s="300" t="s">
        <v>368</v>
      </c>
      <c r="D29" s="40">
        <v>0.5806</v>
      </c>
      <c r="E29" s="297">
        <v>0.62070000000000003</v>
      </c>
      <c r="F29" s="300" t="s">
        <v>366</v>
      </c>
      <c r="G29" s="289"/>
      <c r="I29" s="8">
        <v>3</v>
      </c>
      <c r="J29" s="300" t="s">
        <v>368</v>
      </c>
      <c r="K29" s="395">
        <v>0.43590000000000001</v>
      </c>
      <c r="L29" s="297">
        <v>0.47320000000000001</v>
      </c>
      <c r="M29" s="300" t="s">
        <v>366</v>
      </c>
      <c r="N29" s="628"/>
      <c r="O29" s="628"/>
      <c r="P29" s="645">
        <v>0.3</v>
      </c>
      <c r="Q29" s="646">
        <v>0.34720000000000001</v>
      </c>
      <c r="R29" s="289"/>
    </row>
    <row r="30" spans="2:18" x14ac:dyDescent="0.2">
      <c r="B30" s="8">
        <v>4</v>
      </c>
      <c r="C30" s="300" t="s">
        <v>369</v>
      </c>
      <c r="D30" s="40">
        <v>0.49</v>
      </c>
      <c r="E30" s="297">
        <v>0.33</v>
      </c>
      <c r="F30" s="300" t="s">
        <v>366</v>
      </c>
      <c r="G30" s="289"/>
      <c r="I30" s="8">
        <v>4</v>
      </c>
      <c r="J30" s="300" t="s">
        <v>369</v>
      </c>
      <c r="K30" s="395">
        <v>0.48080000000000001</v>
      </c>
      <c r="L30" s="297">
        <v>0.4365</v>
      </c>
      <c r="M30" s="300" t="s">
        <v>366</v>
      </c>
      <c r="N30" s="628"/>
      <c r="O30" s="628"/>
      <c r="P30" s="645">
        <v>0.32140000000000002</v>
      </c>
      <c r="Q30" s="646">
        <v>0.3523</v>
      </c>
      <c r="R30" s="289"/>
    </row>
    <row r="31" spans="2:18" x14ac:dyDescent="0.2">
      <c r="B31" s="8">
        <v>5</v>
      </c>
      <c r="C31" s="300" t="s">
        <v>370</v>
      </c>
      <c r="D31" s="40">
        <v>0.439</v>
      </c>
      <c r="E31" s="297">
        <v>0.5625</v>
      </c>
      <c r="F31" s="300" t="s">
        <v>366</v>
      </c>
      <c r="G31" s="289"/>
      <c r="I31" s="8">
        <v>5</v>
      </c>
      <c r="J31" s="300" t="s">
        <v>370</v>
      </c>
      <c r="K31" s="395">
        <v>0.43330000000000002</v>
      </c>
      <c r="L31" s="297">
        <v>0.28570000000000001</v>
      </c>
      <c r="M31" s="300" t="s">
        <v>366</v>
      </c>
      <c r="N31" s="628"/>
      <c r="O31" s="628"/>
      <c r="P31" s="645">
        <v>0.43330000000000002</v>
      </c>
      <c r="Q31" s="646">
        <v>0.35830000000000001</v>
      </c>
      <c r="R31" s="289"/>
    </row>
    <row r="32" spans="2:18" x14ac:dyDescent="0.2">
      <c r="B32" s="8">
        <v>6</v>
      </c>
      <c r="C32" s="300" t="s">
        <v>371</v>
      </c>
      <c r="D32" s="40">
        <v>0.43590000000000001</v>
      </c>
      <c r="E32" s="297">
        <v>0.4103</v>
      </c>
      <c r="F32" s="300" t="s">
        <v>366</v>
      </c>
      <c r="G32" s="289"/>
      <c r="I32" s="8">
        <v>6</v>
      </c>
      <c r="J32" s="300" t="s">
        <v>371</v>
      </c>
      <c r="K32" s="395">
        <v>0.53569999999999995</v>
      </c>
      <c r="L32" s="297">
        <v>0.39290000000000003</v>
      </c>
      <c r="M32" s="300" t="s">
        <v>366</v>
      </c>
      <c r="N32" s="628"/>
      <c r="O32" s="628"/>
      <c r="P32" s="645">
        <v>0.43590000000000001</v>
      </c>
      <c r="Q32" s="646">
        <v>0.39290000000000003</v>
      </c>
      <c r="R32" s="289"/>
    </row>
    <row r="33" spans="2:18" x14ac:dyDescent="0.2">
      <c r="B33" s="8">
        <v>7</v>
      </c>
      <c r="C33" s="300" t="s">
        <v>372</v>
      </c>
      <c r="D33" s="40">
        <v>0.4</v>
      </c>
      <c r="E33" s="297">
        <v>0.4375</v>
      </c>
      <c r="F33" s="300" t="s">
        <v>366</v>
      </c>
      <c r="G33" s="289"/>
      <c r="I33" s="8">
        <v>7</v>
      </c>
      <c r="J33" s="300" t="s">
        <v>372</v>
      </c>
      <c r="K33" s="395">
        <v>0.32140000000000002</v>
      </c>
      <c r="L33" s="297">
        <v>0.42559999999999998</v>
      </c>
      <c r="M33" s="300" t="s">
        <v>366</v>
      </c>
      <c r="N33" s="628"/>
      <c r="O33" s="628"/>
      <c r="P33" s="645">
        <v>0.44080000000000003</v>
      </c>
      <c r="Q33" s="646">
        <v>0.41670000000000001</v>
      </c>
      <c r="R33" s="289"/>
    </row>
    <row r="34" spans="2:18" x14ac:dyDescent="0.2">
      <c r="B34" s="8">
        <v>8</v>
      </c>
      <c r="C34" s="300" t="s">
        <v>373</v>
      </c>
      <c r="D34" s="40">
        <v>0.56000000000000005</v>
      </c>
      <c r="E34" s="297">
        <v>0.64</v>
      </c>
      <c r="F34" s="300" t="s">
        <v>366</v>
      </c>
      <c r="G34" s="289"/>
      <c r="I34" s="8">
        <v>8</v>
      </c>
      <c r="J34" s="300" t="s">
        <v>373</v>
      </c>
      <c r="K34" s="395">
        <v>0.625</v>
      </c>
      <c r="L34" s="297">
        <v>0.53569999999999995</v>
      </c>
      <c r="M34" s="300" t="s">
        <v>366</v>
      </c>
      <c r="N34" s="628"/>
      <c r="O34" s="628"/>
      <c r="P34" s="645">
        <v>0.45</v>
      </c>
      <c r="Q34" s="646">
        <v>0.42559999999999998</v>
      </c>
      <c r="R34" s="289"/>
    </row>
    <row r="35" spans="2:18" x14ac:dyDescent="0.2">
      <c r="B35" s="8">
        <v>9</v>
      </c>
      <c r="C35" s="300" t="s">
        <v>374</v>
      </c>
      <c r="D35" s="40">
        <v>0.6</v>
      </c>
      <c r="E35" s="297">
        <v>0.4194</v>
      </c>
      <c r="F35" s="300" t="s">
        <v>366</v>
      </c>
      <c r="G35" s="289"/>
      <c r="I35" s="8">
        <v>9</v>
      </c>
      <c r="J35" s="300" t="s">
        <v>374</v>
      </c>
      <c r="K35" s="395">
        <v>0.61360000000000003</v>
      </c>
      <c r="L35" s="297">
        <v>0.34720000000000001</v>
      </c>
      <c r="M35" s="300" t="s">
        <v>366</v>
      </c>
      <c r="N35" s="628"/>
      <c r="O35" s="628"/>
      <c r="P35" s="645">
        <v>0.48080000000000001</v>
      </c>
      <c r="Q35" s="646">
        <v>0.4365</v>
      </c>
      <c r="R35" s="289"/>
    </row>
    <row r="36" spans="2:18" x14ac:dyDescent="0.2">
      <c r="B36" s="8">
        <v>10</v>
      </c>
      <c r="C36" s="300" t="s">
        <v>375</v>
      </c>
      <c r="D36" s="40">
        <v>0.5</v>
      </c>
      <c r="E36" s="297">
        <v>0.31</v>
      </c>
      <c r="F36" s="300" t="s">
        <v>366</v>
      </c>
      <c r="G36" s="289"/>
      <c r="I36" s="8">
        <v>10</v>
      </c>
      <c r="J36" s="300" t="s">
        <v>375</v>
      </c>
      <c r="K36" s="395">
        <v>0.25</v>
      </c>
      <c r="L36" s="297">
        <v>0.3523</v>
      </c>
      <c r="M36" s="300" t="s">
        <v>366</v>
      </c>
      <c r="N36" s="628"/>
      <c r="O36" s="628"/>
      <c r="P36" s="645">
        <v>0.5</v>
      </c>
      <c r="Q36" s="646">
        <v>0.4375</v>
      </c>
      <c r="R36" s="289"/>
    </row>
    <row r="37" spans="2:18" x14ac:dyDescent="0.2">
      <c r="B37" s="8">
        <v>11</v>
      </c>
      <c r="C37" s="300" t="s">
        <v>376</v>
      </c>
      <c r="D37" s="40">
        <v>0.5</v>
      </c>
      <c r="E37" s="297">
        <v>0.38</v>
      </c>
      <c r="F37" s="300" t="s">
        <v>366</v>
      </c>
      <c r="G37" s="289"/>
      <c r="I37" s="8">
        <v>11</v>
      </c>
      <c r="J37" s="300" t="s">
        <v>376</v>
      </c>
      <c r="K37" s="395">
        <v>0.44080000000000003</v>
      </c>
      <c r="L37" s="297">
        <v>0.35830000000000001</v>
      </c>
      <c r="M37" s="300" t="s">
        <v>366</v>
      </c>
      <c r="N37" s="628"/>
      <c r="O37" s="628"/>
      <c r="P37" s="645">
        <v>0.50319999999999998</v>
      </c>
      <c r="Q37" s="646">
        <v>0.47320000000000001</v>
      </c>
      <c r="R37" s="289"/>
    </row>
    <row r="38" spans="2:18" x14ac:dyDescent="0.2">
      <c r="B38" s="8">
        <v>12</v>
      </c>
      <c r="C38" s="300" t="s">
        <v>377</v>
      </c>
      <c r="D38" s="40">
        <v>0.63</v>
      </c>
      <c r="E38" s="297">
        <v>0.76</v>
      </c>
      <c r="F38" s="300" t="s">
        <v>366</v>
      </c>
      <c r="G38" s="289"/>
      <c r="I38" s="8">
        <v>12</v>
      </c>
      <c r="J38" s="300" t="s">
        <v>377</v>
      </c>
      <c r="K38" s="395">
        <v>0.51790000000000003</v>
      </c>
      <c r="L38" s="297">
        <v>0.88460000000000005</v>
      </c>
      <c r="M38" s="300" t="s">
        <v>366</v>
      </c>
      <c r="N38" s="628"/>
      <c r="O38" s="628"/>
      <c r="P38" s="645">
        <v>0.51790000000000003</v>
      </c>
      <c r="Q38" s="646">
        <v>0.5</v>
      </c>
      <c r="R38" s="289"/>
    </row>
    <row r="39" spans="2:18" x14ac:dyDescent="0.2">
      <c r="B39" s="8">
        <v>13</v>
      </c>
      <c r="C39" s="300" t="s">
        <v>378</v>
      </c>
      <c r="D39" s="40">
        <v>0.39019999999999999</v>
      </c>
      <c r="E39" s="297">
        <v>0.47060000000000002</v>
      </c>
      <c r="F39" s="300" t="s">
        <v>366</v>
      </c>
      <c r="G39" s="289"/>
      <c r="I39" s="8">
        <v>13</v>
      </c>
      <c r="J39" s="300" t="s">
        <v>378</v>
      </c>
      <c r="K39" s="395">
        <v>0.50319999999999998</v>
      </c>
      <c r="L39" s="297">
        <v>0.75</v>
      </c>
      <c r="M39" s="300" t="s">
        <v>366</v>
      </c>
      <c r="N39" s="628"/>
      <c r="O39" s="628"/>
      <c r="P39" s="645">
        <v>0.53569999999999995</v>
      </c>
      <c r="Q39" s="646">
        <v>0.53569999999999995</v>
      </c>
      <c r="R39" s="289"/>
    </row>
    <row r="40" spans="2:18" x14ac:dyDescent="0.2">
      <c r="B40" s="8">
        <v>14</v>
      </c>
      <c r="C40" s="300" t="s">
        <v>379</v>
      </c>
      <c r="D40" s="40">
        <v>0.51</v>
      </c>
      <c r="E40" s="297">
        <v>0.53</v>
      </c>
      <c r="F40" s="300" t="s">
        <v>366</v>
      </c>
      <c r="G40" s="289"/>
      <c r="I40" s="8">
        <v>14</v>
      </c>
      <c r="J40" s="300" t="s">
        <v>379</v>
      </c>
      <c r="K40" s="395">
        <v>0.125</v>
      </c>
      <c r="L40" s="297">
        <v>0.5</v>
      </c>
      <c r="M40" s="300" t="s">
        <v>366</v>
      </c>
      <c r="N40" s="628"/>
      <c r="O40" s="628"/>
      <c r="P40" s="645">
        <v>0.58809999999999996</v>
      </c>
      <c r="Q40" s="646">
        <v>0.58950000000000002</v>
      </c>
      <c r="R40" s="289"/>
    </row>
    <row r="41" spans="2:18" x14ac:dyDescent="0.2">
      <c r="B41" s="8">
        <v>15</v>
      </c>
      <c r="C41" s="300" t="s">
        <v>380</v>
      </c>
      <c r="D41" s="40">
        <v>0.57999999999999996</v>
      </c>
      <c r="E41" s="297">
        <v>0.4</v>
      </c>
      <c r="F41" s="300" t="s">
        <v>366</v>
      </c>
      <c r="G41" s="289"/>
      <c r="I41" s="8">
        <v>15</v>
      </c>
      <c r="J41" s="300" t="s">
        <v>380</v>
      </c>
      <c r="K41" s="395">
        <v>0.3</v>
      </c>
      <c r="L41" s="297">
        <v>0.4375</v>
      </c>
      <c r="M41" s="300" t="s">
        <v>366</v>
      </c>
      <c r="N41" s="628"/>
      <c r="O41" s="628"/>
      <c r="P41" s="645">
        <v>0.61360000000000003</v>
      </c>
      <c r="Q41" s="646">
        <v>0.75</v>
      </c>
      <c r="R41" s="289"/>
    </row>
    <row r="42" spans="2:18" ht="17" thickBot="1" x14ac:dyDescent="0.25">
      <c r="B42" s="8">
        <v>16</v>
      </c>
      <c r="C42" s="301" t="s">
        <v>385</v>
      </c>
      <c r="D42" s="293">
        <v>0.45</v>
      </c>
      <c r="E42" s="298">
        <v>0.58950000000000002</v>
      </c>
      <c r="F42" s="301" t="s">
        <v>366</v>
      </c>
      <c r="G42" s="289"/>
      <c r="I42" s="8">
        <v>16</v>
      </c>
      <c r="J42" s="301" t="s">
        <v>385</v>
      </c>
      <c r="K42" s="396">
        <v>0.45</v>
      </c>
      <c r="L42" s="298">
        <v>0.58950000000000002</v>
      </c>
      <c r="M42" s="301" t="s">
        <v>366</v>
      </c>
      <c r="N42" s="628"/>
      <c r="O42" s="628"/>
      <c r="P42" s="647">
        <v>0.625</v>
      </c>
      <c r="Q42" s="648">
        <v>0.88460000000000005</v>
      </c>
      <c r="R42" s="289"/>
    </row>
    <row r="43" spans="2:18" ht="17" thickBot="1" x14ac:dyDescent="0.25">
      <c r="B43" s="292"/>
      <c r="C43" s="11"/>
      <c r="D43" s="293"/>
      <c r="E43" s="293"/>
      <c r="F43" s="11"/>
      <c r="G43" s="294"/>
      <c r="I43" s="292"/>
      <c r="J43" s="11"/>
      <c r="K43" s="293"/>
      <c r="L43" s="293"/>
      <c r="M43" s="11"/>
      <c r="N43" s="423"/>
      <c r="O43" s="423"/>
      <c r="P43" s="633"/>
      <c r="Q43" s="633"/>
      <c r="R43" s="294"/>
    </row>
    <row r="44" spans="2:18" ht="17" thickBot="1" x14ac:dyDescent="0.25"/>
    <row r="45" spans="2:18" x14ac:dyDescent="0.2">
      <c r="P45" s="649" t="s">
        <v>432</v>
      </c>
      <c r="Q45" s="650"/>
    </row>
    <row r="46" spans="2:18" x14ac:dyDescent="0.2">
      <c r="P46" s="651"/>
      <c r="Q46" s="652"/>
    </row>
    <row r="47" spans="2:18" x14ac:dyDescent="0.2">
      <c r="P47" s="651"/>
      <c r="Q47" s="652"/>
    </row>
    <row r="48" spans="2:18" x14ac:dyDescent="0.2">
      <c r="P48" s="651"/>
      <c r="Q48" s="652"/>
    </row>
    <row r="49" spans="16:17" ht="17" thickBot="1" x14ac:dyDescent="0.25">
      <c r="P49" s="653"/>
      <c r="Q49" s="654"/>
    </row>
    <row r="50" spans="16:17" ht="17" thickBot="1" x14ac:dyDescent="0.25"/>
    <row r="51" spans="16:17" x14ac:dyDescent="0.2">
      <c r="P51" s="649" t="s">
        <v>433</v>
      </c>
      <c r="Q51" s="650"/>
    </row>
    <row r="52" spans="16:17" x14ac:dyDescent="0.2">
      <c r="P52" s="651"/>
      <c r="Q52" s="652"/>
    </row>
    <row r="53" spans="16:17" x14ac:dyDescent="0.2">
      <c r="P53" s="651"/>
      <c r="Q53" s="652"/>
    </row>
    <row r="54" spans="16:17" x14ac:dyDescent="0.2">
      <c r="P54" s="651"/>
      <c r="Q54" s="652"/>
    </row>
    <row r="55" spans="16:17" ht="17" thickBot="1" x14ac:dyDescent="0.25">
      <c r="P55" s="653"/>
      <c r="Q55" s="654"/>
    </row>
  </sheetData>
  <mergeCells count="10">
    <mergeCell ref="P45:Q49"/>
    <mergeCell ref="P51:Q55"/>
    <mergeCell ref="C4:E4"/>
    <mergeCell ref="C24:E24"/>
    <mergeCell ref="B2:G2"/>
    <mergeCell ref="J4:L4"/>
    <mergeCell ref="J24:L24"/>
    <mergeCell ref="I2:R2"/>
    <mergeCell ref="P4:Q4"/>
    <mergeCell ref="P24:Q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D7D6-E25B-8842-A1C6-40E9198CCF11}">
  <dimension ref="B1:W64"/>
  <sheetViews>
    <sheetView workbookViewId="0">
      <selection activeCell="X27" sqref="X27"/>
    </sheetView>
  </sheetViews>
  <sheetFormatPr baseColWidth="10" defaultRowHeight="16" x14ac:dyDescent="0.2"/>
  <cols>
    <col min="1" max="1" width="5.83203125" customWidth="1"/>
    <col min="3" max="3" width="4.83203125" customWidth="1"/>
    <col min="7" max="7" width="12.33203125" customWidth="1"/>
    <col min="8" max="8" width="12.83203125" customWidth="1"/>
  </cols>
  <sheetData>
    <row r="1" spans="2:15" ht="17" thickBot="1" x14ac:dyDescent="0.25"/>
    <row r="2" spans="2:15" ht="27" thickBot="1" x14ac:dyDescent="0.25">
      <c r="B2" s="88" t="s">
        <v>188</v>
      </c>
      <c r="D2" s="655" t="s">
        <v>345</v>
      </c>
      <c r="E2" s="656"/>
      <c r="F2" s="656"/>
      <c r="G2" s="656"/>
      <c r="H2" s="657"/>
      <c r="K2" s="658" t="s">
        <v>347</v>
      </c>
      <c r="L2" s="659"/>
      <c r="M2" s="659"/>
      <c r="N2" s="659"/>
      <c r="O2" s="660"/>
    </row>
    <row r="3" spans="2:15" ht="17" thickBot="1" x14ac:dyDescent="0.25"/>
    <row r="4" spans="2:15" x14ac:dyDescent="0.2">
      <c r="E4" s="536" t="s">
        <v>239</v>
      </c>
      <c r="F4" s="537"/>
      <c r="L4" s="536" t="s">
        <v>239</v>
      </c>
      <c r="M4" s="537"/>
    </row>
    <row r="5" spans="2:15" ht="17" thickBot="1" x14ac:dyDescent="0.25">
      <c r="E5" s="538"/>
      <c r="F5" s="539"/>
      <c r="L5" s="538"/>
      <c r="M5" s="539"/>
    </row>
    <row r="6" spans="2:15" ht="17" thickBot="1" x14ac:dyDescent="0.25">
      <c r="D6" s="104" t="s">
        <v>4</v>
      </c>
      <c r="E6" s="100" t="s">
        <v>14</v>
      </c>
      <c r="F6" s="267" t="s">
        <v>15</v>
      </c>
      <c r="G6" s="622" t="s">
        <v>346</v>
      </c>
      <c r="H6" s="623"/>
      <c r="K6" s="104" t="s">
        <v>4</v>
      </c>
      <c r="L6" s="100" t="s">
        <v>14</v>
      </c>
      <c r="M6" s="267" t="s">
        <v>15</v>
      </c>
      <c r="N6" s="561" t="s">
        <v>346</v>
      </c>
      <c r="O6" s="563"/>
    </row>
    <row r="7" spans="2:15" x14ac:dyDescent="0.2">
      <c r="D7" s="141" t="s">
        <v>72</v>
      </c>
      <c r="E7" s="6">
        <v>0.15479999999999999</v>
      </c>
      <c r="F7" s="7">
        <v>0.1038</v>
      </c>
      <c r="G7" s="266" t="s">
        <v>63</v>
      </c>
      <c r="H7" s="267" t="s">
        <v>73</v>
      </c>
      <c r="K7" s="141" t="s">
        <v>61</v>
      </c>
      <c r="L7" s="6">
        <v>0.13450000000000001</v>
      </c>
      <c r="M7" s="7">
        <v>0.1424</v>
      </c>
      <c r="N7" s="6" t="s">
        <v>63</v>
      </c>
      <c r="O7" s="7" t="s">
        <v>64</v>
      </c>
    </row>
    <row r="8" spans="2:15" x14ac:dyDescent="0.2">
      <c r="D8" s="142" t="s">
        <v>74</v>
      </c>
      <c r="E8" s="1">
        <v>0.1439</v>
      </c>
      <c r="F8" s="9">
        <v>0.16839999999999999</v>
      </c>
      <c r="G8" s="1" t="s">
        <v>75</v>
      </c>
      <c r="H8" s="28" t="s">
        <v>64</v>
      </c>
      <c r="K8" s="142" t="s">
        <v>65</v>
      </c>
      <c r="L8" s="1">
        <v>0.2591</v>
      </c>
      <c r="M8" s="9">
        <v>0.26860000000000001</v>
      </c>
      <c r="N8" s="1" t="s">
        <v>63</v>
      </c>
      <c r="O8" s="9" t="s">
        <v>64</v>
      </c>
    </row>
    <row r="9" spans="2:15" x14ac:dyDescent="0.2">
      <c r="D9" s="142" t="s">
        <v>76</v>
      </c>
      <c r="E9" s="1">
        <v>0.26819999999999999</v>
      </c>
      <c r="F9" s="9">
        <v>0.1396</v>
      </c>
      <c r="G9" s="1" t="s">
        <v>75</v>
      </c>
      <c r="H9" s="28" t="s">
        <v>64</v>
      </c>
      <c r="K9" s="142" t="s">
        <v>66</v>
      </c>
      <c r="L9" s="1">
        <v>0.2235</v>
      </c>
      <c r="M9" s="9">
        <v>0.29709999999999998</v>
      </c>
      <c r="N9" s="1" t="s">
        <v>63</v>
      </c>
      <c r="O9" s="9" t="s">
        <v>64</v>
      </c>
    </row>
    <row r="10" spans="2:15" x14ac:dyDescent="0.2">
      <c r="D10" s="142" t="s">
        <v>77</v>
      </c>
      <c r="E10" s="1">
        <v>0.15179999999999999</v>
      </c>
      <c r="F10" s="9">
        <v>0.1061</v>
      </c>
      <c r="G10" s="1" t="s">
        <v>43</v>
      </c>
      <c r="H10" s="28" t="s">
        <v>64</v>
      </c>
      <c r="K10" s="142" t="s">
        <v>67</v>
      </c>
      <c r="L10" s="1">
        <v>7.9600000000000004E-2</v>
      </c>
      <c r="M10" s="9">
        <v>7.7799999999999994E-2</v>
      </c>
      <c r="N10" s="1" t="s">
        <v>63</v>
      </c>
      <c r="O10" s="9" t="s">
        <v>64</v>
      </c>
    </row>
    <row r="11" spans="2:15" x14ac:dyDescent="0.2">
      <c r="D11" s="142" t="s">
        <v>78</v>
      </c>
      <c r="E11" s="1">
        <v>0.1187</v>
      </c>
      <c r="F11" s="9">
        <v>6.8099999999999994E-2</v>
      </c>
      <c r="G11" s="1" t="s">
        <v>43</v>
      </c>
      <c r="H11" s="28" t="s">
        <v>64</v>
      </c>
      <c r="K11" s="142" t="s">
        <v>68</v>
      </c>
      <c r="L11" s="1">
        <v>6.3899999999999998E-2</v>
      </c>
      <c r="M11" s="9">
        <v>8.6499999999999994E-2</v>
      </c>
      <c r="N11" s="1" t="s">
        <v>63</v>
      </c>
      <c r="O11" s="9" t="s">
        <v>64</v>
      </c>
    </row>
    <row r="12" spans="2:15" x14ac:dyDescent="0.2">
      <c r="D12" s="142" t="s">
        <v>79</v>
      </c>
      <c r="E12" s="1">
        <v>0.1109</v>
      </c>
      <c r="F12" s="9">
        <v>0.14280000000000001</v>
      </c>
      <c r="G12" s="1" t="s">
        <v>63</v>
      </c>
      <c r="H12" s="28" t="s">
        <v>80</v>
      </c>
      <c r="K12" s="142" t="s">
        <v>69</v>
      </c>
      <c r="L12" s="1">
        <v>0.1164</v>
      </c>
      <c r="M12" s="9">
        <v>0.1173</v>
      </c>
      <c r="N12" s="1" t="s">
        <v>63</v>
      </c>
      <c r="O12" s="9" t="s">
        <v>64</v>
      </c>
    </row>
    <row r="13" spans="2:15" ht="17" thickBot="1" x14ac:dyDescent="0.25">
      <c r="D13" s="142" t="s">
        <v>81</v>
      </c>
      <c r="E13" s="1">
        <v>0.39600000000000002</v>
      </c>
      <c r="F13" s="9">
        <v>0.35809999999999997</v>
      </c>
      <c r="G13" s="1" t="s">
        <v>63</v>
      </c>
      <c r="H13" s="28" t="s">
        <v>80</v>
      </c>
      <c r="K13" s="143" t="s">
        <v>70</v>
      </c>
      <c r="L13" s="11">
        <v>0.17480000000000001</v>
      </c>
      <c r="M13" s="12">
        <v>5.9299999999999999E-2</v>
      </c>
      <c r="N13" s="11" t="s">
        <v>63</v>
      </c>
      <c r="O13" s="12" t="s">
        <v>64</v>
      </c>
    </row>
    <row r="14" spans="2:15" x14ac:dyDescent="0.2">
      <c r="D14" s="142" t="s">
        <v>82</v>
      </c>
      <c r="E14" s="1">
        <v>0.18240000000000001</v>
      </c>
      <c r="F14" s="9">
        <v>0.21260000000000001</v>
      </c>
      <c r="G14" s="1" t="s">
        <v>63</v>
      </c>
      <c r="H14" s="28" t="s">
        <v>80</v>
      </c>
    </row>
    <row r="15" spans="2:15" x14ac:dyDescent="0.2">
      <c r="D15" s="142" t="s">
        <v>83</v>
      </c>
      <c r="E15" s="1">
        <v>0.2016</v>
      </c>
      <c r="F15" s="9">
        <v>0.22189999999999999</v>
      </c>
      <c r="G15" s="1" t="s">
        <v>63</v>
      </c>
      <c r="H15" s="28" t="s">
        <v>43</v>
      </c>
    </row>
    <row r="16" spans="2:15" ht="17" thickBot="1" x14ac:dyDescent="0.25">
      <c r="D16" s="143" t="s">
        <v>86</v>
      </c>
      <c r="E16" s="11">
        <v>0.13750000000000001</v>
      </c>
      <c r="F16" s="12">
        <v>0.1295</v>
      </c>
      <c r="G16" s="30" t="s">
        <v>63</v>
      </c>
      <c r="H16" s="103" t="s">
        <v>80</v>
      </c>
    </row>
    <row r="17" spans="4:15" ht="17" thickBot="1" x14ac:dyDescent="0.25"/>
    <row r="18" spans="4:15" x14ac:dyDescent="0.2">
      <c r="E18" s="532" t="s">
        <v>243</v>
      </c>
      <c r="F18" s="533"/>
      <c r="L18" s="532" t="s">
        <v>243</v>
      </c>
      <c r="M18" s="533"/>
    </row>
    <row r="19" spans="4:15" ht="17" thickBot="1" x14ac:dyDescent="0.25">
      <c r="E19" s="534"/>
      <c r="F19" s="535"/>
      <c r="L19" s="534"/>
      <c r="M19" s="535"/>
    </row>
    <row r="20" spans="4:15" ht="17" thickBot="1" x14ac:dyDescent="0.25">
      <c r="D20" s="104" t="s">
        <v>4</v>
      </c>
      <c r="E20" s="61" t="s">
        <v>14</v>
      </c>
      <c r="F20" s="267" t="s">
        <v>15</v>
      </c>
      <c r="G20" s="622" t="s">
        <v>346</v>
      </c>
      <c r="H20" s="623"/>
      <c r="K20" s="104" t="s">
        <v>4</v>
      </c>
      <c r="L20" s="100" t="s">
        <v>14</v>
      </c>
      <c r="M20" s="267" t="s">
        <v>15</v>
      </c>
      <c r="N20" s="561" t="s">
        <v>346</v>
      </c>
      <c r="O20" s="563"/>
    </row>
    <row r="21" spans="4:15" x14ac:dyDescent="0.2">
      <c r="D21" s="141" t="s">
        <v>72</v>
      </c>
      <c r="E21" s="6">
        <v>0.61660000000000004</v>
      </c>
      <c r="F21" s="7">
        <v>0.43269999999999997</v>
      </c>
      <c r="G21" s="266" t="s">
        <v>63</v>
      </c>
      <c r="H21" s="267" t="s">
        <v>73</v>
      </c>
      <c r="K21" s="141" t="s">
        <v>61</v>
      </c>
      <c r="L21" s="6">
        <v>0.48770000000000002</v>
      </c>
      <c r="M21" s="7">
        <v>0.2354</v>
      </c>
      <c r="N21" s="6" t="s">
        <v>63</v>
      </c>
      <c r="O21" s="7" t="s">
        <v>64</v>
      </c>
    </row>
    <row r="22" spans="4:15" x14ac:dyDescent="0.2">
      <c r="D22" s="142" t="s">
        <v>74</v>
      </c>
      <c r="E22" s="1">
        <v>0.43159999999999998</v>
      </c>
      <c r="F22" s="9">
        <v>0.41980000000000001</v>
      </c>
      <c r="G22" s="1" t="s">
        <v>75</v>
      </c>
      <c r="H22" s="28" t="s">
        <v>64</v>
      </c>
      <c r="K22" s="142" t="s">
        <v>65</v>
      </c>
      <c r="L22" s="1">
        <v>0.75580000000000003</v>
      </c>
      <c r="M22" s="9">
        <v>0.5847</v>
      </c>
      <c r="N22" s="1" t="s">
        <v>63</v>
      </c>
      <c r="O22" s="9" t="s">
        <v>64</v>
      </c>
    </row>
    <row r="23" spans="4:15" x14ac:dyDescent="0.2">
      <c r="D23" s="142" t="s">
        <v>76</v>
      </c>
      <c r="E23" s="1">
        <v>0.67559999999999998</v>
      </c>
      <c r="F23" s="9">
        <v>0.63049999999999995</v>
      </c>
      <c r="G23" s="1" t="s">
        <v>75</v>
      </c>
      <c r="H23" s="28" t="s">
        <v>64</v>
      </c>
      <c r="K23" s="142" t="s">
        <v>66</v>
      </c>
      <c r="L23" s="1">
        <v>0.87270000000000003</v>
      </c>
      <c r="M23" s="9">
        <v>0.56510000000000005</v>
      </c>
      <c r="N23" s="1" t="s">
        <v>63</v>
      </c>
      <c r="O23" s="9" t="s">
        <v>64</v>
      </c>
    </row>
    <row r="24" spans="4:15" x14ac:dyDescent="0.2">
      <c r="D24" s="142" t="s">
        <v>77</v>
      </c>
      <c r="E24" s="1">
        <v>0.57399999999999995</v>
      </c>
      <c r="F24" s="9">
        <v>0.54890000000000005</v>
      </c>
      <c r="G24" s="1" t="s">
        <v>43</v>
      </c>
      <c r="H24" s="28" t="s">
        <v>64</v>
      </c>
      <c r="K24" s="142" t="s">
        <v>67</v>
      </c>
      <c r="L24" s="1">
        <v>0.28539999999999999</v>
      </c>
      <c r="M24" s="9">
        <v>0.31230000000000002</v>
      </c>
      <c r="N24" s="1" t="s">
        <v>63</v>
      </c>
      <c r="O24" s="9" t="s">
        <v>64</v>
      </c>
    </row>
    <row r="25" spans="4:15" x14ac:dyDescent="0.2">
      <c r="D25" s="142" t="s">
        <v>78</v>
      </c>
      <c r="E25" s="1">
        <v>0.64059999999999995</v>
      </c>
      <c r="F25" s="9">
        <v>0.23830000000000001</v>
      </c>
      <c r="G25" s="1" t="s">
        <v>43</v>
      </c>
      <c r="H25" s="28" t="s">
        <v>64</v>
      </c>
      <c r="K25" s="142" t="s">
        <v>68</v>
      </c>
      <c r="L25" s="1">
        <v>0.24329999999999999</v>
      </c>
      <c r="M25" s="9">
        <v>0.11</v>
      </c>
      <c r="N25" s="1" t="s">
        <v>63</v>
      </c>
      <c r="O25" s="9" t="s">
        <v>64</v>
      </c>
    </row>
    <row r="26" spans="4:15" x14ac:dyDescent="0.2">
      <c r="D26" s="142" t="s">
        <v>79</v>
      </c>
      <c r="E26" s="1">
        <v>0.25659999999999999</v>
      </c>
      <c r="F26" s="9">
        <v>0.38579999999999998</v>
      </c>
      <c r="G26" s="1" t="s">
        <v>63</v>
      </c>
      <c r="H26" s="28" t="s">
        <v>80</v>
      </c>
      <c r="K26" s="142" t="s">
        <v>69</v>
      </c>
      <c r="L26" s="1">
        <v>0.63949999999999996</v>
      </c>
      <c r="M26" s="9">
        <v>0.45369999999999999</v>
      </c>
      <c r="N26" s="1" t="s">
        <v>63</v>
      </c>
      <c r="O26" s="9" t="s">
        <v>64</v>
      </c>
    </row>
    <row r="27" spans="4:15" ht="17" thickBot="1" x14ac:dyDescent="0.25">
      <c r="D27" s="142" t="s">
        <v>81</v>
      </c>
      <c r="E27" s="1">
        <v>0.66569999999999996</v>
      </c>
      <c r="F27" s="9">
        <v>0.62070000000000003</v>
      </c>
      <c r="G27" s="1" t="s">
        <v>63</v>
      </c>
      <c r="H27" s="28" t="s">
        <v>80</v>
      </c>
      <c r="K27" s="143" t="s">
        <v>70</v>
      </c>
      <c r="L27" s="11">
        <v>0.75149999999999995</v>
      </c>
      <c r="M27" s="12">
        <v>0.1227</v>
      </c>
      <c r="N27" s="11" t="s">
        <v>63</v>
      </c>
      <c r="O27" s="12" t="s">
        <v>64</v>
      </c>
    </row>
    <row r="28" spans="4:15" x14ac:dyDescent="0.2">
      <c r="D28" s="142" t="s">
        <v>82</v>
      </c>
      <c r="E28" s="1">
        <v>0.1779</v>
      </c>
      <c r="F28" s="9">
        <v>0.3256</v>
      </c>
      <c r="G28" s="1" t="s">
        <v>63</v>
      </c>
      <c r="H28" s="28" t="s">
        <v>80</v>
      </c>
    </row>
    <row r="29" spans="4:15" x14ac:dyDescent="0.2">
      <c r="D29" s="142" t="s">
        <v>83</v>
      </c>
      <c r="E29" s="1">
        <v>0.38469999999999999</v>
      </c>
      <c r="F29" s="9">
        <v>0.46889999999999998</v>
      </c>
      <c r="G29" s="1" t="s">
        <v>63</v>
      </c>
      <c r="H29" s="28" t="s">
        <v>43</v>
      </c>
    </row>
    <row r="30" spans="4:15" ht="17" thickBot="1" x14ac:dyDescent="0.25">
      <c r="D30" s="143" t="s">
        <v>86</v>
      </c>
      <c r="E30" s="11">
        <v>0.17510000000000001</v>
      </c>
      <c r="F30" s="12">
        <v>0.2243</v>
      </c>
      <c r="G30" s="30" t="s">
        <v>63</v>
      </c>
      <c r="H30" s="103" t="s">
        <v>80</v>
      </c>
    </row>
    <row r="33" spans="3:23" ht="17" thickBot="1" x14ac:dyDescent="0.25"/>
    <row r="34" spans="3:23" ht="27" thickBot="1" x14ac:dyDescent="0.25">
      <c r="C34" s="667" t="s">
        <v>434</v>
      </c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9"/>
    </row>
    <row r="35" spans="3:23" ht="17" thickBot="1" x14ac:dyDescent="0.25">
      <c r="C35" s="1"/>
      <c r="D35" s="1" t="s">
        <v>44</v>
      </c>
      <c r="E35" s="1" t="s">
        <v>44</v>
      </c>
      <c r="F35" s="1"/>
      <c r="G35" s="1" t="s">
        <v>44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 ht="22" thickBo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80" t="s">
        <v>0</v>
      </c>
      <c r="R36" s="481"/>
      <c r="S36" s="482"/>
      <c r="T36" s="1"/>
      <c r="U36" s="480" t="s">
        <v>1</v>
      </c>
      <c r="V36" s="481"/>
      <c r="W36" s="482"/>
    </row>
    <row r="37" spans="3:23" ht="21" x14ac:dyDescent="0.2">
      <c r="C37" s="1"/>
      <c r="D37" s="483" t="s">
        <v>3</v>
      </c>
      <c r="E37" s="457" t="s">
        <v>4</v>
      </c>
      <c r="F37" s="468" t="s">
        <v>5</v>
      </c>
      <c r="G37" s="457" t="s">
        <v>6</v>
      </c>
      <c r="H37" s="457" t="s">
        <v>7</v>
      </c>
      <c r="I37" s="459" t="s">
        <v>8</v>
      </c>
      <c r="J37" s="461" t="s">
        <v>9</v>
      </c>
      <c r="K37" s="462"/>
      <c r="L37" s="461" t="s">
        <v>10</v>
      </c>
      <c r="M37" s="462"/>
      <c r="N37" s="457" t="s">
        <v>11</v>
      </c>
      <c r="O37" s="473" t="s">
        <v>12</v>
      </c>
      <c r="P37" s="2"/>
      <c r="Q37" s="475" t="s">
        <v>13</v>
      </c>
      <c r="R37" s="476"/>
      <c r="S37" s="477"/>
      <c r="T37" s="1"/>
      <c r="U37" s="475" t="s">
        <v>13</v>
      </c>
      <c r="V37" s="476"/>
      <c r="W37" s="477"/>
    </row>
    <row r="38" spans="3:23" ht="20" thickBot="1" x14ac:dyDescent="0.25">
      <c r="C38" s="1"/>
      <c r="D38" s="484"/>
      <c r="E38" s="458"/>
      <c r="F38" s="469"/>
      <c r="G38" s="458"/>
      <c r="H38" s="458"/>
      <c r="I38" s="460"/>
      <c r="J38" s="463"/>
      <c r="K38" s="464"/>
      <c r="L38" s="463"/>
      <c r="M38" s="464"/>
      <c r="N38" s="458"/>
      <c r="O38" s="474"/>
      <c r="P38" s="2"/>
      <c r="Q38" s="13" t="s">
        <v>14</v>
      </c>
      <c r="R38" s="14" t="s">
        <v>15</v>
      </c>
      <c r="S38" s="15" t="s">
        <v>16</v>
      </c>
      <c r="T38" s="1"/>
      <c r="U38" s="13" t="s">
        <v>14</v>
      </c>
      <c r="V38" s="14" t="s">
        <v>15</v>
      </c>
      <c r="W38" s="15" t="s">
        <v>16</v>
      </c>
    </row>
    <row r="39" spans="3:23" ht="17" thickBot="1" x14ac:dyDescent="0.25">
      <c r="C39" s="1"/>
      <c r="D39" s="1" t="s">
        <v>44</v>
      </c>
      <c r="E39" s="1" t="s">
        <v>44</v>
      </c>
      <c r="F39" s="1"/>
      <c r="G39" s="1" t="s">
        <v>44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 x14ac:dyDescent="0.2">
      <c r="C40" s="664" t="s">
        <v>59</v>
      </c>
      <c r="D40" s="5" t="s">
        <v>60</v>
      </c>
      <c r="E40" s="6" t="s">
        <v>61</v>
      </c>
      <c r="F40" s="6" t="s">
        <v>22</v>
      </c>
      <c r="G40" s="6">
        <v>1</v>
      </c>
      <c r="H40" s="24" t="s">
        <v>17</v>
      </c>
      <c r="I40" s="6" t="s">
        <v>62</v>
      </c>
      <c r="J40" s="80"/>
      <c r="K40" s="80"/>
      <c r="L40" s="80"/>
      <c r="M40" s="80"/>
      <c r="N40" s="6" t="s">
        <v>63</v>
      </c>
      <c r="O40" s="7" t="s">
        <v>64</v>
      </c>
      <c r="P40" s="1"/>
      <c r="Q40" s="17"/>
      <c r="R40" s="6">
        <v>0.48770000000000002</v>
      </c>
      <c r="S40" s="7">
        <v>0.2354</v>
      </c>
      <c r="T40" s="1"/>
      <c r="U40" s="17"/>
      <c r="V40" s="6">
        <v>0.13450000000000001</v>
      </c>
      <c r="W40" s="7">
        <v>0.1424</v>
      </c>
    </row>
    <row r="41" spans="3:23" x14ac:dyDescent="0.2">
      <c r="C41" s="665"/>
      <c r="D41" s="8" t="s">
        <v>60</v>
      </c>
      <c r="E41" s="1" t="s">
        <v>65</v>
      </c>
      <c r="F41" s="1" t="s">
        <v>22</v>
      </c>
      <c r="G41" s="1">
        <v>13</v>
      </c>
      <c r="H41" s="80" t="s">
        <v>18</v>
      </c>
      <c r="I41" s="1" t="s">
        <v>62</v>
      </c>
      <c r="J41" s="80"/>
      <c r="K41" s="80"/>
      <c r="L41" s="80"/>
      <c r="M41" s="80"/>
      <c r="N41" s="1" t="s">
        <v>63</v>
      </c>
      <c r="O41" s="9" t="s">
        <v>64</v>
      </c>
      <c r="P41" s="1"/>
      <c r="Q41" s="18"/>
      <c r="R41" s="1">
        <v>0.75580000000000003</v>
      </c>
      <c r="S41" s="9">
        <v>0.5847</v>
      </c>
      <c r="T41" s="1"/>
      <c r="U41" s="18"/>
      <c r="V41" s="1">
        <v>0.2591</v>
      </c>
      <c r="W41" s="9">
        <v>0.26860000000000001</v>
      </c>
    </row>
    <row r="42" spans="3:23" x14ac:dyDescent="0.2">
      <c r="C42" s="665"/>
      <c r="D42" s="8" t="s">
        <v>60</v>
      </c>
      <c r="E42" s="1" t="s">
        <v>66</v>
      </c>
      <c r="F42" s="1" t="s">
        <v>22</v>
      </c>
      <c r="G42" s="1">
        <v>1</v>
      </c>
      <c r="H42" s="80" t="s">
        <v>17</v>
      </c>
      <c r="I42" s="1" t="s">
        <v>62</v>
      </c>
      <c r="J42" s="80"/>
      <c r="K42" s="80"/>
      <c r="L42" s="80"/>
      <c r="M42" s="80"/>
      <c r="N42" s="1" t="s">
        <v>63</v>
      </c>
      <c r="O42" s="9" t="s">
        <v>64</v>
      </c>
      <c r="P42" s="1"/>
      <c r="Q42" s="18"/>
      <c r="R42" s="1">
        <v>0.87270000000000003</v>
      </c>
      <c r="S42" s="9">
        <v>0.56510000000000005</v>
      </c>
      <c r="T42" s="1"/>
      <c r="U42" s="18"/>
      <c r="V42" s="1">
        <v>0.2235</v>
      </c>
      <c r="W42" s="9">
        <v>0.29709999999999998</v>
      </c>
    </row>
    <row r="43" spans="3:23" x14ac:dyDescent="0.2">
      <c r="C43" s="665"/>
      <c r="D43" s="8" t="s">
        <v>60</v>
      </c>
      <c r="E43" s="1" t="s">
        <v>67</v>
      </c>
      <c r="F43" s="1" t="s">
        <v>22</v>
      </c>
      <c r="G43" s="1">
        <v>3</v>
      </c>
      <c r="H43" s="80" t="s">
        <v>17</v>
      </c>
      <c r="I43" s="1" t="s">
        <v>62</v>
      </c>
      <c r="J43" s="80"/>
      <c r="K43" s="85"/>
      <c r="L43" s="80"/>
      <c r="M43" s="80"/>
      <c r="N43" s="1" t="s">
        <v>63</v>
      </c>
      <c r="O43" s="9" t="s">
        <v>64</v>
      </c>
      <c r="P43" s="1"/>
      <c r="Q43" s="18"/>
      <c r="R43" s="1">
        <v>0.28539999999999999</v>
      </c>
      <c r="S43" s="9">
        <v>0.31230000000000002</v>
      </c>
      <c r="T43" s="1"/>
      <c r="U43" s="18"/>
      <c r="V43" s="1">
        <v>7.9600000000000004E-2</v>
      </c>
      <c r="W43" s="9">
        <v>7.7799999999999994E-2</v>
      </c>
    </row>
    <row r="44" spans="3:23" x14ac:dyDescent="0.2">
      <c r="C44" s="665"/>
      <c r="D44" s="8" t="s">
        <v>60</v>
      </c>
      <c r="E44" s="1" t="s">
        <v>68</v>
      </c>
      <c r="F44" s="1" t="s">
        <v>22</v>
      </c>
      <c r="G44" s="1">
        <v>2</v>
      </c>
      <c r="H44" s="80" t="s">
        <v>17</v>
      </c>
      <c r="I44" s="1" t="s">
        <v>62</v>
      </c>
      <c r="J44" s="80"/>
      <c r="K44" s="80"/>
      <c r="L44" s="80"/>
      <c r="M44" s="80"/>
      <c r="N44" s="1" t="s">
        <v>63</v>
      </c>
      <c r="O44" s="9" t="s">
        <v>64</v>
      </c>
      <c r="P44" s="1"/>
      <c r="Q44" s="18"/>
      <c r="R44" s="1">
        <v>0.24329999999999999</v>
      </c>
      <c r="S44" s="9">
        <v>0.11</v>
      </c>
      <c r="T44" s="1"/>
      <c r="U44" s="18"/>
      <c r="V44" s="1">
        <v>6.3899999999999998E-2</v>
      </c>
      <c r="W44" s="9">
        <v>8.6499999999999994E-2</v>
      </c>
    </row>
    <row r="45" spans="3:23" x14ac:dyDescent="0.2">
      <c r="C45" s="665"/>
      <c r="D45" s="21" t="s">
        <v>60</v>
      </c>
      <c r="E45" s="1" t="s">
        <v>69</v>
      </c>
      <c r="F45" s="1" t="s">
        <v>22</v>
      </c>
      <c r="G45" s="1">
        <v>9</v>
      </c>
      <c r="H45" s="80" t="s">
        <v>18</v>
      </c>
      <c r="I45" s="1" t="s">
        <v>62</v>
      </c>
      <c r="J45" s="85"/>
      <c r="K45" s="80"/>
      <c r="L45" s="80"/>
      <c r="M45" s="80"/>
      <c r="N45" s="1" t="s">
        <v>63</v>
      </c>
      <c r="O45" s="9" t="s">
        <v>64</v>
      </c>
      <c r="P45" s="1"/>
      <c r="Q45" s="18"/>
      <c r="R45" s="1">
        <v>0.63949999999999996</v>
      </c>
      <c r="S45" s="9">
        <v>0.45369999999999999</v>
      </c>
      <c r="T45" s="1"/>
      <c r="U45" s="18"/>
      <c r="V45" s="1">
        <v>0.1164</v>
      </c>
      <c r="W45" s="9">
        <v>0.1173</v>
      </c>
    </row>
    <row r="46" spans="3:23" ht="17" thickBot="1" x14ac:dyDescent="0.25">
      <c r="C46" s="666"/>
      <c r="D46" s="22" t="s">
        <v>60</v>
      </c>
      <c r="E46" s="11" t="s">
        <v>70</v>
      </c>
      <c r="F46" s="11" t="s">
        <v>22</v>
      </c>
      <c r="G46" s="11">
        <v>1</v>
      </c>
      <c r="H46" s="81" t="s">
        <v>17</v>
      </c>
      <c r="I46" s="11" t="s">
        <v>62</v>
      </c>
      <c r="J46" s="80"/>
      <c r="K46" s="80"/>
      <c r="L46" s="80"/>
      <c r="M46" s="80"/>
      <c r="N46" s="11" t="s">
        <v>63</v>
      </c>
      <c r="O46" s="12" t="s">
        <v>64</v>
      </c>
      <c r="P46" s="1"/>
      <c r="Q46" s="19"/>
      <c r="R46" s="11">
        <v>0.75149999999999995</v>
      </c>
      <c r="S46" s="12">
        <v>0.1227</v>
      </c>
      <c r="T46" s="1"/>
      <c r="U46" s="19"/>
      <c r="V46" s="11">
        <v>0.17480000000000001</v>
      </c>
      <c r="W46" s="12">
        <v>5.9299999999999999E-2</v>
      </c>
    </row>
    <row r="47" spans="3:23" ht="17" thickBot="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3:23" x14ac:dyDescent="0.2">
      <c r="C48" s="661" t="s">
        <v>71</v>
      </c>
      <c r="D48" s="115" t="s">
        <v>60</v>
      </c>
      <c r="E48" s="266" t="s">
        <v>72</v>
      </c>
      <c r="F48" s="266" t="s">
        <v>22</v>
      </c>
      <c r="G48" s="266">
        <v>1</v>
      </c>
      <c r="H48" s="116" t="s">
        <v>17</v>
      </c>
      <c r="I48" s="266" t="s">
        <v>62</v>
      </c>
      <c r="J48" s="116"/>
      <c r="K48" s="116"/>
      <c r="L48" s="116"/>
      <c r="M48" s="116"/>
      <c r="N48" s="266" t="s">
        <v>63</v>
      </c>
      <c r="O48" s="267" t="s">
        <v>73</v>
      </c>
      <c r="P48" s="1"/>
      <c r="Q48" s="17"/>
      <c r="R48" s="6">
        <v>0.61660000000000004</v>
      </c>
      <c r="S48" s="7">
        <v>0.43269999999999997</v>
      </c>
      <c r="T48" s="1"/>
      <c r="U48" s="17"/>
      <c r="V48" s="6">
        <v>0.15479999999999999</v>
      </c>
      <c r="W48" s="7">
        <v>0.1038</v>
      </c>
    </row>
    <row r="49" spans="3:23" x14ac:dyDescent="0.2">
      <c r="C49" s="662"/>
      <c r="D49" s="117" t="s">
        <v>60</v>
      </c>
      <c r="E49" s="1" t="s">
        <v>74</v>
      </c>
      <c r="F49" s="1" t="s">
        <v>22</v>
      </c>
      <c r="G49" s="1">
        <v>9</v>
      </c>
      <c r="H49" s="80" t="s">
        <v>18</v>
      </c>
      <c r="I49" s="1" t="s">
        <v>62</v>
      </c>
      <c r="J49" s="80"/>
      <c r="K49" s="80"/>
      <c r="L49" s="80"/>
      <c r="M49" s="80"/>
      <c r="N49" s="1" t="s">
        <v>75</v>
      </c>
      <c r="O49" s="28" t="s">
        <v>64</v>
      </c>
      <c r="P49" s="1"/>
      <c r="Q49" s="18"/>
      <c r="R49" s="1">
        <v>0.43159999999999998</v>
      </c>
      <c r="S49" s="9">
        <v>0.41980000000000001</v>
      </c>
      <c r="T49" s="1"/>
      <c r="U49" s="18"/>
      <c r="V49" s="1">
        <v>0.1439</v>
      </c>
      <c r="W49" s="9">
        <v>0.16839999999999999</v>
      </c>
    </row>
    <row r="50" spans="3:23" x14ac:dyDescent="0.2">
      <c r="C50" s="662"/>
      <c r="D50" s="117" t="s">
        <v>60</v>
      </c>
      <c r="E50" s="1" t="s">
        <v>76</v>
      </c>
      <c r="F50" s="1" t="s">
        <v>22</v>
      </c>
      <c r="G50" s="1">
        <v>15</v>
      </c>
      <c r="H50" s="80" t="s">
        <v>18</v>
      </c>
      <c r="I50" s="1" t="s">
        <v>62</v>
      </c>
      <c r="J50" s="80"/>
      <c r="K50" s="80"/>
      <c r="L50" s="80"/>
      <c r="M50" s="80"/>
      <c r="N50" s="1" t="s">
        <v>75</v>
      </c>
      <c r="O50" s="28" t="s">
        <v>64</v>
      </c>
      <c r="P50" s="1"/>
      <c r="Q50" s="18"/>
      <c r="R50" s="1">
        <v>0.67559999999999998</v>
      </c>
      <c r="S50" s="9">
        <v>0.63049999999999995</v>
      </c>
      <c r="T50" s="1"/>
      <c r="U50" s="18"/>
      <c r="V50" s="1">
        <v>0.26819999999999999</v>
      </c>
      <c r="W50" s="9">
        <v>0.1396</v>
      </c>
    </row>
    <row r="51" spans="3:23" x14ac:dyDescent="0.2">
      <c r="C51" s="662"/>
      <c r="D51" s="117" t="s">
        <v>60</v>
      </c>
      <c r="E51" s="1" t="s">
        <v>77</v>
      </c>
      <c r="F51" s="1" t="s">
        <v>22</v>
      </c>
      <c r="G51" s="1">
        <v>14</v>
      </c>
      <c r="H51" s="80" t="s">
        <v>18</v>
      </c>
      <c r="I51" s="1" t="s">
        <v>62</v>
      </c>
      <c r="J51" s="80"/>
      <c r="K51" s="80"/>
      <c r="L51" s="80"/>
      <c r="M51" s="80"/>
      <c r="N51" s="1" t="s">
        <v>43</v>
      </c>
      <c r="O51" s="28" t="s">
        <v>64</v>
      </c>
      <c r="P51" s="1"/>
      <c r="Q51" s="18"/>
      <c r="R51" s="1">
        <v>0.57399999999999995</v>
      </c>
      <c r="S51" s="9">
        <v>0.54890000000000005</v>
      </c>
      <c r="T51" s="1"/>
      <c r="U51" s="18"/>
      <c r="V51" s="1">
        <v>0.15179999999999999</v>
      </c>
      <c r="W51" s="9">
        <v>0.1061</v>
      </c>
    </row>
    <row r="52" spans="3:23" x14ac:dyDescent="0.2">
      <c r="C52" s="662"/>
      <c r="D52" s="117" t="s">
        <v>60</v>
      </c>
      <c r="E52" s="1" t="s">
        <v>78</v>
      </c>
      <c r="F52" s="1" t="s">
        <v>22</v>
      </c>
      <c r="G52" s="1">
        <v>4</v>
      </c>
      <c r="H52" s="80" t="s">
        <v>17</v>
      </c>
      <c r="I52" s="1" t="s">
        <v>62</v>
      </c>
      <c r="J52" s="80"/>
      <c r="K52" s="80"/>
      <c r="L52" s="80"/>
      <c r="M52" s="80"/>
      <c r="N52" s="1" t="s">
        <v>43</v>
      </c>
      <c r="O52" s="28" t="s">
        <v>64</v>
      </c>
      <c r="P52" s="1"/>
      <c r="Q52" s="18"/>
      <c r="R52" s="1">
        <v>0.64059999999999995</v>
      </c>
      <c r="S52" s="9">
        <v>0.23830000000000001</v>
      </c>
      <c r="T52" s="1"/>
      <c r="U52" s="18"/>
      <c r="V52" s="1">
        <v>0.1187</v>
      </c>
      <c r="W52" s="9">
        <v>6.8099999999999994E-2</v>
      </c>
    </row>
    <row r="53" spans="3:23" x14ac:dyDescent="0.2">
      <c r="C53" s="662"/>
      <c r="D53" s="117" t="s">
        <v>60</v>
      </c>
      <c r="E53" s="1" t="s">
        <v>79</v>
      </c>
      <c r="F53" s="1" t="s">
        <v>22</v>
      </c>
      <c r="G53" s="1">
        <v>7</v>
      </c>
      <c r="H53" s="80" t="s">
        <v>18</v>
      </c>
      <c r="I53" s="1" t="s">
        <v>62</v>
      </c>
      <c r="J53" s="80"/>
      <c r="K53" s="80"/>
      <c r="L53" s="80"/>
      <c r="M53" s="80"/>
      <c r="N53" s="1" t="s">
        <v>63</v>
      </c>
      <c r="O53" s="28" t="s">
        <v>80</v>
      </c>
      <c r="P53" s="1"/>
      <c r="Q53" s="18"/>
      <c r="R53" s="1">
        <v>0.25659999999999999</v>
      </c>
      <c r="S53" s="9">
        <v>0.38579999999999998</v>
      </c>
      <c r="T53" s="1"/>
      <c r="U53" s="18"/>
      <c r="V53" s="1">
        <v>0.1109</v>
      </c>
      <c r="W53" s="9">
        <v>0.14280000000000001</v>
      </c>
    </row>
    <row r="54" spans="3:23" x14ac:dyDescent="0.2">
      <c r="C54" s="662"/>
      <c r="D54" s="117" t="s">
        <v>60</v>
      </c>
      <c r="E54" s="1" t="s">
        <v>81</v>
      </c>
      <c r="F54" s="1" t="s">
        <v>22</v>
      </c>
      <c r="G54" s="1">
        <v>7</v>
      </c>
      <c r="H54" s="80" t="s">
        <v>17</v>
      </c>
      <c r="I54" s="1" t="s">
        <v>62</v>
      </c>
      <c r="J54" s="80"/>
      <c r="K54" s="80"/>
      <c r="L54" s="80"/>
      <c r="M54" s="80"/>
      <c r="N54" s="1" t="s">
        <v>63</v>
      </c>
      <c r="O54" s="28" t="s">
        <v>80</v>
      </c>
      <c r="P54" s="1"/>
      <c r="Q54" s="18"/>
      <c r="R54" s="1">
        <v>0.66569999999999996</v>
      </c>
      <c r="S54" s="9">
        <v>0.62070000000000003</v>
      </c>
      <c r="T54" s="1"/>
      <c r="U54" s="18"/>
      <c r="V54" s="1">
        <v>0.39600000000000002</v>
      </c>
      <c r="W54" s="9">
        <v>0.35809999999999997</v>
      </c>
    </row>
    <row r="55" spans="3:23" x14ac:dyDescent="0.2">
      <c r="C55" s="662"/>
      <c r="D55" s="117" t="s">
        <v>60</v>
      </c>
      <c r="E55" s="1" t="s">
        <v>82</v>
      </c>
      <c r="F55" s="1" t="s">
        <v>22</v>
      </c>
      <c r="G55" s="1">
        <v>7</v>
      </c>
      <c r="H55" s="80" t="s">
        <v>18</v>
      </c>
      <c r="I55" s="1" t="s">
        <v>62</v>
      </c>
      <c r="J55" s="85"/>
      <c r="K55" s="80"/>
      <c r="L55" s="85"/>
      <c r="M55" s="80"/>
      <c r="N55" s="1" t="s">
        <v>63</v>
      </c>
      <c r="O55" s="28" t="s">
        <v>80</v>
      </c>
      <c r="P55" s="1"/>
      <c r="Q55" s="18"/>
      <c r="R55" s="1">
        <v>0.1779</v>
      </c>
      <c r="S55" s="9">
        <v>0.3256</v>
      </c>
      <c r="T55" s="1"/>
      <c r="U55" s="18"/>
      <c r="V55" s="1">
        <v>0.18240000000000001</v>
      </c>
      <c r="W55" s="9">
        <v>0.21260000000000001</v>
      </c>
    </row>
    <row r="56" spans="3:23" x14ac:dyDescent="0.2">
      <c r="C56" s="662"/>
      <c r="D56" s="117" t="s">
        <v>60</v>
      </c>
      <c r="E56" s="1" t="s">
        <v>83</v>
      </c>
      <c r="F56" s="1" t="s">
        <v>22</v>
      </c>
      <c r="G56" s="1">
        <v>2</v>
      </c>
      <c r="H56" s="80" t="s">
        <v>17</v>
      </c>
      <c r="I56" s="1" t="s">
        <v>62</v>
      </c>
      <c r="J56" s="80"/>
      <c r="K56" s="80"/>
      <c r="L56" s="36"/>
      <c r="M56" s="36"/>
      <c r="N56" s="1" t="s">
        <v>63</v>
      </c>
      <c r="O56" s="28" t="s">
        <v>43</v>
      </c>
      <c r="P56" s="1"/>
      <c r="Q56" s="18"/>
      <c r="R56" s="1">
        <v>0.38469999999999999</v>
      </c>
      <c r="S56" s="9">
        <v>0.46889999999999998</v>
      </c>
      <c r="T56" s="1"/>
      <c r="U56" s="18"/>
      <c r="V56" s="1">
        <v>0.2016</v>
      </c>
      <c r="W56" s="9">
        <v>0.22189999999999999</v>
      </c>
    </row>
    <row r="57" spans="3:23" x14ac:dyDescent="0.2">
      <c r="C57" s="662"/>
      <c r="D57" s="117" t="s">
        <v>60</v>
      </c>
      <c r="E57" s="1" t="s">
        <v>84</v>
      </c>
      <c r="F57" s="1" t="s">
        <v>22</v>
      </c>
      <c r="G57" s="1">
        <v>15</v>
      </c>
      <c r="H57" s="80" t="s">
        <v>18</v>
      </c>
      <c r="I57" s="1" t="s">
        <v>62</v>
      </c>
      <c r="J57" s="80"/>
      <c r="K57" s="80"/>
      <c r="L57" s="25"/>
      <c r="M57" s="80"/>
      <c r="N57" s="1" t="s">
        <v>63</v>
      </c>
      <c r="O57" s="28" t="s">
        <v>80</v>
      </c>
      <c r="P57" s="1"/>
      <c r="Q57" s="18"/>
      <c r="R57" s="1" t="s">
        <v>85</v>
      </c>
      <c r="S57" s="9">
        <v>0.33539999999999998</v>
      </c>
      <c r="T57" s="1"/>
      <c r="U57" s="18"/>
      <c r="V57" s="1" t="s">
        <v>85</v>
      </c>
      <c r="W57" s="9">
        <v>0.30320000000000003</v>
      </c>
    </row>
    <row r="58" spans="3:23" ht="17" thickBot="1" x14ac:dyDescent="0.25">
      <c r="C58" s="663"/>
      <c r="D58" s="118" t="s">
        <v>60</v>
      </c>
      <c r="E58" s="30" t="s">
        <v>86</v>
      </c>
      <c r="F58" s="30" t="s">
        <v>22</v>
      </c>
      <c r="G58" s="30">
        <v>4</v>
      </c>
      <c r="H58" s="119" t="s">
        <v>18</v>
      </c>
      <c r="I58" s="30" t="s">
        <v>62</v>
      </c>
      <c r="J58" s="120"/>
      <c r="K58" s="119"/>
      <c r="L58" s="120"/>
      <c r="M58" s="119"/>
      <c r="N58" s="30" t="s">
        <v>63</v>
      </c>
      <c r="O58" s="103" t="s">
        <v>80</v>
      </c>
      <c r="P58" s="1"/>
      <c r="Q58" s="19"/>
      <c r="R58" s="11">
        <v>0.17510000000000001</v>
      </c>
      <c r="S58" s="12">
        <v>0.2243</v>
      </c>
      <c r="T58" s="1"/>
      <c r="U58" s="19"/>
      <c r="V58" s="11">
        <v>0.13750000000000001</v>
      </c>
      <c r="W58" s="12">
        <v>0.1295</v>
      </c>
    </row>
    <row r="60" spans="3:23" ht="17" thickBot="1" x14ac:dyDescent="0.25"/>
    <row r="61" spans="3:23" ht="17" thickBot="1" x14ac:dyDescent="0.25">
      <c r="J61" s="380"/>
      <c r="K61" s="540" t="s">
        <v>406</v>
      </c>
      <c r="L61" s="541"/>
    </row>
    <row r="62" spans="3:23" ht="32" customHeight="1" thickBot="1" x14ac:dyDescent="0.25">
      <c r="J62" s="381"/>
      <c r="K62" s="670" t="s">
        <v>435</v>
      </c>
      <c r="L62" s="671"/>
    </row>
    <row r="63" spans="3:23" ht="17" thickBot="1" x14ac:dyDescent="0.25">
      <c r="J63" s="382"/>
      <c r="K63" s="540" t="s">
        <v>408</v>
      </c>
      <c r="L63" s="541"/>
    </row>
    <row r="64" spans="3:23" ht="17" thickBot="1" x14ac:dyDescent="0.25">
      <c r="J64" s="383"/>
      <c r="K64" s="540" t="s">
        <v>409</v>
      </c>
      <c r="L64" s="541"/>
    </row>
  </sheetData>
  <mergeCells count="31">
    <mergeCell ref="K61:L61"/>
    <mergeCell ref="K62:L62"/>
    <mergeCell ref="K63:L63"/>
    <mergeCell ref="K64:L64"/>
    <mergeCell ref="C48:C58"/>
    <mergeCell ref="C40:C46"/>
    <mergeCell ref="H37:H38"/>
    <mergeCell ref="I37:I38"/>
    <mergeCell ref="J37:K38"/>
    <mergeCell ref="E37:E38"/>
    <mergeCell ref="G37:G38"/>
    <mergeCell ref="L37:M38"/>
    <mergeCell ref="N37:N38"/>
    <mergeCell ref="F37:F38"/>
    <mergeCell ref="C34:W34"/>
    <mergeCell ref="O37:O38"/>
    <mergeCell ref="Q37:S37"/>
    <mergeCell ref="U37:W37"/>
    <mergeCell ref="Q36:S36"/>
    <mergeCell ref="U36:W36"/>
    <mergeCell ref="D37:D38"/>
    <mergeCell ref="E4:F5"/>
    <mergeCell ref="E18:F19"/>
    <mergeCell ref="G20:H20"/>
    <mergeCell ref="G6:H6"/>
    <mergeCell ref="D2:H2"/>
    <mergeCell ref="K2:O2"/>
    <mergeCell ref="L4:M5"/>
    <mergeCell ref="N6:O6"/>
    <mergeCell ref="L18:M19"/>
    <mergeCell ref="N20:O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supp figure 1</vt:lpstr>
      <vt:lpstr>Figure 3</vt:lpstr>
      <vt:lpstr>figure 4</vt:lpstr>
      <vt:lpstr>supplementary figure 5</vt:lpstr>
      <vt:lpstr>figure 5</vt:lpstr>
      <vt:lpstr>Figure 6</vt:lpstr>
      <vt:lpstr>Figure 7</vt:lpstr>
      <vt:lpstr>supplementary figure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2023-01-25T11:25:58Z</dcterms:created>
  <dcterms:modified xsi:type="dcterms:W3CDTF">2023-04-26T06:07:03Z</dcterms:modified>
  <cp:category/>
  <cp:contentStatus/>
</cp:coreProperties>
</file>