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me\Downloads\"/>
    </mc:Choice>
  </mc:AlternateContent>
  <xr:revisionPtr revIDLastSave="0" documentId="13_ncr:1_{52FE2676-80EE-4ACC-8E78-10B65875DCB8}" xr6:coauthVersionLast="47" xr6:coauthVersionMax="47" xr10:uidLastSave="{00000000-0000-0000-0000-000000000000}"/>
  <bookViews>
    <workbookView xWindow="-108" yWindow="-108" windowWidth="23256" windowHeight="12456" activeTab="2" xr2:uid="{83FA8918-014D-4FA8-AEBB-A083BABCC3AD}"/>
  </bookViews>
  <sheets>
    <sheet name="Лист1" sheetId="1" r:id="rId1"/>
    <sheet name="Лист2" sheetId="3" r:id="rId2"/>
    <sheet name="Лист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1" i="4" l="1"/>
  <c r="G80" i="4"/>
  <c r="G79" i="4"/>
  <c r="F79" i="4" s="1"/>
  <c r="G78" i="4"/>
  <c r="H79" i="4"/>
  <c r="H80" i="4"/>
  <c r="H81" i="4"/>
  <c r="H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M46" i="4"/>
  <c r="L50" i="4"/>
  <c r="J21" i="4"/>
  <c r="G22" i="4"/>
  <c r="G21" i="4"/>
  <c r="G20" i="4"/>
  <c r="H20" i="4" s="1"/>
  <c r="C21" i="3"/>
  <c r="L47" i="4"/>
  <c r="G24" i="4"/>
  <c r="G23" i="4"/>
  <c r="G41" i="4"/>
  <c r="H23" i="4" l="1"/>
  <c r="H24" i="4"/>
  <c r="I25" i="4" s="1"/>
  <c r="J25" i="4" s="1"/>
  <c r="G48" i="4" s="1"/>
  <c r="H25" i="4"/>
  <c r="I26" i="4" s="1"/>
  <c r="J26" i="4" s="1"/>
  <c r="G49" i="4" s="1"/>
  <c r="H26" i="4"/>
  <c r="I27" i="4" s="1"/>
  <c r="J27" i="4" s="1"/>
  <c r="H46" i="4" s="1"/>
  <c r="H27" i="4"/>
  <c r="I28" i="4" s="1"/>
  <c r="J28" i="4" s="1"/>
  <c r="H47" i="4" s="1"/>
  <c r="H39" i="4"/>
  <c r="I40" i="4" s="1"/>
  <c r="J40" i="4" s="1"/>
  <c r="K47" i="4" s="1"/>
  <c r="H40" i="4"/>
  <c r="H21" i="4"/>
  <c r="I21" i="4" s="1"/>
  <c r="H22" i="4"/>
  <c r="G25" i="4"/>
  <c r="G26" i="4"/>
  <c r="G27" i="4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I36" i="4" s="1"/>
  <c r="J36" i="4" s="1"/>
  <c r="J47" i="4" s="1"/>
  <c r="G36" i="4"/>
  <c r="H36" i="4" s="1"/>
  <c r="G37" i="4"/>
  <c r="H37" i="4" s="1"/>
  <c r="G38" i="4"/>
  <c r="H38" i="4" s="1"/>
  <c r="I39" i="4" s="1"/>
  <c r="J39" i="4" s="1"/>
  <c r="K46" i="4" s="1"/>
  <c r="G39" i="4"/>
  <c r="G40" i="4"/>
  <c r="C18" i="3"/>
  <c r="C19" i="3"/>
  <c r="C20" i="3"/>
  <c r="C22" i="3" s="1"/>
  <c r="C23" i="3" s="1"/>
  <c r="C24" i="3" s="1"/>
  <c r="C25" i="3" s="1"/>
  <c r="C17" i="3"/>
  <c r="C5" i="3"/>
  <c r="C6" i="3"/>
  <c r="C7" i="3"/>
  <c r="C8" i="3"/>
  <c r="C9" i="3"/>
  <c r="C10" i="3"/>
  <c r="C11" i="3"/>
  <c r="C12" i="3"/>
  <c r="I24" i="4" l="1"/>
  <c r="J24" i="4" s="1"/>
  <c r="G47" i="4" s="1"/>
  <c r="I23" i="4"/>
  <c r="J23" i="4" s="1"/>
  <c r="G46" i="4" s="1"/>
  <c r="L46" i="4" s="1"/>
  <c r="F78" i="4" s="1"/>
  <c r="I22" i="4"/>
  <c r="J22" i="4" s="1"/>
  <c r="F49" i="4" s="1"/>
  <c r="F48" i="4"/>
  <c r="L48" i="4" s="1"/>
  <c r="I33" i="4"/>
  <c r="J33" i="4" s="1"/>
  <c r="I48" i="4" s="1"/>
  <c r="I32" i="4"/>
  <c r="J32" i="4" s="1"/>
  <c r="I47" i="4" s="1"/>
  <c r="I31" i="4"/>
  <c r="J31" i="4" s="1"/>
  <c r="I46" i="4" s="1"/>
  <c r="I30" i="4"/>
  <c r="J30" i="4" s="1"/>
  <c r="H49" i="4" s="1"/>
  <c r="L49" i="4" s="1"/>
  <c r="F81" i="4" s="1"/>
  <c r="I29" i="4"/>
  <c r="J29" i="4" s="1"/>
  <c r="H48" i="4" s="1"/>
  <c r="I38" i="4"/>
  <c r="J38" i="4" s="1"/>
  <c r="J49" i="4" s="1"/>
  <c r="I37" i="4"/>
  <c r="J37" i="4" s="1"/>
  <c r="J48" i="4" s="1"/>
  <c r="I35" i="4"/>
  <c r="J35" i="4" s="1"/>
  <c r="J46" i="4" s="1"/>
  <c r="I34" i="4"/>
  <c r="J34" i="4" s="1"/>
  <c r="I49" i="4" s="1"/>
  <c r="F80" i="4" l="1"/>
  <c r="H73" i="4"/>
  <c r="H57" i="4"/>
  <c r="H69" i="4"/>
  <c r="H65" i="4"/>
  <c r="H61" i="4"/>
  <c r="H58" i="4"/>
  <c r="H70" i="4"/>
  <c r="H54" i="4"/>
  <c r="H66" i="4"/>
  <c r="H62" i="4"/>
  <c r="H71" i="4"/>
  <c r="H55" i="4"/>
  <c r="H63" i="4"/>
  <c r="H67" i="4"/>
  <c r="H59" i="4"/>
  <c r="M47" i="4" l="1"/>
  <c r="H75" i="4"/>
  <c r="H74" i="4"/>
  <c r="M49" i="4"/>
  <c r="H72" i="4"/>
  <c r="H56" i="4"/>
  <c r="H68" i="4"/>
  <c r="M48" i="4"/>
  <c r="H60" i="4"/>
  <c r="H64" i="4"/>
  <c r="H77" i="4"/>
  <c r="H76" i="4" l="1"/>
</calcChain>
</file>

<file path=xl/sharedStrings.xml><?xml version="1.0" encoding="utf-8"?>
<sst xmlns="http://schemas.openxmlformats.org/spreadsheetml/2006/main" count="64" uniqueCount="47">
  <si>
    <t>t, год</t>
  </si>
  <si>
    <t>y(t), продукция В.7</t>
  </si>
  <si>
    <t>y(t-1), продукция В.7</t>
  </si>
  <si>
    <t>y(t-2), продукция В.7</t>
  </si>
  <si>
    <t>Столбец 1</t>
  </si>
  <si>
    <t>Столбец 2</t>
  </si>
  <si>
    <t>Прогноз (скользящ)</t>
  </si>
  <si>
    <t>Прогноз (экспоненц)</t>
  </si>
  <si>
    <t>Период</t>
  </si>
  <si>
    <t>Экспорт, млрд $</t>
  </si>
  <si>
    <t>2005.1</t>
  </si>
  <si>
    <t>2000.1</t>
  </si>
  <si>
    <t>2000.2</t>
  </si>
  <si>
    <t>2000.3</t>
  </si>
  <si>
    <t>2000.4</t>
  </si>
  <si>
    <t>2001.1</t>
  </si>
  <si>
    <t>2001.2</t>
  </si>
  <si>
    <t>2001.3</t>
  </si>
  <si>
    <t>2001.4</t>
  </si>
  <si>
    <t>2002.1</t>
  </si>
  <si>
    <t>2002.2</t>
  </si>
  <si>
    <t>2002.3</t>
  </si>
  <si>
    <t>2002.4</t>
  </si>
  <si>
    <t>2003.1</t>
  </si>
  <si>
    <t>2003.2</t>
  </si>
  <si>
    <t>2003.3</t>
  </si>
  <si>
    <t>2003.4</t>
  </si>
  <si>
    <t>2004.1</t>
  </si>
  <si>
    <t>2004.2</t>
  </si>
  <si>
    <t>2004.3</t>
  </si>
  <si>
    <t>2004.4</t>
  </si>
  <si>
    <t>2005.2</t>
  </si>
  <si>
    <t>2005.3</t>
  </si>
  <si>
    <t>2005.4</t>
  </si>
  <si>
    <t>Квартал</t>
  </si>
  <si>
    <t>Итого за 4 квартала</t>
  </si>
  <si>
    <t>Скольз. ср.</t>
  </si>
  <si>
    <t>Центр. скольз. ср</t>
  </si>
  <si>
    <t>Оценка сезон. компоненты</t>
  </si>
  <si>
    <t>Год</t>
  </si>
  <si>
    <t>Ср. сезон. Компонента</t>
  </si>
  <si>
    <t>Корректирующий коэффициент</t>
  </si>
  <si>
    <t>Скорр. сезон. Компонента</t>
  </si>
  <si>
    <t>Скорр. компонента</t>
  </si>
  <si>
    <t>Преобр. У</t>
  </si>
  <si>
    <t>Тренд полиномиальный</t>
  </si>
  <si>
    <t xml:space="preserve">Поскольку коэффициенты автокорреляции r1, r2 являются  высокими, можно предположить наличие линейного тренда    Т = а + bt.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</si>
</sst>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/>
    <xf numFmtId="0" fontId="3" fillId="4" borderId="0" xfId="3"/>
    <xf numFmtId="0" fontId="1" fillId="9" borderId="0" xfId="8" applyAlignment="1">
      <alignment horizontal="center" vertical="center" wrapText="1"/>
    </xf>
    <xf numFmtId="0" fontId="1" fillId="8" borderId="0" xfId="7" applyAlignment="1">
      <alignment horizontal="center" vertical="center" wrapText="1"/>
    </xf>
    <xf numFmtId="0" fontId="1" fillId="7" borderId="0" xfId="6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1" fillId="3" borderId="0" xfId="2" applyAlignment="1">
      <alignment horizontal="center" vertical="center" wrapText="1"/>
    </xf>
  </cellXfs>
  <cellStyles count="9">
    <cellStyle name="40% — акцент2" xfId="5" builtinId="35"/>
    <cellStyle name="40% — акцент4" xfId="7" builtinId="43"/>
    <cellStyle name="60% — акцент1" xfId="2" builtinId="32"/>
    <cellStyle name="60% — акцент2" xfId="6" builtinId="36"/>
    <cellStyle name="60% — акцент4" xfId="8" builtinId="44"/>
    <cellStyle name="60% — акцент6" xfId="4" builtinId="52"/>
    <cellStyle name="Акцент3" xfId="3" builtinId="37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y(t), продукция В.7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9633858267716532E-2"/>
                  <c:y val="0.13774897929425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134</c:v>
                </c:pt>
                <c:pt idx="1">
                  <c:v>130</c:v>
                </c:pt>
                <c:pt idx="2">
                  <c:v>128</c:v>
                </c:pt>
                <c:pt idx="3">
                  <c:v>126</c:v>
                </c:pt>
                <c:pt idx="4">
                  <c:v>122</c:v>
                </c:pt>
                <c:pt idx="5">
                  <c:v>120</c:v>
                </c:pt>
                <c:pt idx="6">
                  <c:v>117</c:v>
                </c:pt>
                <c:pt idx="7">
                  <c:v>112</c:v>
                </c:pt>
                <c:pt idx="8">
                  <c:v>108</c:v>
                </c:pt>
                <c:pt idx="9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C2-48A1-A105-B1955A743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706960"/>
        <c:axId val="1386710800"/>
      </c:scatterChart>
      <c:valAx>
        <c:axId val="138670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710800"/>
        <c:crosses val="autoZero"/>
        <c:crossBetween val="midCat"/>
      </c:valAx>
      <c:valAx>
        <c:axId val="13867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70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Скользящее среднее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y(t), продукция В.7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Лист2!$B$2:$B$12</c:f>
              <c:numCache>
                <c:formatCode>General</c:formatCode>
                <c:ptCount val="11"/>
                <c:pt idx="0">
                  <c:v>134</c:v>
                </c:pt>
                <c:pt idx="1">
                  <c:v>130</c:v>
                </c:pt>
                <c:pt idx="2">
                  <c:v>128</c:v>
                </c:pt>
                <c:pt idx="3">
                  <c:v>126</c:v>
                </c:pt>
                <c:pt idx="4">
                  <c:v>122</c:v>
                </c:pt>
                <c:pt idx="5">
                  <c:v>120</c:v>
                </c:pt>
                <c:pt idx="6">
                  <c:v>117</c:v>
                </c:pt>
                <c:pt idx="7">
                  <c:v>112</c:v>
                </c:pt>
                <c:pt idx="8">
                  <c:v>108</c:v>
                </c:pt>
                <c:pt idx="9">
                  <c:v>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C8-4F83-8391-1E8F93D657F7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Прогноз (скользящ)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Лист2!$C$2:$C$12</c:f>
              <c:numCache>
                <c:formatCode>General</c:formatCode>
                <c:ptCount val="11"/>
                <c:pt idx="3">
                  <c:v>130.66666666666666</c:v>
                </c:pt>
                <c:pt idx="4">
                  <c:v>128</c:v>
                </c:pt>
                <c:pt idx="5">
                  <c:v>125.33333333333333</c:v>
                </c:pt>
                <c:pt idx="6">
                  <c:v>122.66666666666667</c:v>
                </c:pt>
                <c:pt idx="7">
                  <c:v>119.66666666666667</c:v>
                </c:pt>
                <c:pt idx="8">
                  <c:v>116.33333333333333</c:v>
                </c:pt>
                <c:pt idx="9">
                  <c:v>112.33333333333333</c:v>
                </c:pt>
                <c:pt idx="10">
                  <c:v>108.33333333333333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C8-4F83-8391-1E8F93D65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619872"/>
        <c:axId val="1724607872"/>
      </c:scatterChart>
      <c:valAx>
        <c:axId val="172461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607872"/>
        <c:crosses val="autoZero"/>
        <c:crossBetween val="midCat"/>
      </c:valAx>
      <c:valAx>
        <c:axId val="1724607872"/>
        <c:scaling>
          <c:orientation val="minMax"/>
          <c:max val="1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61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Экспоненциальное сглаживание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Лист2!$B$14</c:f>
              <c:strCache>
                <c:ptCount val="1"/>
                <c:pt idx="0">
                  <c:v>y(t), продукция В.7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Лист2!$A$15:$A$25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Лист2!$B$15:$B$25</c:f>
              <c:numCache>
                <c:formatCode>General</c:formatCode>
                <c:ptCount val="11"/>
                <c:pt idx="0">
                  <c:v>134</c:v>
                </c:pt>
                <c:pt idx="1">
                  <c:v>130</c:v>
                </c:pt>
                <c:pt idx="2">
                  <c:v>128</c:v>
                </c:pt>
                <c:pt idx="3">
                  <c:v>126</c:v>
                </c:pt>
                <c:pt idx="4">
                  <c:v>122</c:v>
                </c:pt>
                <c:pt idx="5">
                  <c:v>120</c:v>
                </c:pt>
                <c:pt idx="6">
                  <c:v>117</c:v>
                </c:pt>
                <c:pt idx="7">
                  <c:v>112</c:v>
                </c:pt>
                <c:pt idx="8">
                  <c:v>108</c:v>
                </c:pt>
                <c:pt idx="9">
                  <c:v>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55-4235-BE6C-A103D52654A4}"/>
            </c:ext>
          </c:extLst>
        </c:ser>
        <c:ser>
          <c:idx val="1"/>
          <c:order val="1"/>
          <c:tx>
            <c:strRef>
              <c:f>Лист2!$C$14</c:f>
              <c:strCache>
                <c:ptCount val="1"/>
                <c:pt idx="0">
                  <c:v>Прогноз (экспоненц)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Лист2!$A$15:$A$25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Лист2!$C$15:$C$25</c:f>
              <c:numCache>
                <c:formatCode>General</c:formatCode>
                <c:ptCount val="11"/>
                <c:pt idx="2">
                  <c:v>134</c:v>
                </c:pt>
                <c:pt idx="3">
                  <c:v>131</c:v>
                </c:pt>
                <c:pt idx="4">
                  <c:v>128.75</c:v>
                </c:pt>
                <c:pt idx="5">
                  <c:v>126.6875</c:v>
                </c:pt>
                <c:pt idx="6">
                  <c:v>123.171875</c:v>
                </c:pt>
                <c:pt idx="7">
                  <c:v>120.79296875</c:v>
                </c:pt>
                <c:pt idx="8">
                  <c:v>117.9482421875</c:v>
                </c:pt>
                <c:pt idx="9">
                  <c:v>113.487060546875</c:v>
                </c:pt>
                <c:pt idx="10">
                  <c:v>109.37176513671875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55-4235-BE6C-A103D5265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618912"/>
        <c:axId val="1724613152"/>
      </c:scatterChart>
      <c:valAx>
        <c:axId val="172461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613152"/>
        <c:crosses val="autoZero"/>
        <c:crossBetween val="midCat"/>
      </c:valAx>
      <c:valAx>
        <c:axId val="172461315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618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Лист3!$C$1</c:f>
              <c:strCache>
                <c:ptCount val="1"/>
                <c:pt idx="0">
                  <c:v>Экспорт, млрд 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Лист3!$C$2:$C$25</c:f>
              <c:numCache>
                <c:formatCode>General</c:formatCode>
                <c:ptCount val="24"/>
                <c:pt idx="0">
                  <c:v>4087</c:v>
                </c:pt>
                <c:pt idx="1">
                  <c:v>4737</c:v>
                </c:pt>
                <c:pt idx="2">
                  <c:v>5768</c:v>
                </c:pt>
                <c:pt idx="3">
                  <c:v>6005</c:v>
                </c:pt>
                <c:pt idx="4">
                  <c:v>5639</c:v>
                </c:pt>
                <c:pt idx="5">
                  <c:v>6745</c:v>
                </c:pt>
                <c:pt idx="6">
                  <c:v>6311</c:v>
                </c:pt>
                <c:pt idx="7">
                  <c:v>7107</c:v>
                </c:pt>
                <c:pt idx="8">
                  <c:v>5741</c:v>
                </c:pt>
                <c:pt idx="9">
                  <c:v>7087</c:v>
                </c:pt>
                <c:pt idx="10">
                  <c:v>7310</c:v>
                </c:pt>
                <c:pt idx="11">
                  <c:v>8600</c:v>
                </c:pt>
                <c:pt idx="12">
                  <c:v>6975</c:v>
                </c:pt>
                <c:pt idx="13">
                  <c:v>6891</c:v>
                </c:pt>
                <c:pt idx="14">
                  <c:v>7527</c:v>
                </c:pt>
                <c:pt idx="15">
                  <c:v>7971</c:v>
                </c:pt>
                <c:pt idx="16">
                  <c:v>5875</c:v>
                </c:pt>
                <c:pt idx="17">
                  <c:v>6140</c:v>
                </c:pt>
                <c:pt idx="18">
                  <c:v>6248</c:v>
                </c:pt>
                <c:pt idx="19">
                  <c:v>6041</c:v>
                </c:pt>
                <c:pt idx="20">
                  <c:v>4626</c:v>
                </c:pt>
                <c:pt idx="21">
                  <c:v>6501</c:v>
                </c:pt>
                <c:pt idx="22">
                  <c:v>6284</c:v>
                </c:pt>
                <c:pt idx="23">
                  <c:v>6707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9E-4FDD-A125-B3C4EE26A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155040"/>
        <c:axId val="1733168000"/>
      </c:scatterChart>
      <c:valAx>
        <c:axId val="1733155040"/>
        <c:scaling>
          <c:orientation val="minMax"/>
          <c:max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3168000"/>
        <c:crosses val="autoZero"/>
        <c:crossBetween val="midCat"/>
        <c:majorUnit val="1"/>
      </c:valAx>
      <c:valAx>
        <c:axId val="17331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315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Лист3!$H$53</c:f>
              <c:strCache>
                <c:ptCount val="1"/>
                <c:pt idx="0">
                  <c:v>Преобр. У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1031911636045494"/>
                  <c:y val="4.32479605884675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Лист3!$E$54:$E$77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Лист3!$H$54:$H$77</c:f>
              <c:numCache>
                <c:formatCode>General</c:formatCode>
                <c:ptCount val="24"/>
                <c:pt idx="0">
                  <c:v>4906.4812499999998</c:v>
                </c:pt>
                <c:pt idx="1">
                  <c:v>4685.3312500000002</c:v>
                </c:pt>
                <c:pt idx="2">
                  <c:v>5611.3062499999996</c:v>
                </c:pt>
                <c:pt idx="3">
                  <c:v>5393.8812500000004</c:v>
                </c:pt>
                <c:pt idx="4">
                  <c:v>6458.4812499999998</c:v>
                </c:pt>
                <c:pt idx="5">
                  <c:v>6693.3312500000002</c:v>
                </c:pt>
                <c:pt idx="6">
                  <c:v>6154.3062499999996</c:v>
                </c:pt>
                <c:pt idx="7">
                  <c:v>6495.8812500000004</c:v>
                </c:pt>
                <c:pt idx="8">
                  <c:v>6560.4812499999998</c:v>
                </c:pt>
                <c:pt idx="9">
                  <c:v>7035.3312500000002</c:v>
                </c:pt>
                <c:pt idx="10">
                  <c:v>7153.3062499999996</c:v>
                </c:pt>
                <c:pt idx="11">
                  <c:v>7988.8812500000004</c:v>
                </c:pt>
                <c:pt idx="12">
                  <c:v>7794.4812499999998</c:v>
                </c:pt>
                <c:pt idx="13">
                  <c:v>6839.3312500000002</c:v>
                </c:pt>
                <c:pt idx="14">
                  <c:v>7370.3062499999996</c:v>
                </c:pt>
                <c:pt idx="15">
                  <c:v>7359.8812500000004</c:v>
                </c:pt>
                <c:pt idx="16">
                  <c:v>6694.4812499999998</c:v>
                </c:pt>
                <c:pt idx="17">
                  <c:v>6088.3312500000002</c:v>
                </c:pt>
                <c:pt idx="18">
                  <c:v>6091.3062499999996</c:v>
                </c:pt>
                <c:pt idx="19">
                  <c:v>5429.8812500000004</c:v>
                </c:pt>
                <c:pt idx="20">
                  <c:v>5445.4812499999998</c:v>
                </c:pt>
                <c:pt idx="21">
                  <c:v>6449.3312500000002</c:v>
                </c:pt>
                <c:pt idx="22">
                  <c:v>6127.3062499999996</c:v>
                </c:pt>
                <c:pt idx="23">
                  <c:v>6095.8812500000004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98-42DA-A3A6-FAA6511EF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163744"/>
        <c:axId val="1613168064"/>
      </c:scatterChart>
      <c:valAx>
        <c:axId val="161316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168064"/>
        <c:crosses val="autoZero"/>
        <c:crossBetween val="midCat"/>
      </c:valAx>
      <c:valAx>
        <c:axId val="1613168064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16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11430</xdr:rowOff>
    </xdr:from>
    <xdr:to>
      <xdr:col>12</xdr:col>
      <xdr:colOff>769620</xdr:colOff>
      <xdr:row>15</xdr:row>
      <xdr:rowOff>11430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D9CE9A-66BD-9DA3-1F72-C12C47C7D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26670</xdr:rowOff>
    </xdr:from>
    <xdr:to>
      <xdr:col>10</xdr:col>
      <xdr:colOff>0</xdr:colOff>
      <xdr:row>12</xdr:row>
      <xdr:rowOff>7620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92DE4D3-183A-D4BF-EF50-B1008A4E2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13</xdr:row>
      <xdr:rowOff>3810</xdr:rowOff>
    </xdr:from>
    <xdr:to>
      <xdr:col>10</xdr:col>
      <xdr:colOff>38100</xdr:colOff>
      <xdr:row>24</xdr:row>
      <xdr:rowOff>152400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7440EE6-D507-178E-1860-FA5F6CC83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1</xdr:row>
      <xdr:rowOff>72390</xdr:rowOff>
    </xdr:from>
    <xdr:to>
      <xdr:col>12</xdr:col>
      <xdr:colOff>525780</xdr:colOff>
      <xdr:row>16</xdr:row>
      <xdr:rowOff>72390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EC46027-7C7F-D4AE-FB1B-02FE3D561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51</xdr:row>
      <xdr:rowOff>163830</xdr:rowOff>
    </xdr:from>
    <xdr:to>
      <xdr:col>12</xdr:col>
      <xdr:colOff>1021080</xdr:colOff>
      <xdr:row>76</xdr:row>
      <xdr:rowOff>175260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8265561-E1FC-0394-07E6-804FD14FD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FC45-2B95-4BF7-943C-4D9CA55B4E93}">
  <dimension ref="A1:G21"/>
  <sheetViews>
    <sheetView workbookViewId="0">
      <selection activeCell="G15" sqref="G15"/>
    </sheetView>
  </sheetViews>
  <sheetFormatPr defaultColWidth="28.21875" defaultRowHeight="14.4" x14ac:dyDescent="0.3"/>
  <cols>
    <col min="1" max="1" width="11.33203125" style="1" customWidth="1"/>
    <col min="2" max="2" width="18" style="1" customWidth="1"/>
    <col min="3" max="3" width="21.77734375" style="1" customWidth="1"/>
    <col min="4" max="4" width="11.109375" style="1" customWidth="1"/>
    <col min="5" max="5" width="11.33203125" style="1" customWidth="1"/>
    <col min="6" max="6" width="18.33203125" style="1" customWidth="1"/>
    <col min="7" max="7" width="19.77734375" style="1" customWidth="1"/>
    <col min="8" max="8" width="13.6640625" style="1" customWidth="1"/>
    <col min="9" max="9" width="16.5546875" style="1" customWidth="1"/>
    <col min="10" max="10" width="14.44140625" style="1" customWidth="1"/>
    <col min="11" max="11" width="13.5546875" style="1" customWidth="1"/>
    <col min="12" max="12" width="10.88671875" style="1" customWidth="1"/>
    <col min="13" max="13" width="16.21875" style="1" customWidth="1"/>
    <col min="14" max="16384" width="28.21875" style="1"/>
  </cols>
  <sheetData>
    <row r="1" spans="1:7" x14ac:dyDescent="0.3">
      <c r="A1" s="2" t="s">
        <v>0</v>
      </c>
      <c r="B1" s="2" t="s">
        <v>1</v>
      </c>
      <c r="C1" s="2" t="s">
        <v>2</v>
      </c>
      <c r="E1" s="2" t="s">
        <v>0</v>
      </c>
      <c r="F1" s="2" t="s">
        <v>1</v>
      </c>
      <c r="G1" s="2" t="s">
        <v>3</v>
      </c>
    </row>
    <row r="2" spans="1:7" x14ac:dyDescent="0.3">
      <c r="A2" s="3">
        <v>1</v>
      </c>
      <c r="B2" s="3">
        <v>134</v>
      </c>
      <c r="C2" s="4"/>
      <c r="E2" s="3">
        <v>1</v>
      </c>
      <c r="F2" s="3">
        <v>134</v>
      </c>
      <c r="G2" s="4"/>
    </row>
    <row r="3" spans="1:7" x14ac:dyDescent="0.3">
      <c r="A3" s="3">
        <v>2</v>
      </c>
      <c r="B3" s="3">
        <v>130</v>
      </c>
      <c r="C3" s="3">
        <v>134</v>
      </c>
      <c r="E3" s="3">
        <v>2</v>
      </c>
      <c r="F3" s="3">
        <v>130</v>
      </c>
      <c r="G3" s="4"/>
    </row>
    <row r="4" spans="1:7" x14ac:dyDescent="0.3">
      <c r="A4" s="3">
        <v>3</v>
      </c>
      <c r="B4" s="3">
        <v>128</v>
      </c>
      <c r="C4" s="3">
        <v>130</v>
      </c>
      <c r="E4" s="3">
        <v>3</v>
      </c>
      <c r="F4" s="3">
        <v>128</v>
      </c>
      <c r="G4" s="3">
        <v>134</v>
      </c>
    </row>
    <row r="5" spans="1:7" x14ac:dyDescent="0.3">
      <c r="A5" s="3">
        <v>4</v>
      </c>
      <c r="B5" s="3">
        <v>126</v>
      </c>
      <c r="C5" s="3">
        <v>128</v>
      </c>
      <c r="E5" s="3">
        <v>4</v>
      </c>
      <c r="F5" s="3">
        <v>126</v>
      </c>
      <c r="G5" s="3">
        <v>130</v>
      </c>
    </row>
    <row r="6" spans="1:7" x14ac:dyDescent="0.3">
      <c r="A6" s="3">
        <v>5</v>
      </c>
      <c r="B6" s="3">
        <v>122</v>
      </c>
      <c r="C6" s="3">
        <v>126</v>
      </c>
      <c r="E6" s="3">
        <v>5</v>
      </c>
      <c r="F6" s="3">
        <v>122</v>
      </c>
      <c r="G6" s="3">
        <v>128</v>
      </c>
    </row>
    <row r="7" spans="1:7" x14ac:dyDescent="0.3">
      <c r="A7" s="3">
        <v>6</v>
      </c>
      <c r="B7" s="3">
        <v>120</v>
      </c>
      <c r="C7" s="3">
        <v>122</v>
      </c>
      <c r="E7" s="3">
        <v>6</v>
      </c>
      <c r="F7" s="3">
        <v>120</v>
      </c>
      <c r="G7" s="3">
        <v>126</v>
      </c>
    </row>
    <row r="8" spans="1:7" x14ac:dyDescent="0.3">
      <c r="A8" s="3">
        <v>7</v>
      </c>
      <c r="B8" s="3">
        <v>117</v>
      </c>
      <c r="C8" s="3">
        <v>120</v>
      </c>
      <c r="E8" s="3">
        <v>7</v>
      </c>
      <c r="F8" s="3">
        <v>117</v>
      </c>
      <c r="G8" s="3">
        <v>122</v>
      </c>
    </row>
    <row r="9" spans="1:7" x14ac:dyDescent="0.3">
      <c r="A9" s="3">
        <v>8</v>
      </c>
      <c r="B9" s="3">
        <v>112</v>
      </c>
      <c r="C9" s="3">
        <v>117</v>
      </c>
      <c r="E9" s="3">
        <v>8</v>
      </c>
      <c r="F9" s="3">
        <v>112</v>
      </c>
      <c r="G9" s="3">
        <v>120</v>
      </c>
    </row>
    <row r="10" spans="1:7" x14ac:dyDescent="0.3">
      <c r="A10" s="3">
        <v>9</v>
      </c>
      <c r="B10" s="3">
        <v>108</v>
      </c>
      <c r="C10" s="3">
        <v>112</v>
      </c>
      <c r="E10" s="3">
        <v>9</v>
      </c>
      <c r="F10" s="3">
        <v>108</v>
      </c>
      <c r="G10" s="3">
        <v>117</v>
      </c>
    </row>
    <row r="11" spans="1:7" x14ac:dyDescent="0.3">
      <c r="A11" s="3">
        <v>10</v>
      </c>
      <c r="B11" s="3">
        <v>105</v>
      </c>
      <c r="C11" s="3">
        <v>108</v>
      </c>
      <c r="E11" s="3">
        <v>10</v>
      </c>
      <c r="F11" s="3">
        <v>105</v>
      </c>
      <c r="G11" s="3">
        <v>112</v>
      </c>
    </row>
    <row r="12" spans="1:7" x14ac:dyDescent="0.3">
      <c r="A12" s="4"/>
      <c r="B12" s="4"/>
      <c r="C12" s="3">
        <v>105</v>
      </c>
      <c r="E12" s="4"/>
      <c r="F12" s="4"/>
      <c r="G12" s="3">
        <v>108</v>
      </c>
    </row>
    <row r="13" spans="1:7" x14ac:dyDescent="0.3">
      <c r="E13" s="4"/>
      <c r="F13" s="4"/>
      <c r="G13" s="3">
        <v>105</v>
      </c>
    </row>
    <row r="15" spans="1:7" x14ac:dyDescent="0.3">
      <c r="A15" s="5"/>
      <c r="B15" s="5" t="s">
        <v>4</v>
      </c>
      <c r="C15" s="5" t="s">
        <v>5</v>
      </c>
      <c r="E15" s="5"/>
      <c r="F15" s="5" t="s">
        <v>4</v>
      </c>
      <c r="G15" s="5" t="s">
        <v>5</v>
      </c>
    </row>
    <row r="16" spans="1:7" x14ac:dyDescent="0.3">
      <c r="A16" s="5" t="s">
        <v>4</v>
      </c>
      <c r="B16" s="5">
        <v>1</v>
      </c>
      <c r="C16" s="5"/>
      <c r="E16" s="5" t="s">
        <v>4</v>
      </c>
      <c r="F16" s="5">
        <v>1</v>
      </c>
      <c r="G16" s="5"/>
    </row>
    <row r="17" spans="1:7" x14ac:dyDescent="0.3">
      <c r="A17" s="5" t="s">
        <v>5</v>
      </c>
      <c r="B17" s="5">
        <v>0.99281930006918129</v>
      </c>
      <c r="C17" s="5">
        <v>1</v>
      </c>
      <c r="E17" s="5" t="s">
        <v>5</v>
      </c>
      <c r="F17" s="5">
        <v>0.98848868836708026</v>
      </c>
      <c r="G17" s="5">
        <v>1</v>
      </c>
    </row>
    <row r="19" spans="1:7" ht="14.4" customHeight="1" x14ac:dyDescent="0.3">
      <c r="A19" s="13" t="s">
        <v>46</v>
      </c>
      <c r="B19" s="13"/>
      <c r="C19" s="13"/>
      <c r="D19" s="13"/>
      <c r="E19" s="13"/>
      <c r="F19" s="13"/>
      <c r="G19" s="13"/>
    </row>
    <row r="20" spans="1:7" x14ac:dyDescent="0.3">
      <c r="A20" s="13"/>
      <c r="B20" s="13"/>
      <c r="C20" s="13"/>
      <c r="D20" s="13"/>
      <c r="E20" s="13"/>
      <c r="F20" s="13"/>
      <c r="G20" s="13"/>
    </row>
    <row r="21" spans="1:7" x14ac:dyDescent="0.3">
      <c r="A21" s="13"/>
      <c r="B21" s="13"/>
      <c r="C21" s="13"/>
      <c r="D21" s="13"/>
      <c r="E21" s="13"/>
      <c r="F21" s="13"/>
      <c r="G21" s="13"/>
    </row>
  </sheetData>
  <mergeCells count="1">
    <mergeCell ref="A19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65FA-A59D-4117-99C4-92ABC519975C}">
  <dimension ref="A1:G27"/>
  <sheetViews>
    <sheetView workbookViewId="0">
      <selection activeCell="D23" sqref="D23"/>
    </sheetView>
  </sheetViews>
  <sheetFormatPr defaultColWidth="28.21875" defaultRowHeight="14.4" x14ac:dyDescent="0.3"/>
  <cols>
    <col min="1" max="1" width="11.33203125" style="1" customWidth="1"/>
    <col min="2" max="2" width="18" style="1" customWidth="1"/>
    <col min="3" max="3" width="21.77734375" style="1" customWidth="1"/>
    <col min="4" max="4" width="11.109375" style="1" customWidth="1"/>
    <col min="5" max="5" width="11.33203125" style="1" customWidth="1"/>
    <col min="6" max="6" width="18.33203125" style="1" customWidth="1"/>
    <col min="7" max="7" width="19.77734375" style="1" customWidth="1"/>
    <col min="8" max="8" width="13.6640625" style="1" customWidth="1"/>
    <col min="9" max="9" width="16.5546875" style="1" customWidth="1"/>
    <col min="10" max="10" width="14.44140625" style="1" customWidth="1"/>
    <col min="11" max="11" width="13.5546875" style="1" customWidth="1"/>
    <col min="12" max="12" width="10.88671875" style="1" customWidth="1"/>
    <col min="13" max="13" width="16.21875" style="1" customWidth="1"/>
    <col min="14" max="16384" width="28.21875" style="1"/>
  </cols>
  <sheetData>
    <row r="1" spans="1:7" x14ac:dyDescent="0.3">
      <c r="A1" s="2" t="s">
        <v>0</v>
      </c>
      <c r="B1" s="2" t="s">
        <v>1</v>
      </c>
      <c r="C1" s="2" t="s">
        <v>6</v>
      </c>
      <c r="E1"/>
      <c r="F1"/>
      <c r="G1"/>
    </row>
    <row r="2" spans="1:7" x14ac:dyDescent="0.3">
      <c r="A2" s="3">
        <v>1</v>
      </c>
      <c r="B2" s="3">
        <v>134</v>
      </c>
      <c r="C2" s="8"/>
      <c r="E2"/>
      <c r="F2"/>
      <c r="G2"/>
    </row>
    <row r="3" spans="1:7" x14ac:dyDescent="0.3">
      <c r="A3" s="3">
        <v>2</v>
      </c>
      <c r="B3" s="3">
        <v>130</v>
      </c>
      <c r="C3" s="8"/>
      <c r="E3"/>
      <c r="F3"/>
      <c r="G3"/>
    </row>
    <row r="4" spans="1:7" x14ac:dyDescent="0.3">
      <c r="A4" s="3">
        <v>3</v>
      </c>
      <c r="B4" s="3">
        <v>128</v>
      </c>
      <c r="C4" s="8"/>
      <c r="E4"/>
      <c r="F4"/>
      <c r="G4"/>
    </row>
    <row r="5" spans="1:7" x14ac:dyDescent="0.3">
      <c r="A5" s="3">
        <v>4</v>
      </c>
      <c r="B5" s="3">
        <v>126</v>
      </c>
      <c r="C5" s="7">
        <f t="shared" ref="C5:C12" si="0">AVERAGE(B2:B4)</f>
        <v>130.66666666666666</v>
      </c>
      <c r="E5"/>
      <c r="F5"/>
      <c r="G5"/>
    </row>
    <row r="6" spans="1:7" x14ac:dyDescent="0.3">
      <c r="A6" s="3">
        <v>5</v>
      </c>
      <c r="B6" s="3">
        <v>122</v>
      </c>
      <c r="C6" s="7">
        <f t="shared" si="0"/>
        <v>128</v>
      </c>
      <c r="E6"/>
      <c r="F6"/>
      <c r="G6"/>
    </row>
    <row r="7" spans="1:7" x14ac:dyDescent="0.3">
      <c r="A7" s="3">
        <v>6</v>
      </c>
      <c r="B7" s="3">
        <v>120</v>
      </c>
      <c r="C7" s="7">
        <f t="shared" si="0"/>
        <v>125.33333333333333</v>
      </c>
      <c r="E7"/>
      <c r="F7"/>
      <c r="G7"/>
    </row>
    <row r="8" spans="1:7" x14ac:dyDescent="0.3">
      <c r="A8" s="3">
        <v>7</v>
      </c>
      <c r="B8" s="3">
        <v>117</v>
      </c>
      <c r="C8" s="7">
        <f t="shared" si="0"/>
        <v>122.66666666666667</v>
      </c>
      <c r="E8"/>
      <c r="F8"/>
      <c r="G8"/>
    </row>
    <row r="9" spans="1:7" x14ac:dyDescent="0.3">
      <c r="A9" s="3">
        <v>8</v>
      </c>
      <c r="B9" s="3">
        <v>112</v>
      </c>
      <c r="C9" s="7">
        <f t="shared" si="0"/>
        <v>119.66666666666667</v>
      </c>
      <c r="E9"/>
      <c r="F9"/>
      <c r="G9"/>
    </row>
    <row r="10" spans="1:7" x14ac:dyDescent="0.3">
      <c r="A10" s="3">
        <v>9</v>
      </c>
      <c r="B10" s="3">
        <v>108</v>
      </c>
      <c r="C10" s="7">
        <f t="shared" si="0"/>
        <v>116.33333333333333</v>
      </c>
      <c r="E10"/>
      <c r="F10"/>
      <c r="G10"/>
    </row>
    <row r="11" spans="1:7" x14ac:dyDescent="0.3">
      <c r="A11" s="3">
        <v>10</v>
      </c>
      <c r="B11" s="3">
        <v>105</v>
      </c>
      <c r="C11" s="7">
        <f t="shared" si="0"/>
        <v>112.33333333333333</v>
      </c>
      <c r="E11"/>
      <c r="F11"/>
      <c r="G11"/>
    </row>
    <row r="12" spans="1:7" x14ac:dyDescent="0.3">
      <c r="A12" s="3">
        <v>11</v>
      </c>
      <c r="B12" s="4"/>
      <c r="C12" s="7">
        <f t="shared" si="0"/>
        <v>108.33333333333333</v>
      </c>
      <c r="E12"/>
      <c r="F12"/>
      <c r="G12"/>
    </row>
    <row r="13" spans="1:7" x14ac:dyDescent="0.3">
      <c r="E13"/>
      <c r="F13"/>
      <c r="G13"/>
    </row>
    <row r="14" spans="1:7" x14ac:dyDescent="0.3">
      <c r="A14" s="2" t="s">
        <v>0</v>
      </c>
      <c r="B14" s="2" t="s">
        <v>1</v>
      </c>
      <c r="C14" s="2" t="s">
        <v>7</v>
      </c>
      <c r="D14" s="6"/>
      <c r="E14"/>
      <c r="F14"/>
      <c r="G14"/>
    </row>
    <row r="15" spans="1:7" x14ac:dyDescent="0.3">
      <c r="A15" s="3">
        <v>1</v>
      </c>
      <c r="B15" s="3">
        <v>134</v>
      </c>
      <c r="C15" s="8"/>
      <c r="D15" s="6"/>
      <c r="E15"/>
      <c r="F15"/>
      <c r="G15"/>
    </row>
    <row r="16" spans="1:7" x14ac:dyDescent="0.3">
      <c r="A16" s="3">
        <v>2</v>
      </c>
      <c r="B16" s="3">
        <v>130</v>
      </c>
      <c r="C16" s="8"/>
      <c r="D16" s="6"/>
      <c r="E16"/>
      <c r="F16"/>
      <c r="G16"/>
    </row>
    <row r="17" spans="1:7" x14ac:dyDescent="0.3">
      <c r="A17" s="3">
        <v>3</v>
      </c>
      <c r="B17" s="3">
        <v>128</v>
      </c>
      <c r="C17" s="7">
        <f>B15</f>
        <v>134</v>
      </c>
      <c r="D17" s="6"/>
      <c r="E17"/>
      <c r="F17"/>
      <c r="G17"/>
    </row>
    <row r="18" spans="1:7" x14ac:dyDescent="0.3">
      <c r="A18" s="3">
        <v>4</v>
      </c>
      <c r="B18" s="3">
        <v>126</v>
      </c>
      <c r="C18" s="7">
        <f t="shared" ref="C18:C25" si="1">0.75*B16+0.25*C17</f>
        <v>131</v>
      </c>
      <c r="D18" s="6"/>
      <c r="E18"/>
      <c r="F18"/>
      <c r="G18"/>
    </row>
    <row r="19" spans="1:7" ht="14.4" customHeight="1" x14ac:dyDescent="0.3">
      <c r="A19" s="3">
        <v>5</v>
      </c>
      <c r="B19" s="3">
        <v>122</v>
      </c>
      <c r="C19" s="7">
        <f t="shared" si="1"/>
        <v>128.75</v>
      </c>
      <c r="D19" s="6"/>
      <c r="E19"/>
      <c r="F19"/>
      <c r="G19"/>
    </row>
    <row r="20" spans="1:7" x14ac:dyDescent="0.3">
      <c r="A20" s="3">
        <v>6</v>
      </c>
      <c r="B20" s="3">
        <v>120</v>
      </c>
      <c r="C20" s="7">
        <f t="shared" si="1"/>
        <v>126.6875</v>
      </c>
      <c r="D20" s="6"/>
      <c r="E20"/>
      <c r="F20"/>
      <c r="G20"/>
    </row>
    <row r="21" spans="1:7" x14ac:dyDescent="0.3">
      <c r="A21" s="3">
        <v>7</v>
      </c>
      <c r="B21" s="3">
        <v>117</v>
      </c>
      <c r="C21" s="7">
        <f>0.75*B19+0.25*C20</f>
        <v>123.171875</v>
      </c>
      <c r="D21" s="6"/>
      <c r="E21"/>
      <c r="F21"/>
      <c r="G21"/>
    </row>
    <row r="22" spans="1:7" x14ac:dyDescent="0.3">
      <c r="A22" s="3">
        <v>8</v>
      </c>
      <c r="B22" s="3">
        <v>112</v>
      </c>
      <c r="C22" s="7">
        <f t="shared" si="1"/>
        <v>120.79296875</v>
      </c>
      <c r="D22" s="6"/>
      <c r="E22" s="6"/>
      <c r="F22" s="6"/>
      <c r="G22" s="6"/>
    </row>
    <row r="23" spans="1:7" x14ac:dyDescent="0.3">
      <c r="A23" s="3">
        <v>9</v>
      </c>
      <c r="B23" s="3">
        <v>108</v>
      </c>
      <c r="C23" s="7">
        <f t="shared" si="1"/>
        <v>117.9482421875</v>
      </c>
      <c r="D23" s="6"/>
      <c r="E23" s="6"/>
      <c r="F23" s="6"/>
      <c r="G23" s="6"/>
    </row>
    <row r="24" spans="1:7" x14ac:dyDescent="0.3">
      <c r="A24" s="3">
        <v>10</v>
      </c>
      <c r="B24" s="3">
        <v>105</v>
      </c>
      <c r="C24" s="7">
        <f t="shared" si="1"/>
        <v>113.487060546875</v>
      </c>
      <c r="D24" s="6"/>
      <c r="E24" s="6"/>
      <c r="F24" s="6"/>
      <c r="G24" s="6"/>
    </row>
    <row r="25" spans="1:7" x14ac:dyDescent="0.3">
      <c r="A25" s="3">
        <v>11</v>
      </c>
      <c r="B25" s="4"/>
      <c r="C25" s="7">
        <f t="shared" si="1"/>
        <v>109.37176513671875</v>
      </c>
      <c r="D25" s="6"/>
      <c r="E25" s="6"/>
      <c r="F25" s="6"/>
      <c r="G25" s="6"/>
    </row>
    <row r="26" spans="1:7" x14ac:dyDescent="0.3">
      <c r="C26"/>
    </row>
    <row r="27" spans="1:7" x14ac:dyDescent="0.3">
      <c r="C2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A826-10B2-46D3-AC30-573342B81AE1}">
  <dimension ref="A1:M81"/>
  <sheetViews>
    <sheetView tabSelected="1" workbookViewId="0">
      <selection activeCell="I84" sqref="I84"/>
    </sheetView>
  </sheetViews>
  <sheetFormatPr defaultRowHeight="14.4" x14ac:dyDescent="0.3"/>
  <cols>
    <col min="1" max="1" width="8.88671875" style="1"/>
    <col min="2" max="2" width="9.33203125" style="1" customWidth="1"/>
    <col min="3" max="3" width="16.109375" style="1" customWidth="1"/>
    <col min="4" max="4" width="8.88671875" style="1"/>
    <col min="5" max="5" width="15.6640625" style="1" customWidth="1"/>
    <col min="6" max="6" width="15.88671875" style="1" customWidth="1"/>
    <col min="7" max="7" width="18.88671875" style="1" customWidth="1"/>
    <col min="8" max="8" width="13" style="1" customWidth="1"/>
    <col min="9" max="9" width="19" style="1" customWidth="1"/>
    <col min="10" max="10" width="25.88671875" style="1" customWidth="1"/>
    <col min="11" max="11" width="8.88671875" style="1"/>
    <col min="12" max="12" width="17" style="1" customWidth="1"/>
    <col min="13" max="13" width="15.6640625" style="1" customWidth="1"/>
    <col min="14" max="16384" width="8.88671875" style="1"/>
  </cols>
  <sheetData>
    <row r="1" spans="1:3" x14ac:dyDescent="0.3">
      <c r="A1" s="2" t="s">
        <v>34</v>
      </c>
      <c r="B1" s="2" t="s">
        <v>8</v>
      </c>
      <c r="C1" s="2" t="s">
        <v>9</v>
      </c>
    </row>
    <row r="2" spans="1:3" x14ac:dyDescent="0.3">
      <c r="A2" s="3" t="s">
        <v>11</v>
      </c>
      <c r="B2" s="3">
        <v>1</v>
      </c>
      <c r="C2" s="3">
        <v>4087</v>
      </c>
    </row>
    <row r="3" spans="1:3" x14ac:dyDescent="0.3">
      <c r="A3" s="3" t="s">
        <v>12</v>
      </c>
      <c r="B3" s="3">
        <v>2</v>
      </c>
      <c r="C3" s="3">
        <v>4737</v>
      </c>
    </row>
    <row r="4" spans="1:3" x14ac:dyDescent="0.3">
      <c r="A4" s="3" t="s">
        <v>13</v>
      </c>
      <c r="B4" s="3">
        <v>3</v>
      </c>
      <c r="C4" s="3">
        <v>5768</v>
      </c>
    </row>
    <row r="5" spans="1:3" x14ac:dyDescent="0.3">
      <c r="A5" s="3" t="s">
        <v>14</v>
      </c>
      <c r="B5" s="3">
        <v>4</v>
      </c>
      <c r="C5" s="3">
        <v>6005</v>
      </c>
    </row>
    <row r="6" spans="1:3" x14ac:dyDescent="0.3">
      <c r="A6" s="3" t="s">
        <v>15</v>
      </c>
      <c r="B6" s="3">
        <v>5</v>
      </c>
      <c r="C6" s="3">
        <v>5639</v>
      </c>
    </row>
    <row r="7" spans="1:3" x14ac:dyDescent="0.3">
      <c r="A7" s="3" t="s">
        <v>16</v>
      </c>
      <c r="B7" s="3">
        <v>6</v>
      </c>
      <c r="C7" s="3">
        <v>6745</v>
      </c>
    </row>
    <row r="8" spans="1:3" x14ac:dyDescent="0.3">
      <c r="A8" s="3" t="s">
        <v>17</v>
      </c>
      <c r="B8" s="3">
        <v>7</v>
      </c>
      <c r="C8" s="3">
        <v>6311</v>
      </c>
    </row>
    <row r="9" spans="1:3" x14ac:dyDescent="0.3">
      <c r="A9" s="3" t="s">
        <v>18</v>
      </c>
      <c r="B9" s="3">
        <v>8</v>
      </c>
      <c r="C9" s="3">
        <v>7107</v>
      </c>
    </row>
    <row r="10" spans="1:3" x14ac:dyDescent="0.3">
      <c r="A10" s="3" t="s">
        <v>19</v>
      </c>
      <c r="B10" s="3">
        <v>9</v>
      </c>
      <c r="C10" s="3">
        <v>5741</v>
      </c>
    </row>
    <row r="11" spans="1:3" x14ac:dyDescent="0.3">
      <c r="A11" s="3" t="s">
        <v>20</v>
      </c>
      <c r="B11" s="3">
        <v>10</v>
      </c>
      <c r="C11" s="3">
        <v>7087</v>
      </c>
    </row>
    <row r="12" spans="1:3" x14ac:dyDescent="0.3">
      <c r="A12" s="3" t="s">
        <v>21</v>
      </c>
      <c r="B12" s="3">
        <v>11</v>
      </c>
      <c r="C12" s="3">
        <v>7310</v>
      </c>
    </row>
    <row r="13" spans="1:3" x14ac:dyDescent="0.3">
      <c r="A13" s="3" t="s">
        <v>22</v>
      </c>
      <c r="B13" s="3">
        <v>12</v>
      </c>
      <c r="C13" s="3">
        <v>8600</v>
      </c>
    </row>
    <row r="14" spans="1:3" x14ac:dyDescent="0.3">
      <c r="A14" s="3" t="s">
        <v>23</v>
      </c>
      <c r="B14" s="3">
        <v>13</v>
      </c>
      <c r="C14" s="3">
        <v>6975</v>
      </c>
    </row>
    <row r="15" spans="1:3" x14ac:dyDescent="0.3">
      <c r="A15" s="3" t="s">
        <v>24</v>
      </c>
      <c r="B15" s="3">
        <v>14</v>
      </c>
      <c r="C15" s="3">
        <v>6891</v>
      </c>
    </row>
    <row r="16" spans="1:3" x14ac:dyDescent="0.3">
      <c r="A16" s="3" t="s">
        <v>25</v>
      </c>
      <c r="B16" s="3">
        <v>15</v>
      </c>
      <c r="C16" s="3">
        <v>7527</v>
      </c>
    </row>
    <row r="17" spans="1:10" x14ac:dyDescent="0.3">
      <c r="A17" s="3" t="s">
        <v>26</v>
      </c>
      <c r="B17" s="3">
        <v>16</v>
      </c>
      <c r="C17" s="3">
        <v>7971</v>
      </c>
    </row>
    <row r="18" spans="1:10" x14ac:dyDescent="0.3">
      <c r="A18" s="3" t="s">
        <v>27</v>
      </c>
      <c r="B18" s="3">
        <v>17</v>
      </c>
      <c r="C18" s="3">
        <v>5875</v>
      </c>
      <c r="E18" s="2" t="s">
        <v>8</v>
      </c>
      <c r="F18" s="2" t="s">
        <v>9</v>
      </c>
      <c r="G18" s="2" t="s">
        <v>35</v>
      </c>
      <c r="H18" s="2" t="s">
        <v>36</v>
      </c>
      <c r="I18" s="2" t="s">
        <v>37</v>
      </c>
      <c r="J18" s="2" t="s">
        <v>38</v>
      </c>
    </row>
    <row r="19" spans="1:10" x14ac:dyDescent="0.3">
      <c r="A19" s="3" t="s">
        <v>28</v>
      </c>
      <c r="B19" s="3">
        <v>18</v>
      </c>
      <c r="C19" s="3">
        <v>6140</v>
      </c>
      <c r="E19" s="3">
        <v>1</v>
      </c>
      <c r="F19" s="3">
        <v>4087</v>
      </c>
      <c r="G19" s="4"/>
      <c r="H19" s="4"/>
      <c r="I19" s="4"/>
      <c r="J19" s="4"/>
    </row>
    <row r="20" spans="1:10" x14ac:dyDescent="0.3">
      <c r="A20" s="3" t="s">
        <v>29</v>
      </c>
      <c r="B20" s="3">
        <v>19</v>
      </c>
      <c r="C20" s="3">
        <v>6248</v>
      </c>
      <c r="E20" s="3">
        <v>2</v>
      </c>
      <c r="F20" s="3">
        <v>4737</v>
      </c>
      <c r="G20" s="9">
        <f>SUM(F19:F22)</f>
        <v>20597</v>
      </c>
      <c r="H20" s="9">
        <f>G20/4</f>
        <v>5149.25</v>
      </c>
      <c r="I20" s="4"/>
      <c r="J20" s="4"/>
    </row>
    <row r="21" spans="1:10" x14ac:dyDescent="0.3">
      <c r="A21" s="3" t="s">
        <v>30</v>
      </c>
      <c r="B21" s="3">
        <v>20</v>
      </c>
      <c r="C21" s="3">
        <v>6041</v>
      </c>
      <c r="E21" s="3">
        <v>3</v>
      </c>
      <c r="F21" s="3">
        <v>5768</v>
      </c>
      <c r="G21" s="9">
        <f>SUM(F20:F23)</f>
        <v>22149</v>
      </c>
      <c r="H21" s="9">
        <f t="shared" ref="H21:H40" si="0">G21/4</f>
        <v>5537.25</v>
      </c>
      <c r="I21" s="9">
        <f>SUM(H20:H21)/2</f>
        <v>5343.25</v>
      </c>
      <c r="J21" s="9">
        <f>F21-I21</f>
        <v>424.75</v>
      </c>
    </row>
    <row r="22" spans="1:10" x14ac:dyDescent="0.3">
      <c r="A22" s="3" t="s">
        <v>10</v>
      </c>
      <c r="B22" s="3">
        <v>21</v>
      </c>
      <c r="C22" s="3">
        <v>4626</v>
      </c>
      <c r="E22" s="3">
        <v>4</v>
      </c>
      <c r="F22" s="3">
        <v>6005</v>
      </c>
      <c r="G22" s="9">
        <f>SUM(F21:F24)</f>
        <v>24157</v>
      </c>
      <c r="H22" s="9">
        <f t="shared" si="0"/>
        <v>6039.25</v>
      </c>
      <c r="I22" s="9">
        <f t="shared" ref="I22:I40" si="1">SUM(H21:H22)/2</f>
        <v>5788.25</v>
      </c>
      <c r="J22" s="9">
        <f t="shared" ref="J22:J40" si="2">F22-I22</f>
        <v>216.75</v>
      </c>
    </row>
    <row r="23" spans="1:10" x14ac:dyDescent="0.3">
      <c r="A23" s="3" t="s">
        <v>31</v>
      </c>
      <c r="B23" s="3">
        <v>22</v>
      </c>
      <c r="C23" s="3">
        <v>6501</v>
      </c>
      <c r="E23" s="3">
        <v>5</v>
      </c>
      <c r="F23" s="3">
        <v>5639</v>
      </c>
      <c r="G23" s="9">
        <f>SUM(F22:F25)</f>
        <v>24700</v>
      </c>
      <c r="H23" s="9">
        <f t="shared" si="0"/>
        <v>6175</v>
      </c>
      <c r="I23" s="9">
        <f t="shared" si="1"/>
        <v>6107.125</v>
      </c>
      <c r="J23" s="9">
        <f t="shared" si="2"/>
        <v>-468.125</v>
      </c>
    </row>
    <row r="24" spans="1:10" x14ac:dyDescent="0.3">
      <c r="A24" s="3" t="s">
        <v>32</v>
      </c>
      <c r="B24" s="3">
        <v>23</v>
      </c>
      <c r="C24" s="3">
        <v>6284</v>
      </c>
      <c r="E24" s="3">
        <v>6</v>
      </c>
      <c r="F24" s="3">
        <v>6745</v>
      </c>
      <c r="G24" s="9">
        <f>SUM(F23:F26)</f>
        <v>25802</v>
      </c>
      <c r="H24" s="9">
        <f t="shared" si="0"/>
        <v>6450.5</v>
      </c>
      <c r="I24" s="9">
        <f t="shared" si="1"/>
        <v>6312.75</v>
      </c>
      <c r="J24" s="9">
        <f t="shared" si="2"/>
        <v>432.25</v>
      </c>
    </row>
    <row r="25" spans="1:10" x14ac:dyDescent="0.3">
      <c r="A25" s="3" t="s">
        <v>33</v>
      </c>
      <c r="B25" s="3">
        <v>24</v>
      </c>
      <c r="C25" s="3">
        <v>6707</v>
      </c>
      <c r="E25" s="3">
        <v>7</v>
      </c>
      <c r="F25" s="3">
        <v>6311</v>
      </c>
      <c r="G25" s="9">
        <f t="shared" ref="G25:G40" si="3">SUM(F24:F27)</f>
        <v>25904</v>
      </c>
      <c r="H25" s="9">
        <f t="shared" si="0"/>
        <v>6476</v>
      </c>
      <c r="I25" s="9">
        <f t="shared" si="1"/>
        <v>6463.25</v>
      </c>
      <c r="J25" s="9">
        <f t="shared" si="2"/>
        <v>-152.25</v>
      </c>
    </row>
    <row r="26" spans="1:10" x14ac:dyDescent="0.3">
      <c r="E26" s="3">
        <v>8</v>
      </c>
      <c r="F26" s="3">
        <v>7107</v>
      </c>
      <c r="G26" s="9">
        <f t="shared" si="3"/>
        <v>26246</v>
      </c>
      <c r="H26" s="9">
        <f t="shared" si="0"/>
        <v>6561.5</v>
      </c>
      <c r="I26" s="9">
        <f t="shared" si="1"/>
        <v>6518.75</v>
      </c>
      <c r="J26" s="9">
        <f t="shared" si="2"/>
        <v>588.25</v>
      </c>
    </row>
    <row r="27" spans="1:10" x14ac:dyDescent="0.3">
      <c r="E27" s="3">
        <v>9</v>
      </c>
      <c r="F27" s="3">
        <v>5741</v>
      </c>
      <c r="G27" s="9">
        <f t="shared" si="3"/>
        <v>27245</v>
      </c>
      <c r="H27" s="9">
        <f t="shared" si="0"/>
        <v>6811.25</v>
      </c>
      <c r="I27" s="9">
        <f t="shared" si="1"/>
        <v>6686.375</v>
      </c>
      <c r="J27" s="9">
        <f t="shared" si="2"/>
        <v>-945.375</v>
      </c>
    </row>
    <row r="28" spans="1:10" x14ac:dyDescent="0.3">
      <c r="E28" s="3">
        <v>10</v>
      </c>
      <c r="F28" s="3">
        <v>7087</v>
      </c>
      <c r="G28" s="9">
        <f t="shared" si="3"/>
        <v>28738</v>
      </c>
      <c r="H28" s="9">
        <f t="shared" si="0"/>
        <v>7184.5</v>
      </c>
      <c r="I28" s="9">
        <f t="shared" si="1"/>
        <v>6997.875</v>
      </c>
      <c r="J28" s="9">
        <f t="shared" si="2"/>
        <v>89.125</v>
      </c>
    </row>
    <row r="29" spans="1:10" x14ac:dyDescent="0.3">
      <c r="E29" s="3">
        <v>11</v>
      </c>
      <c r="F29" s="3">
        <v>7310</v>
      </c>
      <c r="G29" s="9">
        <f t="shared" si="3"/>
        <v>29972</v>
      </c>
      <c r="H29" s="9">
        <f t="shared" si="0"/>
        <v>7493</v>
      </c>
      <c r="I29" s="9">
        <f t="shared" si="1"/>
        <v>7338.75</v>
      </c>
      <c r="J29" s="9">
        <f t="shared" si="2"/>
        <v>-28.75</v>
      </c>
    </row>
    <row r="30" spans="1:10" x14ac:dyDescent="0.3">
      <c r="E30" s="3">
        <v>12</v>
      </c>
      <c r="F30" s="3">
        <v>8600</v>
      </c>
      <c r="G30" s="9">
        <f t="shared" si="3"/>
        <v>29776</v>
      </c>
      <c r="H30" s="9">
        <f t="shared" si="0"/>
        <v>7444</v>
      </c>
      <c r="I30" s="9">
        <f t="shared" si="1"/>
        <v>7468.5</v>
      </c>
      <c r="J30" s="9">
        <f t="shared" si="2"/>
        <v>1131.5</v>
      </c>
    </row>
    <row r="31" spans="1:10" x14ac:dyDescent="0.3">
      <c r="E31" s="3">
        <v>13</v>
      </c>
      <c r="F31" s="3">
        <v>6975</v>
      </c>
      <c r="G31" s="9">
        <f t="shared" si="3"/>
        <v>29993</v>
      </c>
      <c r="H31" s="9">
        <f t="shared" si="0"/>
        <v>7498.25</v>
      </c>
      <c r="I31" s="9">
        <f t="shared" si="1"/>
        <v>7471.125</v>
      </c>
      <c r="J31" s="9">
        <f t="shared" si="2"/>
        <v>-496.125</v>
      </c>
    </row>
    <row r="32" spans="1:10" x14ac:dyDescent="0.3">
      <c r="E32" s="3">
        <v>14</v>
      </c>
      <c r="F32" s="3">
        <v>6891</v>
      </c>
      <c r="G32" s="9">
        <f t="shared" si="3"/>
        <v>29364</v>
      </c>
      <c r="H32" s="9">
        <f t="shared" si="0"/>
        <v>7341</v>
      </c>
      <c r="I32" s="9">
        <f t="shared" si="1"/>
        <v>7419.625</v>
      </c>
      <c r="J32" s="9">
        <f t="shared" si="2"/>
        <v>-528.625</v>
      </c>
    </row>
    <row r="33" spans="5:13" x14ac:dyDescent="0.3">
      <c r="E33" s="3">
        <v>15</v>
      </c>
      <c r="F33" s="3">
        <v>7527</v>
      </c>
      <c r="G33" s="9">
        <f t="shared" si="3"/>
        <v>28264</v>
      </c>
      <c r="H33" s="9">
        <f t="shared" si="0"/>
        <v>7066</v>
      </c>
      <c r="I33" s="9">
        <f t="shared" si="1"/>
        <v>7203.5</v>
      </c>
      <c r="J33" s="9">
        <f t="shared" si="2"/>
        <v>323.5</v>
      </c>
    </row>
    <row r="34" spans="5:13" x14ac:dyDescent="0.3">
      <c r="E34" s="3">
        <v>16</v>
      </c>
      <c r="F34" s="3">
        <v>7971</v>
      </c>
      <c r="G34" s="9">
        <f t="shared" si="3"/>
        <v>27513</v>
      </c>
      <c r="H34" s="9">
        <f t="shared" si="0"/>
        <v>6878.25</v>
      </c>
      <c r="I34" s="9">
        <f t="shared" si="1"/>
        <v>6972.125</v>
      </c>
      <c r="J34" s="9">
        <f t="shared" si="2"/>
        <v>998.875</v>
      </c>
    </row>
    <row r="35" spans="5:13" x14ac:dyDescent="0.3">
      <c r="E35" s="3">
        <v>17</v>
      </c>
      <c r="F35" s="3">
        <v>5875</v>
      </c>
      <c r="G35" s="9">
        <f t="shared" si="3"/>
        <v>26234</v>
      </c>
      <c r="H35" s="9">
        <f t="shared" si="0"/>
        <v>6558.5</v>
      </c>
      <c r="I35" s="9">
        <f t="shared" si="1"/>
        <v>6718.375</v>
      </c>
      <c r="J35" s="9">
        <f t="shared" si="2"/>
        <v>-843.375</v>
      </c>
    </row>
    <row r="36" spans="5:13" x14ac:dyDescent="0.3">
      <c r="E36" s="3">
        <v>18</v>
      </c>
      <c r="F36" s="3">
        <v>6140</v>
      </c>
      <c r="G36" s="9">
        <f t="shared" si="3"/>
        <v>24304</v>
      </c>
      <c r="H36" s="9">
        <f t="shared" si="0"/>
        <v>6076</v>
      </c>
      <c r="I36" s="9">
        <f t="shared" si="1"/>
        <v>6317.25</v>
      </c>
      <c r="J36" s="9">
        <f t="shared" si="2"/>
        <v>-177.25</v>
      </c>
    </row>
    <row r="37" spans="5:13" x14ac:dyDescent="0.3">
      <c r="E37" s="3">
        <v>19</v>
      </c>
      <c r="F37" s="3">
        <v>6248</v>
      </c>
      <c r="G37" s="9">
        <f t="shared" si="3"/>
        <v>23055</v>
      </c>
      <c r="H37" s="9">
        <f t="shared" si="0"/>
        <v>5763.75</v>
      </c>
      <c r="I37" s="9">
        <f t="shared" si="1"/>
        <v>5919.875</v>
      </c>
      <c r="J37" s="9">
        <f t="shared" si="2"/>
        <v>328.125</v>
      </c>
    </row>
    <row r="38" spans="5:13" x14ac:dyDescent="0.3">
      <c r="E38" s="3">
        <v>20</v>
      </c>
      <c r="F38" s="3">
        <v>6041</v>
      </c>
      <c r="G38" s="9">
        <f t="shared" si="3"/>
        <v>23416</v>
      </c>
      <c r="H38" s="9">
        <f t="shared" si="0"/>
        <v>5854</v>
      </c>
      <c r="I38" s="9">
        <f t="shared" si="1"/>
        <v>5808.875</v>
      </c>
      <c r="J38" s="9">
        <f t="shared" si="2"/>
        <v>232.125</v>
      </c>
    </row>
    <row r="39" spans="5:13" x14ac:dyDescent="0.3">
      <c r="E39" s="3">
        <v>21</v>
      </c>
      <c r="F39" s="3">
        <v>4626</v>
      </c>
      <c r="G39" s="9">
        <f t="shared" si="3"/>
        <v>23452</v>
      </c>
      <c r="H39" s="9">
        <f t="shared" si="0"/>
        <v>5863</v>
      </c>
      <c r="I39" s="9">
        <f t="shared" si="1"/>
        <v>5858.5</v>
      </c>
      <c r="J39" s="9">
        <f t="shared" si="2"/>
        <v>-1232.5</v>
      </c>
    </row>
    <row r="40" spans="5:13" x14ac:dyDescent="0.3">
      <c r="E40" s="3">
        <v>22</v>
      </c>
      <c r="F40" s="3">
        <v>6501</v>
      </c>
      <c r="G40" s="9">
        <f t="shared" si="3"/>
        <v>24118</v>
      </c>
      <c r="H40" s="9">
        <f t="shared" si="0"/>
        <v>6029.5</v>
      </c>
      <c r="I40" s="9">
        <f t="shared" si="1"/>
        <v>5946.25</v>
      </c>
      <c r="J40" s="9">
        <f t="shared" si="2"/>
        <v>554.75</v>
      </c>
    </row>
    <row r="41" spans="5:13" x14ac:dyDescent="0.3">
      <c r="E41" s="3">
        <v>23</v>
      </c>
      <c r="F41" s="3">
        <v>6284</v>
      </c>
      <c r="G41" s="9">
        <f>SUM(F40:F43)</f>
        <v>19492</v>
      </c>
      <c r="H41" s="4"/>
      <c r="I41" s="4"/>
      <c r="J41" s="4"/>
    </row>
    <row r="42" spans="5:13" x14ac:dyDescent="0.3">
      <c r="E42" s="3">
        <v>24</v>
      </c>
      <c r="F42" s="3">
        <v>6707</v>
      </c>
      <c r="G42" s="4"/>
      <c r="H42" s="4"/>
      <c r="I42" s="4"/>
      <c r="J42" s="4"/>
    </row>
    <row r="44" spans="5:13" x14ac:dyDescent="0.3">
      <c r="E44" s="13" t="s">
        <v>34</v>
      </c>
      <c r="F44" s="13" t="s">
        <v>39</v>
      </c>
      <c r="G44" s="13"/>
      <c r="H44" s="13"/>
      <c r="I44" s="13"/>
      <c r="J44" s="13"/>
      <c r="K44" s="13"/>
      <c r="L44" s="13" t="s">
        <v>40</v>
      </c>
      <c r="M44" s="13" t="s">
        <v>42</v>
      </c>
    </row>
    <row r="45" spans="5:13" x14ac:dyDescent="0.3">
      <c r="E45" s="13"/>
      <c r="F45" s="3">
        <v>2000</v>
      </c>
      <c r="G45" s="3">
        <v>2001</v>
      </c>
      <c r="H45" s="3">
        <v>2002</v>
      </c>
      <c r="I45" s="3">
        <v>2003</v>
      </c>
      <c r="J45" s="3">
        <v>2004</v>
      </c>
      <c r="K45" s="3">
        <v>2005</v>
      </c>
      <c r="L45" s="13"/>
      <c r="M45" s="13"/>
    </row>
    <row r="46" spans="5:13" x14ac:dyDescent="0.3">
      <c r="E46" s="3">
        <v>1</v>
      </c>
      <c r="F46" s="4"/>
      <c r="G46" s="9">
        <f>J23</f>
        <v>-468.125</v>
      </c>
      <c r="H46" s="9">
        <f>J27</f>
        <v>-945.375</v>
      </c>
      <c r="I46" s="9">
        <f>J31</f>
        <v>-496.125</v>
      </c>
      <c r="J46" s="9">
        <f>J35</f>
        <v>-843.375</v>
      </c>
      <c r="K46" s="9">
        <f>J39</f>
        <v>-1232.5</v>
      </c>
      <c r="L46" s="10">
        <f>AVERAGE(F46:K46)</f>
        <v>-797.1</v>
      </c>
      <c r="M46" s="11">
        <f>L46-$L$50</f>
        <v>-819.48125000000005</v>
      </c>
    </row>
    <row r="47" spans="5:13" x14ac:dyDescent="0.3">
      <c r="E47" s="3">
        <v>2</v>
      </c>
      <c r="F47" s="4"/>
      <c r="G47" s="9">
        <f t="shared" ref="G47:G49" si="4">J24</f>
        <v>432.25</v>
      </c>
      <c r="H47" s="9">
        <f t="shared" ref="H47:H49" si="5">J28</f>
        <v>89.125</v>
      </c>
      <c r="I47" s="9">
        <f t="shared" ref="I47:I49" si="6">J32</f>
        <v>-528.625</v>
      </c>
      <c r="J47" s="9">
        <f t="shared" ref="J47:J49" si="7">J36</f>
        <v>-177.25</v>
      </c>
      <c r="K47" s="9">
        <f>J40</f>
        <v>554.75</v>
      </c>
      <c r="L47" s="10">
        <f>AVERAGE(F47:K47)</f>
        <v>74.05</v>
      </c>
      <c r="M47" s="11">
        <f>L47-$L$50</f>
        <v>51.668750000000031</v>
      </c>
    </row>
    <row r="48" spans="5:13" x14ac:dyDescent="0.3">
      <c r="E48" s="3">
        <v>3</v>
      </c>
      <c r="F48" s="9">
        <f>J21</f>
        <v>424.75</v>
      </c>
      <c r="G48" s="9">
        <f t="shared" si="4"/>
        <v>-152.25</v>
      </c>
      <c r="H48" s="9">
        <f t="shared" si="5"/>
        <v>-28.75</v>
      </c>
      <c r="I48" s="9">
        <f t="shared" si="6"/>
        <v>323.5</v>
      </c>
      <c r="J48" s="9">
        <f t="shared" si="7"/>
        <v>328.125</v>
      </c>
      <c r="K48" s="4"/>
      <c r="L48" s="10">
        <f>AVERAGE(F48:K48)</f>
        <v>179.07499999999999</v>
      </c>
      <c r="M48" s="11">
        <f t="shared" ref="M48:M49" si="8">L48-$L$50</f>
        <v>156.69375000000002</v>
      </c>
    </row>
    <row r="49" spans="5:13" x14ac:dyDescent="0.3">
      <c r="E49" s="3">
        <v>4</v>
      </c>
      <c r="F49" s="9">
        <f>J22</f>
        <v>216.75</v>
      </c>
      <c r="G49" s="9">
        <f t="shared" si="4"/>
        <v>588.25</v>
      </c>
      <c r="H49" s="9">
        <f t="shared" si="5"/>
        <v>1131.5</v>
      </c>
      <c r="I49" s="9">
        <f t="shared" si="6"/>
        <v>998.875</v>
      </c>
      <c r="J49" s="9">
        <f t="shared" si="7"/>
        <v>232.125</v>
      </c>
      <c r="K49" s="4"/>
      <c r="L49" s="10">
        <f t="shared" ref="L49" si="9">AVERAGE(F49:K49)</f>
        <v>633.5</v>
      </c>
      <c r="M49" s="11">
        <f t="shared" si="8"/>
        <v>611.11875000000009</v>
      </c>
    </row>
    <row r="50" spans="5:13" x14ac:dyDescent="0.3">
      <c r="E50" s="13" t="s">
        <v>41</v>
      </c>
      <c r="F50" s="13"/>
      <c r="G50" s="13"/>
      <c r="H50" s="13"/>
      <c r="I50" s="13"/>
      <c r="J50" s="13"/>
      <c r="K50" s="13"/>
      <c r="L50" s="11">
        <f>AVERAGE(L46:L49)</f>
        <v>22.381249999999966</v>
      </c>
    </row>
    <row r="53" spans="5:13" x14ac:dyDescent="0.3">
      <c r="E53" s="2" t="s">
        <v>8</v>
      </c>
      <c r="F53" s="2" t="s">
        <v>9</v>
      </c>
      <c r="G53" s="2" t="s">
        <v>43</v>
      </c>
      <c r="H53" s="2" t="s">
        <v>44</v>
      </c>
    </row>
    <row r="54" spans="5:13" x14ac:dyDescent="0.3">
      <c r="E54" s="3">
        <v>1</v>
      </c>
      <c r="F54" s="3">
        <v>4087</v>
      </c>
      <c r="G54" s="9">
        <f>$M$46</f>
        <v>-819.48125000000005</v>
      </c>
      <c r="H54" s="9">
        <f>F54-G54</f>
        <v>4906.4812499999998</v>
      </c>
    </row>
    <row r="55" spans="5:13" x14ac:dyDescent="0.3">
      <c r="E55" s="3">
        <v>2</v>
      </c>
      <c r="F55" s="3">
        <v>4737</v>
      </c>
      <c r="G55" s="9">
        <f>$M$47</f>
        <v>51.668750000000031</v>
      </c>
      <c r="H55" s="9">
        <f t="shared" ref="H55:H77" si="10">F55-G55</f>
        <v>4685.3312500000002</v>
      </c>
    </row>
    <row r="56" spans="5:13" x14ac:dyDescent="0.3">
      <c r="E56" s="3">
        <v>3</v>
      </c>
      <c r="F56" s="3">
        <v>5768</v>
      </c>
      <c r="G56" s="9">
        <f>$M$48</f>
        <v>156.69375000000002</v>
      </c>
      <c r="H56" s="9">
        <f t="shared" si="10"/>
        <v>5611.3062499999996</v>
      </c>
    </row>
    <row r="57" spans="5:13" x14ac:dyDescent="0.3">
      <c r="E57" s="3">
        <v>4</v>
      </c>
      <c r="F57" s="3">
        <v>6005</v>
      </c>
      <c r="G57" s="9">
        <f>$M$49</f>
        <v>611.11875000000009</v>
      </c>
      <c r="H57" s="9">
        <f t="shared" si="10"/>
        <v>5393.8812500000004</v>
      </c>
    </row>
    <row r="58" spans="5:13" x14ac:dyDescent="0.3">
      <c r="E58" s="3">
        <v>5</v>
      </c>
      <c r="F58" s="3">
        <v>5639</v>
      </c>
      <c r="G58" s="9">
        <f>$M$46</f>
        <v>-819.48125000000005</v>
      </c>
      <c r="H58" s="9">
        <f t="shared" si="10"/>
        <v>6458.4812499999998</v>
      </c>
    </row>
    <row r="59" spans="5:13" x14ac:dyDescent="0.3">
      <c r="E59" s="3">
        <v>6</v>
      </c>
      <c r="F59" s="3">
        <v>6745</v>
      </c>
      <c r="G59" s="9">
        <f>$M$47</f>
        <v>51.668750000000031</v>
      </c>
      <c r="H59" s="9">
        <f t="shared" si="10"/>
        <v>6693.3312500000002</v>
      </c>
    </row>
    <row r="60" spans="5:13" x14ac:dyDescent="0.3">
      <c r="E60" s="3">
        <v>7</v>
      </c>
      <c r="F60" s="3">
        <v>6311</v>
      </c>
      <c r="G60" s="9">
        <f>$M$48</f>
        <v>156.69375000000002</v>
      </c>
      <c r="H60" s="9">
        <f t="shared" si="10"/>
        <v>6154.3062499999996</v>
      </c>
    </row>
    <row r="61" spans="5:13" x14ac:dyDescent="0.3">
      <c r="E61" s="3">
        <v>8</v>
      </c>
      <c r="F61" s="3">
        <v>7107</v>
      </c>
      <c r="G61" s="9">
        <f>$M$49</f>
        <v>611.11875000000009</v>
      </c>
      <c r="H61" s="9">
        <f t="shared" si="10"/>
        <v>6495.8812500000004</v>
      </c>
    </row>
    <row r="62" spans="5:13" x14ac:dyDescent="0.3">
      <c r="E62" s="3">
        <v>9</v>
      </c>
      <c r="F62" s="3">
        <v>5741</v>
      </c>
      <c r="G62" s="9">
        <f>$M$46</f>
        <v>-819.48125000000005</v>
      </c>
      <c r="H62" s="9">
        <f t="shared" si="10"/>
        <v>6560.4812499999998</v>
      </c>
    </row>
    <row r="63" spans="5:13" x14ac:dyDescent="0.3">
      <c r="E63" s="3">
        <v>10</v>
      </c>
      <c r="F63" s="3">
        <v>7087</v>
      </c>
      <c r="G63" s="9">
        <f>$M$47</f>
        <v>51.668750000000031</v>
      </c>
      <c r="H63" s="9">
        <f t="shared" si="10"/>
        <v>7035.3312500000002</v>
      </c>
    </row>
    <row r="64" spans="5:13" x14ac:dyDescent="0.3">
      <c r="E64" s="3">
        <v>11</v>
      </c>
      <c r="F64" s="3">
        <v>7310</v>
      </c>
      <c r="G64" s="9">
        <f>$M$48</f>
        <v>156.69375000000002</v>
      </c>
      <c r="H64" s="9">
        <f t="shared" si="10"/>
        <v>7153.3062499999996</v>
      </c>
    </row>
    <row r="65" spans="5:13" x14ac:dyDescent="0.3">
      <c r="E65" s="3">
        <v>12</v>
      </c>
      <c r="F65" s="3">
        <v>8600</v>
      </c>
      <c r="G65" s="9">
        <f>$M$49</f>
        <v>611.11875000000009</v>
      </c>
      <c r="H65" s="9">
        <f t="shared" si="10"/>
        <v>7988.8812500000004</v>
      </c>
    </row>
    <row r="66" spans="5:13" x14ac:dyDescent="0.3">
      <c r="E66" s="3">
        <v>13</v>
      </c>
      <c r="F66" s="3">
        <v>6975</v>
      </c>
      <c r="G66" s="9">
        <f>$M$46</f>
        <v>-819.48125000000005</v>
      </c>
      <c r="H66" s="9">
        <f t="shared" si="10"/>
        <v>7794.4812499999998</v>
      </c>
    </row>
    <row r="67" spans="5:13" x14ac:dyDescent="0.3">
      <c r="E67" s="3">
        <v>14</v>
      </c>
      <c r="F67" s="3">
        <v>6891</v>
      </c>
      <c r="G67" s="9">
        <f>$M$47</f>
        <v>51.668750000000031</v>
      </c>
      <c r="H67" s="9">
        <f t="shared" si="10"/>
        <v>6839.3312500000002</v>
      </c>
    </row>
    <row r="68" spans="5:13" x14ac:dyDescent="0.3">
      <c r="E68" s="3">
        <v>15</v>
      </c>
      <c r="F68" s="3">
        <v>7527</v>
      </c>
      <c r="G68" s="9">
        <f>$M$48</f>
        <v>156.69375000000002</v>
      </c>
      <c r="H68" s="9">
        <f t="shared" si="10"/>
        <v>7370.3062499999996</v>
      </c>
    </row>
    <row r="69" spans="5:13" x14ac:dyDescent="0.3">
      <c r="E69" s="3">
        <v>16</v>
      </c>
      <c r="F69" s="3">
        <v>7971</v>
      </c>
      <c r="G69" s="9">
        <f>$M$49</f>
        <v>611.11875000000009</v>
      </c>
      <c r="H69" s="9">
        <f t="shared" si="10"/>
        <v>7359.8812500000004</v>
      </c>
    </row>
    <row r="70" spans="5:13" x14ac:dyDescent="0.3">
      <c r="E70" s="3">
        <v>17</v>
      </c>
      <c r="F70" s="3">
        <v>5875</v>
      </c>
      <c r="G70" s="9">
        <f>$M$46</f>
        <v>-819.48125000000005</v>
      </c>
      <c r="H70" s="9">
        <f t="shared" si="10"/>
        <v>6694.4812499999998</v>
      </c>
    </row>
    <row r="71" spans="5:13" x14ac:dyDescent="0.3">
      <c r="E71" s="3">
        <v>18</v>
      </c>
      <c r="F71" s="3">
        <v>6140</v>
      </c>
      <c r="G71" s="9">
        <f>$M$47</f>
        <v>51.668750000000031</v>
      </c>
      <c r="H71" s="9">
        <f t="shared" si="10"/>
        <v>6088.3312500000002</v>
      </c>
    </row>
    <row r="72" spans="5:13" x14ac:dyDescent="0.3">
      <c r="E72" s="3">
        <v>19</v>
      </c>
      <c r="F72" s="3">
        <v>6248</v>
      </c>
      <c r="G72" s="9">
        <f>$M$48</f>
        <v>156.69375000000002</v>
      </c>
      <c r="H72" s="9">
        <f t="shared" si="10"/>
        <v>6091.3062499999996</v>
      </c>
    </row>
    <row r="73" spans="5:13" x14ac:dyDescent="0.3">
      <c r="E73" s="3">
        <v>20</v>
      </c>
      <c r="F73" s="3">
        <v>6041</v>
      </c>
      <c r="G73" s="9">
        <f>$M$49</f>
        <v>611.11875000000009</v>
      </c>
      <c r="H73" s="9">
        <f t="shared" si="10"/>
        <v>5429.8812500000004</v>
      </c>
    </row>
    <row r="74" spans="5:13" x14ac:dyDescent="0.3">
      <c r="E74" s="3">
        <v>21</v>
      </c>
      <c r="F74" s="3">
        <v>4626</v>
      </c>
      <c r="G74" s="9">
        <f>$M$46</f>
        <v>-819.48125000000005</v>
      </c>
      <c r="H74" s="9">
        <f t="shared" si="10"/>
        <v>5445.4812499999998</v>
      </c>
    </row>
    <row r="75" spans="5:13" x14ac:dyDescent="0.3">
      <c r="E75" s="3">
        <v>22</v>
      </c>
      <c r="F75" s="3">
        <v>6501</v>
      </c>
      <c r="G75" s="9">
        <f>$M$47</f>
        <v>51.668750000000031</v>
      </c>
      <c r="H75" s="9">
        <f t="shared" si="10"/>
        <v>6449.3312500000002</v>
      </c>
    </row>
    <row r="76" spans="5:13" x14ac:dyDescent="0.3">
      <c r="E76" s="3">
        <v>23</v>
      </c>
      <c r="F76" s="3">
        <v>6284</v>
      </c>
      <c r="G76" s="9">
        <f>$M$48</f>
        <v>156.69375000000002</v>
      </c>
      <c r="H76" s="9">
        <f t="shared" si="10"/>
        <v>6127.3062499999996</v>
      </c>
    </row>
    <row r="77" spans="5:13" x14ac:dyDescent="0.3">
      <c r="E77" s="3">
        <v>24</v>
      </c>
      <c r="F77" s="3">
        <v>6707</v>
      </c>
      <c r="G77" s="9">
        <f>$M$49</f>
        <v>611.11875000000009</v>
      </c>
      <c r="H77" s="9">
        <f t="shared" si="10"/>
        <v>6095.8812500000004</v>
      </c>
    </row>
    <row r="78" spans="5:13" x14ac:dyDescent="0.3">
      <c r="E78" s="3">
        <v>25</v>
      </c>
      <c r="F78" s="11">
        <f>H78+G78</f>
        <v>4223.1187500000005</v>
      </c>
      <c r="G78" s="12">
        <f>$M$46</f>
        <v>-819.48125000000005</v>
      </c>
      <c r="H78" s="12">
        <f>-15.198*E78*E78+405.33*E78+4408.1</f>
        <v>5042.6000000000004</v>
      </c>
    </row>
    <row r="79" spans="5:13" x14ac:dyDescent="0.3">
      <c r="E79" s="3">
        <v>26</v>
      </c>
      <c r="F79" s="11">
        <f t="shared" ref="F79:F81" si="11">H79+G79</f>
        <v>4724.5007500000002</v>
      </c>
      <c r="G79" s="12">
        <f>$M$47</f>
        <v>51.668750000000031</v>
      </c>
      <c r="H79" s="12">
        <f t="shared" ref="H79:H81" si="12">-15.198*E79*E79+405.33*E79+4408.1</f>
        <v>4672.8320000000003</v>
      </c>
      <c r="J79" s="13" t="s">
        <v>45</v>
      </c>
      <c r="K79" s="13"/>
      <c r="L79" s="13"/>
      <c r="M79" s="13"/>
    </row>
    <row r="80" spans="5:13" x14ac:dyDescent="0.3">
      <c r="E80" s="3">
        <v>27</v>
      </c>
      <c r="F80" s="11">
        <f t="shared" si="11"/>
        <v>4429.36175</v>
      </c>
      <c r="G80" s="12">
        <f>$M$48</f>
        <v>156.69375000000002</v>
      </c>
      <c r="H80" s="12">
        <f t="shared" si="12"/>
        <v>4272.6679999999997</v>
      </c>
    </row>
    <row r="81" spans="5:8" x14ac:dyDescent="0.3">
      <c r="E81" s="3">
        <v>28</v>
      </c>
      <c r="F81" s="11">
        <f t="shared" si="11"/>
        <v>4453.2267499999998</v>
      </c>
      <c r="G81" s="12">
        <f>$M$49</f>
        <v>611.11875000000009</v>
      </c>
      <c r="H81" s="12">
        <f t="shared" si="12"/>
        <v>3842.1080000000002</v>
      </c>
    </row>
  </sheetData>
  <mergeCells count="6">
    <mergeCell ref="J79:M79"/>
    <mergeCell ref="F44:K44"/>
    <mergeCell ref="E44:E45"/>
    <mergeCell ref="L44:L45"/>
    <mergeCell ref="E50:K50"/>
    <mergeCell ref="M44:M45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2024-11-03T11:31:28Z</dcterms:created>
  <dcterms:modified xsi:type="dcterms:W3CDTF">2024-11-04T15:59:53Z</dcterms:modified>
</cp:coreProperties>
</file>