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ata-Analysis-Statistical-Methods\"/>
    </mc:Choice>
  </mc:AlternateContent>
  <xr:revisionPtr revIDLastSave="0" documentId="13_ncr:1_{FBCAFB64-95E0-43F0-8927-5121F4F3B7E7}" xr6:coauthVersionLast="47" xr6:coauthVersionMax="47" xr10:uidLastSave="{00000000-0000-0000-0000-000000000000}"/>
  <bookViews>
    <workbookView xWindow="-108" yWindow="-108" windowWidth="23256" windowHeight="12456" xr2:uid="{D2004122-366C-4F1C-81C2-D0FDFFA342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D2" i="1" l="1"/>
  <c r="L21" i="1"/>
  <c r="L23" i="1"/>
  <c r="L22" i="1"/>
  <c r="E3" i="1" l="1"/>
  <c r="E4" i="1"/>
  <c r="E5" i="1"/>
  <c r="E6" i="1"/>
  <c r="E7" i="1"/>
  <c r="E8" i="1"/>
  <c r="E9" i="1"/>
  <c r="E10" i="1"/>
  <c r="E11" i="1"/>
  <c r="E12" i="1"/>
  <c r="E13" i="1"/>
  <c r="E14" i="1"/>
  <c r="H14" i="1" s="1"/>
  <c r="E15" i="1"/>
  <c r="E16" i="1"/>
  <c r="E17" i="1"/>
  <c r="E18" i="1"/>
  <c r="E19" i="1"/>
  <c r="E20" i="1"/>
  <c r="E21" i="1"/>
  <c r="E22" i="1"/>
  <c r="H22" i="1" s="1"/>
  <c r="E23" i="1"/>
  <c r="E24" i="1"/>
  <c r="E25" i="1"/>
  <c r="E26" i="1"/>
  <c r="E27" i="1"/>
  <c r="E28" i="1"/>
  <c r="E29" i="1"/>
  <c r="E30" i="1"/>
  <c r="H30" i="1" s="1"/>
  <c r="E31" i="1"/>
  <c r="E32" i="1"/>
  <c r="E33" i="1"/>
  <c r="E34" i="1"/>
  <c r="E35" i="1"/>
  <c r="E36" i="1"/>
  <c r="E37" i="1"/>
  <c r="E38" i="1"/>
  <c r="H38" i="1" s="1"/>
  <c r="E39" i="1"/>
  <c r="E40" i="1"/>
  <c r="E41" i="1"/>
  <c r="E42" i="1"/>
  <c r="E43" i="1"/>
  <c r="E44" i="1"/>
  <c r="E45" i="1"/>
  <c r="E46" i="1"/>
  <c r="H46" i="1" s="1"/>
  <c r="E2" i="1"/>
  <c r="D3" i="1"/>
  <c r="D4" i="1"/>
  <c r="F4" i="1" s="1"/>
  <c r="G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H25" i="1" l="1"/>
  <c r="H9" i="1"/>
  <c r="H40" i="1"/>
  <c r="H32" i="1"/>
  <c r="H24" i="1"/>
  <c r="H16" i="1"/>
  <c r="H8" i="1"/>
  <c r="H41" i="1"/>
  <c r="I41" i="1" s="1"/>
  <c r="H17" i="1"/>
  <c r="H6" i="1"/>
  <c r="H21" i="1"/>
  <c r="H13" i="1"/>
  <c r="I13" i="1" s="1"/>
  <c r="H5" i="1"/>
  <c r="H33" i="1"/>
  <c r="H44" i="1"/>
  <c r="I44" i="1" s="1"/>
  <c r="H43" i="1"/>
  <c r="I43" i="1" s="1"/>
  <c r="H42" i="1"/>
  <c r="H34" i="1"/>
  <c r="I34" i="1" s="1"/>
  <c r="H26" i="1"/>
  <c r="H18" i="1"/>
  <c r="H10" i="1"/>
  <c r="H37" i="1"/>
  <c r="F36" i="1"/>
  <c r="G36" i="1" s="1"/>
  <c r="H39" i="1"/>
  <c r="I39" i="1" s="1"/>
  <c r="H31" i="1"/>
  <c r="I31" i="1" s="1"/>
  <c r="H23" i="1"/>
  <c r="H15" i="1"/>
  <c r="I15" i="1" s="1"/>
  <c r="H7" i="1"/>
  <c r="H45" i="1"/>
  <c r="I45" i="1" s="1"/>
  <c r="H36" i="1"/>
  <c r="I36" i="1" s="1"/>
  <c r="H20" i="1"/>
  <c r="H12" i="1"/>
  <c r="I12" i="1" s="1"/>
  <c r="H4" i="1"/>
  <c r="I4" i="1" s="1"/>
  <c r="H29" i="1"/>
  <c r="I29" i="1" s="1"/>
  <c r="H28" i="1"/>
  <c r="H35" i="1"/>
  <c r="I35" i="1" s="1"/>
  <c r="H27" i="1"/>
  <c r="I27" i="1" s="1"/>
  <c r="H19" i="1"/>
  <c r="H11" i="1"/>
  <c r="I11" i="1" s="1"/>
  <c r="H3" i="1"/>
  <c r="I3" i="1" s="1"/>
  <c r="I23" i="1"/>
  <c r="I40" i="1"/>
  <c r="I32" i="1"/>
  <c r="I16" i="1"/>
  <c r="I8" i="1"/>
  <c r="F2" i="1"/>
  <c r="G2" i="1" s="1"/>
  <c r="H2" i="1"/>
  <c r="I2" i="1" s="1"/>
  <c r="I21" i="1"/>
  <c r="I33" i="1"/>
  <c r="I7" i="1"/>
  <c r="I28" i="1"/>
  <c r="I20" i="1"/>
  <c r="I26" i="1"/>
  <c r="I42" i="1"/>
  <c r="I10" i="1"/>
  <c r="I18" i="1"/>
  <c r="I24" i="1"/>
  <c r="I30" i="1"/>
  <c r="I22" i="1"/>
  <c r="I14" i="1"/>
  <c r="I6" i="1"/>
  <c r="I19" i="1"/>
  <c r="I46" i="1"/>
  <c r="I38" i="1"/>
  <c r="I37" i="1"/>
  <c r="I5" i="1"/>
  <c r="I25" i="1"/>
  <c r="I17" i="1"/>
  <c r="I9" i="1"/>
  <c r="F19" i="1"/>
  <c r="G19" i="1" s="1"/>
  <c r="F3" i="1"/>
  <c r="G3" i="1" s="1"/>
  <c r="F35" i="1"/>
  <c r="G35" i="1" s="1"/>
  <c r="F44" i="1"/>
  <c r="G44" i="1" s="1"/>
  <c r="F28" i="1"/>
  <c r="G28" i="1" s="1"/>
  <c r="F12" i="1"/>
  <c r="G12" i="1" s="1"/>
  <c r="F27" i="1"/>
  <c r="G27" i="1" s="1"/>
  <c r="F11" i="1"/>
  <c r="G11" i="1" s="1"/>
  <c r="F42" i="1"/>
  <c r="G42" i="1" s="1"/>
  <c r="F10" i="1"/>
  <c r="G10" i="1" s="1"/>
  <c r="F26" i="1"/>
  <c r="G26" i="1" s="1"/>
  <c r="F43" i="1"/>
  <c r="G43" i="1" s="1"/>
  <c r="F40" i="1"/>
  <c r="G40" i="1" s="1"/>
  <c r="F24" i="1"/>
  <c r="G24" i="1" s="1"/>
  <c r="F39" i="1"/>
  <c r="G39" i="1" s="1"/>
  <c r="F23" i="1"/>
  <c r="G23" i="1" s="1"/>
  <c r="F7" i="1"/>
  <c r="G7" i="1" s="1"/>
  <c r="F38" i="1"/>
  <c r="G38" i="1" s="1"/>
  <c r="F22" i="1"/>
  <c r="G22" i="1" s="1"/>
  <c r="F6" i="1"/>
  <c r="G6" i="1" s="1"/>
  <c r="F9" i="1"/>
  <c r="G9" i="1" s="1"/>
  <c r="F37" i="1"/>
  <c r="G37" i="1" s="1"/>
  <c r="F21" i="1"/>
  <c r="G21" i="1" s="1"/>
  <c r="F5" i="1"/>
  <c r="G5" i="1" s="1"/>
  <c r="F25" i="1"/>
  <c r="G25" i="1" s="1"/>
  <c r="F34" i="1"/>
  <c r="G34" i="1" s="1"/>
  <c r="F32" i="1"/>
  <c r="G32" i="1" s="1"/>
  <c r="F8" i="1"/>
  <c r="G8" i="1" s="1"/>
  <c r="F20" i="1"/>
  <c r="G20" i="1" s="1"/>
  <c r="F18" i="1"/>
  <c r="G18" i="1" s="1"/>
  <c r="F17" i="1"/>
  <c r="G17" i="1" s="1"/>
  <c r="F41" i="1"/>
  <c r="G41" i="1" s="1"/>
  <c r="F45" i="1"/>
  <c r="G45" i="1" s="1"/>
  <c r="F29" i="1"/>
  <c r="G29" i="1" s="1"/>
  <c r="F13" i="1"/>
  <c r="G13" i="1" s="1"/>
  <c r="F16" i="1"/>
  <c r="G16" i="1" s="1"/>
  <c r="F33" i="1"/>
  <c r="G33" i="1" s="1"/>
  <c r="F31" i="1"/>
  <c r="G31" i="1" s="1"/>
  <c r="F15" i="1"/>
  <c r="G15" i="1" s="1"/>
  <c r="F46" i="1"/>
  <c r="G46" i="1" s="1"/>
  <c r="F30" i="1"/>
  <c r="G30" i="1" s="1"/>
  <c r="F14" i="1"/>
  <c r="G14" i="1" s="1"/>
  <c r="H47" i="1" l="1"/>
  <c r="I47" i="1"/>
  <c r="G47" i="1"/>
  <c r="M2" i="1" s="1"/>
  <c r="M17" i="1" l="1"/>
  <c r="O32" i="1" s="1"/>
  <c r="M16" i="1"/>
  <c r="O30" i="1" l="1"/>
  <c r="O31" i="1"/>
  <c r="O23" i="1"/>
  <c r="O22" i="1"/>
  <c r="O21" i="1"/>
</calcChain>
</file>

<file path=xl/sharedStrings.xml><?xml version="1.0" encoding="utf-8"?>
<sst xmlns="http://schemas.openxmlformats.org/spreadsheetml/2006/main" count="29" uniqueCount="19">
  <si>
    <t>Студент</t>
  </si>
  <si>
    <t>Дисциплина 1</t>
  </si>
  <si>
    <t>Дисциплина 2</t>
  </si>
  <si>
    <t>Ранг Дисциплина 1</t>
  </si>
  <si>
    <t>Ранг Дисциплина 2</t>
  </si>
  <si>
    <t>Коэффициент Спирмена</t>
  </si>
  <si>
    <t>Квадрат разностей</t>
  </si>
  <si>
    <t>Согласованные пары</t>
  </si>
  <si>
    <t>Несогласованные пары</t>
  </si>
  <si>
    <t>Коэффициент Кендалла</t>
  </si>
  <si>
    <t>t-статистика Спирмена</t>
  </si>
  <si>
    <t>z-статистика Кендалла</t>
  </si>
  <si>
    <t>%</t>
  </si>
  <si>
    <t>t</t>
  </si>
  <si>
    <t>&gt;</t>
  </si>
  <si>
    <t>Не значимо. Выборки не коррелируют</t>
  </si>
  <si>
    <t>Не значимо. Выборки не тесно связаны</t>
  </si>
  <si>
    <t>Очень слабая положительная связь между переменными, порядок объектов по одному признаку почти не влияет на порядок по другому</t>
  </si>
  <si>
    <t>Очень слабая отрицательная связь между переменными, порядок объектов по одному признаку почти не влияет на порядок по другому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</si>
</sst>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0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60% — акцент1" xfId="1" builtinId="32"/>
    <cellStyle name="60% — акцент2" xfId="2" builtinId="36"/>
    <cellStyle name="60% — акцент4" xfId="3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579120</xdr:colOff>
      <xdr:row>24</xdr:row>
      <xdr:rowOff>38100</xdr:rowOff>
    </xdr:from>
    <xdr:to>
      <xdr:col>12</xdr:col>
      <xdr:colOff>976555</xdr:colOff>
      <xdr:row>32</xdr:row>
      <xdr:rowOff>68580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49394A5-69F1-32B6-1C17-7C5DAFFE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5920" y="4610100"/>
          <a:ext cx="3483535" cy="1493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7C2E-B370-4F06-A122-555EE71FC986}">
  <dimension ref="A1:R47"/>
  <sheetViews>
    <sheetView tabSelected="1" workbookViewId="0">
      <selection activeCell="K11" sqref="K11:M13"/>
    </sheetView>
  </sheetViews>
  <sheetFormatPr defaultRowHeight="14.4" x14ac:dyDescent="0.3"/>
  <cols>
    <col min="1" max="1" width="8.5546875" style="4" customWidth="1"/>
    <col min="2" max="3" width="12.21875" style="4" customWidth="1"/>
    <col min="4" max="4" width="14.44140625" style="4" customWidth="1"/>
    <col min="5" max="5" width="13.6640625" style="4" customWidth="1"/>
    <col min="6" max="6" width="14" style="4" customWidth="1"/>
    <col min="7" max="7" width="15" style="4" customWidth="1"/>
    <col min="8" max="8" width="17.88671875" style="4" customWidth="1"/>
    <col min="9" max="9" width="18.6640625" style="4" customWidth="1"/>
    <col min="11" max="11" width="14.33203125" style="4" customWidth="1"/>
    <col min="12" max="12" width="21.77734375" style="4" customWidth="1"/>
    <col min="13" max="13" width="14.33203125" style="4" customWidth="1"/>
    <col min="14" max="14" width="13.5546875" style="4" customWidth="1"/>
    <col min="15" max="15" width="11" style="4" customWidth="1"/>
    <col min="16" max="16" width="15.77734375" customWidth="1"/>
    <col min="17" max="17" width="19.109375" customWidth="1"/>
    <col min="18" max="16384" width="8.88671875" style="4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3"/>
      <c r="L1" s="13"/>
      <c r="O1" s="9"/>
      <c r="P1" s="9"/>
      <c r="Q1" s="9"/>
    </row>
    <row r="2" spans="1:17" x14ac:dyDescent="0.3">
      <c r="A2" s="2">
        <v>1</v>
      </c>
      <c r="B2" s="2">
        <v>100</v>
      </c>
      <c r="C2" s="2">
        <v>52</v>
      </c>
      <c r="D2" s="3">
        <f>_xlfn.RANK.EQ(B2, $B$2:$B$46, 0)</f>
        <v>1</v>
      </c>
      <c r="E2" s="3">
        <f>_xlfn.RANK.EQ(C2, $C$2:$C$46, 0)</f>
        <v>38</v>
      </c>
      <c r="F2" s="3">
        <f>D2-E2</f>
        <v>-37</v>
      </c>
      <c r="G2" s="3">
        <f>F2^2</f>
        <v>1369</v>
      </c>
      <c r="H2" s="3">
        <f>IF(OR(AND(D2&gt;=E2, D3&gt;=E3), AND(D2&lt;=E2, D3&lt;=E3)), 1, 0)</f>
        <v>1</v>
      </c>
      <c r="I2" s="3">
        <f>IF(H2, 0, 1)</f>
        <v>0</v>
      </c>
      <c r="K2" s="7" t="s">
        <v>5</v>
      </c>
      <c r="L2" s="7"/>
      <c r="M2" s="5">
        <f>1-((6*G47)/(45^3-45))</f>
        <v>3.7549407114624511E-2</v>
      </c>
      <c r="P2" s="9"/>
      <c r="Q2" s="9"/>
    </row>
    <row r="3" spans="1:17" x14ac:dyDescent="0.3">
      <c r="A3" s="2">
        <v>2</v>
      </c>
      <c r="B3" s="2">
        <v>76</v>
      </c>
      <c r="C3" s="2">
        <v>53</v>
      </c>
      <c r="D3" s="3">
        <f>_xlfn.RANK.EQ(B3, $B$2:$B$46, 0)</f>
        <v>20</v>
      </c>
      <c r="E3" s="3">
        <f>_xlfn.RANK.EQ(C3, $C$2:$C$46, 0)</f>
        <v>35</v>
      </c>
      <c r="F3" s="3">
        <f>D3-E3</f>
        <v>-15</v>
      </c>
      <c r="G3" s="3">
        <f>F3^2</f>
        <v>225</v>
      </c>
      <c r="H3" s="3">
        <f t="shared" ref="H3:H46" si="0">IF(OR(AND(D3&gt;=E3, D4&gt;=E4), AND(D3&lt;=E3, D4&lt;=E4)), 1, 0)</f>
        <v>1</v>
      </c>
      <c r="I3" s="3">
        <f>IF(H3, 0, 1)</f>
        <v>0</v>
      </c>
      <c r="P3" s="9"/>
      <c r="Q3" s="9"/>
    </row>
    <row r="4" spans="1:17" x14ac:dyDescent="0.3">
      <c r="A4" s="2">
        <v>3</v>
      </c>
      <c r="B4" s="2">
        <v>52</v>
      </c>
      <c r="C4" s="2">
        <v>47</v>
      </c>
      <c r="D4" s="3">
        <f>_xlfn.RANK.EQ(B4, $B$2:$B$46, 0)</f>
        <v>40</v>
      </c>
      <c r="E4" s="3">
        <f>_xlfn.RANK.EQ(C4, $C$2:$C$46, 0)</f>
        <v>42</v>
      </c>
      <c r="F4" s="3">
        <f>D4-E4</f>
        <v>-2</v>
      </c>
      <c r="G4" s="3">
        <f>F4^2</f>
        <v>4</v>
      </c>
      <c r="H4" s="3">
        <f t="shared" si="0"/>
        <v>0</v>
      </c>
      <c r="I4" s="3">
        <f>IF(H4, 0, 1)</f>
        <v>1</v>
      </c>
      <c r="K4" s="6" t="s">
        <v>17</v>
      </c>
      <c r="L4" s="7"/>
      <c r="M4" s="7"/>
      <c r="P4" s="9"/>
      <c r="Q4" s="9"/>
    </row>
    <row r="5" spans="1:17" x14ac:dyDescent="0.3">
      <c r="A5" s="2">
        <v>4</v>
      </c>
      <c r="B5" s="2">
        <v>61</v>
      </c>
      <c r="C5" s="2">
        <v>97</v>
      </c>
      <c r="D5" s="3">
        <f>_xlfn.RANK.EQ(B5, $B$2:$B$46, 0)</f>
        <v>34</v>
      </c>
      <c r="E5" s="3">
        <f>_xlfn.RANK.EQ(C5, $C$2:$C$46, 0)</f>
        <v>4</v>
      </c>
      <c r="F5" s="3">
        <f>D5-E5</f>
        <v>30</v>
      </c>
      <c r="G5" s="3">
        <f>F5^2</f>
        <v>900</v>
      </c>
      <c r="H5" s="3">
        <f t="shared" si="0"/>
        <v>0</v>
      </c>
      <c r="I5" s="3">
        <f>IF(H5, 0, 1)</f>
        <v>1</v>
      </c>
      <c r="K5" s="7"/>
      <c r="L5" s="7"/>
      <c r="M5" s="7"/>
      <c r="P5" s="9"/>
      <c r="Q5" s="9"/>
    </row>
    <row r="6" spans="1:17" x14ac:dyDescent="0.3">
      <c r="A6" s="2">
        <v>5</v>
      </c>
      <c r="B6" s="2">
        <v>79</v>
      </c>
      <c r="C6" s="2">
        <v>52</v>
      </c>
      <c r="D6" s="3">
        <f>_xlfn.RANK.EQ(B6, $B$2:$B$46, 0)</f>
        <v>16</v>
      </c>
      <c r="E6" s="3">
        <f>_xlfn.RANK.EQ(C6, $C$2:$C$46, 0)</f>
        <v>38</v>
      </c>
      <c r="F6" s="3">
        <f>D6-E6</f>
        <v>-22</v>
      </c>
      <c r="G6" s="3">
        <f>F6^2</f>
        <v>484</v>
      </c>
      <c r="H6" s="3">
        <f t="shared" si="0"/>
        <v>0</v>
      </c>
      <c r="I6" s="3">
        <f>IF(H6, 0, 1)</f>
        <v>1</v>
      </c>
      <c r="K6" s="7"/>
      <c r="L6" s="7"/>
      <c r="M6" s="7"/>
      <c r="P6" s="9"/>
      <c r="Q6" s="9"/>
    </row>
    <row r="7" spans="1:17" x14ac:dyDescent="0.3">
      <c r="A7" s="2">
        <v>6</v>
      </c>
      <c r="B7" s="2">
        <v>53</v>
      </c>
      <c r="C7" s="2">
        <v>63</v>
      </c>
      <c r="D7" s="3">
        <f>_xlfn.RANK.EQ(B7, $B$2:$B$46, 0)</f>
        <v>38</v>
      </c>
      <c r="E7" s="3">
        <f>_xlfn.RANK.EQ(C7, $C$2:$C$46, 0)</f>
        <v>26</v>
      </c>
      <c r="F7" s="3">
        <f>D7-E7</f>
        <v>12</v>
      </c>
      <c r="G7" s="3">
        <f>F7^2</f>
        <v>144</v>
      </c>
      <c r="H7" s="3">
        <f t="shared" si="0"/>
        <v>0</v>
      </c>
      <c r="I7" s="3">
        <f>IF(H7, 0, 1)</f>
        <v>1</v>
      </c>
      <c r="P7" s="9"/>
      <c r="Q7" s="9"/>
    </row>
    <row r="8" spans="1:17" x14ac:dyDescent="0.3">
      <c r="A8" s="2">
        <v>7</v>
      </c>
      <c r="B8" s="2">
        <v>91</v>
      </c>
      <c r="C8" s="2">
        <v>64</v>
      </c>
      <c r="D8" s="3">
        <f>_xlfn.RANK.EQ(B8, $B$2:$B$46, 0)</f>
        <v>9</v>
      </c>
      <c r="E8" s="3">
        <f>_xlfn.RANK.EQ(C8, $C$2:$C$46, 0)</f>
        <v>25</v>
      </c>
      <c r="F8" s="3">
        <f>D8-E8</f>
        <v>-16</v>
      </c>
      <c r="G8" s="3">
        <f>F8^2</f>
        <v>256</v>
      </c>
      <c r="H8" s="3">
        <f t="shared" si="0"/>
        <v>0</v>
      </c>
      <c r="I8" s="3">
        <f>IF(H8, 0, 1)</f>
        <v>1</v>
      </c>
      <c r="P8" s="9"/>
      <c r="Q8" s="9"/>
    </row>
    <row r="9" spans="1:17" x14ac:dyDescent="0.3">
      <c r="A9" s="2">
        <v>8</v>
      </c>
      <c r="B9" s="2">
        <v>97</v>
      </c>
      <c r="C9" s="2">
        <v>98</v>
      </c>
      <c r="D9" s="3">
        <f>_xlfn.RANK.EQ(B9, $B$2:$B$46, 0)</f>
        <v>3</v>
      </c>
      <c r="E9" s="3">
        <f>_xlfn.RANK.EQ(C9, $C$2:$C$46, 0)</f>
        <v>2</v>
      </c>
      <c r="F9" s="3">
        <f>D9-E9</f>
        <v>1</v>
      </c>
      <c r="G9" s="3">
        <f>F9^2</f>
        <v>1</v>
      </c>
      <c r="H9" s="3">
        <f t="shared" si="0"/>
        <v>1</v>
      </c>
      <c r="I9" s="3">
        <f>IF(H9, 0, 1)</f>
        <v>0</v>
      </c>
      <c r="K9" s="6" t="s">
        <v>9</v>
      </c>
      <c r="L9" s="7"/>
      <c r="M9" s="5">
        <f>(H47 - I47) / (0.5 * (45 * (45 - 1)))</f>
        <v>1.0101010101010101E-3</v>
      </c>
      <c r="P9" s="9"/>
      <c r="Q9" s="9"/>
    </row>
    <row r="10" spans="1:17" x14ac:dyDescent="0.3">
      <c r="A10" s="2">
        <v>9</v>
      </c>
      <c r="B10" s="2">
        <v>78</v>
      </c>
      <c r="C10" s="2">
        <v>81</v>
      </c>
      <c r="D10" s="3">
        <f>_xlfn.RANK.EQ(B10, $B$2:$B$46, 0)</f>
        <v>17</v>
      </c>
      <c r="E10" s="3">
        <f>_xlfn.RANK.EQ(C10, $C$2:$C$46, 0)</f>
        <v>14</v>
      </c>
      <c r="F10" s="3">
        <f>D10-E10</f>
        <v>3</v>
      </c>
      <c r="G10" s="3">
        <f>F10^2</f>
        <v>9</v>
      </c>
      <c r="H10" s="3">
        <f t="shared" si="0"/>
        <v>1</v>
      </c>
      <c r="I10" s="3">
        <f>IF(H10, 0, 1)</f>
        <v>0</v>
      </c>
      <c r="P10" s="9"/>
      <c r="Q10" s="9"/>
    </row>
    <row r="11" spans="1:17" x14ac:dyDescent="0.3">
      <c r="A11" s="2">
        <v>10</v>
      </c>
      <c r="B11" s="2">
        <v>66</v>
      </c>
      <c r="C11" s="2">
        <v>63</v>
      </c>
      <c r="D11" s="3">
        <f>_xlfn.RANK.EQ(B11, $B$2:$B$46, 0)</f>
        <v>29</v>
      </c>
      <c r="E11" s="3">
        <f>_xlfn.RANK.EQ(C11, $C$2:$C$46, 0)</f>
        <v>26</v>
      </c>
      <c r="F11" s="3">
        <f>D11-E11</f>
        <v>3</v>
      </c>
      <c r="G11" s="3">
        <f>F11^2</f>
        <v>9</v>
      </c>
      <c r="H11" s="3">
        <f t="shared" si="0"/>
        <v>0</v>
      </c>
      <c r="I11" s="3">
        <f>IF(H11, 0, 1)</f>
        <v>1</v>
      </c>
      <c r="K11" s="6" t="s">
        <v>18</v>
      </c>
      <c r="L11" s="7"/>
      <c r="M11" s="7"/>
      <c r="P11" s="9"/>
      <c r="Q11" s="9"/>
    </row>
    <row r="12" spans="1:17" x14ac:dyDescent="0.3">
      <c r="A12" s="2">
        <v>11</v>
      </c>
      <c r="B12" s="2">
        <v>68</v>
      </c>
      <c r="C12" s="2">
        <v>59</v>
      </c>
      <c r="D12" s="3">
        <f>_xlfn.RANK.EQ(B12, $B$2:$B$46, 0)</f>
        <v>28</v>
      </c>
      <c r="E12" s="3">
        <f>_xlfn.RANK.EQ(C12, $C$2:$C$46, 0)</f>
        <v>32</v>
      </c>
      <c r="F12" s="3">
        <f>D12-E12</f>
        <v>-4</v>
      </c>
      <c r="G12" s="3">
        <f>F12^2</f>
        <v>16</v>
      </c>
      <c r="H12" s="3">
        <f t="shared" si="0"/>
        <v>1</v>
      </c>
      <c r="I12" s="3">
        <f>IF(H12, 0, 1)</f>
        <v>0</v>
      </c>
      <c r="K12" s="7"/>
      <c r="L12" s="7"/>
      <c r="M12" s="7"/>
      <c r="P12" s="9"/>
      <c r="Q12" s="9"/>
    </row>
    <row r="13" spans="1:17" x14ac:dyDescent="0.3">
      <c r="A13" s="2">
        <v>12</v>
      </c>
      <c r="B13" s="2">
        <v>77</v>
      </c>
      <c r="C13" s="2">
        <v>53</v>
      </c>
      <c r="D13" s="3">
        <f>_xlfn.RANK.EQ(B13, $B$2:$B$46, 0)</f>
        <v>19</v>
      </c>
      <c r="E13" s="3">
        <f>_xlfn.RANK.EQ(C13, $C$2:$C$46, 0)</f>
        <v>35</v>
      </c>
      <c r="F13" s="3">
        <f>D13-E13</f>
        <v>-16</v>
      </c>
      <c r="G13" s="3">
        <f>F13^2</f>
        <v>256</v>
      </c>
      <c r="H13" s="3">
        <f t="shared" si="0"/>
        <v>0</v>
      </c>
      <c r="I13" s="3">
        <f>IF(H13, 0, 1)</f>
        <v>1</v>
      </c>
      <c r="K13" s="7"/>
      <c r="L13" s="7"/>
      <c r="M13" s="7"/>
      <c r="P13" s="9"/>
      <c r="Q13" s="9"/>
    </row>
    <row r="14" spans="1:17" x14ac:dyDescent="0.3">
      <c r="A14" s="2">
        <v>13</v>
      </c>
      <c r="B14" s="2">
        <v>95</v>
      </c>
      <c r="C14" s="2">
        <v>100</v>
      </c>
      <c r="D14" s="3">
        <f>_xlfn.RANK.EQ(B14, $B$2:$B$46, 0)</f>
        <v>5</v>
      </c>
      <c r="E14" s="3">
        <f>_xlfn.RANK.EQ(C14, $C$2:$C$46, 0)</f>
        <v>1</v>
      </c>
      <c r="F14" s="3">
        <f>D14-E14</f>
        <v>4</v>
      </c>
      <c r="G14" s="3">
        <f>F14^2</f>
        <v>16</v>
      </c>
      <c r="H14" s="3">
        <f t="shared" si="0"/>
        <v>1</v>
      </c>
      <c r="I14" s="3">
        <f>IF(H14, 0, 1)</f>
        <v>0</v>
      </c>
      <c r="P14" s="9"/>
      <c r="Q14" s="9"/>
    </row>
    <row r="15" spans="1:17" x14ac:dyDescent="0.3">
      <c r="A15" s="2">
        <v>14</v>
      </c>
      <c r="B15" s="2">
        <v>69</v>
      </c>
      <c r="C15" s="2">
        <v>83</v>
      </c>
      <c r="D15" s="3">
        <f>_xlfn.RANK.EQ(B15, $B$2:$B$46, 0)</f>
        <v>24</v>
      </c>
      <c r="E15" s="3">
        <f>_xlfn.RANK.EQ(C15, $C$2:$C$46, 0)</f>
        <v>12</v>
      </c>
      <c r="F15" s="3">
        <f>D15-E15</f>
        <v>12</v>
      </c>
      <c r="G15" s="3">
        <f>F15^2</f>
        <v>144</v>
      </c>
      <c r="H15" s="3">
        <f t="shared" si="0"/>
        <v>1</v>
      </c>
      <c r="I15" s="3">
        <f>IF(H15, 0, 1)</f>
        <v>0</v>
      </c>
      <c r="P15" s="9"/>
      <c r="Q15" s="9"/>
    </row>
    <row r="16" spans="1:17" x14ac:dyDescent="0.3">
      <c r="A16" s="2">
        <v>15</v>
      </c>
      <c r="B16" s="2">
        <v>69</v>
      </c>
      <c r="C16" s="2">
        <v>96</v>
      </c>
      <c r="D16" s="3">
        <f>_xlfn.RANK.EQ(B16, $B$2:$B$46, 0)</f>
        <v>24</v>
      </c>
      <c r="E16" s="3">
        <f>_xlfn.RANK.EQ(C16, $C$2:$C$46, 0)</f>
        <v>6</v>
      </c>
      <c r="F16" s="3">
        <f>D16-E16</f>
        <v>18</v>
      </c>
      <c r="G16" s="3">
        <f>F16^2</f>
        <v>324</v>
      </c>
      <c r="H16" s="3">
        <f t="shared" si="0"/>
        <v>1</v>
      </c>
      <c r="I16" s="3">
        <f>IF(H16, 0, 1)</f>
        <v>0</v>
      </c>
      <c r="K16" s="6" t="s">
        <v>10</v>
      </c>
      <c r="L16" s="7"/>
      <c r="M16" s="5">
        <f>M2 * SQRT((45 - 2)/(1 - M2^2))</f>
        <v>0.24640169807117696</v>
      </c>
      <c r="P16" s="9"/>
      <c r="Q16" s="9"/>
    </row>
    <row r="17" spans="1:18" x14ac:dyDescent="0.3">
      <c r="A17" s="2">
        <v>16</v>
      </c>
      <c r="B17" s="2">
        <v>52</v>
      </c>
      <c r="C17" s="2">
        <v>62</v>
      </c>
      <c r="D17" s="3">
        <f>_xlfn.RANK.EQ(B17, $B$2:$B$46, 0)</f>
        <v>40</v>
      </c>
      <c r="E17" s="3">
        <f>_xlfn.RANK.EQ(C17, $C$2:$C$46, 0)</f>
        <v>28</v>
      </c>
      <c r="F17" s="3">
        <f>D17-E17</f>
        <v>12</v>
      </c>
      <c r="G17" s="3">
        <f>F17^2</f>
        <v>144</v>
      </c>
      <c r="H17" s="3">
        <f t="shared" si="0"/>
        <v>0</v>
      </c>
      <c r="I17" s="3">
        <f>IF(H17, 0, 1)</f>
        <v>1</v>
      </c>
      <c r="K17" s="7" t="s">
        <v>11</v>
      </c>
      <c r="L17" s="7"/>
      <c r="M17" s="5">
        <f>M9 * SQRT((2 * (2 * 45 + 5)) / (9 * 45 * (45 - 1)))</f>
        <v>1.0430082797806792E-4</v>
      </c>
      <c r="N17" s="9"/>
      <c r="O17" s="9"/>
      <c r="P17" s="9"/>
      <c r="Q17" s="9"/>
      <c r="R17"/>
    </row>
    <row r="18" spans="1:18" x14ac:dyDescent="0.3">
      <c r="A18" s="2">
        <v>17</v>
      </c>
      <c r="B18" s="2">
        <v>81</v>
      </c>
      <c r="C18" s="2">
        <v>46</v>
      </c>
      <c r="D18" s="3">
        <f>_xlfn.RANK.EQ(B18, $B$2:$B$46, 0)</f>
        <v>13</v>
      </c>
      <c r="E18" s="3">
        <f>_xlfn.RANK.EQ(C18, $C$2:$C$46, 0)</f>
        <v>45</v>
      </c>
      <c r="F18" s="3">
        <f>D18-E18</f>
        <v>-32</v>
      </c>
      <c r="G18" s="3">
        <f>F18^2</f>
        <v>1024</v>
      </c>
      <c r="H18" s="3">
        <f t="shared" si="0"/>
        <v>0</v>
      </c>
      <c r="I18" s="3">
        <f>IF(H18, 0, 1)</f>
        <v>1</v>
      </c>
      <c r="P18" s="9"/>
      <c r="Q18" s="9"/>
    </row>
    <row r="19" spans="1:18" x14ac:dyDescent="0.3">
      <c r="A19" s="2">
        <v>18</v>
      </c>
      <c r="B19" s="2">
        <v>62</v>
      </c>
      <c r="C19" s="2">
        <v>73</v>
      </c>
      <c r="D19" s="3">
        <f>_xlfn.RANK.EQ(B19, $B$2:$B$46, 0)</f>
        <v>30</v>
      </c>
      <c r="E19" s="3">
        <f>_xlfn.RANK.EQ(C19, $C$2:$C$46, 0)</f>
        <v>18</v>
      </c>
      <c r="F19" s="3">
        <f>D19-E19</f>
        <v>12</v>
      </c>
      <c r="G19" s="3">
        <f>F19^2</f>
        <v>144</v>
      </c>
      <c r="H19" s="3">
        <f t="shared" si="0"/>
        <v>0</v>
      </c>
      <c r="I19" s="3">
        <f>IF(H19, 0, 1)</f>
        <v>1</v>
      </c>
      <c r="P19" s="9"/>
      <c r="Q19" s="9"/>
    </row>
    <row r="20" spans="1:18" x14ac:dyDescent="0.3">
      <c r="A20" s="2">
        <v>19</v>
      </c>
      <c r="B20" s="2">
        <v>62</v>
      </c>
      <c r="C20" s="2">
        <v>47</v>
      </c>
      <c r="D20" s="3">
        <f>_xlfn.RANK.EQ(B20, $B$2:$B$46, 0)</f>
        <v>30</v>
      </c>
      <c r="E20" s="3">
        <f>_xlfn.RANK.EQ(C20, $C$2:$C$46, 0)</f>
        <v>42</v>
      </c>
      <c r="F20" s="3">
        <f>D20-E20</f>
        <v>-12</v>
      </c>
      <c r="G20" s="3">
        <f>F20^2</f>
        <v>144</v>
      </c>
      <c r="H20" s="3">
        <f t="shared" si="0"/>
        <v>1</v>
      </c>
      <c r="I20" s="3">
        <f>IF(H20, 0, 1)</f>
        <v>0</v>
      </c>
      <c r="K20" s="1" t="s">
        <v>12</v>
      </c>
      <c r="L20" s="7" t="s">
        <v>13</v>
      </c>
      <c r="M20" s="7"/>
      <c r="N20" s="9"/>
      <c r="O20" s="9"/>
      <c r="P20" s="9"/>
      <c r="Q20" s="9"/>
    </row>
    <row r="21" spans="1:18" x14ac:dyDescent="0.3">
      <c r="A21" s="2">
        <v>20</v>
      </c>
      <c r="B21" s="2">
        <v>93</v>
      </c>
      <c r="C21" s="2">
        <v>79</v>
      </c>
      <c r="D21" s="3">
        <f>_xlfn.RANK.EQ(B21, $B$2:$B$46, 0)</f>
        <v>8</v>
      </c>
      <c r="E21" s="3">
        <f>_xlfn.RANK.EQ(C21, $C$2:$C$46, 0)</f>
        <v>15</v>
      </c>
      <c r="F21" s="3">
        <f>D21-E21</f>
        <v>-7</v>
      </c>
      <c r="G21" s="3">
        <f>F21^2</f>
        <v>49</v>
      </c>
      <c r="H21" s="3">
        <f t="shared" si="0"/>
        <v>0</v>
      </c>
      <c r="I21" s="3">
        <f>IF(H21, 0, 1)</f>
        <v>1</v>
      </c>
      <c r="K21" s="2">
        <v>0.9</v>
      </c>
      <c r="L21" s="8">
        <f>TINV(1-K21, 45-1-1)</f>
        <v>1.6810707032025196</v>
      </c>
      <c r="M21" s="8"/>
      <c r="N21" s="10" t="s">
        <v>14</v>
      </c>
      <c r="O21" s="11">
        <f>M16</f>
        <v>0.24640169807117696</v>
      </c>
      <c r="P21" s="12" t="s">
        <v>16</v>
      </c>
      <c r="Q21" s="12"/>
    </row>
    <row r="22" spans="1:18" x14ac:dyDescent="0.3">
      <c r="A22" s="2">
        <v>21</v>
      </c>
      <c r="B22" s="2">
        <v>47</v>
      </c>
      <c r="C22" s="2">
        <v>92</v>
      </c>
      <c r="D22" s="3">
        <f>_xlfn.RANK.EQ(B22, $B$2:$B$46, 0)</f>
        <v>42</v>
      </c>
      <c r="E22" s="3">
        <f>_xlfn.RANK.EQ(C22, $C$2:$C$46, 0)</f>
        <v>8</v>
      </c>
      <c r="F22" s="3">
        <f>D22-E22</f>
        <v>34</v>
      </c>
      <c r="G22" s="3">
        <f>F22^2</f>
        <v>1156</v>
      </c>
      <c r="H22" s="3">
        <f t="shared" si="0"/>
        <v>0</v>
      </c>
      <c r="I22" s="3">
        <f>IF(H22, 0, 1)</f>
        <v>1</v>
      </c>
      <c r="K22" s="2">
        <v>0.95</v>
      </c>
      <c r="L22" s="8">
        <f>TINV(1-K22, 45-1-1)</f>
        <v>2.0166921992278248</v>
      </c>
      <c r="M22" s="8"/>
      <c r="N22" s="10" t="s">
        <v>14</v>
      </c>
      <c r="O22" s="11">
        <f>M16</f>
        <v>0.24640169807117696</v>
      </c>
      <c r="P22" s="12" t="s">
        <v>16</v>
      </c>
      <c r="Q22" s="12"/>
    </row>
    <row r="23" spans="1:18" x14ac:dyDescent="0.3">
      <c r="A23" s="2">
        <v>22</v>
      </c>
      <c r="B23" s="2">
        <v>85</v>
      </c>
      <c r="C23" s="2">
        <v>65</v>
      </c>
      <c r="D23" s="3">
        <f>_xlfn.RANK.EQ(B23, $B$2:$B$46, 0)</f>
        <v>10</v>
      </c>
      <c r="E23" s="3">
        <f>_xlfn.RANK.EQ(C23, $C$2:$C$46, 0)</f>
        <v>23</v>
      </c>
      <c r="F23" s="3">
        <f>D23-E23</f>
        <v>-13</v>
      </c>
      <c r="G23" s="3">
        <f>F23^2</f>
        <v>169</v>
      </c>
      <c r="H23" s="3">
        <f t="shared" si="0"/>
        <v>1</v>
      </c>
      <c r="I23" s="3">
        <f>IF(H23, 0, 1)</f>
        <v>0</v>
      </c>
      <c r="K23" s="2">
        <v>0.99</v>
      </c>
      <c r="L23" s="8">
        <f>TINV(1-K23, 45-1-1)</f>
        <v>2.695102079157675</v>
      </c>
      <c r="M23" s="8"/>
      <c r="N23" s="10" t="s">
        <v>14</v>
      </c>
      <c r="O23" s="11">
        <f>M16</f>
        <v>0.24640169807117696</v>
      </c>
      <c r="P23" s="12" t="s">
        <v>16</v>
      </c>
      <c r="Q23" s="12"/>
    </row>
    <row r="24" spans="1:18" x14ac:dyDescent="0.3">
      <c r="A24" s="2">
        <v>23</v>
      </c>
      <c r="B24" s="2">
        <v>60</v>
      </c>
      <c r="C24" s="2">
        <v>53</v>
      </c>
      <c r="D24" s="3">
        <f>_xlfn.RANK.EQ(B24, $B$2:$B$46, 0)</f>
        <v>35</v>
      </c>
      <c r="E24" s="3">
        <f>_xlfn.RANK.EQ(C24, $C$2:$C$46, 0)</f>
        <v>35</v>
      </c>
      <c r="F24" s="3">
        <f>D24-E24</f>
        <v>0</v>
      </c>
      <c r="G24" s="3">
        <f>F24^2</f>
        <v>0</v>
      </c>
      <c r="H24" s="3">
        <f t="shared" si="0"/>
        <v>1</v>
      </c>
      <c r="I24" s="3">
        <f>IF(H24, 0, 1)</f>
        <v>0</v>
      </c>
      <c r="P24" s="9"/>
      <c r="Q24" s="9"/>
    </row>
    <row r="25" spans="1:18" x14ac:dyDescent="0.3">
      <c r="A25" s="2">
        <v>24</v>
      </c>
      <c r="B25" s="2">
        <v>95</v>
      </c>
      <c r="C25" s="2">
        <v>60</v>
      </c>
      <c r="D25" s="3">
        <f>_xlfn.RANK.EQ(B25, $B$2:$B$46, 0)</f>
        <v>5</v>
      </c>
      <c r="E25" s="3">
        <f>_xlfn.RANK.EQ(C25, $C$2:$C$46, 0)</f>
        <v>31</v>
      </c>
      <c r="F25" s="3">
        <f>D25-E25</f>
        <v>-26</v>
      </c>
      <c r="G25" s="3">
        <f>F25^2</f>
        <v>676</v>
      </c>
      <c r="H25" s="3">
        <f t="shared" si="0"/>
        <v>1</v>
      </c>
      <c r="I25" s="3">
        <f>IF(H25, 0, 1)</f>
        <v>0</v>
      </c>
      <c r="P25" s="9"/>
      <c r="Q25" s="9"/>
    </row>
    <row r="26" spans="1:18" x14ac:dyDescent="0.3">
      <c r="A26" s="2">
        <v>25</v>
      </c>
      <c r="B26" s="2">
        <v>53</v>
      </c>
      <c r="C26" s="2">
        <v>52</v>
      </c>
      <c r="D26" s="3">
        <f>_xlfn.RANK.EQ(B26, $B$2:$B$46, 0)</f>
        <v>38</v>
      </c>
      <c r="E26" s="3">
        <f>_xlfn.RANK.EQ(C26, $C$2:$C$46, 0)</f>
        <v>38</v>
      </c>
      <c r="F26" s="3">
        <f>D26-E26</f>
        <v>0</v>
      </c>
      <c r="G26" s="3">
        <f>F26^2</f>
        <v>0</v>
      </c>
      <c r="H26" s="3">
        <f t="shared" si="0"/>
        <v>1</v>
      </c>
      <c r="I26" s="3">
        <f>IF(H26, 0, 1)</f>
        <v>0</v>
      </c>
      <c r="P26" s="9"/>
      <c r="Q26" s="9"/>
    </row>
    <row r="27" spans="1:18" x14ac:dyDescent="0.3">
      <c r="A27" s="2">
        <v>26</v>
      </c>
      <c r="B27" s="2">
        <v>82</v>
      </c>
      <c r="C27" s="2">
        <v>93</v>
      </c>
      <c r="D27" s="3">
        <f>_xlfn.RANK.EQ(B27, $B$2:$B$46, 0)</f>
        <v>12</v>
      </c>
      <c r="E27" s="3">
        <f>_xlfn.RANK.EQ(C27, $C$2:$C$46, 0)</f>
        <v>7</v>
      </c>
      <c r="F27" s="3">
        <f>D27-E27</f>
        <v>5</v>
      </c>
      <c r="G27" s="3">
        <f>F27^2</f>
        <v>25</v>
      </c>
      <c r="H27" s="3">
        <f t="shared" si="0"/>
        <v>1</v>
      </c>
      <c r="I27" s="3">
        <f>IF(H27, 0, 1)</f>
        <v>0</v>
      </c>
      <c r="P27" s="9"/>
      <c r="Q27" s="9"/>
    </row>
    <row r="28" spans="1:18" x14ac:dyDescent="0.3">
      <c r="A28" s="2">
        <v>27</v>
      </c>
      <c r="B28" s="2">
        <v>62</v>
      </c>
      <c r="C28" s="2">
        <v>70</v>
      </c>
      <c r="D28" s="3">
        <f>_xlfn.RANK.EQ(B28, $B$2:$B$46, 0)</f>
        <v>30</v>
      </c>
      <c r="E28" s="3">
        <f>_xlfn.RANK.EQ(C28, $C$2:$C$46, 0)</f>
        <v>21</v>
      </c>
      <c r="F28" s="3">
        <f>D28-E28</f>
        <v>9</v>
      </c>
      <c r="G28" s="3">
        <f>F28^2</f>
        <v>81</v>
      </c>
      <c r="H28" s="3">
        <f t="shared" si="0"/>
        <v>1</v>
      </c>
      <c r="I28" s="3">
        <f>IF(H28, 0, 1)</f>
        <v>0</v>
      </c>
      <c r="P28" s="9"/>
      <c r="Q28" s="9"/>
    </row>
    <row r="29" spans="1:18" x14ac:dyDescent="0.3">
      <c r="A29" s="2">
        <v>28</v>
      </c>
      <c r="B29" s="2">
        <v>46</v>
      </c>
      <c r="C29" s="2">
        <v>58</v>
      </c>
      <c r="D29" s="3">
        <f>_xlfn.RANK.EQ(B29, $B$2:$B$46, 0)</f>
        <v>44</v>
      </c>
      <c r="E29" s="3">
        <f>_xlfn.RANK.EQ(C29, $C$2:$C$46, 0)</f>
        <v>33</v>
      </c>
      <c r="F29" s="3">
        <f>D29-E29</f>
        <v>11</v>
      </c>
      <c r="G29" s="3">
        <f>F29^2</f>
        <v>121</v>
      </c>
      <c r="H29" s="3">
        <f t="shared" si="0"/>
        <v>0</v>
      </c>
      <c r="I29" s="3">
        <f>IF(H29, 0, 1)</f>
        <v>1</v>
      </c>
      <c r="P29" s="9"/>
      <c r="Q29" s="9"/>
    </row>
    <row r="30" spans="1:18" x14ac:dyDescent="0.3">
      <c r="A30" s="2">
        <v>29</v>
      </c>
      <c r="B30" s="2">
        <v>74</v>
      </c>
      <c r="C30" s="2">
        <v>65</v>
      </c>
      <c r="D30" s="3">
        <f>_xlfn.RANK.EQ(B30, $B$2:$B$46, 0)</f>
        <v>22</v>
      </c>
      <c r="E30" s="3">
        <f>_xlfn.RANK.EQ(C30, $C$2:$C$46, 0)</f>
        <v>23</v>
      </c>
      <c r="F30" s="3">
        <f>D30-E30</f>
        <v>-1</v>
      </c>
      <c r="G30" s="3">
        <f>F30^2</f>
        <v>1</v>
      </c>
      <c r="H30" s="3">
        <f t="shared" si="0"/>
        <v>1</v>
      </c>
      <c r="I30" s="3">
        <f>IF(H30, 0, 1)</f>
        <v>0</v>
      </c>
      <c r="N30" s="10" t="s">
        <v>14</v>
      </c>
      <c r="O30" s="11">
        <f>M17</f>
        <v>1.0430082797806792E-4</v>
      </c>
      <c r="P30" s="12" t="s">
        <v>15</v>
      </c>
      <c r="Q30" s="12"/>
    </row>
    <row r="31" spans="1:18" x14ac:dyDescent="0.3">
      <c r="A31" s="2">
        <v>30</v>
      </c>
      <c r="B31" s="2">
        <v>100</v>
      </c>
      <c r="C31" s="2">
        <v>47</v>
      </c>
      <c r="D31" s="3">
        <f>_xlfn.RANK.EQ(B31, $B$2:$B$46, 0)</f>
        <v>1</v>
      </c>
      <c r="E31" s="3">
        <f>_xlfn.RANK.EQ(C31, $C$2:$C$46, 0)</f>
        <v>42</v>
      </c>
      <c r="F31" s="3">
        <f>D31-E31</f>
        <v>-41</v>
      </c>
      <c r="G31" s="3">
        <f>F31^2</f>
        <v>1681</v>
      </c>
      <c r="H31" s="3">
        <f t="shared" si="0"/>
        <v>0</v>
      </c>
      <c r="I31" s="3">
        <f>IF(H31, 0, 1)</f>
        <v>1</v>
      </c>
      <c r="N31" s="10" t="s">
        <v>14</v>
      </c>
      <c r="O31" s="11">
        <f>M17</f>
        <v>1.0430082797806792E-4</v>
      </c>
      <c r="P31" s="12" t="s">
        <v>15</v>
      </c>
      <c r="Q31" s="12"/>
    </row>
    <row r="32" spans="1:18" x14ac:dyDescent="0.3">
      <c r="A32" s="2">
        <v>31</v>
      </c>
      <c r="B32" s="2">
        <v>80</v>
      </c>
      <c r="C32" s="2">
        <v>97</v>
      </c>
      <c r="D32" s="3">
        <f>_xlfn.RANK.EQ(B32, $B$2:$B$46, 0)</f>
        <v>14</v>
      </c>
      <c r="E32" s="3">
        <f>_xlfn.RANK.EQ(C32, $C$2:$C$46, 0)</f>
        <v>4</v>
      </c>
      <c r="F32" s="3">
        <f>D32-E32</f>
        <v>10</v>
      </c>
      <c r="G32" s="3">
        <f>F32^2</f>
        <v>100</v>
      </c>
      <c r="H32" s="3">
        <f t="shared" si="0"/>
        <v>0</v>
      </c>
      <c r="I32" s="3">
        <f>IF(H32, 0, 1)</f>
        <v>1</v>
      </c>
      <c r="N32" s="10" t="s">
        <v>14</v>
      </c>
      <c r="O32" s="11">
        <f>M17</f>
        <v>1.0430082797806792E-4</v>
      </c>
      <c r="P32" s="12" t="s">
        <v>15</v>
      </c>
      <c r="Q32" s="12"/>
    </row>
    <row r="33" spans="1:9" x14ac:dyDescent="0.3">
      <c r="A33" s="2">
        <v>32</v>
      </c>
      <c r="B33" s="2">
        <v>71</v>
      </c>
      <c r="C33" s="2">
        <v>52</v>
      </c>
      <c r="D33" s="3">
        <f>_xlfn.RANK.EQ(B33, $B$2:$B$46, 0)</f>
        <v>23</v>
      </c>
      <c r="E33" s="3">
        <f>_xlfn.RANK.EQ(C33, $C$2:$C$46, 0)</f>
        <v>38</v>
      </c>
      <c r="F33" s="3">
        <f>D33-E33</f>
        <v>-15</v>
      </c>
      <c r="G33" s="3">
        <f>F33^2</f>
        <v>225</v>
      </c>
      <c r="H33" s="3">
        <f t="shared" si="0"/>
        <v>0</v>
      </c>
      <c r="I33" s="3">
        <f>IF(H33, 0, 1)</f>
        <v>1</v>
      </c>
    </row>
    <row r="34" spans="1:9" x14ac:dyDescent="0.3">
      <c r="A34" s="2">
        <v>33</v>
      </c>
      <c r="B34" s="2">
        <v>59</v>
      </c>
      <c r="C34" s="2">
        <v>82</v>
      </c>
      <c r="D34" s="3">
        <f>_xlfn.RANK.EQ(B34, $B$2:$B$46, 0)</f>
        <v>36</v>
      </c>
      <c r="E34" s="3">
        <f>_xlfn.RANK.EQ(C34, $C$2:$C$46, 0)</f>
        <v>13</v>
      </c>
      <c r="F34" s="3">
        <f>D34-E34</f>
        <v>23</v>
      </c>
      <c r="G34" s="3">
        <f>F34^2</f>
        <v>529</v>
      </c>
      <c r="H34" s="3">
        <f t="shared" si="0"/>
        <v>1</v>
      </c>
      <c r="I34" s="3">
        <f>IF(H34, 0, 1)</f>
        <v>0</v>
      </c>
    </row>
    <row r="35" spans="1:9" x14ac:dyDescent="0.3">
      <c r="A35" s="2">
        <v>34</v>
      </c>
      <c r="B35" s="2">
        <v>78</v>
      </c>
      <c r="C35" s="2">
        <v>86</v>
      </c>
      <c r="D35" s="3">
        <f>_xlfn.RANK.EQ(B35, $B$2:$B$46, 0)</f>
        <v>17</v>
      </c>
      <c r="E35" s="3">
        <f>_xlfn.RANK.EQ(C35, $C$2:$C$46, 0)</f>
        <v>11</v>
      </c>
      <c r="F35" s="3">
        <f>D35-E35</f>
        <v>6</v>
      </c>
      <c r="G35" s="3">
        <f>F35^2</f>
        <v>36</v>
      </c>
      <c r="H35" s="3">
        <f t="shared" si="0"/>
        <v>1</v>
      </c>
      <c r="I35" s="3">
        <f>IF(H35, 0, 1)</f>
        <v>0</v>
      </c>
    </row>
    <row r="36" spans="1:9" x14ac:dyDescent="0.3">
      <c r="A36" s="2">
        <v>35</v>
      </c>
      <c r="B36" s="2">
        <v>76</v>
      </c>
      <c r="C36" s="2">
        <v>87</v>
      </c>
      <c r="D36" s="3">
        <f>_xlfn.RANK.EQ(B36, $B$2:$B$46, 0)</f>
        <v>20</v>
      </c>
      <c r="E36" s="3">
        <f>_xlfn.RANK.EQ(C36, $C$2:$C$46, 0)</f>
        <v>10</v>
      </c>
      <c r="F36" s="3">
        <f>D36-E36</f>
        <v>10</v>
      </c>
      <c r="G36" s="3">
        <f>F36^2</f>
        <v>100</v>
      </c>
      <c r="H36" s="3">
        <f t="shared" si="0"/>
        <v>0</v>
      </c>
      <c r="I36" s="3">
        <f>IF(H36, 0, 1)</f>
        <v>1</v>
      </c>
    </row>
    <row r="37" spans="1:9" x14ac:dyDescent="0.3">
      <c r="A37" s="2">
        <v>36</v>
      </c>
      <c r="B37" s="2">
        <v>95</v>
      </c>
      <c r="C37" s="2">
        <v>89</v>
      </c>
      <c r="D37" s="3">
        <f>_xlfn.RANK.EQ(B37, $B$2:$B$46, 0)</f>
        <v>5</v>
      </c>
      <c r="E37" s="3">
        <f>_xlfn.RANK.EQ(C37, $C$2:$C$46, 0)</f>
        <v>9</v>
      </c>
      <c r="F37" s="3">
        <f>D37-E37</f>
        <v>-4</v>
      </c>
      <c r="G37" s="3">
        <f>F37^2</f>
        <v>16</v>
      </c>
      <c r="H37" s="3">
        <f t="shared" si="0"/>
        <v>1</v>
      </c>
      <c r="I37" s="3">
        <f>IF(H37, 0, 1)</f>
        <v>0</v>
      </c>
    </row>
    <row r="38" spans="1:9" x14ac:dyDescent="0.3">
      <c r="A38" s="2">
        <v>37</v>
      </c>
      <c r="B38" s="2">
        <v>97</v>
      </c>
      <c r="C38" s="2">
        <v>61</v>
      </c>
      <c r="D38" s="3">
        <f>_xlfn.RANK.EQ(B38, $B$2:$B$46, 0)</f>
        <v>3</v>
      </c>
      <c r="E38" s="3">
        <f>_xlfn.RANK.EQ(C38, $C$2:$C$46, 0)</f>
        <v>30</v>
      </c>
      <c r="F38" s="3">
        <f>D38-E38</f>
        <v>-27</v>
      </c>
      <c r="G38" s="3">
        <f>F38^2</f>
        <v>729</v>
      </c>
      <c r="H38" s="3">
        <f t="shared" si="0"/>
        <v>1</v>
      </c>
      <c r="I38" s="3">
        <f>IF(H38, 0, 1)</f>
        <v>0</v>
      </c>
    </row>
    <row r="39" spans="1:9" x14ac:dyDescent="0.3">
      <c r="A39" s="2">
        <v>38</v>
      </c>
      <c r="B39" s="2">
        <v>84</v>
      </c>
      <c r="C39" s="2">
        <v>72</v>
      </c>
      <c r="D39" s="3">
        <f>_xlfn.RANK.EQ(B39, $B$2:$B$46, 0)</f>
        <v>11</v>
      </c>
      <c r="E39" s="3">
        <f>_xlfn.RANK.EQ(C39, $C$2:$C$46, 0)</f>
        <v>19</v>
      </c>
      <c r="F39" s="3">
        <f>D39-E39</f>
        <v>-8</v>
      </c>
      <c r="G39" s="3">
        <f>F39^2</f>
        <v>64</v>
      </c>
      <c r="H39" s="3">
        <f t="shared" si="0"/>
        <v>0</v>
      </c>
      <c r="I39" s="3">
        <f>IF(H39, 0, 1)</f>
        <v>1</v>
      </c>
    </row>
    <row r="40" spans="1:9" x14ac:dyDescent="0.3">
      <c r="A40" s="2">
        <v>39</v>
      </c>
      <c r="B40" s="2">
        <v>47</v>
      </c>
      <c r="C40" s="2">
        <v>74</v>
      </c>
      <c r="D40" s="3">
        <f>_xlfn.RANK.EQ(B40, $B$2:$B$46, 0)</f>
        <v>42</v>
      </c>
      <c r="E40" s="3">
        <f>_xlfn.RANK.EQ(C40, $C$2:$C$46, 0)</f>
        <v>17</v>
      </c>
      <c r="F40" s="3">
        <f>D40-E40</f>
        <v>25</v>
      </c>
      <c r="G40" s="3">
        <f>F40^2</f>
        <v>625</v>
      </c>
      <c r="H40" s="3">
        <f t="shared" si="0"/>
        <v>0</v>
      </c>
      <c r="I40" s="3">
        <f>IF(H40, 0, 1)</f>
        <v>1</v>
      </c>
    </row>
    <row r="41" spans="1:9" x14ac:dyDescent="0.3">
      <c r="A41" s="2">
        <v>40</v>
      </c>
      <c r="B41" s="2">
        <v>69</v>
      </c>
      <c r="C41" s="2">
        <v>56</v>
      </c>
      <c r="D41" s="3">
        <f>_xlfn.RANK.EQ(B41, $B$2:$B$46, 0)</f>
        <v>24</v>
      </c>
      <c r="E41" s="3">
        <f>_xlfn.RANK.EQ(C41, $C$2:$C$46, 0)</f>
        <v>34</v>
      </c>
      <c r="F41" s="3">
        <f>D41-E41</f>
        <v>-10</v>
      </c>
      <c r="G41" s="3">
        <f>F41^2</f>
        <v>100</v>
      </c>
      <c r="H41" s="3">
        <f t="shared" si="0"/>
        <v>0</v>
      </c>
      <c r="I41" s="3">
        <f>IF(H41, 0, 1)</f>
        <v>1</v>
      </c>
    </row>
    <row r="42" spans="1:9" x14ac:dyDescent="0.3">
      <c r="A42" s="2">
        <v>41</v>
      </c>
      <c r="B42" s="2">
        <v>69</v>
      </c>
      <c r="C42" s="2">
        <v>79</v>
      </c>
      <c r="D42" s="3">
        <f>_xlfn.RANK.EQ(B42, $B$2:$B$46, 0)</f>
        <v>24</v>
      </c>
      <c r="E42" s="3">
        <f>_xlfn.RANK.EQ(C42, $C$2:$C$46, 0)</f>
        <v>15</v>
      </c>
      <c r="F42" s="3">
        <f>D42-E42</f>
        <v>9</v>
      </c>
      <c r="G42" s="3">
        <f>F42^2</f>
        <v>81</v>
      </c>
      <c r="H42" s="3">
        <f t="shared" si="0"/>
        <v>1</v>
      </c>
      <c r="I42" s="3">
        <f>IF(H42, 0, 1)</f>
        <v>0</v>
      </c>
    </row>
    <row r="43" spans="1:9" x14ac:dyDescent="0.3">
      <c r="A43" s="2">
        <v>42</v>
      </c>
      <c r="B43" s="2">
        <v>55</v>
      </c>
      <c r="C43" s="2">
        <v>72</v>
      </c>
      <c r="D43" s="3">
        <f>_xlfn.RANK.EQ(B43, $B$2:$B$46, 0)</f>
        <v>37</v>
      </c>
      <c r="E43" s="3">
        <f>_xlfn.RANK.EQ(C43, $C$2:$C$46, 0)</f>
        <v>19</v>
      </c>
      <c r="F43" s="3">
        <f>D43-E43</f>
        <v>18</v>
      </c>
      <c r="G43" s="3">
        <f>F43^2</f>
        <v>324</v>
      </c>
      <c r="H43" s="3">
        <f t="shared" si="0"/>
        <v>1</v>
      </c>
      <c r="I43" s="3">
        <f>IF(H43, 0, 1)</f>
        <v>0</v>
      </c>
    </row>
    <row r="44" spans="1:9" x14ac:dyDescent="0.3">
      <c r="A44" s="2">
        <v>43</v>
      </c>
      <c r="B44" s="2">
        <v>45</v>
      </c>
      <c r="C44" s="2">
        <v>98</v>
      </c>
      <c r="D44" s="3">
        <f>_xlfn.RANK.EQ(B44, $B$2:$B$46, 0)</f>
        <v>45</v>
      </c>
      <c r="E44" s="3">
        <f>_xlfn.RANK.EQ(C44, $C$2:$C$46, 0)</f>
        <v>2</v>
      </c>
      <c r="F44" s="3">
        <f>D44-E44</f>
        <v>43</v>
      </c>
      <c r="G44" s="3">
        <f>F44^2</f>
        <v>1849</v>
      </c>
      <c r="H44" s="3">
        <f t="shared" si="0"/>
        <v>0</v>
      </c>
      <c r="I44" s="3">
        <f>IF(H44, 0, 1)</f>
        <v>1</v>
      </c>
    </row>
    <row r="45" spans="1:9" x14ac:dyDescent="0.3">
      <c r="A45" s="2">
        <v>44</v>
      </c>
      <c r="B45" s="2">
        <v>80</v>
      </c>
      <c r="C45" s="2">
        <v>62</v>
      </c>
      <c r="D45" s="3">
        <f>_xlfn.RANK.EQ(B45, $B$2:$B$46, 0)</f>
        <v>14</v>
      </c>
      <c r="E45" s="3">
        <f>_xlfn.RANK.EQ(C45, $C$2:$C$46, 0)</f>
        <v>28</v>
      </c>
      <c r="F45" s="3">
        <f>D45-E45</f>
        <v>-14</v>
      </c>
      <c r="G45" s="3">
        <f>F45^2</f>
        <v>196</v>
      </c>
      <c r="H45" s="3">
        <f t="shared" si="0"/>
        <v>0</v>
      </c>
      <c r="I45" s="3">
        <f>IF(H45, 0, 1)</f>
        <v>1</v>
      </c>
    </row>
    <row r="46" spans="1:9" x14ac:dyDescent="0.3">
      <c r="A46" s="2">
        <v>45</v>
      </c>
      <c r="B46" s="2">
        <v>62</v>
      </c>
      <c r="C46" s="2">
        <v>67</v>
      </c>
      <c r="D46" s="3">
        <f>_xlfn.RANK.EQ(B46, $B$2:$B$46, 0)</f>
        <v>30</v>
      </c>
      <c r="E46" s="3">
        <f>_xlfn.RANK.EQ(C46, $C$2:$C$46, 0)</f>
        <v>22</v>
      </c>
      <c r="F46" s="3">
        <f>D46-E46</f>
        <v>8</v>
      </c>
      <c r="G46" s="3">
        <f>F46^2</f>
        <v>64</v>
      </c>
      <c r="H46" s="3">
        <f t="shared" si="0"/>
        <v>1</v>
      </c>
      <c r="I46" s="3">
        <f>IF(H46, 0, 1)</f>
        <v>0</v>
      </c>
    </row>
    <row r="47" spans="1:9" x14ac:dyDescent="0.3">
      <c r="G47" s="5">
        <f>SUM(G2:G46)</f>
        <v>14610</v>
      </c>
      <c r="H47" s="5">
        <f>SUM(H2:H46)</f>
        <v>23</v>
      </c>
      <c r="I47" s="5">
        <f>SUM(I2:I46)</f>
        <v>22</v>
      </c>
    </row>
  </sheetData>
  <mergeCells count="17">
    <mergeCell ref="P32:Q32"/>
    <mergeCell ref="L21:M21"/>
    <mergeCell ref="L22:M22"/>
    <mergeCell ref="L23:M23"/>
    <mergeCell ref="L20:M20"/>
    <mergeCell ref="P21:Q21"/>
    <mergeCell ref="P22:Q22"/>
    <mergeCell ref="P23:Q23"/>
    <mergeCell ref="P30:Q30"/>
    <mergeCell ref="P31:Q31"/>
    <mergeCell ref="K9:L9"/>
    <mergeCell ref="K17:L17"/>
    <mergeCell ref="K2:L2"/>
    <mergeCell ref="K1:L1"/>
    <mergeCell ref="K16:L16"/>
    <mergeCell ref="K11:M13"/>
    <mergeCell ref="K4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2024-11-16T18:05:32Z</dcterms:created>
  <dcterms:modified xsi:type="dcterms:W3CDTF">2024-11-18T13:13:58Z</dcterms:modified>
</cp:coreProperties>
</file>