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Victus\Documents\"/>
    </mc:Choice>
  </mc:AlternateContent>
  <xr:revisionPtr revIDLastSave="0" documentId="13_ncr:1_{66D790DA-D6EC-4108-A249-46D9CB67D998}" xr6:coauthVersionLast="47" xr6:coauthVersionMax="47" xr10:uidLastSave="{00000000-0000-0000-0000-000000000000}"/>
  <bookViews>
    <workbookView xWindow="-108" yWindow="-108" windowWidth="23256" windowHeight="12456" xr2:uid="{38A7DDB9-F97D-4F49-8804-F01C61C76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35" i="1"/>
  <c r="G45" i="1" s="1"/>
  <c r="G36" i="1"/>
  <c r="G37" i="1"/>
  <c r="G38" i="1"/>
  <c r="G39" i="1"/>
  <c r="G40" i="1"/>
  <c r="G41" i="1"/>
  <c r="G42" i="1"/>
  <c r="G43" i="1"/>
  <c r="G44" i="1"/>
  <c r="G47" i="1"/>
  <c r="G48" i="1"/>
  <c r="F45" i="1"/>
  <c r="F35" i="1"/>
  <c r="F36" i="1"/>
  <c r="F37" i="1"/>
  <c r="F46" i="1"/>
  <c r="F47" i="1"/>
  <c r="F48" i="1"/>
  <c r="E9" i="1"/>
  <c r="F9" i="1" s="1"/>
  <c r="E11" i="1"/>
  <c r="F11" i="1" s="1"/>
  <c r="E5" i="1"/>
  <c r="F5" i="1" s="1"/>
  <c r="E7" i="1"/>
  <c r="F7" i="1" s="1"/>
  <c r="E4" i="1"/>
  <c r="F4" i="1" s="1"/>
  <c r="E8" i="1"/>
  <c r="F8" i="1" s="1"/>
  <c r="E6" i="1"/>
  <c r="G6" i="1" s="1"/>
  <c r="E3" i="1"/>
  <c r="G3" i="1" s="1"/>
  <c r="E10" i="1"/>
  <c r="F10" i="1" s="1"/>
  <c r="G9" i="1" l="1"/>
  <c r="G11" i="1"/>
  <c r="G5" i="1"/>
  <c r="G10" i="1"/>
  <c r="F3" i="1"/>
  <c r="F6" i="1"/>
  <c r="G8" i="1"/>
  <c r="G4" i="1"/>
  <c r="G7" i="1"/>
  <c r="F14" i="1"/>
  <c r="F13" i="1" l="1"/>
  <c r="F12" i="1"/>
</calcChain>
</file>

<file path=xl/sharedStrings.xml><?xml version="1.0" encoding="utf-8"?>
<sst xmlns="http://schemas.openxmlformats.org/spreadsheetml/2006/main" count="56" uniqueCount="28">
  <si>
    <t>Column1</t>
  </si>
  <si>
    <t>STT</t>
  </si>
  <si>
    <t>TÊN</t>
  </si>
  <si>
    <t>CHỨC VỤ</t>
  </si>
  <si>
    <t>HỆ SỐ</t>
  </si>
  <si>
    <t>LƯƠNG</t>
  </si>
  <si>
    <t>PHỤ CẤP</t>
  </si>
  <si>
    <t>BẢO HIỂM</t>
  </si>
  <si>
    <t>THỰC LĨNH</t>
  </si>
  <si>
    <t>Phạm Hông Quân</t>
  </si>
  <si>
    <t>GD</t>
  </si>
  <si>
    <t>TP</t>
  </si>
  <si>
    <t>PP</t>
  </si>
  <si>
    <t>NV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</si>
  <si>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</si>
  <si>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</si>
  <si>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</si>
  <si>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</si>
  <si>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</si>
  <si>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</si>
  <si>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</si>
  <si>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</si>
  <si>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</si>
  <si>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</si>
  <si>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</si>
  <si>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Nguyễn Khắc Hưng</t>
  </si>
  <si>
    <t>Nguyễn văn chính</t>
  </si>
  <si>
    <t xml:space="preserve">Nguyễn văn tiến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</si>
</sst>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&quot;$&quot;#,##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8">
    <dxf>
      <numFmt numFmtId="3" formatCode="#,##0"/>
    </dxf>
    <dxf>
      <numFmt numFmtId="164" formatCode="&quot;$&quot;#,##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65" formatCode="&quot;$&quot;#,##0.00"/>
    </dxf>
    <dxf>
      <numFmt numFmtId="3" formatCode="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D36D5-8A49-40CE-B704-F050D964D09F}" name="Table1" displayName="Table1" ref="A2:H12" totalsRowCount="1">
  <autoFilter ref="A2:H11" xr:uid="{CC6D36D5-8A49-40CE-B704-F050D964D09F}">
    <filterColumn colId="3">
      <filters>
        <filter val="3.2"/>
        <filter val="3.4"/>
        <filter val="4.1"/>
        <filter val="5.1"/>
        <filter val="5.3"/>
      </filters>
    </filterColumn>
  </autoFilter>
  <sortState xmlns:xlrd2="http://schemas.microsoft.com/office/spreadsheetml/2017/richdata2" ref="A3:H11">
    <sortCondition ref="D2:D11"/>
  </sortState>
  <tableColumns count="8">
    <tableColumn id="1" xr3:uid="{F2CDCACF-F41C-45F7-BDDF-E03AD8FC96BA}" name="STT"/>
    <tableColumn id="2" xr3:uid="{CB7E79A4-FB42-4729-9C48-F132E526752A}" name="TÊN"/>
    <tableColumn id="3" xr3:uid="{CED293D4-0504-4E1E-924D-9AB6A43D4B73}" name="CHỨC VỤ"/>
    <tableColumn id="4" xr3:uid="{DC28389C-DAB4-4E72-90F2-F094C836A365}" name="HỆ SỐ"/>
    <tableColumn id="5" xr3:uid="{1B0FA21D-F4FF-43BB-85DD-31C3A40DF323}" name="LƯƠNG" dataDxfId="7" totalsRowDxfId="1">
      <calculatedColumnFormula>1800000*D3</calculatedColumnFormula>
    </tableColumn>
    <tableColumn id="6" xr3:uid="{87A382A4-82FD-41BE-866C-A6F2B61616A5}" name="PHỤ CẤP" totalsRowFunction="custom" dataDxfId="6" totalsRowDxfId="0">
      <calculatedColumnFormula>0.1*E3</calculatedColumnFormula>
      <totalsRowFormula xml:space="preserve"> SUM(F3+F11)</totalsRowFormula>
    </tableColumn>
    <tableColumn id="7" xr3:uid="{1F11F8C3-DE87-4EDE-8EA4-0ADF6BABCE41}" name="BẢO HIỂM" dataDxfId="5">
      <calculatedColumnFormula>0.15*Table1[[#This Row],[LƯƠNG]]</calculatedColumnFormula>
    </tableColumn>
    <tableColumn id="8" xr3:uid="{E8CFB06A-5B4E-46EE-8250-A22374242189}" name="THỰC LĨN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F27FB3-47B1-49CB-B9C6-5361CEDF2745}" name="Table2" displayName="Table2" ref="J5:U21" totalsRowShown="0">
  <autoFilter ref="J5:U21" xr:uid="{73F27FB3-47B1-49CB-B9C6-5361CEDF2745}"/>
  <tableColumns count="12">
    <tableColumn id="1" xr3:uid="{B07FAC6C-2F5F-45C8-8BD6-0658F86D907F}" name="Column1"/>
    <tableColumn id="2" xr3:uid="{44894CA9-7154-425C-83DF-4AF81330FA4C}" name="Column2"/>
    <tableColumn id="3" xr3:uid="{842A8A00-216E-4393-B628-07C24FA0E2CF}" name="Column3"/>
    <tableColumn id="4" xr3:uid="{E0E9A9B0-154B-4F02-ACC5-E8DEC98815CC}" name="Column4"/>
    <tableColumn id="5" xr3:uid="{73BCB1A6-B6C8-42D5-86E3-0CAA8CA461E4}" name="Column5"/>
    <tableColumn id="6" xr3:uid="{A1366ACA-B25E-4BBF-841A-2BC4659E7394}" name="Column6"/>
    <tableColumn id="7" xr3:uid="{076A117B-7D4E-413A-A2F0-B46C819858DC}" name="Column7"/>
    <tableColumn id="8" xr3:uid="{D76F4148-39D4-4012-9EF5-FBF07C8FBC65}" name="Column8"/>
    <tableColumn id="9" xr3:uid="{691D5A34-DD63-4545-8C90-B59DF1CA25F0}" name="Column9"/>
    <tableColumn id="10" xr3:uid="{210B8ECF-D2FE-4D87-A7B0-770A36116869}" name="Column10"/>
    <tableColumn id="11" xr3:uid="{CF8C785F-CDEE-48DE-8034-42BA99FD5169}" name="Column11"/>
    <tableColumn id="12" xr3:uid="{EEDDDD7A-E006-4CAD-86D1-497E1EC3869B}" name="Column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F5ABB-10E1-463A-AF25-023F45CA034C}" name="Table3" displayName="Table3" ref="A15:A37" totalsRowShown="0">
  <autoFilter ref="A15:A37" xr:uid="{8D8F5ABB-10E1-463A-AF25-023F45CA034C}"/>
  <tableColumns count="1">
    <tableColumn id="1" xr3:uid="{816737BA-A527-4A24-AFC8-DED9B4E1A82C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365EC5-2795-4C5C-8144-81C127D221A8}" name="Table4" displayName="Table4" ref="B16:H29" totalsRowShown="0">
  <autoFilter ref="B16:H29" xr:uid="{11365EC5-2795-4C5C-8144-81C127D221A8}"/>
  <tableColumns count="7">
    <tableColumn id="1" xr3:uid="{15E95F22-977B-4553-AFEF-94CC4EFCAEA2}" name="Column1"/>
    <tableColumn id="2" xr3:uid="{1B723499-BAD7-48B2-9CBA-AC3FDA127175}" name="Column2"/>
    <tableColumn id="3" xr3:uid="{181B36D3-9560-494C-A382-8FAA46F68245}" name="Column3"/>
    <tableColumn id="4" xr3:uid="{0EF28198-8B57-437D-A366-D234D6A23F64}" name="Column4"/>
    <tableColumn id="5" xr3:uid="{81ECCEE2-BE93-4680-AC15-6329E60E08F7}" name="Column5"/>
    <tableColumn id="6" xr3:uid="{9E017486-440F-4426-9F6A-D87E6E728039}" name="Column6"/>
    <tableColumn id="7" xr3:uid="{970BA9FC-6901-4B5A-9428-7718052114FA}" name="Column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FC078-21B9-4CEB-9F5E-767E6FD5881B}" name="Table5" displayName="Table5" ref="C34:I48" totalsRowShown="0">
  <autoFilter ref="C34:I48" xr:uid="{FECFC078-21B9-4CEB-9F5E-767E6FD5881B}"/>
  <tableColumns count="7">
    <tableColumn id="2" xr3:uid="{EC7EB8D5-DB2A-4AD6-946F-8CD3B3F72161}" name="Column2"/>
    <tableColumn id="3" xr3:uid="{B7455E04-5A20-40E4-BFF7-3215F1F345D9}" name="Column3"/>
    <tableColumn id="4" xr3:uid="{0268B15C-7E58-4E56-AA53-0B620CCF098A}" name="Column4"/>
    <tableColumn id="5" xr3:uid="{F0AC6FF3-9CC2-4AAB-B460-064BC0C51FCB}" name="Column5" dataDxfId="4">
      <calculatedColumnFormula>Table5[[#This Row],[Column3]]*Table5[[#This Row],[Column4]]</calculatedColumnFormula>
    </tableColumn>
    <tableColumn id="6" xr3:uid="{F37480C4-66B3-400D-A62A-3210F064E9BC}" name="Column6" dataDxfId="3">
      <calculatedColumnFormula>Table5[[#This Row],[Column5]]/3</calculatedColumnFormula>
    </tableColumn>
    <tableColumn id="7" xr3:uid="{0EDB0C54-2AFC-4603-BA1D-A1B2680B30A6}" name="Column7" dataDxfId="2">
      <calculatedColumnFormula>Table5[[#This Row],[Column6]]/2</calculatedColumnFormula>
    </tableColumn>
    <tableColumn id="8" xr3:uid="{160F3AAC-05D5-41D5-B6FD-4DDCB8AE4984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D99A-6441-40B7-B4C0-E333528B9865}">
  <dimension ref="A2:U48"/>
  <sheetViews>
    <sheetView tabSelected="1" workbookViewId="0">
      <selection activeCell="D2" sqref="D2"/>
    </sheetView>
  </sheetViews>
  <sheetFormatPr defaultRowHeight="14.4" x14ac:dyDescent="0.3"/>
  <cols>
    <col min="1" max="1" width="10.44140625" customWidth="1"/>
    <col min="2" max="2" width="20.44140625" customWidth="1"/>
    <col min="3" max="3" width="17.5546875" customWidth="1"/>
    <col min="4" max="4" width="14" customWidth="1"/>
    <col min="5" max="5" width="10.44140625" customWidth="1"/>
    <col min="6" max="6" width="10.88671875" customWidth="1"/>
    <col min="7" max="8" width="13" customWidth="1"/>
    <col min="9" max="18" width="10.44140625" customWidth="1"/>
    <col min="19" max="21" width="11.44140625" customWidth="1"/>
  </cols>
  <sheetData>
    <row r="2" spans="1:2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21" hidden="1" x14ac:dyDescent="0.3">
      <c r="A3">
        <v>8</v>
      </c>
      <c r="B3" t="s">
        <v>9</v>
      </c>
      <c r="C3" t="s">
        <v>13</v>
      </c>
      <c r="D3">
        <v>2.4</v>
      </c>
      <c r="E3" s="1">
        <f>1800000*D3</f>
        <v>4320000</v>
      </c>
      <c r="F3" s="2">
        <f>0.1*E3</f>
        <v>432000</v>
      </c>
      <c r="G3" s="3">
        <f>0.15*Table1[[#This Row],[LƯƠNG]]</f>
        <v>648000</v>
      </c>
    </row>
    <row r="4" spans="1:21" hidden="1" x14ac:dyDescent="0.3">
      <c r="A4">
        <v>6</v>
      </c>
      <c r="B4" t="s">
        <v>9</v>
      </c>
      <c r="C4" t="s">
        <v>13</v>
      </c>
      <c r="D4">
        <v>2.5</v>
      </c>
      <c r="E4" s="1">
        <f>1800000*D4</f>
        <v>4500000</v>
      </c>
      <c r="F4" s="2">
        <f>0.1*E4</f>
        <v>450000</v>
      </c>
      <c r="G4" s="3">
        <f>0.15*Table1[[#This Row],[LƯƠNG]]</f>
        <v>675000</v>
      </c>
    </row>
    <row r="5" spans="1:21" hidden="1" x14ac:dyDescent="0.3">
      <c r="A5">
        <v>4</v>
      </c>
      <c r="B5" t="s">
        <v>9</v>
      </c>
      <c r="C5" t="s">
        <v>13</v>
      </c>
      <c r="D5">
        <v>2.7</v>
      </c>
      <c r="E5" s="1">
        <f>1800000*D5</f>
        <v>4860000</v>
      </c>
      <c r="F5" s="2">
        <f>0.1*E5</f>
        <v>486000</v>
      </c>
      <c r="G5" s="3">
        <f>0.15*Table1[[#This Row],[LƯƠNG]]</f>
        <v>729000</v>
      </c>
      <c r="J5" t="s">
        <v>0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</row>
    <row r="6" spans="1:21" hidden="1" x14ac:dyDescent="0.3">
      <c r="B6" t="s">
        <v>9</v>
      </c>
      <c r="C6" t="s">
        <v>13</v>
      </c>
      <c r="D6">
        <v>2.8</v>
      </c>
      <c r="E6" s="1">
        <f>1800000*D6</f>
        <v>5040000</v>
      </c>
      <c r="F6" s="2">
        <f>0.1*E6</f>
        <v>504000</v>
      </c>
      <c r="G6" s="3">
        <f>0.15*Table1[[#This Row],[LƯƠNG]]</f>
        <v>756000</v>
      </c>
    </row>
    <row r="7" spans="1:21" x14ac:dyDescent="0.3">
      <c r="A7">
        <v>5</v>
      </c>
      <c r="B7" t="s">
        <v>9</v>
      </c>
      <c r="C7" t="s">
        <v>13</v>
      </c>
      <c r="D7">
        <v>3.2</v>
      </c>
      <c r="E7" s="1">
        <f>1800000*D7</f>
        <v>5760000</v>
      </c>
      <c r="F7" s="2">
        <f>0.1*E7</f>
        <v>576000</v>
      </c>
      <c r="G7" s="3">
        <f>0.15*Table1[[#This Row],[LƯƠNG]]</f>
        <v>864000</v>
      </c>
    </row>
    <row r="8" spans="1:21" x14ac:dyDescent="0.3">
      <c r="A8">
        <v>7</v>
      </c>
      <c r="B8" t="s">
        <v>9</v>
      </c>
      <c r="C8" t="s">
        <v>13</v>
      </c>
      <c r="D8">
        <v>3.4</v>
      </c>
      <c r="E8" s="1">
        <f>1800000*D8</f>
        <v>6120000</v>
      </c>
      <c r="F8" s="2">
        <f>0.1*E8</f>
        <v>612000</v>
      </c>
      <c r="G8" s="3">
        <f>0.15*Table1[[#This Row],[LƯƠNG]]</f>
        <v>918000</v>
      </c>
    </row>
    <row r="9" spans="1:21" x14ac:dyDescent="0.3">
      <c r="A9">
        <v>2</v>
      </c>
      <c r="B9" t="s">
        <v>9</v>
      </c>
      <c r="C9" t="s">
        <v>11</v>
      </c>
      <c r="D9">
        <v>4.0999999999999996</v>
      </c>
      <c r="E9" s="1">
        <f>1800000*D9</f>
        <v>7379999.9999999991</v>
      </c>
      <c r="F9" s="2">
        <f>0.1*E9</f>
        <v>738000</v>
      </c>
      <c r="G9" s="3">
        <f>0.15*Table1[[#This Row],[LƯƠNG]]</f>
        <v>1106999.9999999998</v>
      </c>
    </row>
    <row r="10" spans="1:21" x14ac:dyDescent="0.3">
      <c r="A10">
        <v>1</v>
      </c>
      <c r="B10" t="s">
        <v>9</v>
      </c>
      <c r="C10" t="s">
        <v>10</v>
      </c>
      <c r="D10">
        <v>5.0999999999999996</v>
      </c>
      <c r="E10" s="1">
        <f>1800000*D10</f>
        <v>9180000</v>
      </c>
      <c r="F10" s="2">
        <f>0.1*E10</f>
        <v>918000</v>
      </c>
      <c r="G10" s="3">
        <f>0.15*Table1[[#This Row],[LƯƠNG]]</f>
        <v>1377000</v>
      </c>
    </row>
    <row r="11" spans="1:21" x14ac:dyDescent="0.3">
      <c r="A11">
        <v>3</v>
      </c>
      <c r="B11" t="s">
        <v>9</v>
      </c>
      <c r="C11" t="s">
        <v>12</v>
      </c>
      <c r="D11">
        <v>5.3</v>
      </c>
      <c r="E11" s="1">
        <f>1800000*D11</f>
        <v>9540000</v>
      </c>
      <c r="F11" s="2">
        <f>0.1*E11</f>
        <v>954000</v>
      </c>
      <c r="G11" s="3">
        <f>0.15*Table1[[#This Row],[LƯƠNG]]</f>
        <v>1431000</v>
      </c>
    </row>
    <row r="12" spans="1:21" x14ac:dyDescent="0.3">
      <c r="E12" s="1"/>
      <c r="F12" s="2">
        <f xml:space="preserve"> SUM(F3+F11)</f>
        <v>1386000</v>
      </c>
    </row>
    <row r="13" spans="1:21" x14ac:dyDescent="0.3">
      <c r="F13" s="2">
        <f>SUM(Table1[PHỤ CẤP])</f>
        <v>5670000</v>
      </c>
    </row>
    <row r="14" spans="1:21" x14ac:dyDescent="0.3">
      <c r="F14" s="1">
        <f>SUM(Table1[LƯƠNG])</f>
        <v>56700000</v>
      </c>
    </row>
    <row r="15" spans="1:21" x14ac:dyDescent="0.3">
      <c r="A15" t="s">
        <v>0</v>
      </c>
    </row>
    <row r="16" spans="1:21" x14ac:dyDescent="0.3">
      <c r="B16" t="s">
        <v>0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4" x14ac:dyDescent="0.3">
      <c r="B17">
        <v>1</v>
      </c>
      <c r="C17">
        <v>2</v>
      </c>
      <c r="D17">
        <v>1</v>
      </c>
    </row>
    <row r="18" spans="2:4" x14ac:dyDescent="0.3">
      <c r="B18">
        <v>1</v>
      </c>
      <c r="C18">
        <v>2</v>
      </c>
      <c r="D18">
        <v>2</v>
      </c>
    </row>
    <row r="19" spans="2:4" x14ac:dyDescent="0.3">
      <c r="B19">
        <v>1</v>
      </c>
      <c r="C19">
        <v>2</v>
      </c>
      <c r="D19">
        <v>3</v>
      </c>
    </row>
    <row r="20" spans="2:4" x14ac:dyDescent="0.3">
      <c r="B20">
        <v>1</v>
      </c>
      <c r="C20">
        <v>2</v>
      </c>
      <c r="D20">
        <v>3</v>
      </c>
    </row>
    <row r="21" spans="2:4" x14ac:dyDescent="0.3">
      <c r="B21">
        <v>1</v>
      </c>
      <c r="C21">
        <v>2</v>
      </c>
      <c r="D21">
        <v>4</v>
      </c>
    </row>
    <row r="22" spans="2:4" x14ac:dyDescent="0.3">
      <c r="B22">
        <v>1</v>
      </c>
      <c r="C22">
        <v>2</v>
      </c>
      <c r="D22">
        <v>4</v>
      </c>
    </row>
    <row r="23" spans="2:4" x14ac:dyDescent="0.3">
      <c r="B23">
        <v>1</v>
      </c>
      <c r="C23">
        <v>2</v>
      </c>
      <c r="D23">
        <v>4</v>
      </c>
    </row>
    <row r="24" spans="2:4" x14ac:dyDescent="0.3">
      <c r="B24">
        <v>1</v>
      </c>
      <c r="C24">
        <v>2</v>
      </c>
    </row>
    <row r="25" spans="2:4" x14ac:dyDescent="0.3">
      <c r="B25">
        <v>1</v>
      </c>
      <c r="C25">
        <v>2</v>
      </c>
    </row>
    <row r="26" spans="2:4" x14ac:dyDescent="0.3">
      <c r="B26">
        <v>1</v>
      </c>
      <c r="C26">
        <v>2</v>
      </c>
    </row>
    <row r="27" spans="2:4" x14ac:dyDescent="0.3">
      <c r="B27">
        <v>1</v>
      </c>
    </row>
    <row r="34" spans="3:9" x14ac:dyDescent="0.3">
      <c r="C34" t="s">
        <v>14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20</v>
      </c>
    </row>
    <row r="35" spans="3:9" x14ac:dyDescent="0.3">
      <c r="C35" t="s">
        <v>25</v>
      </c>
      <c r="D35">
        <v>1.4</v>
      </c>
      <c r="E35" s="4">
        <v>130000</v>
      </c>
      <c r="F35" s="4">
        <f>SUM(F36:F44)</f>
        <v>1693000</v>
      </c>
      <c r="G35" s="4">
        <f>Table5[[#This Row],[Column5]]/3</f>
        <v>564333.33333333337</v>
      </c>
      <c r="H35" s="4">
        <f>Table5[[#This Row],[Column6]]/2</f>
        <v>282166.66666666669</v>
      </c>
    </row>
    <row r="36" spans="3:9" x14ac:dyDescent="0.3">
      <c r="C36" t="s">
        <v>26</v>
      </c>
      <c r="D36">
        <v>1.4</v>
      </c>
      <c r="E36" s="4">
        <v>230000</v>
      </c>
      <c r="F36" s="4">
        <f>Table5[[#This Row],[Column3]]*Table5[[#This Row],[Column4]]</f>
        <v>322000</v>
      </c>
      <c r="G36" s="4">
        <f>Table5[[#This Row],[Column5]]/3</f>
        <v>107333.33333333333</v>
      </c>
      <c r="H36" s="4">
        <f>Table5[[#This Row],[Column6]]/2</f>
        <v>53666.666666666664</v>
      </c>
    </row>
    <row r="37" spans="3:9" x14ac:dyDescent="0.3">
      <c r="C37" t="s">
        <v>27</v>
      </c>
      <c r="D37">
        <v>1.5</v>
      </c>
      <c r="E37" s="4">
        <v>340000</v>
      </c>
      <c r="F37" s="4">
        <f>Table5[[#This Row],[Column3]]*Table5[[#This Row],[Column4]]</f>
        <v>510000</v>
      </c>
      <c r="G37" s="4">
        <f>Table5[[#This Row],[Column5]]/3</f>
        <v>170000</v>
      </c>
      <c r="H37" s="4">
        <f>Table5[[#This Row],[Column6]]/2</f>
        <v>85000</v>
      </c>
    </row>
    <row r="38" spans="3:9" x14ac:dyDescent="0.3">
      <c r="F38" s="4">
        <v>123000</v>
      </c>
      <c r="G38" s="4">
        <f>Table5[[#This Row],[Column5]]/3</f>
        <v>41000</v>
      </c>
      <c r="H38" s="4">
        <f>Table5[[#This Row],[Column6]]/2</f>
        <v>20500</v>
      </c>
    </row>
    <row r="39" spans="3:9" x14ac:dyDescent="0.3">
      <c r="F39" s="4">
        <v>123000</v>
      </c>
      <c r="G39" s="4">
        <f>Table5[[#This Row],[Column5]]/3</f>
        <v>41000</v>
      </c>
      <c r="H39" s="4">
        <f>Table5[[#This Row],[Column6]]/2</f>
        <v>20500</v>
      </c>
    </row>
    <row r="40" spans="3:9" x14ac:dyDescent="0.3">
      <c r="F40" s="4">
        <v>123000</v>
      </c>
      <c r="G40" s="4">
        <f>Table5[[#This Row],[Column5]]/3</f>
        <v>41000</v>
      </c>
      <c r="H40" s="4">
        <f>Table5[[#This Row],[Column6]]/2</f>
        <v>20500</v>
      </c>
    </row>
    <row r="41" spans="3:9" x14ac:dyDescent="0.3">
      <c r="F41" s="4">
        <v>123000</v>
      </c>
      <c r="G41" s="4">
        <f>Table5[[#This Row],[Column5]]/3</f>
        <v>41000</v>
      </c>
      <c r="H41" s="4">
        <f>Table5[[#This Row],[Column6]]/2</f>
        <v>20500</v>
      </c>
    </row>
    <row r="42" spans="3:9" x14ac:dyDescent="0.3">
      <c r="D42">
        <v>1.4</v>
      </c>
      <c r="F42" s="4">
        <v>123000</v>
      </c>
      <c r="G42" s="4">
        <f>Table5[[#This Row],[Column5]]/3</f>
        <v>41000</v>
      </c>
      <c r="H42" s="4">
        <f>Table5[[#This Row],[Column6]]/2</f>
        <v>20500</v>
      </c>
    </row>
    <row r="43" spans="3:9" x14ac:dyDescent="0.3">
      <c r="F43" s="4">
        <v>123000</v>
      </c>
      <c r="G43" s="4">
        <f>Table5[[#This Row],[Column5]]/3</f>
        <v>41000</v>
      </c>
      <c r="H43" s="4">
        <f>Table5[[#This Row],[Column6]]/2</f>
        <v>20500</v>
      </c>
    </row>
    <row r="44" spans="3:9" x14ac:dyDescent="0.3">
      <c r="F44" s="4">
        <v>123000</v>
      </c>
      <c r="G44" s="4">
        <f>Table5[[#This Row],[Column5]]/3</f>
        <v>41000</v>
      </c>
      <c r="H44" s="4">
        <f>Table5[[#This Row],[Column6]]/2</f>
        <v>20500</v>
      </c>
    </row>
    <row r="45" spans="3:9" x14ac:dyDescent="0.3">
      <c r="F45" s="4">
        <f>Table5[[#This Row],[Column3]]*Table5[[#This Row],[Column4]]</f>
        <v>0</v>
      </c>
      <c r="G45" s="4">
        <f>SUM(G35:G44)</f>
        <v>1128666.6666666667</v>
      </c>
      <c r="H45" s="4">
        <f>Table5[[#This Row],[Column6]]/2</f>
        <v>564333.33333333337</v>
      </c>
    </row>
    <row r="46" spans="3:9" x14ac:dyDescent="0.3">
      <c r="F46" s="4">
        <f>Table5[[#This Row],[Column3]]*Table5[[#This Row],[Column4]]</f>
        <v>0</v>
      </c>
      <c r="G46" s="4">
        <f>SUM(G35:G45)</f>
        <v>2257333.3333333335</v>
      </c>
      <c r="H46" s="4">
        <f xml:space="preserve"> SUM(H35:H45)</f>
        <v>1128666.6666666667</v>
      </c>
    </row>
    <row r="47" spans="3:9" x14ac:dyDescent="0.3">
      <c r="F47" s="4">
        <f>Table5[[#This Row],[Column3]]*Table5[[#This Row],[Column4]]</f>
        <v>0</v>
      </c>
      <c r="G47" s="4">
        <f>Table5[[#This Row],[Column5]]/3</f>
        <v>0</v>
      </c>
      <c r="H47" s="4">
        <f>Table5[[#This Row],[Column6]]/2</f>
        <v>0</v>
      </c>
    </row>
    <row r="48" spans="3:9" x14ac:dyDescent="0.3">
      <c r="F48" s="4">
        <f>Table5[[#This Row],[Column3]]*Table5[[#This Row],[Column4]]</f>
        <v>0</v>
      </c>
      <c r="G48" s="4">
        <f>Table5[[#This Row],[Column5]]/3</f>
        <v>0</v>
      </c>
      <c r="H48" s="4">
        <f>Table5[[#This Row],[Column6]]/2</f>
        <v>0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Victus</dc:creator>
  <cp:lastModifiedBy>HP Victus</cp:lastModifiedBy>
  <dcterms:created xsi:type="dcterms:W3CDTF">2023-10-11T08:47:30Z</dcterms:created>
  <dcterms:modified xsi:type="dcterms:W3CDTF">2023-10-14T15:39:20Z</dcterms:modified>
</cp:coreProperties>
</file>