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59EAF2E-E9BB-4F1A-96C1-2260F48D4AE9}" xr6:coauthVersionLast="47" xr6:coauthVersionMax="47" xr10:uidLastSave="{00000000-0000-0000-0000-000000000000}"/>
  <bookViews>
    <workbookView xWindow="-108" yWindow="-108" windowWidth="23256" windowHeight="13176" xr2:uid="{9E8E9CEA-76D7-4932-B420-85A4961C768B}"/>
  </bookViews>
  <sheets>
    <sheet name="1.(a)" sheetId="6" r:id="rId1"/>
    <sheet name="1.(b)" sheetId="7" r:id="rId2"/>
    <sheet name="1.(c)" sheetId="8" r:id="rId3"/>
    <sheet name="1.(d)" sheetId="9" r:id="rId4"/>
    <sheet name="1.(e)" sheetId="10" r:id="rId5"/>
    <sheet name="1.(f)" sheetId="15" r:id="rId6"/>
    <sheet name="1.(g-b)" sheetId="11" r:id="rId7"/>
    <sheet name="1.(g-c)" sheetId="12" r:id="rId8"/>
    <sheet name="1.(g-d)" sheetId="13" r:id="rId9"/>
    <sheet name="1.(g-e)" sheetId="14" r:id="rId10"/>
    <sheet name="1.(g-f)" sheetId="16" r:id="rId11"/>
    <sheet name="2.(1-e)" sheetId="17" r:id="rId12"/>
    <sheet name="2.(1-f)" sheetId="19" r:id="rId13"/>
  </sheets>
  <definedNames>
    <definedName name="solver_adj" localSheetId="11" hidden="1">'2.(1-e)'!$K$1:$K$3</definedName>
    <definedName name="solver_cvg" localSheetId="11" hidden="1">0.0001</definedName>
    <definedName name="solver_drv" localSheetId="11" hidden="1">1</definedName>
    <definedName name="solver_eng" localSheetId="11" hidden="1">1</definedName>
    <definedName name="solver_est" localSheetId="11" hidden="1">1</definedName>
    <definedName name="solver_itr" localSheetId="11" hidden="1">2147483647</definedName>
    <definedName name="solver_lhs1" localSheetId="11" hidden="1">'2.(1-e)'!$K$1</definedName>
    <definedName name="solver_lhs2" localSheetId="11" hidden="1">'2.(1-e)'!$K$2</definedName>
    <definedName name="solver_lhs3" localSheetId="11" hidden="1">'2.(1-e)'!$K$3</definedName>
    <definedName name="solver_mip" localSheetId="11" hidden="1">2147483647</definedName>
    <definedName name="solver_mni" localSheetId="11" hidden="1">30</definedName>
    <definedName name="solver_mrt" localSheetId="11" hidden="1">0.075</definedName>
    <definedName name="solver_msl" localSheetId="11" hidden="1">2</definedName>
    <definedName name="solver_neg" localSheetId="11" hidden="1">1</definedName>
    <definedName name="solver_nod" localSheetId="11" hidden="1">2147483647</definedName>
    <definedName name="solver_num" localSheetId="11" hidden="1">3</definedName>
    <definedName name="solver_nwt" localSheetId="11" hidden="1">1</definedName>
    <definedName name="solver_opt" localSheetId="11" hidden="1">'2.(1-e)'!$K$5</definedName>
    <definedName name="solver_pre" localSheetId="11" hidden="1">0.000001</definedName>
    <definedName name="solver_rbv" localSheetId="11" hidden="1">1</definedName>
    <definedName name="solver_rel1" localSheetId="11" hidden="1">1</definedName>
    <definedName name="solver_rel2" localSheetId="11" hidden="1">1</definedName>
    <definedName name="solver_rel3" localSheetId="11" hidden="1">1</definedName>
    <definedName name="solver_rhs1" localSheetId="11" hidden="1">1</definedName>
    <definedName name="solver_rhs2" localSheetId="11" hidden="1">1</definedName>
    <definedName name="solver_rhs3" localSheetId="11" hidden="1">1</definedName>
    <definedName name="solver_rlx" localSheetId="11" hidden="1">2</definedName>
    <definedName name="solver_rsd" localSheetId="11" hidden="1">0</definedName>
    <definedName name="solver_scl" localSheetId="11" hidden="1">1</definedName>
    <definedName name="solver_sho" localSheetId="11" hidden="1">2</definedName>
    <definedName name="solver_ssz" localSheetId="11" hidden="1">100</definedName>
    <definedName name="solver_tim" localSheetId="11" hidden="1">2147483647</definedName>
    <definedName name="solver_tol" localSheetId="11" hidden="1">0.01</definedName>
    <definedName name="solver_typ" localSheetId="11" hidden="1">2</definedName>
    <definedName name="solver_val" localSheetId="11" hidden="1">0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7" l="1"/>
  <c r="H3" i="17" s="1"/>
  <c r="I3" i="17" s="1"/>
  <c r="F3" i="17"/>
  <c r="F2" i="17"/>
  <c r="G2" i="17" s="1"/>
  <c r="H2" i="17" s="1"/>
  <c r="I2" i="17" s="1"/>
  <c r="E14" i="17"/>
  <c r="C3" i="17"/>
  <c r="D3" i="17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2" i="6"/>
  <c r="C3" i="16"/>
  <c r="C4" i="16"/>
  <c r="D4" i="16" s="1"/>
  <c r="C5" i="16"/>
  <c r="D5" i="16" s="1"/>
  <c r="E5" i="16" s="1"/>
  <c r="C6" i="16"/>
  <c r="C7" i="16"/>
  <c r="C2" i="16"/>
  <c r="D2" i="16" s="1"/>
  <c r="D7" i="16"/>
  <c r="D6" i="16"/>
  <c r="D3" i="16"/>
  <c r="C2" i="15"/>
  <c r="C7" i="15"/>
  <c r="D7" i="15" s="1"/>
  <c r="C6" i="15"/>
  <c r="D6" i="15" s="1"/>
  <c r="C5" i="15"/>
  <c r="D5" i="15" s="1"/>
  <c r="C4" i="15"/>
  <c r="D4" i="15" s="1"/>
  <c r="C3" i="15"/>
  <c r="D3" i="15" s="1"/>
  <c r="D2" i="15"/>
  <c r="E3" i="13"/>
  <c r="E4" i="13"/>
  <c r="E5" i="13"/>
  <c r="E6" i="13"/>
  <c r="E7" i="13"/>
  <c r="E8" i="13"/>
  <c r="E9" i="13"/>
  <c r="E10" i="13"/>
  <c r="E11" i="13"/>
  <c r="E12" i="13"/>
  <c r="E13" i="13"/>
  <c r="E2" i="13"/>
  <c r="E3" i="9"/>
  <c r="E4" i="9"/>
  <c r="E5" i="9"/>
  <c r="E6" i="9"/>
  <c r="E7" i="9"/>
  <c r="E8" i="9"/>
  <c r="E9" i="9"/>
  <c r="E10" i="9"/>
  <c r="E11" i="9"/>
  <c r="E12" i="9"/>
  <c r="E13" i="9"/>
  <c r="E2" i="9"/>
  <c r="E15" i="17" l="1"/>
  <c r="C4" i="17"/>
  <c r="F4" i="17"/>
  <c r="G4" i="17" s="1"/>
  <c r="H4" i="17" s="1"/>
  <c r="F2" i="16"/>
  <c r="E2" i="16"/>
  <c r="F3" i="16"/>
  <c r="E3" i="16"/>
  <c r="E4" i="16"/>
  <c r="F4" i="16"/>
  <c r="F6" i="16"/>
  <c r="E6" i="16"/>
  <c r="F7" i="16"/>
  <c r="E7" i="16"/>
  <c r="F5" i="16"/>
  <c r="E2" i="15"/>
  <c r="H1" i="15" s="1"/>
  <c r="F2" i="15"/>
  <c r="H2" i="15" s="1"/>
  <c r="F4" i="15"/>
  <c r="E4" i="15"/>
  <c r="F6" i="15"/>
  <c r="E6" i="15"/>
  <c r="F3" i="15"/>
  <c r="E3" i="15"/>
  <c r="F5" i="15"/>
  <c r="E5" i="15"/>
  <c r="F7" i="15"/>
  <c r="E7" i="15"/>
  <c r="D4" i="17" l="1"/>
  <c r="C5" i="17" s="1"/>
  <c r="E16" i="17"/>
  <c r="I4" i="17"/>
  <c r="H1" i="16"/>
  <c r="H2" i="16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2" i="1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2" i="14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C3" i="14"/>
  <c r="D3" i="14" s="1"/>
  <c r="C4" i="14"/>
  <c r="C5" i="14"/>
  <c r="D5" i="14" s="1"/>
  <c r="C6" i="14"/>
  <c r="D6" i="14" s="1"/>
  <c r="C7" i="14"/>
  <c r="C8" i="14"/>
  <c r="C9" i="14"/>
  <c r="D9" i="14" s="1"/>
  <c r="C10" i="14"/>
  <c r="D10" i="14" s="1"/>
  <c r="C11" i="14"/>
  <c r="D11" i="14" s="1"/>
  <c r="C12" i="14"/>
  <c r="D12" i="14" s="1"/>
  <c r="C13" i="14"/>
  <c r="D13" i="14" s="1"/>
  <c r="C2" i="14"/>
  <c r="D2" i="14" s="1"/>
  <c r="C3" i="13"/>
  <c r="C4" i="13"/>
  <c r="C5" i="13"/>
  <c r="C6" i="13"/>
  <c r="C7" i="13"/>
  <c r="C8" i="13"/>
  <c r="C9" i="13"/>
  <c r="C10" i="13"/>
  <c r="D10" i="13" s="1"/>
  <c r="C11" i="13"/>
  <c r="D11" i="13" s="1"/>
  <c r="C12" i="13"/>
  <c r="D12" i="13" s="1"/>
  <c r="C13" i="13"/>
  <c r="C14" i="13"/>
  <c r="C15" i="13"/>
  <c r="C16" i="13"/>
  <c r="C17" i="13"/>
  <c r="C18" i="13"/>
  <c r="D18" i="13" s="1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D34" i="13" s="1"/>
  <c r="C35" i="13"/>
  <c r="C36" i="13"/>
  <c r="C37" i="13"/>
  <c r="C38" i="13"/>
  <c r="C39" i="13"/>
  <c r="D39" i="13" s="1"/>
  <c r="C40" i="13"/>
  <c r="C41" i="13"/>
  <c r="C42" i="13"/>
  <c r="D42" i="13" s="1"/>
  <c r="C43" i="13"/>
  <c r="D43" i="13" s="1"/>
  <c r="C44" i="13"/>
  <c r="D44" i="13" s="1"/>
  <c r="C45" i="13"/>
  <c r="C46" i="13"/>
  <c r="C47" i="13"/>
  <c r="C48" i="13"/>
  <c r="C49" i="13"/>
  <c r="C2" i="13"/>
  <c r="B3" i="13"/>
  <c r="B4" i="13"/>
  <c r="B5" i="13"/>
  <c r="B6" i="13"/>
  <c r="B7" i="13"/>
  <c r="B8" i="13"/>
  <c r="D8" i="13" s="1"/>
  <c r="B9" i="13"/>
  <c r="D9" i="13" s="1"/>
  <c r="B10" i="13"/>
  <c r="B11" i="13"/>
  <c r="B12" i="13"/>
  <c r="B13" i="13"/>
  <c r="D13" i="13" s="1"/>
  <c r="B14" i="13"/>
  <c r="D14" i="13" s="1"/>
  <c r="B15" i="13"/>
  <c r="D15" i="13" s="1"/>
  <c r="B16" i="13"/>
  <c r="D16" i="13" s="1"/>
  <c r="B17" i="13"/>
  <c r="D17" i="13" s="1"/>
  <c r="B18" i="13"/>
  <c r="B19" i="13"/>
  <c r="B20" i="13"/>
  <c r="B21" i="13"/>
  <c r="B22" i="13"/>
  <c r="B23" i="13"/>
  <c r="B24" i="13"/>
  <c r="D24" i="13" s="1"/>
  <c r="B25" i="13"/>
  <c r="D25" i="13" s="1"/>
  <c r="B26" i="13"/>
  <c r="B27" i="13"/>
  <c r="B28" i="13"/>
  <c r="B29" i="13"/>
  <c r="B30" i="13"/>
  <c r="D30" i="13" s="1"/>
  <c r="B31" i="13"/>
  <c r="D31" i="13" s="1"/>
  <c r="B32" i="13"/>
  <c r="D32" i="13" s="1"/>
  <c r="B33" i="13"/>
  <c r="D33" i="13" s="1"/>
  <c r="B34" i="13"/>
  <c r="B35" i="13"/>
  <c r="B36" i="13"/>
  <c r="B37" i="13"/>
  <c r="B38" i="13"/>
  <c r="B39" i="13"/>
  <c r="B40" i="13"/>
  <c r="D40" i="13" s="1"/>
  <c r="B41" i="13"/>
  <c r="D41" i="13" s="1"/>
  <c r="B42" i="13"/>
  <c r="B43" i="13"/>
  <c r="B44" i="13"/>
  <c r="B45" i="13"/>
  <c r="D45" i="13" s="1"/>
  <c r="B46" i="13"/>
  <c r="D46" i="13" s="1"/>
  <c r="B47" i="13"/>
  <c r="D47" i="13" s="1"/>
  <c r="B48" i="13"/>
  <c r="D48" i="13" s="1"/>
  <c r="B49" i="13"/>
  <c r="D49" i="13" s="1"/>
  <c r="B2" i="13"/>
  <c r="D38" i="13"/>
  <c r="D37" i="13"/>
  <c r="D36" i="13"/>
  <c r="D35" i="13"/>
  <c r="D28" i="13"/>
  <c r="D27" i="13"/>
  <c r="D26" i="13"/>
  <c r="D23" i="13"/>
  <c r="D22" i="13"/>
  <c r="D21" i="13"/>
  <c r="D20" i="13"/>
  <c r="D19" i="13"/>
  <c r="D7" i="13"/>
  <c r="D6" i="13"/>
  <c r="D5" i="13"/>
  <c r="D4" i="13"/>
  <c r="D3" i="13"/>
  <c r="D2" i="13"/>
  <c r="B44" i="12"/>
  <c r="B9" i="12"/>
  <c r="C9" i="12" s="1"/>
  <c r="B10" i="12"/>
  <c r="B11" i="12"/>
  <c r="B12" i="12"/>
  <c r="C12" i="12" s="1"/>
  <c r="B13" i="12"/>
  <c r="C13" i="12" s="1"/>
  <c r="B14" i="12"/>
  <c r="C14" i="12" s="1"/>
  <c r="B15" i="12"/>
  <c r="B16" i="12"/>
  <c r="C16" i="12" s="1"/>
  <c r="B17" i="12"/>
  <c r="C17" i="12" s="1"/>
  <c r="B18" i="12"/>
  <c r="B19" i="12"/>
  <c r="B20" i="12"/>
  <c r="B21" i="12"/>
  <c r="B22" i="12"/>
  <c r="B23" i="12"/>
  <c r="C22" i="12" s="1"/>
  <c r="B24" i="12"/>
  <c r="C24" i="12" s="1"/>
  <c r="B25" i="12"/>
  <c r="C25" i="12" s="1"/>
  <c r="B26" i="12"/>
  <c r="B27" i="12"/>
  <c r="B28" i="12"/>
  <c r="C28" i="12" s="1"/>
  <c r="B29" i="12"/>
  <c r="C29" i="12" s="1"/>
  <c r="B30" i="12"/>
  <c r="C30" i="12" s="1"/>
  <c r="B31" i="12"/>
  <c r="B32" i="12"/>
  <c r="C32" i="12" s="1"/>
  <c r="B33" i="12"/>
  <c r="C33" i="12" s="1"/>
  <c r="B34" i="12"/>
  <c r="B35" i="12"/>
  <c r="B36" i="12"/>
  <c r="B37" i="12"/>
  <c r="B38" i="12"/>
  <c r="B39" i="12"/>
  <c r="C38" i="12" s="1"/>
  <c r="B40" i="12"/>
  <c r="C40" i="12" s="1"/>
  <c r="B41" i="12"/>
  <c r="C41" i="12" s="1"/>
  <c r="B42" i="12"/>
  <c r="B43" i="12"/>
  <c r="B8" i="12"/>
  <c r="D49" i="12"/>
  <c r="D48" i="12"/>
  <c r="D47" i="12"/>
  <c r="D46" i="12"/>
  <c r="D45" i="12"/>
  <c r="D44" i="12"/>
  <c r="D43" i="12"/>
  <c r="C43" i="12"/>
  <c r="D42" i="12"/>
  <c r="C42" i="12"/>
  <c r="D41" i="12"/>
  <c r="D40" i="12"/>
  <c r="D39" i="12"/>
  <c r="C39" i="12"/>
  <c r="D38" i="12"/>
  <c r="D37" i="12"/>
  <c r="C37" i="12"/>
  <c r="D36" i="12"/>
  <c r="C36" i="12"/>
  <c r="D35" i="12"/>
  <c r="C35" i="12"/>
  <c r="D34" i="12"/>
  <c r="C34" i="12"/>
  <c r="D33" i="12"/>
  <c r="D32" i="12"/>
  <c r="D31" i="12"/>
  <c r="D30" i="12"/>
  <c r="D29" i="12"/>
  <c r="D28" i="12"/>
  <c r="D27" i="12"/>
  <c r="C27" i="12"/>
  <c r="D26" i="12"/>
  <c r="C26" i="12"/>
  <c r="D25" i="12"/>
  <c r="D24" i="12"/>
  <c r="D23" i="12"/>
  <c r="C23" i="12"/>
  <c r="D22" i="12"/>
  <c r="D21" i="12"/>
  <c r="C21" i="12"/>
  <c r="D20" i="12"/>
  <c r="C20" i="12"/>
  <c r="D19" i="12"/>
  <c r="C19" i="12"/>
  <c r="D18" i="12"/>
  <c r="C18" i="12"/>
  <c r="D17" i="12"/>
  <c r="D16" i="12"/>
  <c r="D15" i="12"/>
  <c r="C15" i="12"/>
  <c r="D14" i="12"/>
  <c r="D13" i="12"/>
  <c r="D12" i="12"/>
  <c r="D11" i="12"/>
  <c r="D10" i="12"/>
  <c r="C10" i="12"/>
  <c r="D9" i="12"/>
  <c r="D8" i="12"/>
  <c r="C8" i="12"/>
  <c r="D7" i="12"/>
  <c r="D6" i="12"/>
  <c r="D5" i="12"/>
  <c r="D4" i="12"/>
  <c r="D3" i="12"/>
  <c r="D2" i="12"/>
  <c r="C3" i="11"/>
  <c r="C4" i="11"/>
  <c r="C5" i="11"/>
  <c r="C6" i="11"/>
  <c r="C7" i="11"/>
  <c r="C8" i="11"/>
  <c r="C9" i="11"/>
  <c r="C10" i="11"/>
  <c r="C11" i="11"/>
  <c r="C12" i="11"/>
  <c r="D12" i="11" s="1"/>
  <c r="C13" i="11"/>
  <c r="C14" i="11"/>
  <c r="C15" i="11"/>
  <c r="C16" i="11"/>
  <c r="C17" i="11"/>
  <c r="D17" i="11" s="1"/>
  <c r="C18" i="11"/>
  <c r="C19" i="11"/>
  <c r="C20" i="11"/>
  <c r="C21" i="11"/>
  <c r="C22" i="11"/>
  <c r="C23" i="11"/>
  <c r="C24" i="11"/>
  <c r="C25" i="11"/>
  <c r="C26" i="11"/>
  <c r="C27" i="11"/>
  <c r="C28" i="11"/>
  <c r="D28" i="11" s="1"/>
  <c r="C29" i="11"/>
  <c r="C30" i="11"/>
  <c r="C31" i="11"/>
  <c r="C32" i="11"/>
  <c r="C33" i="11"/>
  <c r="D33" i="11" s="1"/>
  <c r="C34" i="11"/>
  <c r="C35" i="11"/>
  <c r="C36" i="11"/>
  <c r="C37" i="11"/>
  <c r="C38" i="11"/>
  <c r="C39" i="11"/>
  <c r="C40" i="11"/>
  <c r="C41" i="11"/>
  <c r="C42" i="11"/>
  <c r="C43" i="11"/>
  <c r="C44" i="11"/>
  <c r="D44" i="11" s="1"/>
  <c r="C45" i="11"/>
  <c r="C46" i="11"/>
  <c r="C47" i="11"/>
  <c r="C48" i="11"/>
  <c r="C49" i="11"/>
  <c r="D49" i="11" s="1"/>
  <c r="C50" i="11"/>
  <c r="C51" i="11"/>
  <c r="C52" i="11"/>
  <c r="C53" i="11"/>
  <c r="C54" i="11"/>
  <c r="C55" i="11"/>
  <c r="C2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F5" i="17" l="1"/>
  <c r="G5" i="17" s="1"/>
  <c r="H5" i="17" s="1"/>
  <c r="I5" i="17" s="1"/>
  <c r="E17" i="17"/>
  <c r="D5" i="17"/>
  <c r="F6" i="17" s="1"/>
  <c r="G6" i="17" s="1"/>
  <c r="H6" i="17" s="1"/>
  <c r="D8" i="14"/>
  <c r="E8" i="14" s="1"/>
  <c r="D4" i="14"/>
  <c r="D7" i="14"/>
  <c r="F7" i="14" s="1"/>
  <c r="F11" i="14"/>
  <c r="E11" i="14"/>
  <c r="F4" i="14"/>
  <c r="E4" i="14"/>
  <c r="E3" i="14"/>
  <c r="F3" i="14"/>
  <c r="F13" i="14"/>
  <c r="E13" i="14"/>
  <c r="F6" i="14"/>
  <c r="E6" i="14"/>
  <c r="F12" i="14"/>
  <c r="E12" i="14"/>
  <c r="F5" i="14"/>
  <c r="E5" i="14"/>
  <c r="E9" i="14"/>
  <c r="F9" i="14"/>
  <c r="F2" i="14"/>
  <c r="E2" i="14"/>
  <c r="F10" i="14"/>
  <c r="E10" i="14"/>
  <c r="D7" i="11"/>
  <c r="D23" i="11"/>
  <c r="D39" i="11"/>
  <c r="D29" i="13"/>
  <c r="E19" i="13"/>
  <c r="E21" i="13"/>
  <c r="E18" i="13"/>
  <c r="E20" i="13"/>
  <c r="E14" i="13"/>
  <c r="E22" i="13"/>
  <c r="E15" i="13"/>
  <c r="E23" i="13"/>
  <c r="E16" i="13"/>
  <c r="E24" i="13"/>
  <c r="E17" i="13"/>
  <c r="E25" i="13"/>
  <c r="C31" i="12"/>
  <c r="C11" i="12"/>
  <c r="D40" i="11"/>
  <c r="D47" i="11"/>
  <c r="D48" i="11"/>
  <c r="D8" i="11"/>
  <c r="D38" i="11"/>
  <c r="D6" i="11"/>
  <c r="D22" i="11"/>
  <c r="D3" i="11"/>
  <c r="D5" i="11"/>
  <c r="D18" i="11"/>
  <c r="D20" i="11"/>
  <c r="D51" i="11"/>
  <c r="D52" i="11"/>
  <c r="D37" i="11"/>
  <c r="D9" i="11"/>
  <c r="D10" i="11"/>
  <c r="D26" i="11"/>
  <c r="D41" i="11"/>
  <c r="D19" i="11"/>
  <c r="D4" i="11"/>
  <c r="D35" i="11"/>
  <c r="D21" i="11"/>
  <c r="D36" i="11"/>
  <c r="D53" i="11"/>
  <c r="D11" i="11"/>
  <c r="D34" i="11"/>
  <c r="D50" i="11"/>
  <c r="D13" i="11"/>
  <c r="D42" i="11"/>
  <c r="D14" i="11"/>
  <c r="D43" i="11"/>
  <c r="D15" i="11"/>
  <c r="D29" i="11"/>
  <c r="D16" i="11"/>
  <c r="D30" i="11"/>
  <c r="D2" i="11"/>
  <c r="D31" i="11"/>
  <c r="D45" i="11"/>
  <c r="D46" i="11"/>
  <c r="D24" i="11"/>
  <c r="D32" i="11"/>
  <c r="D55" i="11"/>
  <c r="D27" i="11"/>
  <c r="D54" i="11"/>
  <c r="D25" i="11"/>
  <c r="I6" i="17" l="1"/>
  <c r="C6" i="17"/>
  <c r="E28" i="13"/>
  <c r="C16" i="14"/>
  <c r="D16" i="14" s="1"/>
  <c r="E27" i="13"/>
  <c r="C15" i="14"/>
  <c r="D15" i="14" s="1"/>
  <c r="F15" i="14" s="1"/>
  <c r="E30" i="13"/>
  <c r="C18" i="14"/>
  <c r="D18" i="14" s="1"/>
  <c r="F18" i="14" s="1"/>
  <c r="E31" i="13"/>
  <c r="C19" i="14"/>
  <c r="D19" i="14" s="1"/>
  <c r="E36" i="13"/>
  <c r="C24" i="14"/>
  <c r="D24" i="14" s="1"/>
  <c r="E35" i="13"/>
  <c r="C23" i="14"/>
  <c r="D23" i="14" s="1"/>
  <c r="E34" i="13"/>
  <c r="C22" i="14"/>
  <c r="D22" i="14" s="1"/>
  <c r="E22" i="14" s="1"/>
  <c r="E32" i="13"/>
  <c r="C20" i="14"/>
  <c r="D20" i="14" s="1"/>
  <c r="E33" i="13"/>
  <c r="C21" i="14"/>
  <c r="D21" i="14" s="1"/>
  <c r="E21" i="14" s="1"/>
  <c r="E37" i="13"/>
  <c r="C25" i="14"/>
  <c r="D25" i="14" s="1"/>
  <c r="E29" i="13"/>
  <c r="C17" i="14"/>
  <c r="D17" i="14" s="1"/>
  <c r="F8" i="14"/>
  <c r="E26" i="13"/>
  <c r="C14" i="14"/>
  <c r="D14" i="14" s="1"/>
  <c r="F14" i="14" s="1"/>
  <c r="E18" i="14"/>
  <c r="F21" i="14"/>
  <c r="E7" i="14"/>
  <c r="E18" i="17" l="1"/>
  <c r="D6" i="17"/>
  <c r="F7" i="17" s="1"/>
  <c r="G7" i="17" s="1"/>
  <c r="H7" i="17" s="1"/>
  <c r="E20" i="14"/>
  <c r="F20" i="14"/>
  <c r="E46" i="13"/>
  <c r="C46" i="14" s="1"/>
  <c r="D46" i="14" s="1"/>
  <c r="C34" i="14"/>
  <c r="D34" i="14" s="1"/>
  <c r="E47" i="13"/>
  <c r="C47" i="14" s="1"/>
  <c r="D47" i="14" s="1"/>
  <c r="C35" i="14"/>
  <c r="D35" i="14" s="1"/>
  <c r="E24" i="14"/>
  <c r="F24" i="14"/>
  <c r="F19" i="14"/>
  <c r="E19" i="14"/>
  <c r="E43" i="13"/>
  <c r="C43" i="14" s="1"/>
  <c r="D43" i="14" s="1"/>
  <c r="C31" i="14"/>
  <c r="D31" i="14" s="1"/>
  <c r="F22" i="14"/>
  <c r="E41" i="13"/>
  <c r="C41" i="14" s="1"/>
  <c r="D41" i="14" s="1"/>
  <c r="C29" i="14"/>
  <c r="D29" i="14" s="1"/>
  <c r="E42" i="13"/>
  <c r="C42" i="14" s="1"/>
  <c r="D42" i="14" s="1"/>
  <c r="C30" i="14"/>
  <c r="D30" i="14" s="1"/>
  <c r="F25" i="14"/>
  <c r="E25" i="14"/>
  <c r="E49" i="13"/>
  <c r="C49" i="14" s="1"/>
  <c r="D49" i="14" s="1"/>
  <c r="C37" i="14"/>
  <c r="D37" i="14" s="1"/>
  <c r="E39" i="13"/>
  <c r="C39" i="14" s="1"/>
  <c r="D39" i="14" s="1"/>
  <c r="C27" i="14"/>
  <c r="D27" i="14" s="1"/>
  <c r="E16" i="14"/>
  <c r="F16" i="14"/>
  <c r="E44" i="13"/>
  <c r="C44" i="14" s="1"/>
  <c r="D44" i="14" s="1"/>
  <c r="C32" i="14"/>
  <c r="D32" i="14" s="1"/>
  <c r="F23" i="14"/>
  <c r="E23" i="14"/>
  <c r="E48" i="13"/>
  <c r="C48" i="14" s="1"/>
  <c r="D48" i="14" s="1"/>
  <c r="C36" i="14"/>
  <c r="D36" i="14" s="1"/>
  <c r="E17" i="14"/>
  <c r="F17" i="14"/>
  <c r="E15" i="14"/>
  <c r="E45" i="13"/>
  <c r="C45" i="14" s="1"/>
  <c r="D45" i="14" s="1"/>
  <c r="C33" i="14"/>
  <c r="D33" i="14" s="1"/>
  <c r="E40" i="13"/>
  <c r="C40" i="14" s="1"/>
  <c r="D40" i="14" s="1"/>
  <c r="C28" i="14"/>
  <c r="D28" i="14" s="1"/>
  <c r="E14" i="14"/>
  <c r="E38" i="13"/>
  <c r="C38" i="14" s="1"/>
  <c r="D38" i="14" s="1"/>
  <c r="C26" i="14"/>
  <c r="D26" i="14" s="1"/>
  <c r="C3" i="7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2" i="8"/>
  <c r="C4" i="7"/>
  <c r="D5" i="8"/>
  <c r="D4" i="8"/>
  <c r="D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2" i="9"/>
  <c r="D3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I7" i="17" l="1"/>
  <c r="C7" i="17"/>
  <c r="F42" i="14"/>
  <c r="E42" i="14"/>
  <c r="F36" i="14"/>
  <c r="E36" i="14"/>
  <c r="F29" i="14"/>
  <c r="E29" i="14"/>
  <c r="F41" i="14"/>
  <c r="E41" i="14"/>
  <c r="F31" i="14"/>
  <c r="E31" i="14"/>
  <c r="F43" i="14"/>
  <c r="E43" i="14"/>
  <c r="E27" i="14"/>
  <c r="F27" i="14"/>
  <c r="F40" i="14"/>
  <c r="E40" i="14"/>
  <c r="E48" i="14"/>
  <c r="F48" i="14"/>
  <c r="E32" i="14"/>
  <c r="F32" i="14"/>
  <c r="F44" i="14"/>
  <c r="E44" i="14"/>
  <c r="F28" i="14"/>
  <c r="E28" i="14"/>
  <c r="F39" i="14"/>
  <c r="E39" i="14"/>
  <c r="F35" i="14"/>
  <c r="E35" i="14"/>
  <c r="E37" i="14"/>
  <c r="F37" i="14"/>
  <c r="F47" i="14"/>
  <c r="E47" i="14"/>
  <c r="F33" i="14"/>
  <c r="E33" i="14"/>
  <c r="F49" i="14"/>
  <c r="E49" i="14"/>
  <c r="E34" i="14"/>
  <c r="F34" i="14"/>
  <c r="E45" i="14"/>
  <c r="F45" i="14"/>
  <c r="E46" i="14"/>
  <c r="F46" i="14"/>
  <c r="E30" i="14"/>
  <c r="F30" i="14"/>
  <c r="F38" i="14"/>
  <c r="E38" i="14"/>
  <c r="F26" i="14"/>
  <c r="H2" i="14" s="1"/>
  <c r="E26" i="14"/>
  <c r="H1" i="14" s="1"/>
  <c r="D48" i="9"/>
  <c r="D16" i="9"/>
  <c r="D31" i="9"/>
  <c r="D46" i="9"/>
  <c r="D14" i="9"/>
  <c r="D45" i="9"/>
  <c r="D13" i="9"/>
  <c r="D32" i="9"/>
  <c r="D47" i="9"/>
  <c r="D15" i="9"/>
  <c r="D30" i="9"/>
  <c r="D29" i="9"/>
  <c r="D28" i="9"/>
  <c r="D27" i="9"/>
  <c r="D42" i="9"/>
  <c r="D10" i="9"/>
  <c r="D25" i="9"/>
  <c r="D24" i="9"/>
  <c r="D23" i="9"/>
  <c r="D38" i="9"/>
  <c r="D6" i="9"/>
  <c r="D37" i="9"/>
  <c r="D5" i="9"/>
  <c r="D4" i="9"/>
  <c r="D2" i="9"/>
  <c r="D34" i="9"/>
  <c r="D18" i="9"/>
  <c r="D44" i="9"/>
  <c r="D12" i="9"/>
  <c r="D43" i="9"/>
  <c r="D11" i="9"/>
  <c r="D26" i="9"/>
  <c r="D41" i="9"/>
  <c r="D9" i="9"/>
  <c r="D40" i="9"/>
  <c r="D8" i="9"/>
  <c r="D39" i="9"/>
  <c r="D7" i="9"/>
  <c r="D22" i="9"/>
  <c r="D21" i="9"/>
  <c r="D36" i="9"/>
  <c r="D20" i="9"/>
  <c r="D35" i="9"/>
  <c r="D19" i="9"/>
  <c r="D3" i="9"/>
  <c r="D49" i="9"/>
  <c r="D33" i="9"/>
  <c r="D17" i="9"/>
  <c r="B44" i="8"/>
  <c r="B9" i="8"/>
  <c r="B10" i="8"/>
  <c r="C9" i="8" s="1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8" i="8"/>
  <c r="C2" i="7"/>
  <c r="C50" i="7"/>
  <c r="C51" i="7"/>
  <c r="C52" i="7"/>
  <c r="C53" i="7"/>
  <c r="C54" i="7"/>
  <c r="C55" i="7"/>
  <c r="C5" i="7"/>
  <c r="D5" i="7" s="1"/>
  <c r="C6" i="7"/>
  <c r="D6" i="7" s="1"/>
  <c r="C7" i="7"/>
  <c r="D7" i="7" s="1"/>
  <c r="C8" i="7"/>
  <c r="C9" i="7"/>
  <c r="C10" i="7"/>
  <c r="C11" i="7"/>
  <c r="C12" i="7"/>
  <c r="C13" i="7"/>
  <c r="D13" i="7" s="1"/>
  <c r="C14" i="7"/>
  <c r="D14" i="7" s="1"/>
  <c r="C15" i="7"/>
  <c r="D15" i="7" s="1"/>
  <c r="C16" i="7"/>
  <c r="D16" i="7" s="1"/>
  <c r="C17" i="7"/>
  <c r="D17" i="7" s="1"/>
  <c r="C18" i="7"/>
  <c r="C19" i="7"/>
  <c r="C20" i="7"/>
  <c r="C21" i="7"/>
  <c r="D21" i="7" s="1"/>
  <c r="C22" i="7"/>
  <c r="D22" i="7" s="1"/>
  <c r="C23" i="7"/>
  <c r="D23" i="7" s="1"/>
  <c r="C24" i="7"/>
  <c r="C25" i="7"/>
  <c r="C26" i="7"/>
  <c r="C27" i="7"/>
  <c r="C28" i="7"/>
  <c r="C29" i="7"/>
  <c r="D29" i="7" s="1"/>
  <c r="C30" i="7"/>
  <c r="D30" i="7" s="1"/>
  <c r="C31" i="7"/>
  <c r="D31" i="7" s="1"/>
  <c r="C32" i="7"/>
  <c r="D32" i="7" s="1"/>
  <c r="C33" i="7"/>
  <c r="D33" i="7" s="1"/>
  <c r="C34" i="7"/>
  <c r="C35" i="7"/>
  <c r="C36" i="7"/>
  <c r="C37" i="7"/>
  <c r="D37" i="7" s="1"/>
  <c r="C38" i="7"/>
  <c r="D38" i="7" s="1"/>
  <c r="C39" i="7"/>
  <c r="D39" i="7" s="1"/>
  <c r="C40" i="7"/>
  <c r="C41" i="7"/>
  <c r="C42" i="7"/>
  <c r="C43" i="7"/>
  <c r="C44" i="7"/>
  <c r="C45" i="7"/>
  <c r="D45" i="7" s="1"/>
  <c r="C46" i="7"/>
  <c r="D46" i="7" s="1"/>
  <c r="C47" i="7"/>
  <c r="D47" i="7" s="1"/>
  <c r="C48" i="7"/>
  <c r="D48" i="7" s="1"/>
  <c r="C49" i="7"/>
  <c r="D49" i="7" s="1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E19" i="17" l="1"/>
  <c r="D7" i="17"/>
  <c r="F8" i="17" s="1"/>
  <c r="G8" i="17" s="1"/>
  <c r="H8" i="17" s="1"/>
  <c r="C5" i="10"/>
  <c r="D5" i="10" s="1"/>
  <c r="E5" i="10" s="1"/>
  <c r="C10" i="10"/>
  <c r="D10" i="10" s="1"/>
  <c r="F10" i="10" s="1"/>
  <c r="C7" i="10"/>
  <c r="D7" i="10" s="1"/>
  <c r="C6" i="10"/>
  <c r="D6" i="10" s="1"/>
  <c r="C8" i="10"/>
  <c r="D8" i="10" s="1"/>
  <c r="C3" i="10"/>
  <c r="D3" i="10" s="1"/>
  <c r="C9" i="10"/>
  <c r="D9" i="10" s="1"/>
  <c r="C11" i="8"/>
  <c r="C2" i="10"/>
  <c r="D2" i="10" s="1"/>
  <c r="C11" i="10"/>
  <c r="D11" i="10" s="1"/>
  <c r="C12" i="10"/>
  <c r="D12" i="10" s="1"/>
  <c r="C4" i="10"/>
  <c r="D4" i="10" s="1"/>
  <c r="C27" i="8"/>
  <c r="C13" i="10"/>
  <c r="D13" i="10" s="1"/>
  <c r="E22" i="9"/>
  <c r="C22" i="10" s="1"/>
  <c r="D22" i="10" s="1"/>
  <c r="C42" i="8"/>
  <c r="C26" i="8"/>
  <c r="C25" i="8"/>
  <c r="C24" i="8"/>
  <c r="C12" i="8"/>
  <c r="C33" i="8"/>
  <c r="C41" i="8"/>
  <c r="C17" i="8"/>
  <c r="C40" i="8"/>
  <c r="C8" i="8"/>
  <c r="C28" i="8"/>
  <c r="C43" i="8"/>
  <c r="C10" i="8"/>
  <c r="C16" i="8"/>
  <c r="C31" i="8"/>
  <c r="C14" i="8"/>
  <c r="C29" i="8"/>
  <c r="C39" i="8"/>
  <c r="C22" i="8"/>
  <c r="C37" i="8"/>
  <c r="C20" i="8"/>
  <c r="C35" i="8"/>
  <c r="C19" i="8"/>
  <c r="C32" i="8"/>
  <c r="C15" i="8"/>
  <c r="C30" i="8"/>
  <c r="C13" i="8"/>
  <c r="C23" i="8"/>
  <c r="C38" i="8"/>
  <c r="C21" i="8"/>
  <c r="C36" i="8"/>
  <c r="C34" i="8"/>
  <c r="C18" i="8"/>
  <c r="D2" i="7"/>
  <c r="D53" i="7"/>
  <c r="D20" i="7"/>
  <c r="D19" i="7"/>
  <c r="D44" i="7"/>
  <c r="D28" i="7"/>
  <c r="D12" i="7"/>
  <c r="D43" i="7"/>
  <c r="D27" i="7"/>
  <c r="D11" i="7"/>
  <c r="D51" i="7"/>
  <c r="D36" i="7"/>
  <c r="D3" i="7"/>
  <c r="D34" i="7"/>
  <c r="D42" i="7"/>
  <c r="D26" i="7"/>
  <c r="D10" i="7"/>
  <c r="D4" i="7"/>
  <c r="D35" i="7"/>
  <c r="D18" i="7"/>
  <c r="D41" i="7"/>
  <c r="D25" i="7"/>
  <c r="D9" i="7"/>
  <c r="D40" i="7"/>
  <c r="D24" i="7"/>
  <c r="D8" i="7"/>
  <c r="D50" i="7"/>
  <c r="D55" i="7"/>
  <c r="D52" i="7"/>
  <c r="D54" i="7"/>
  <c r="I8" i="17" l="1"/>
  <c r="C8" i="17"/>
  <c r="E10" i="10"/>
  <c r="F5" i="10"/>
  <c r="E13" i="10"/>
  <c r="F13" i="10"/>
  <c r="E4" i="10"/>
  <c r="F4" i="10"/>
  <c r="E12" i="10"/>
  <c r="F12" i="10"/>
  <c r="F2" i="10"/>
  <c r="E2" i="10"/>
  <c r="F9" i="10"/>
  <c r="E9" i="10"/>
  <c r="E11" i="10"/>
  <c r="F11" i="10"/>
  <c r="E24" i="9"/>
  <c r="E36" i="9" s="1"/>
  <c r="E15" i="9"/>
  <c r="E16" i="9"/>
  <c r="C16" i="10" s="1"/>
  <c r="D16" i="10" s="1"/>
  <c r="E14" i="9"/>
  <c r="F6" i="10"/>
  <c r="E6" i="10"/>
  <c r="E3" i="10"/>
  <c r="F3" i="10"/>
  <c r="F8" i="10"/>
  <c r="E8" i="10"/>
  <c r="E21" i="9"/>
  <c r="E33" i="9" s="1"/>
  <c r="C33" i="10" s="1"/>
  <c r="D33" i="10" s="1"/>
  <c r="F7" i="10"/>
  <c r="E7" i="10"/>
  <c r="F22" i="10"/>
  <c r="E22" i="10"/>
  <c r="E28" i="9"/>
  <c r="C28" i="10" s="1"/>
  <c r="D28" i="10" s="1"/>
  <c r="E34" i="9"/>
  <c r="C34" i="10" s="1"/>
  <c r="D34" i="10" s="1"/>
  <c r="E25" i="9"/>
  <c r="C25" i="10" s="1"/>
  <c r="D25" i="10" s="1"/>
  <c r="E18" i="9"/>
  <c r="C18" i="10" s="1"/>
  <c r="D18" i="10" s="1"/>
  <c r="E20" i="9"/>
  <c r="C20" i="10" s="1"/>
  <c r="D20" i="10" s="1"/>
  <c r="E19" i="9"/>
  <c r="C19" i="10" s="1"/>
  <c r="D19" i="10" s="1"/>
  <c r="E23" i="9"/>
  <c r="C23" i="10" s="1"/>
  <c r="D23" i="10" s="1"/>
  <c r="E17" i="9"/>
  <c r="C17" i="10" s="1"/>
  <c r="D17" i="10" s="1"/>
  <c r="E20" i="17" l="1"/>
  <c r="D8" i="17"/>
  <c r="F9" i="17" s="1"/>
  <c r="G9" i="17" s="1"/>
  <c r="H9" i="17" s="1"/>
  <c r="I9" i="17" s="1"/>
  <c r="C24" i="10"/>
  <c r="D24" i="10" s="1"/>
  <c r="C36" i="10"/>
  <c r="D36" i="10" s="1"/>
  <c r="E36" i="10" s="1"/>
  <c r="E48" i="9"/>
  <c r="C48" i="10" s="1"/>
  <c r="D48" i="10" s="1"/>
  <c r="E48" i="10" s="1"/>
  <c r="C15" i="10"/>
  <c r="D15" i="10" s="1"/>
  <c r="E27" i="9"/>
  <c r="E46" i="9"/>
  <c r="C46" i="10" s="1"/>
  <c r="D46" i="10" s="1"/>
  <c r="C14" i="10"/>
  <c r="D14" i="10" s="1"/>
  <c r="E26" i="9"/>
  <c r="C21" i="10"/>
  <c r="D21" i="10" s="1"/>
  <c r="E40" i="9"/>
  <c r="C40" i="10" s="1"/>
  <c r="D40" i="10" s="1"/>
  <c r="E40" i="10" s="1"/>
  <c r="E46" i="10"/>
  <c r="F46" i="10"/>
  <c r="F21" i="10"/>
  <c r="E21" i="10"/>
  <c r="E33" i="10"/>
  <c r="F33" i="10"/>
  <c r="E45" i="9"/>
  <c r="C45" i="10" s="1"/>
  <c r="D45" i="10" s="1"/>
  <c r="E16" i="10"/>
  <c r="F16" i="10"/>
  <c r="E17" i="10"/>
  <c r="F17" i="10"/>
  <c r="F28" i="10"/>
  <c r="E28" i="10"/>
  <c r="F23" i="10"/>
  <c r="E23" i="10"/>
  <c r="E19" i="10"/>
  <c r="F19" i="10"/>
  <c r="E20" i="10"/>
  <c r="F20" i="10"/>
  <c r="F24" i="10"/>
  <c r="E24" i="10"/>
  <c r="E18" i="10"/>
  <c r="F18" i="10"/>
  <c r="F36" i="10"/>
  <c r="F25" i="10"/>
  <c r="E25" i="10"/>
  <c r="E34" i="10"/>
  <c r="F34" i="10"/>
  <c r="E37" i="9"/>
  <c r="C37" i="10" s="1"/>
  <c r="D37" i="10" s="1"/>
  <c r="E31" i="9"/>
  <c r="C31" i="10" s="1"/>
  <c r="D31" i="10" s="1"/>
  <c r="E29" i="9"/>
  <c r="C29" i="10" s="1"/>
  <c r="D29" i="10" s="1"/>
  <c r="E35" i="9"/>
  <c r="C35" i="10" s="1"/>
  <c r="D35" i="10" s="1"/>
  <c r="E32" i="9"/>
  <c r="C32" i="10" s="1"/>
  <c r="D32" i="10" s="1"/>
  <c r="E30" i="9"/>
  <c r="C30" i="10" s="1"/>
  <c r="D30" i="10" s="1"/>
  <c r="C9" i="17" l="1"/>
  <c r="D9" i="17" s="1"/>
  <c r="F10" i="17" s="1"/>
  <c r="G10" i="17" s="1"/>
  <c r="H10" i="17" s="1"/>
  <c r="I10" i="17" s="1"/>
  <c r="E21" i="17"/>
  <c r="F14" i="10"/>
  <c r="E14" i="10"/>
  <c r="F40" i="10"/>
  <c r="C26" i="10"/>
  <c r="D26" i="10" s="1"/>
  <c r="E38" i="9"/>
  <c r="C38" i="10" s="1"/>
  <c r="D38" i="10" s="1"/>
  <c r="F48" i="10"/>
  <c r="C27" i="10"/>
  <c r="D27" i="10" s="1"/>
  <c r="E39" i="9"/>
  <c r="C39" i="10" s="1"/>
  <c r="D39" i="10" s="1"/>
  <c r="E15" i="10"/>
  <c r="F15" i="10"/>
  <c r="E30" i="10"/>
  <c r="F30" i="10"/>
  <c r="E32" i="10"/>
  <c r="F32" i="10"/>
  <c r="E35" i="10"/>
  <c r="F35" i="10"/>
  <c r="F45" i="10"/>
  <c r="E45" i="10"/>
  <c r="E29" i="10"/>
  <c r="F29" i="10"/>
  <c r="E31" i="10"/>
  <c r="F31" i="10"/>
  <c r="E37" i="10"/>
  <c r="F37" i="10"/>
  <c r="E49" i="9"/>
  <c r="C49" i="10" s="1"/>
  <c r="D49" i="10" s="1"/>
  <c r="E42" i="9"/>
  <c r="C42" i="10" s="1"/>
  <c r="D42" i="10" s="1"/>
  <c r="E44" i="9"/>
  <c r="C44" i="10" s="1"/>
  <c r="D44" i="10" s="1"/>
  <c r="E47" i="9"/>
  <c r="C47" i="10" s="1"/>
  <c r="D47" i="10" s="1"/>
  <c r="E41" i="9"/>
  <c r="C41" i="10" s="1"/>
  <c r="D41" i="10" s="1"/>
  <c r="E43" i="9"/>
  <c r="C43" i="10" s="1"/>
  <c r="D43" i="10" s="1"/>
  <c r="C10" i="17" l="1"/>
  <c r="E22" i="17" s="1"/>
  <c r="F39" i="10"/>
  <c r="E39" i="10"/>
  <c r="F27" i="10"/>
  <c r="E27" i="10"/>
  <c r="F38" i="10"/>
  <c r="E38" i="10"/>
  <c r="F26" i="10"/>
  <c r="E26" i="10"/>
  <c r="F43" i="10"/>
  <c r="E43" i="10"/>
  <c r="F41" i="10"/>
  <c r="E41" i="10"/>
  <c r="E47" i="10"/>
  <c r="F47" i="10"/>
  <c r="F44" i="10"/>
  <c r="E44" i="10"/>
  <c r="F42" i="10"/>
  <c r="E42" i="10"/>
  <c r="E49" i="10"/>
  <c r="F49" i="10"/>
  <c r="D10" i="17" l="1"/>
  <c r="F11" i="17" s="1"/>
  <c r="G11" i="17" s="1"/>
  <c r="H11" i="17" s="1"/>
  <c r="I11" i="17" s="1"/>
  <c r="H1" i="10"/>
  <c r="H2" i="10"/>
  <c r="C11" i="17" l="1"/>
  <c r="E23" i="17" l="1"/>
  <c r="D11" i="17"/>
  <c r="C12" i="17" l="1"/>
  <c r="F12" i="17"/>
  <c r="G12" i="17" s="1"/>
  <c r="H12" i="17" s="1"/>
  <c r="I12" i="17" s="1"/>
  <c r="E24" i="17" l="1"/>
  <c r="D12" i="17"/>
  <c r="F13" i="17" s="1"/>
  <c r="G13" i="17" s="1"/>
  <c r="H13" i="17" s="1"/>
  <c r="I13" i="17" s="1"/>
  <c r="C13" i="17" l="1"/>
  <c r="E25" i="17" s="1"/>
  <c r="D13" i="17" l="1"/>
  <c r="F14" i="17" s="1"/>
  <c r="G14" i="17" s="1"/>
  <c r="H14" i="17" s="1"/>
  <c r="I14" i="17" s="1"/>
  <c r="C14" i="17" l="1"/>
  <c r="E26" i="17" l="1"/>
  <c r="D14" i="17"/>
  <c r="C15" i="17" s="1"/>
  <c r="E27" i="17" l="1"/>
  <c r="D15" i="17"/>
  <c r="C16" i="17" s="1"/>
  <c r="F15" i="17"/>
  <c r="G15" i="17" s="1"/>
  <c r="H15" i="17" s="1"/>
  <c r="I15" i="17" s="1"/>
  <c r="F16" i="17" l="1"/>
  <c r="G16" i="17" s="1"/>
  <c r="H16" i="17" s="1"/>
  <c r="I16" i="17" s="1"/>
  <c r="E28" i="17"/>
  <c r="D16" i="17"/>
  <c r="C17" i="17" l="1"/>
  <c r="F17" i="17"/>
  <c r="G17" i="17" s="1"/>
  <c r="H17" i="17" s="1"/>
  <c r="I17" i="17" s="1"/>
  <c r="D17" i="17" l="1"/>
  <c r="C18" i="17" s="1"/>
  <c r="E29" i="17"/>
  <c r="E30" i="17" l="1"/>
  <c r="D18" i="17"/>
  <c r="C19" i="17" s="1"/>
  <c r="F18" i="17"/>
  <c r="G18" i="17" s="1"/>
  <c r="H18" i="17" s="1"/>
  <c r="I18" i="17" s="1"/>
  <c r="E31" i="17" l="1"/>
  <c r="D19" i="17"/>
  <c r="C20" i="17" s="1"/>
  <c r="F19" i="17"/>
  <c r="G19" i="17" s="1"/>
  <c r="H19" i="17" s="1"/>
  <c r="I19" i="17" s="1"/>
  <c r="F20" i="17" l="1"/>
  <c r="G20" i="17" s="1"/>
  <c r="H20" i="17" s="1"/>
  <c r="I20" i="17" s="1"/>
  <c r="D20" i="17"/>
  <c r="F21" i="17" s="1"/>
  <c r="G21" i="17" s="1"/>
  <c r="H21" i="17" s="1"/>
  <c r="I21" i="17" s="1"/>
  <c r="E32" i="17"/>
  <c r="C21" i="17" l="1"/>
  <c r="E33" i="17" l="1"/>
  <c r="D21" i="17"/>
  <c r="C22" i="17" s="1"/>
  <c r="D22" i="17" l="1"/>
  <c r="C23" i="17" s="1"/>
  <c r="E34" i="17"/>
  <c r="F22" i="17"/>
  <c r="G22" i="17" s="1"/>
  <c r="H22" i="17" s="1"/>
  <c r="I22" i="17" s="1"/>
  <c r="D23" i="17" l="1"/>
  <c r="C24" i="17" s="1"/>
  <c r="E35" i="17"/>
  <c r="F23" i="17"/>
  <c r="G23" i="17" s="1"/>
  <c r="H23" i="17" s="1"/>
  <c r="I23" i="17" s="1"/>
  <c r="D24" i="17" l="1"/>
  <c r="C25" i="17" s="1"/>
  <c r="E36" i="17"/>
  <c r="F24" i="17"/>
  <c r="G24" i="17" s="1"/>
  <c r="H24" i="17" s="1"/>
  <c r="I24" i="17" s="1"/>
  <c r="F25" i="17" l="1"/>
  <c r="G25" i="17" s="1"/>
  <c r="H25" i="17" s="1"/>
  <c r="I25" i="17" s="1"/>
  <c r="E37" i="17"/>
  <c r="D25" i="17"/>
  <c r="C26" i="17" s="1"/>
  <c r="F26" i="17" l="1"/>
  <c r="G26" i="17" s="1"/>
  <c r="H26" i="17" s="1"/>
  <c r="I26" i="17" s="1"/>
  <c r="E38" i="17"/>
  <c r="D26" i="17"/>
  <c r="C27" i="17" s="1"/>
  <c r="F27" i="17" l="1"/>
  <c r="G27" i="17" s="1"/>
  <c r="H27" i="17" s="1"/>
  <c r="I27" i="17" s="1"/>
  <c r="D27" i="17"/>
  <c r="C28" i="17" s="1"/>
  <c r="E39" i="17"/>
  <c r="F28" i="17"/>
  <c r="G28" i="17" s="1"/>
  <c r="H28" i="17" s="1"/>
  <c r="I28" i="17" s="1"/>
  <c r="D28" i="17" l="1"/>
  <c r="F29" i="17" s="1"/>
  <c r="G29" i="17" s="1"/>
  <c r="H29" i="17" s="1"/>
  <c r="I29" i="17" s="1"/>
  <c r="E40" i="17"/>
  <c r="C29" i="17"/>
  <c r="D29" i="17" l="1"/>
  <c r="E41" i="17"/>
  <c r="C30" i="17"/>
  <c r="F30" i="17"/>
  <c r="G30" i="17" s="1"/>
  <c r="H30" i="17" s="1"/>
  <c r="I30" i="17" s="1"/>
  <c r="E42" i="17" l="1"/>
  <c r="D30" i="17"/>
  <c r="C31" i="17" s="1"/>
  <c r="F31" i="17" l="1"/>
  <c r="G31" i="17" s="1"/>
  <c r="H31" i="17" s="1"/>
  <c r="I31" i="17" s="1"/>
  <c r="D31" i="17"/>
  <c r="C32" i="17" s="1"/>
  <c r="F32" i="17"/>
  <c r="G32" i="17" s="1"/>
  <c r="H32" i="17" s="1"/>
  <c r="I32" i="17" s="1"/>
  <c r="E43" i="17"/>
  <c r="E44" i="17" l="1"/>
  <c r="D32" i="17"/>
  <c r="C33" i="17" s="1"/>
  <c r="E45" i="17" l="1"/>
  <c r="D33" i="17"/>
  <c r="C34" i="17" s="1"/>
  <c r="F33" i="17"/>
  <c r="G33" i="17" s="1"/>
  <c r="H33" i="17" s="1"/>
  <c r="I33" i="17" s="1"/>
  <c r="F34" i="17" l="1"/>
  <c r="G34" i="17" s="1"/>
  <c r="H34" i="17" s="1"/>
  <c r="I34" i="17" s="1"/>
  <c r="E46" i="17"/>
  <c r="D34" i="17"/>
  <c r="C35" i="17" s="1"/>
  <c r="F35" i="17" l="1"/>
  <c r="G35" i="17" s="1"/>
  <c r="H35" i="17" s="1"/>
  <c r="I35" i="17" s="1"/>
  <c r="E47" i="17"/>
  <c r="D35" i="17"/>
  <c r="C36" i="17" s="1"/>
  <c r="F36" i="17" l="1"/>
  <c r="G36" i="17" s="1"/>
  <c r="H36" i="17" s="1"/>
  <c r="I36" i="17" s="1"/>
  <c r="D36" i="17"/>
  <c r="C37" i="17" s="1"/>
  <c r="E48" i="17"/>
  <c r="F37" i="17" l="1"/>
  <c r="G37" i="17" s="1"/>
  <c r="H37" i="17" s="1"/>
  <c r="I37" i="17" s="1"/>
  <c r="E49" i="17"/>
  <c r="D37" i="17"/>
  <c r="C38" i="17" s="1"/>
  <c r="E2" i="19" l="1"/>
  <c r="D38" i="17"/>
  <c r="C39" i="17" s="1"/>
  <c r="F39" i="17"/>
  <c r="G39" i="17" s="1"/>
  <c r="H39" i="17" s="1"/>
  <c r="I39" i="17" s="1"/>
  <c r="F38" i="17"/>
  <c r="G38" i="17" s="1"/>
  <c r="H38" i="17" s="1"/>
  <c r="I38" i="17" s="1"/>
  <c r="E3" i="19" l="1"/>
  <c r="D39" i="17"/>
  <c r="C40" i="17" s="1"/>
  <c r="F40" i="17" l="1"/>
  <c r="G40" i="17" s="1"/>
  <c r="H40" i="17" s="1"/>
  <c r="I40" i="17" s="1"/>
  <c r="E4" i="19"/>
  <c r="D40" i="17"/>
  <c r="C41" i="17" s="1"/>
  <c r="F41" i="17" l="1"/>
  <c r="G41" i="17" s="1"/>
  <c r="H41" i="17" s="1"/>
  <c r="I41" i="17" s="1"/>
  <c r="E5" i="19"/>
  <c r="D41" i="17"/>
  <c r="C42" i="17" s="1"/>
  <c r="E6" i="19" l="1"/>
  <c r="D42" i="17"/>
  <c r="C43" i="17" s="1"/>
  <c r="F42" i="17"/>
  <c r="G42" i="17" s="1"/>
  <c r="H42" i="17" s="1"/>
  <c r="I42" i="17" s="1"/>
  <c r="E7" i="19" l="1"/>
  <c r="D43" i="17"/>
  <c r="C44" i="17" s="1"/>
  <c r="F44" i="17"/>
  <c r="G44" i="17" s="1"/>
  <c r="H44" i="17" s="1"/>
  <c r="I44" i="17" s="1"/>
  <c r="F43" i="17"/>
  <c r="G43" i="17" s="1"/>
  <c r="H43" i="17" s="1"/>
  <c r="I43" i="17" s="1"/>
  <c r="D44" i="17" l="1"/>
  <c r="F45" i="17" s="1"/>
  <c r="G45" i="17" s="1"/>
  <c r="H45" i="17" s="1"/>
  <c r="I45" i="17" s="1"/>
  <c r="C45" i="17"/>
  <c r="D45" i="17" l="1"/>
  <c r="C46" i="17" s="1"/>
  <c r="D46" i="17" l="1"/>
  <c r="C47" i="17" s="1"/>
  <c r="F47" i="17"/>
  <c r="G47" i="17" s="1"/>
  <c r="H47" i="17" s="1"/>
  <c r="I47" i="17" s="1"/>
  <c r="F46" i="17"/>
  <c r="G46" i="17" s="1"/>
  <c r="H46" i="17" s="1"/>
  <c r="I46" i="17" l="1"/>
  <c r="D47" i="17"/>
  <c r="C48" i="17" s="1"/>
  <c r="D48" i="17" l="1"/>
  <c r="C49" i="17" s="1"/>
  <c r="F48" i="17"/>
  <c r="G48" i="17" s="1"/>
  <c r="H48" i="17" s="1"/>
  <c r="F49" i="17" l="1"/>
  <c r="G49" i="17" s="1"/>
  <c r="H49" i="17" s="1"/>
  <c r="I49" i="17" s="1"/>
  <c r="I48" i="17"/>
  <c r="K4" i="17"/>
  <c r="K5" i="17"/>
  <c r="D49" i="17"/>
  <c r="F2" i="19"/>
  <c r="G2" i="19" s="1"/>
  <c r="C2" i="19"/>
  <c r="D2" i="19" l="1"/>
  <c r="F3" i="19" s="1"/>
  <c r="G3" i="19" s="1"/>
  <c r="I2" i="19"/>
  <c r="H2" i="19"/>
  <c r="C3" i="19" l="1"/>
  <c r="I3" i="19"/>
  <c r="H3" i="19"/>
  <c r="D3" i="19"/>
  <c r="F4" i="19" s="1"/>
  <c r="G4" i="19" s="1"/>
  <c r="C4" i="19" l="1"/>
  <c r="I4" i="19"/>
  <c r="H4" i="19"/>
  <c r="D4" i="19"/>
  <c r="F5" i="19" s="1"/>
  <c r="G5" i="19" s="1"/>
  <c r="C5" i="19"/>
  <c r="H5" i="19" l="1"/>
  <c r="I5" i="19"/>
  <c r="D5" i="19"/>
  <c r="F6" i="19" s="1"/>
  <c r="G6" i="19" s="1"/>
  <c r="C6" i="19"/>
  <c r="H6" i="19" l="1"/>
  <c r="I6" i="19"/>
  <c r="D6" i="19"/>
  <c r="F7" i="19" s="1"/>
  <c r="G7" i="19" s="1"/>
  <c r="C7" i="19" l="1"/>
  <c r="D7" i="19" s="1"/>
  <c r="I7" i="19"/>
  <c r="K5" i="19" s="1"/>
  <c r="H7" i="19"/>
  <c r="K4" i="19" s="1"/>
</calcChain>
</file>

<file path=xl/sharedStrings.xml><?xml version="1.0" encoding="utf-8"?>
<sst xmlns="http://schemas.openxmlformats.org/spreadsheetml/2006/main" count="157" uniqueCount="56">
  <si>
    <t>Index</t>
    <phoneticPr fontId="1" type="noConversion"/>
  </si>
  <si>
    <t>New_Simulation</t>
    <phoneticPr fontId="1" type="noConversion"/>
  </si>
  <si>
    <t>Old_Simulation</t>
    <phoneticPr fontId="1" type="noConversion"/>
  </si>
  <si>
    <t>Error</t>
    <phoneticPr fontId="1" type="noConversion"/>
  </si>
  <si>
    <t>ANOVA</t>
  </si>
  <si>
    <t>SS</t>
  </si>
  <si>
    <t>MS</t>
  </si>
  <si>
    <t>F</t>
  </si>
  <si>
    <t>Index</t>
  </si>
  <si>
    <t>Old_Simulation</t>
  </si>
  <si>
    <t>New_Simulation</t>
  </si>
  <si>
    <t>L =</t>
    <phoneticPr fontId="1" type="noConversion"/>
  </si>
  <si>
    <t>Forecasting</t>
    <phoneticPr fontId="1" type="noConversion"/>
  </si>
  <si>
    <t>Seasonality Factor</t>
    <phoneticPr fontId="1" type="noConversion"/>
  </si>
  <si>
    <t>E_t^2</t>
    <phoneticPr fontId="1" type="noConversion"/>
  </si>
  <si>
    <t>E_t</t>
    <phoneticPr fontId="1" type="noConversion"/>
  </si>
  <si>
    <t>Error</t>
  </si>
  <si>
    <t>NOTE</t>
    <phoneticPr fontId="1" type="noConversion"/>
  </si>
  <si>
    <t xml:space="preserve">In order to prevent the values of the data </t>
    <phoneticPr fontId="1" type="noConversion"/>
  </si>
  <si>
    <t>from changing with each refresh, this table serves as an example.</t>
  </si>
  <si>
    <t>L+T</t>
    <phoneticPr fontId="1" type="noConversion"/>
  </si>
  <si>
    <t>D_bar_6.5_to_42.5</t>
    <phoneticPr fontId="1" type="noConversion"/>
  </si>
  <si>
    <t>D_bar_7_to_42</t>
    <phoneticPr fontId="1" type="noConversion"/>
  </si>
  <si>
    <t>Seasonality Factor_Average</t>
    <phoneticPr fontId="1" type="noConversion"/>
  </si>
  <si>
    <t>| E_t | / | D_t |</t>
    <phoneticPr fontId="1" type="noConversion"/>
  </si>
  <si>
    <t xml:space="preserve">MSE = </t>
    <phoneticPr fontId="1" type="noConversion"/>
  </si>
  <si>
    <t xml:space="preserve">MAPE = </t>
    <phoneticPr fontId="1" type="noConversion"/>
  </si>
  <si>
    <t xml:space="preserve">T = </t>
    <phoneticPr fontId="1" type="noConversion"/>
  </si>
  <si>
    <t xml:space="preserve">L = </t>
    <phoneticPr fontId="1" type="noConversion"/>
  </si>
  <si>
    <t>Alpha =</t>
    <phoneticPr fontId="1" type="noConversion"/>
  </si>
  <si>
    <t xml:space="preserve">Beta = </t>
    <phoneticPr fontId="1" type="noConversion"/>
  </si>
  <si>
    <t xml:space="preserve">Gamma = </t>
    <phoneticPr fontId="1" type="noConversion"/>
  </si>
  <si>
    <t>L_t</t>
    <phoneticPr fontId="1" type="noConversion"/>
  </si>
  <si>
    <t>T_t</t>
    <phoneticPr fontId="1" type="noConversion"/>
  </si>
  <si>
    <t>S_t</t>
    <phoneticPr fontId="1" type="noConversion"/>
  </si>
  <si>
    <r>
      <rPr>
        <sz val="16"/>
        <color theme="1"/>
        <rFont val="芫荽"/>
        <family val="3"/>
        <charset val="136"/>
      </rPr>
      <t>摘要輸出</t>
    </r>
  </si>
  <si>
    <r>
      <rPr>
        <sz val="16"/>
        <color theme="1"/>
        <rFont val="芫荽"/>
        <family val="3"/>
        <charset val="136"/>
      </rPr>
      <t>迴歸統計</t>
    </r>
  </si>
  <si>
    <r>
      <t xml:space="preserve">R </t>
    </r>
    <r>
      <rPr>
        <sz val="16"/>
        <color theme="1"/>
        <rFont val="芫荽"/>
        <family val="3"/>
        <charset val="136"/>
      </rPr>
      <t>的倍數</t>
    </r>
  </si>
  <si>
    <r>
      <t xml:space="preserve">R </t>
    </r>
    <r>
      <rPr>
        <sz val="16"/>
        <color theme="1"/>
        <rFont val="芫荽"/>
        <family val="3"/>
        <charset val="136"/>
      </rPr>
      <t>平方</t>
    </r>
  </si>
  <si>
    <r>
      <rPr>
        <sz val="16"/>
        <color theme="1"/>
        <rFont val="芫荽"/>
        <family val="3"/>
        <charset val="136"/>
      </rPr>
      <t>標準誤</t>
    </r>
  </si>
  <si>
    <r>
      <rPr>
        <sz val="16"/>
        <color theme="1"/>
        <rFont val="芫荽"/>
        <family val="3"/>
        <charset val="136"/>
      </rPr>
      <t>觀察值個數</t>
    </r>
  </si>
  <si>
    <r>
      <rPr>
        <sz val="16"/>
        <color theme="1"/>
        <rFont val="芫荽"/>
        <family val="3"/>
        <charset val="136"/>
      </rPr>
      <t>自由度</t>
    </r>
  </si>
  <si>
    <r>
      <rPr>
        <sz val="16"/>
        <color theme="1"/>
        <rFont val="芫荽"/>
        <family val="3"/>
        <charset val="136"/>
      </rPr>
      <t>顯著值</t>
    </r>
  </si>
  <si>
    <r>
      <rPr>
        <sz val="16"/>
        <color theme="1"/>
        <rFont val="芫荽"/>
        <family val="3"/>
        <charset val="136"/>
      </rPr>
      <t>迴歸</t>
    </r>
  </si>
  <si>
    <r>
      <rPr>
        <sz val="16"/>
        <color theme="1"/>
        <rFont val="芫荽"/>
        <family val="3"/>
        <charset val="136"/>
      </rPr>
      <t>殘差</t>
    </r>
  </si>
  <si>
    <r>
      <rPr>
        <sz val="16"/>
        <color theme="1"/>
        <rFont val="芫荽"/>
        <family val="3"/>
        <charset val="136"/>
      </rPr>
      <t>總和</t>
    </r>
  </si>
  <si>
    <r>
      <rPr>
        <sz val="16"/>
        <color theme="1"/>
        <rFont val="芫荽"/>
        <family val="3"/>
        <charset val="136"/>
      </rPr>
      <t>係數</t>
    </r>
  </si>
  <si>
    <r>
      <t xml:space="preserve">t </t>
    </r>
    <r>
      <rPr>
        <sz val="16"/>
        <color theme="1"/>
        <rFont val="芫荽"/>
        <family val="3"/>
        <charset val="136"/>
      </rPr>
      <t>統計</t>
    </r>
  </si>
  <si>
    <r>
      <t>P-</t>
    </r>
    <r>
      <rPr>
        <sz val="16"/>
        <color theme="1"/>
        <rFont val="芫荽"/>
        <family val="3"/>
        <charset val="136"/>
      </rPr>
      <t>值</t>
    </r>
  </si>
  <si>
    <r>
      <rPr>
        <sz val="16"/>
        <color theme="1"/>
        <rFont val="芫荽"/>
        <family val="3"/>
        <charset val="136"/>
      </rPr>
      <t>截距</t>
    </r>
  </si>
  <si>
    <r>
      <rPr>
        <sz val="16"/>
        <color theme="1"/>
        <rFont val="芫荽"/>
        <family val="3"/>
        <charset val="136"/>
      </rPr>
      <t>調整的</t>
    </r>
    <r>
      <rPr>
        <sz val="16"/>
        <color theme="1"/>
        <rFont val="Calibri"/>
        <family val="2"/>
      </rPr>
      <t xml:space="preserve"> R </t>
    </r>
    <r>
      <rPr>
        <sz val="16"/>
        <color theme="1"/>
        <rFont val="芫荽"/>
        <family val="3"/>
        <charset val="136"/>
      </rPr>
      <t>平方</t>
    </r>
  </si>
  <si>
    <r>
      <rPr>
        <sz val="16"/>
        <color theme="1"/>
        <rFont val="芫荽"/>
        <family val="3"/>
        <charset val="136"/>
      </rPr>
      <t>下限</t>
    </r>
    <r>
      <rPr>
        <sz val="16"/>
        <color theme="1"/>
        <rFont val="Calibri"/>
        <family val="2"/>
      </rPr>
      <t xml:space="preserve"> 95%</t>
    </r>
  </si>
  <si>
    <r>
      <rPr>
        <sz val="16"/>
        <color theme="1"/>
        <rFont val="芫荽"/>
        <family val="3"/>
        <charset val="136"/>
      </rPr>
      <t>上限</t>
    </r>
    <r>
      <rPr>
        <sz val="16"/>
        <color theme="1"/>
        <rFont val="Calibri"/>
        <family val="2"/>
      </rPr>
      <t xml:space="preserve"> 95%</t>
    </r>
  </si>
  <si>
    <r>
      <rPr>
        <sz val="16"/>
        <color theme="1"/>
        <rFont val="芫荽"/>
        <family val="3"/>
        <charset val="136"/>
      </rPr>
      <t>下限</t>
    </r>
    <r>
      <rPr>
        <sz val="16"/>
        <color theme="1"/>
        <rFont val="Calibri"/>
        <family val="2"/>
      </rPr>
      <t xml:space="preserve"> 95.0%</t>
    </r>
  </si>
  <si>
    <r>
      <rPr>
        <sz val="16"/>
        <color theme="1"/>
        <rFont val="芫荽"/>
        <family val="3"/>
        <charset val="136"/>
      </rPr>
      <t>上限</t>
    </r>
    <r>
      <rPr>
        <sz val="16"/>
        <color theme="1"/>
        <rFont val="Calibri"/>
        <family val="2"/>
      </rPr>
      <t xml:space="preserve"> 95.0%</t>
    </r>
  </si>
  <si>
    <r>
      <t xml:space="preserve">X </t>
    </r>
    <r>
      <rPr>
        <sz val="16"/>
        <color theme="1"/>
        <rFont val="芫荽"/>
        <family val="3"/>
        <charset val="136"/>
      </rPr>
      <t>變數</t>
    </r>
    <r>
      <rPr>
        <sz val="16"/>
        <color theme="1"/>
        <rFont val="Calibri"/>
        <family val="2"/>
      </rPr>
      <t xml:space="preserve">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</si>
</sst>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"/>
  </numFmts>
  <fonts count="5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6"/>
      <color theme="1"/>
      <name val="芫荽"/>
      <family val="3"/>
      <charset val="136"/>
    </font>
    <font>
      <b/>
      <sz val="16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4" fillId="3" borderId="4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2" xfId="0" applyFont="1" applyBorder="1" applyAlignment="1">
      <alignment horizontal="centerContinuous"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12" xfId="0" applyFont="1" applyFill="1" applyBorder="1">
      <alignment vertical="center"/>
    </xf>
    <xf numFmtId="10" fontId="4" fillId="3" borderId="7" xfId="0" applyNumberFormat="1" applyFont="1" applyFill="1" applyBorder="1">
      <alignment vertical="center"/>
    </xf>
    <xf numFmtId="176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+mj-lt"/>
                <a:ea typeface="芫荽" pitchFamily="2" charset="-120"/>
                <a:cs typeface="芫荽" pitchFamily="2" charset="-120"/>
              </a:rPr>
              <a:t>Old_Simulation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'1.(a)'!$B$1</c:f>
              <c:strCache>
                <c:ptCount val="1"/>
                <c:pt idx="0">
                  <c:v>Old_Simulation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'1.(a)'!$A$2:$A$55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'1.(a)'!$B$2:$B$55</c:f>
              <c:numCache>
                <c:formatCode>General</c:formatCode>
                <c:ptCount val="54"/>
                <c:pt idx="0">
                  <c:v>0.62506347132935214</c:v>
                </c:pt>
                <c:pt idx="1">
                  <c:v>1.1481314909525711</c:v>
                </c:pt>
                <c:pt idx="2">
                  <c:v>1.4899030763721239</c:v>
                </c:pt>
                <c:pt idx="3">
                  <c:v>1.6114165570386081</c:v>
                </c:pt>
                <c:pt idx="4">
                  <c:v>1.5227187298651228</c:v>
                </c:pt>
                <c:pt idx="5">
                  <c:v>1.2806293995143569</c:v>
                </c:pt>
                <c:pt idx="6">
                  <c:v>0.9760987037911818</c:v>
                </c:pt>
                <c:pt idx="7">
                  <c:v>0.71397027888772879</c:v>
                </c:pt>
                <c:pt idx="8">
                  <c:v>0.58965305568921722</c:v>
                </c:pt>
                <c:pt idx="9">
                  <c:v>0.66789232252252806</c:v>
                </c:pt>
                <c:pt idx="10">
                  <c:v>0.968363593041904</c:v>
                </c:pt>
                <c:pt idx="11">
                  <c:v>1.4612947116138437</c:v>
                </c:pt>
                <c:pt idx="12">
                  <c:v>2.0740902984075031</c:v>
                </c:pt>
                <c:pt idx="13">
                  <c:v>2.7074845639045524</c:v>
                </c:pt>
                <c:pt idx="14">
                  <c:v>3.2576284153927197</c:v>
                </c:pt>
                <c:pt idx="15">
                  <c:v>3.6391963700435483</c:v>
                </c:pt>
                <c:pt idx="16">
                  <c:v>3.804371877398526</c:v>
                </c:pt>
                <c:pt idx="17">
                  <c:v>3.7534867274396375</c:v>
                </c:pt>
                <c:pt idx="18">
                  <c:v>3.5349472257530268</c:v>
                </c:pt>
                <c:pt idx="19">
                  <c:v>3.2344635621601361</c:v>
                </c:pt>
                <c:pt idx="20">
                  <c:v>2.9559788891106304</c:v>
                </c:pt>
                <c:pt idx="21">
                  <c:v>2.7985414798693102</c:v>
                </c:pt>
                <c:pt idx="22">
                  <c:v>2.8342660204151935</c:v>
                </c:pt>
                <c:pt idx="23">
                  <c:v>3.0922877515815532</c:v>
                </c:pt>
                <c:pt idx="24">
                  <c:v>3.5522797405134683</c:v>
                </c:pt>
                <c:pt idx="25">
                  <c:v>4.1489757191284031</c:v>
                </c:pt>
                <c:pt idx="26">
                  <c:v>4.7866921366840822</c:v>
                </c:pt>
                <c:pt idx="27">
                  <c:v>5.3606182012437218</c:v>
                </c:pt>
                <c:pt idx="28">
                  <c:v>5.7801367753684412</c:v>
                </c:pt>
                <c:pt idx="29">
                  <c:v>5.9889871167196933</c:v>
                </c:pt>
                <c:pt idx="30">
                  <c:v>5.9777831586619445</c:v>
                </c:pt>
                <c:pt idx="31">
                  <c:v>5.7861019543715786</c:v>
                </c:pt>
                <c:pt idx="32">
                  <c:v>5.493677595784705</c:v>
                </c:pt>
                <c:pt idx="33">
                  <c:v>5.2026600019641833</c:v>
                </c:pt>
                <c:pt idx="34">
                  <c:v>5.0148860801753896</c:v>
                </c:pt>
                <c:pt idx="35">
                  <c:v>5.0092205335636786</c:v>
                </c:pt>
                <c:pt idx="36">
                  <c:v>5.2240080926290382</c:v>
                </c:pt>
                <c:pt idx="37">
                  <c:v>5.6485416317833685</c:v>
                </c:pt>
                <c:pt idx="38">
                  <c:v>6.2254445553089441</c:v>
                </c:pt>
                <c:pt idx="39">
                  <c:v>6.8634373606024583</c:v>
                </c:pt>
                <c:pt idx="40">
                  <c:v>7.4576477581514844</c:v>
                </c:pt>
                <c:pt idx="41">
                  <c:v>7.9129452507276277</c:v>
                </c:pt>
                <c:pt idx="42">
                  <c:v>8.1651081178356577</c:v>
                </c:pt>
                <c:pt idx="43">
                  <c:v>8.1951130515151487</c:v>
                </c:pt>
                <c:pt idx="44">
                  <c:v>8.0333679321116591</c:v>
                </c:pt>
                <c:pt idx="45">
                  <c:v>7.7529459314386173</c:v>
                </c:pt>
                <c:pt idx="46">
                  <c:v>7.4533263872971771</c:v>
                </c:pt>
                <c:pt idx="47">
                  <c:v>7.2382601814822234</c:v>
                </c:pt>
                <c:pt idx="48">
                  <c:v>7.19268467909711</c:v>
                </c:pt>
                <c:pt idx="49">
                  <c:v>7.3638247640924455</c:v>
                </c:pt>
                <c:pt idx="50">
                  <c:v>7.7506850797849731</c:v>
                </c:pt>
                <c:pt idx="51">
                  <c:v>8.3042715004155916</c:v>
                </c:pt>
                <c:pt idx="52">
                  <c:v>8.9384925552799697</c:v>
                </c:pt>
                <c:pt idx="53">
                  <c:v>9.5493151871308903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8-460D-AD69-C6B8241F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9199"/>
        <c:axId val="87649439"/>
      </c:scatterChart>
      <c:valAx>
        <c:axId val="876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649439"/>
        <c:crosses val="autoZero"/>
        <c:crossBetween val="midCat"/>
      </c:valAx>
      <c:valAx>
        <c:axId val="876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67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Triple Exponential Smoothing model (</a:t>
            </a: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ea typeface="芫荽" pitchFamily="2" charset="-120"/>
                <a:cs typeface="芫荽" pitchFamily="2" charset="-120"/>
              </a:rPr>
              <a:t>1</a:t>
            </a: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a typeface="芫荽" pitchFamily="2" charset="-120"/>
                <a:cs typeface="芫荽" pitchFamily="2" charset="-120"/>
              </a:rPr>
              <a:t> to 48)</a:t>
            </a:r>
            <a:endParaRPr lang="en-US" altLang="zh-TW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'2.(1-e)'!$B$1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'2.(1-e)'!$A$2:$A$49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'2.(1-e)'!$B$2:$B$49</c:f>
              <c:numCache>
                <c:formatCode>General</c:formatCode>
                <c:ptCount val="48"/>
                <c:pt idx="0">
                  <c:v>0.60008787860561463</c:v>
                </c:pt>
                <c:pt idx="1">
                  <c:v>1.5050538325389782</c:v>
                </c:pt>
                <c:pt idx="2">
                  <c:v>1.6113949372723775</c:v>
                </c:pt>
                <c:pt idx="3">
                  <c:v>1.5290098254562194</c:v>
                </c:pt>
                <c:pt idx="4">
                  <c:v>1.717634501074772</c:v>
                </c:pt>
                <c:pt idx="5">
                  <c:v>1.5693584037432509</c:v>
                </c:pt>
                <c:pt idx="6">
                  <c:v>1.2133408636860414</c:v>
                </c:pt>
                <c:pt idx="7">
                  <c:v>0.62750618530122115</c:v>
                </c:pt>
                <c:pt idx="8">
                  <c:v>1.0465634023471178</c:v>
                </c:pt>
                <c:pt idx="9">
                  <c:v>0.97670243649904243</c:v>
                </c:pt>
                <c:pt idx="10">
                  <c:v>1.3341789374783448</c:v>
                </c:pt>
                <c:pt idx="11">
                  <c:v>1.7326937275030709</c:v>
                </c:pt>
                <c:pt idx="12">
                  <c:v>1.9102792821447852</c:v>
                </c:pt>
                <c:pt idx="13">
                  <c:v>2.4752557089988243</c:v>
                </c:pt>
                <c:pt idx="14">
                  <c:v>3.219740170082674</c:v>
                </c:pt>
                <c:pt idx="15">
                  <c:v>3.8584073785327511</c:v>
                </c:pt>
                <c:pt idx="16">
                  <c:v>4.134378304971202</c:v>
                </c:pt>
                <c:pt idx="17">
                  <c:v>3.563744189627807</c:v>
                </c:pt>
                <c:pt idx="18">
                  <c:v>4.0507533565957479</c:v>
                </c:pt>
                <c:pt idx="19">
                  <c:v>3.063368033960951</c:v>
                </c:pt>
                <c:pt idx="20">
                  <c:v>2.9924669022515302</c:v>
                </c:pt>
                <c:pt idx="21">
                  <c:v>2.2585226362821067</c:v>
                </c:pt>
                <c:pt idx="22">
                  <c:v>2.636845767100882</c:v>
                </c:pt>
                <c:pt idx="23">
                  <c:v>2.9792053335703681</c:v>
                </c:pt>
                <c:pt idx="24">
                  <c:v>3.5062310842748494</c:v>
                </c:pt>
                <c:pt idx="25">
                  <c:v>3.7107073266463475</c:v>
                </c:pt>
                <c:pt idx="26">
                  <c:v>4.9943924484129827</c:v>
                </c:pt>
                <c:pt idx="27">
                  <c:v>5.4047729323363081</c:v>
                </c:pt>
                <c:pt idx="28">
                  <c:v>5.8573470811329909</c:v>
                </c:pt>
                <c:pt idx="29">
                  <c:v>6.1918786954073628</c:v>
                </c:pt>
                <c:pt idx="30">
                  <c:v>6.3714217729484144</c:v>
                </c:pt>
                <c:pt idx="31">
                  <c:v>5.9528883266222969</c:v>
                </c:pt>
                <c:pt idx="32">
                  <c:v>4.7716529164695469</c:v>
                </c:pt>
                <c:pt idx="33">
                  <c:v>4.9397031884229614</c:v>
                </c:pt>
                <c:pt idx="34">
                  <c:v>4.8968349357524463</c:v>
                </c:pt>
                <c:pt idx="35">
                  <c:v>4.6165450588803179</c:v>
                </c:pt>
                <c:pt idx="36">
                  <c:v>5.1828303506681905</c:v>
                </c:pt>
                <c:pt idx="37">
                  <c:v>5.176635291480336</c:v>
                </c:pt>
                <c:pt idx="38">
                  <c:v>6.2511705193163118</c:v>
                </c:pt>
                <c:pt idx="39">
                  <c:v>6.9936332765159319</c:v>
                </c:pt>
                <c:pt idx="40">
                  <c:v>7.6223060926290502</c:v>
                </c:pt>
                <c:pt idx="41">
                  <c:v>7.7798430314458251</c:v>
                </c:pt>
                <c:pt idx="42">
                  <c:v>8.628637781601407</c:v>
                </c:pt>
                <c:pt idx="43">
                  <c:v>8.2254248033314052</c:v>
                </c:pt>
                <c:pt idx="44">
                  <c:v>8.1428626251585303</c:v>
                </c:pt>
                <c:pt idx="45">
                  <c:v>8.2133997239172185</c:v>
                </c:pt>
                <c:pt idx="46">
                  <c:v>7.6327326155884787</c:v>
                </c:pt>
                <c:pt idx="47">
                  <c:v>6.9906969664057499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B-4450-9286-4EF8A21E6429}"/>
            </c:ext>
          </c:extLst>
        </c:ser>
        <c:ser>
          <c:idx val="1"/>
          <c:order val="1"/>
          <c:tx>
            <c:strRef>
              <c:f>'2.(1-e)'!$F$1</c:f>
              <c:strCache>
                <c:ptCount val="1"/>
                <c:pt idx="0">
                  <c:v>Forecasting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'2.(1-e)'!$A$2:$A$49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'2.(1-e)'!$F$2:$F$49</c:f>
              <c:numCache>
                <c:formatCode>General</c:formatCode>
                <c:ptCount val="48"/>
                <c:pt idx="0">
                  <c:v>0.34135313916047155</c:v>
                </c:pt>
                <c:pt idx="1">
                  <c:v>0.44918143317620263</c:v>
                </c:pt>
                <c:pt idx="2">
                  <c:v>1.7327602216930034</c:v>
                </c:pt>
                <c:pt idx="3">
                  <c:v>1.7449858990193308</c:v>
                </c:pt>
                <c:pt idx="4">
                  <c:v>1.7563802102364545</c:v>
                </c:pt>
                <c:pt idx="5">
                  <c:v>1.7217731237329923</c:v>
                </c:pt>
                <c:pt idx="6">
                  <c:v>1.6702017999732703</c:v>
                </c:pt>
                <c:pt idx="7">
                  <c:v>1.081146926530979</c:v>
                </c:pt>
                <c:pt idx="8">
                  <c:v>0.74555378635210823</c:v>
                </c:pt>
                <c:pt idx="9">
                  <c:v>1.0689716404779173</c:v>
                </c:pt>
                <c:pt idx="10">
                  <c:v>1.132177007862887</c:v>
                </c:pt>
                <c:pt idx="11">
                  <c:v>1.4747753956365859</c:v>
                </c:pt>
                <c:pt idx="12">
                  <c:v>2.6273095398748003</c:v>
                </c:pt>
                <c:pt idx="13">
                  <c:v>2.7365345368752516</c:v>
                </c:pt>
                <c:pt idx="14">
                  <c:v>2.6957121172263436</c:v>
                </c:pt>
                <c:pt idx="15">
                  <c:v>3.2617490409008654</c:v>
                </c:pt>
                <c:pt idx="16">
                  <c:v>4.088464758107115</c:v>
                </c:pt>
                <c:pt idx="17">
                  <c:v>3.8630845754780636</c:v>
                </c:pt>
                <c:pt idx="18">
                  <c:v>3.5529323486225239</c:v>
                </c:pt>
                <c:pt idx="19">
                  <c:v>3.2691373488264395</c:v>
                </c:pt>
                <c:pt idx="20">
                  <c:v>3.094868088771157</c:v>
                </c:pt>
                <c:pt idx="21">
                  <c:v>2.8215236650595585</c:v>
                </c:pt>
                <c:pt idx="22">
                  <c:v>2.4477843159659725</c:v>
                </c:pt>
                <c:pt idx="23">
                  <c:v>2.7871118259996672</c:v>
                </c:pt>
                <c:pt idx="24">
                  <c:v>4.3848469752929367</c:v>
                </c:pt>
                <c:pt idx="25">
                  <c:v>4.8216476256309324</c:v>
                </c:pt>
                <c:pt idx="26">
                  <c:v>3.9219316349564264</c:v>
                </c:pt>
                <c:pt idx="27">
                  <c:v>4.9353494038802674</c:v>
                </c:pt>
                <c:pt idx="28">
                  <c:v>5.6366140676235617</c:v>
                </c:pt>
                <c:pt idx="29">
                  <c:v>5.3896894085787501</c:v>
                </c:pt>
                <c:pt idx="30">
                  <c:v>6.0339313383920947</c:v>
                </c:pt>
                <c:pt idx="31">
                  <c:v>5.0586551862897675</c:v>
                </c:pt>
                <c:pt idx="32">
                  <c:v>5.8817220946395565</c:v>
                </c:pt>
                <c:pt idx="33">
                  <c:v>4.4239238105335215</c:v>
                </c:pt>
                <c:pt idx="34">
                  <c:v>5.1996372898365273</c:v>
                </c:pt>
                <c:pt idx="35">
                  <c:v>5.063876729199678</c:v>
                </c:pt>
                <c:pt idx="36">
                  <c:v>6.6934382854119727</c:v>
                </c:pt>
                <c:pt idx="37">
                  <c:v>7.0121267305068233</c:v>
                </c:pt>
                <c:pt idx="38">
                  <c:v>5.3769052303519036</c:v>
                </c:pt>
                <c:pt idx="39">
                  <c:v>6.1205642548860686</c:v>
                </c:pt>
                <c:pt idx="40">
                  <c:v>7.2273071858901021</c:v>
                </c:pt>
                <c:pt idx="41">
                  <c:v>6.9534989183347689</c:v>
                </c:pt>
                <c:pt idx="42">
                  <c:v>7.5329938501614198</c:v>
                </c:pt>
                <c:pt idx="43">
                  <c:v>6.7992434935330808</c:v>
                </c:pt>
                <c:pt idx="44">
                  <c:v>8.0735140677513737</c:v>
                </c:pt>
                <c:pt idx="45">
                  <c:v>7.4601588553558313</c:v>
                </c:pt>
                <c:pt idx="46">
                  <c:v>8.5596241954391221</c:v>
                </c:pt>
                <c:pt idx="47">
                  <c:v>7.8200827777063564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B-4450-9286-4EF8A21E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906207"/>
        <c:axId val="1289913887"/>
      </c:scatterChart>
      <c:valAx>
        <c:axId val="12899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9913887"/>
        <c:crosses val="autoZero"/>
        <c:crossBetween val="midCat"/>
      </c:valAx>
      <c:valAx>
        <c:axId val="12899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990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Triple Exponential Smoothing model (</a:t>
            </a: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ea typeface="芫荽" pitchFamily="2" charset="-120"/>
                <a:cs typeface="芫荽" pitchFamily="2" charset="-120"/>
              </a:rPr>
              <a:t>49</a:t>
            </a: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a typeface="芫荽" pitchFamily="2" charset="-120"/>
                <a:cs typeface="芫荽" pitchFamily="2" charset="-120"/>
              </a:rPr>
              <a:t> to 54)</a:t>
            </a:r>
            <a:endParaRPr lang="en-US" altLang="zh-TW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'2.(1-f)'!$B$1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'2.(1-f)'!$A$2:$A$7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xVal>
          <c:yVal>
            <c:numRef>
              <c:f>'2.(1-f)'!$B$2:$B$7</c:f>
              <c:numCache>
                <c:formatCode>General</c:formatCode>
                <c:ptCount val="6"/>
                <c:pt idx="0">
                  <c:v>7.2836806677735089</c:v>
                </c:pt>
                <c:pt idx="1">
                  <c:v>7.2334837112048458</c:v>
                </c:pt>
                <c:pt idx="2">
                  <c:v>8.0736182236312057</c:v>
                </c:pt>
                <c:pt idx="3">
                  <c:v>8.4260264255627924</c:v>
                </c:pt>
                <c:pt idx="4">
                  <c:v>8.8594580789702988</c:v>
                </c:pt>
                <c:pt idx="5">
                  <c:v>9.5096336535172057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8-4981-B628-47A43BCA8531}"/>
            </c:ext>
          </c:extLst>
        </c:ser>
        <c:ser>
          <c:idx val="1"/>
          <c:order val="1"/>
          <c:tx>
            <c:strRef>
              <c:f>'2.(1-f)'!$F$1</c:f>
              <c:strCache>
                <c:ptCount val="1"/>
                <c:pt idx="0">
                  <c:v>Forecasting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'2.(1-f)'!$A$2:$A$7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xVal>
          <c:yVal>
            <c:numRef>
              <c:f>'2.(1-f)'!$F$2:$F$7</c:f>
              <c:numCache>
                <c:formatCode>General</c:formatCode>
                <c:ptCount val="6"/>
                <c:pt idx="0">
                  <c:v>10.04090880597129</c:v>
                </c:pt>
                <c:pt idx="1">
                  <c:v>9.7568903805533349</c:v>
                </c:pt>
                <c:pt idx="2">
                  <c:v>7.4183835377590377</c:v>
                </c:pt>
                <c:pt idx="3">
                  <c:v>7.8392384857173845</c:v>
                </c:pt>
                <c:pt idx="4">
                  <c:v>8.6613526217823544</c:v>
                </c:pt>
                <c:pt idx="5">
                  <c:v>8.0496547092922484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8-4981-B628-47A43BCA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06736"/>
        <c:axId val="1055608176"/>
      </c:scatterChart>
      <c:valAx>
        <c:axId val="10556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5608176"/>
        <c:crosses val="autoZero"/>
        <c:crossBetween val="midCat"/>
      </c:valAx>
      <c:valAx>
        <c:axId val="10556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560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+mj-lt"/>
                <a:ea typeface="芫荽" pitchFamily="2" charset="-120"/>
                <a:cs typeface="芫荽" pitchFamily="2" charset="-120"/>
              </a:rPr>
              <a:t>New_Simulation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'1.(b)'!$H$1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'1.(b)'!$A$2:$A$55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'1.(b)'!$H$2:$H$55</c:f>
              <c:numCache>
                <c:formatCode>General</c:formatCode>
                <c:ptCount val="54"/>
                <c:pt idx="0">
                  <c:v>0.60008787860561463</c:v>
                </c:pt>
                <c:pt idx="1">
                  <c:v>1.5050538325389782</c:v>
                </c:pt>
                <c:pt idx="2">
                  <c:v>1.6113949372723775</c:v>
                </c:pt>
                <c:pt idx="3">
                  <c:v>1.5290098254562194</c:v>
                </c:pt>
                <c:pt idx="4">
                  <c:v>1.717634501074772</c:v>
                </c:pt>
                <c:pt idx="5">
                  <c:v>1.5693584037432509</c:v>
                </c:pt>
                <c:pt idx="6">
                  <c:v>1.2133408636860414</c:v>
                </c:pt>
                <c:pt idx="7">
                  <c:v>0.62750618530122115</c:v>
                </c:pt>
                <c:pt idx="8">
                  <c:v>1.0465634023471178</c:v>
                </c:pt>
                <c:pt idx="9">
                  <c:v>0.97670243649904243</c:v>
                </c:pt>
                <c:pt idx="10">
                  <c:v>1.3341789374783448</c:v>
                </c:pt>
                <c:pt idx="11">
                  <c:v>1.7326937275030709</c:v>
                </c:pt>
                <c:pt idx="12">
                  <c:v>1.9102792821447852</c:v>
                </c:pt>
                <c:pt idx="13">
                  <c:v>2.4752557089988243</c:v>
                </c:pt>
                <c:pt idx="14">
                  <c:v>3.219740170082674</c:v>
                </c:pt>
                <c:pt idx="15">
                  <c:v>3.8584073785327511</c:v>
                </c:pt>
                <c:pt idx="16">
                  <c:v>4.134378304971202</c:v>
                </c:pt>
                <c:pt idx="17">
                  <c:v>3.563744189627807</c:v>
                </c:pt>
                <c:pt idx="18">
                  <c:v>4.0507533565957479</c:v>
                </c:pt>
                <c:pt idx="19">
                  <c:v>3.063368033960951</c:v>
                </c:pt>
                <c:pt idx="20">
                  <c:v>2.9924669022515302</c:v>
                </c:pt>
                <c:pt idx="21">
                  <c:v>2.2585226362821067</c:v>
                </c:pt>
                <c:pt idx="22">
                  <c:v>2.636845767100882</c:v>
                </c:pt>
                <c:pt idx="23">
                  <c:v>2.9792053335703681</c:v>
                </c:pt>
                <c:pt idx="24">
                  <c:v>3.5062310842748494</c:v>
                </c:pt>
                <c:pt idx="25">
                  <c:v>3.7107073266463475</c:v>
                </c:pt>
                <c:pt idx="26">
                  <c:v>4.9943924484129827</c:v>
                </c:pt>
                <c:pt idx="27">
                  <c:v>5.4047729323363081</c:v>
                </c:pt>
                <c:pt idx="28">
                  <c:v>5.8573470811329909</c:v>
                </c:pt>
                <c:pt idx="29">
                  <c:v>6.1918786954073628</c:v>
                </c:pt>
                <c:pt idx="30">
                  <c:v>6.3714217729484144</c:v>
                </c:pt>
                <c:pt idx="31">
                  <c:v>5.9528883266222969</c:v>
                </c:pt>
                <c:pt idx="32">
                  <c:v>4.7716529164695469</c:v>
                </c:pt>
                <c:pt idx="33">
                  <c:v>4.9397031884229614</c:v>
                </c:pt>
                <c:pt idx="34">
                  <c:v>4.8968349357524463</c:v>
                </c:pt>
                <c:pt idx="35">
                  <c:v>4.6165450588803179</c:v>
                </c:pt>
                <c:pt idx="36">
                  <c:v>5.1828303506681905</c:v>
                </c:pt>
                <c:pt idx="37">
                  <c:v>5.176635291480336</c:v>
                </c:pt>
                <c:pt idx="38">
                  <c:v>6.2511705193163118</c:v>
                </c:pt>
                <c:pt idx="39">
                  <c:v>6.9936332765159319</c:v>
                </c:pt>
                <c:pt idx="40">
                  <c:v>7.6223060926290502</c:v>
                </c:pt>
                <c:pt idx="41">
                  <c:v>7.7798430314458251</c:v>
                </c:pt>
                <c:pt idx="42">
                  <c:v>8.628637781601407</c:v>
                </c:pt>
                <c:pt idx="43">
                  <c:v>8.2254248033314052</c:v>
                </c:pt>
                <c:pt idx="44">
                  <c:v>8.1428626251585303</c:v>
                </c:pt>
                <c:pt idx="45">
                  <c:v>8.2133997239172185</c:v>
                </c:pt>
                <c:pt idx="46">
                  <c:v>7.6327326155884787</c:v>
                </c:pt>
                <c:pt idx="47">
                  <c:v>6.9906969664057499</c:v>
                </c:pt>
                <c:pt idx="48">
                  <c:v>7.2836806677735089</c:v>
                </c:pt>
                <c:pt idx="49">
                  <c:v>7.2334837112048458</c:v>
                </c:pt>
                <c:pt idx="50">
                  <c:v>8.0736182236312057</c:v>
                </c:pt>
                <c:pt idx="51">
                  <c:v>8.4260264255627924</c:v>
                </c:pt>
                <c:pt idx="52">
                  <c:v>8.8594580789702988</c:v>
                </c:pt>
                <c:pt idx="53">
                  <c:v>9.5096336535172057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5-4637-B102-3E0B574D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2399"/>
        <c:axId val="87675359"/>
      </c:scatterChart>
      <c:valAx>
        <c:axId val="876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675359"/>
        <c:crosses val="autoZero"/>
        <c:crossBetween val="midCat"/>
      </c:valAx>
      <c:valAx>
        <c:axId val="876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6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altLang="zh-TW" sz="1800">
                <a:latin typeface="+mj-lt"/>
                <a:ea typeface="芫荽" pitchFamily="2" charset="-120"/>
                <a:cs typeface="芫荽" pitchFamily="2" charset="-120"/>
              </a:rPr>
              <a:t>Deseasonalized Series</a:t>
            </a:r>
            <a:endParaRPr lang="zh-TW" altLang="en-US" sz="1800">
              <a:latin typeface="+mj-lt"/>
              <a:ea typeface="芫荽" pitchFamily="2" charset="-120"/>
              <a:cs typeface="芫荽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'1.(c)'!$D$1</c:f>
              <c:strCache>
                <c:ptCount val="1"/>
                <c:pt idx="0">
                  <c:v>L+T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'1.(c)'!$A$2:$A$55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'1.(c)'!$D$2:$D$55</c:f>
              <c:numCache>
                <c:formatCode>General</c:formatCode>
                <c:ptCount val="54"/>
                <c:pt idx="0">
                  <c:v>0.30004837493496916</c:v>
                </c:pt>
                <c:pt idx="1">
                  <c:v>0.4608682530649641</c:v>
                </c:pt>
                <c:pt idx="2">
                  <c:v>0.62168813119495903</c:v>
                </c:pt>
                <c:pt idx="3">
                  <c:v>0.78250800932495401</c:v>
                </c:pt>
                <c:pt idx="4">
                  <c:v>0.943327887454949</c:v>
                </c:pt>
                <c:pt idx="5">
                  <c:v>1.1041477655849439</c:v>
                </c:pt>
                <c:pt idx="6">
                  <c:v>1.2649676437149389</c:v>
                </c:pt>
                <c:pt idx="7">
                  <c:v>1.4257875218449338</c:v>
                </c:pt>
                <c:pt idx="8">
                  <c:v>1.5866073999749288</c:v>
                </c:pt>
                <c:pt idx="9">
                  <c:v>1.7474272781049238</c:v>
                </c:pt>
                <c:pt idx="10">
                  <c:v>1.9082471562349188</c:v>
                </c:pt>
                <c:pt idx="11">
                  <c:v>2.0690670343649136</c:v>
                </c:pt>
                <c:pt idx="12">
                  <c:v>2.2298869124949086</c:v>
                </c:pt>
                <c:pt idx="13">
                  <c:v>2.3907067906249035</c:v>
                </c:pt>
                <c:pt idx="14">
                  <c:v>2.5515266687548985</c:v>
                </c:pt>
                <c:pt idx="15">
                  <c:v>2.7123465468848935</c:v>
                </c:pt>
                <c:pt idx="16">
                  <c:v>2.8731664250148885</c:v>
                </c:pt>
                <c:pt idx="17">
                  <c:v>3.0339863031448835</c:v>
                </c:pt>
                <c:pt idx="18">
                  <c:v>3.1948061812748785</c:v>
                </c:pt>
                <c:pt idx="19">
                  <c:v>3.3556260594048735</c:v>
                </c:pt>
                <c:pt idx="20">
                  <c:v>3.5164459375348684</c:v>
                </c:pt>
                <c:pt idx="21">
                  <c:v>3.6772658156648634</c:v>
                </c:pt>
                <c:pt idx="22">
                  <c:v>3.8380856937948584</c:v>
                </c:pt>
                <c:pt idx="23">
                  <c:v>3.998905571924853</c:v>
                </c:pt>
                <c:pt idx="24">
                  <c:v>4.1597254500548484</c:v>
                </c:pt>
                <c:pt idx="25">
                  <c:v>4.3205453281848429</c:v>
                </c:pt>
                <c:pt idx="26">
                  <c:v>4.4813652063148384</c:v>
                </c:pt>
                <c:pt idx="27">
                  <c:v>4.6421850844448329</c:v>
                </c:pt>
                <c:pt idx="28">
                  <c:v>4.8030049625748283</c:v>
                </c:pt>
                <c:pt idx="29">
                  <c:v>4.9638248407048229</c:v>
                </c:pt>
                <c:pt idx="30">
                  <c:v>5.1246447188348183</c:v>
                </c:pt>
                <c:pt idx="31">
                  <c:v>5.2854645969648129</c:v>
                </c:pt>
                <c:pt idx="32">
                  <c:v>5.4462844750948074</c:v>
                </c:pt>
                <c:pt idx="33">
                  <c:v>5.6071043532248028</c:v>
                </c:pt>
                <c:pt idx="34">
                  <c:v>5.7679242313547974</c:v>
                </c:pt>
                <c:pt idx="35">
                  <c:v>5.9287441094847928</c:v>
                </c:pt>
                <c:pt idx="36">
                  <c:v>6.0895639876147873</c:v>
                </c:pt>
                <c:pt idx="37">
                  <c:v>6.2503838657447828</c:v>
                </c:pt>
                <c:pt idx="38">
                  <c:v>6.4112037438747773</c:v>
                </c:pt>
                <c:pt idx="39">
                  <c:v>6.5720236220047727</c:v>
                </c:pt>
                <c:pt idx="40">
                  <c:v>6.7328435001347673</c:v>
                </c:pt>
                <c:pt idx="41">
                  <c:v>6.8936633782647627</c:v>
                </c:pt>
                <c:pt idx="42">
                  <c:v>7.0544832563947573</c:v>
                </c:pt>
                <c:pt idx="43">
                  <c:v>7.2153031345247527</c:v>
                </c:pt>
                <c:pt idx="44">
                  <c:v>7.3761230126547472</c:v>
                </c:pt>
                <c:pt idx="45">
                  <c:v>7.5369428907847427</c:v>
                </c:pt>
                <c:pt idx="46">
                  <c:v>7.6977627689147372</c:v>
                </c:pt>
                <c:pt idx="47">
                  <c:v>7.8585826470447318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3-4161-A133-441F6B35EF9B}"/>
            </c:ext>
          </c:extLst>
        </c:ser>
        <c:ser>
          <c:idx val="1"/>
          <c:order val="1"/>
          <c:tx>
            <c:strRef>
              <c:f>'1.(c)'!$E$1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'1.(c)'!$A$2:$A$55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'1.(c)'!$E$2:$E$55</c:f>
              <c:numCache>
                <c:formatCode>General</c:formatCode>
                <c:ptCount val="54"/>
                <c:pt idx="0">
                  <c:v>0.60008787860561463</c:v>
                </c:pt>
                <c:pt idx="1">
                  <c:v>1.5050538325389782</c:v>
                </c:pt>
                <c:pt idx="2">
                  <c:v>1.6113949372723775</c:v>
                </c:pt>
                <c:pt idx="3">
                  <c:v>1.5290098254562194</c:v>
                </c:pt>
                <c:pt idx="4">
                  <c:v>1.717634501074772</c:v>
                </c:pt>
                <c:pt idx="5">
                  <c:v>1.5693584037432509</c:v>
                </c:pt>
                <c:pt idx="6">
                  <c:v>1.2133408636860414</c:v>
                </c:pt>
                <c:pt idx="7">
                  <c:v>0.62750618530122115</c:v>
                </c:pt>
                <c:pt idx="8">
                  <c:v>1.0465634023471178</c:v>
                </c:pt>
                <c:pt idx="9">
                  <c:v>0.97670243649904243</c:v>
                </c:pt>
                <c:pt idx="10">
                  <c:v>1.3341789374783448</c:v>
                </c:pt>
                <c:pt idx="11">
                  <c:v>1.7326937275030709</c:v>
                </c:pt>
                <c:pt idx="12">
                  <c:v>1.9102792821447852</c:v>
                </c:pt>
                <c:pt idx="13">
                  <c:v>2.4752557089988243</c:v>
                </c:pt>
                <c:pt idx="14">
                  <c:v>3.219740170082674</c:v>
                </c:pt>
                <c:pt idx="15">
                  <c:v>3.8584073785327511</c:v>
                </c:pt>
                <c:pt idx="16">
                  <c:v>4.134378304971202</c:v>
                </c:pt>
                <c:pt idx="17">
                  <c:v>3.563744189627807</c:v>
                </c:pt>
                <c:pt idx="18">
                  <c:v>4.0507533565957479</c:v>
                </c:pt>
                <c:pt idx="19">
                  <c:v>3.063368033960951</c:v>
                </c:pt>
                <c:pt idx="20">
                  <c:v>2.9924669022515302</c:v>
                </c:pt>
                <c:pt idx="21">
                  <c:v>2.2585226362821067</c:v>
                </c:pt>
                <c:pt idx="22">
                  <c:v>2.636845767100882</c:v>
                </c:pt>
                <c:pt idx="23">
                  <c:v>2.9792053335703681</c:v>
                </c:pt>
                <c:pt idx="24">
                  <c:v>3.5062310842748494</c:v>
                </c:pt>
                <c:pt idx="25">
                  <c:v>3.7107073266463475</c:v>
                </c:pt>
                <c:pt idx="26">
                  <c:v>4.9943924484129827</c:v>
                </c:pt>
                <c:pt idx="27">
                  <c:v>5.4047729323363081</c:v>
                </c:pt>
                <c:pt idx="28">
                  <c:v>5.8573470811329909</c:v>
                </c:pt>
                <c:pt idx="29">
                  <c:v>6.1918786954073628</c:v>
                </c:pt>
                <c:pt idx="30">
                  <c:v>6.3714217729484144</c:v>
                </c:pt>
                <c:pt idx="31">
                  <c:v>5.9528883266222969</c:v>
                </c:pt>
                <c:pt idx="32">
                  <c:v>4.7716529164695469</c:v>
                </c:pt>
                <c:pt idx="33">
                  <c:v>4.9397031884229614</c:v>
                </c:pt>
                <c:pt idx="34">
                  <c:v>4.8968349357524463</c:v>
                </c:pt>
                <c:pt idx="35">
                  <c:v>4.6165450588803179</c:v>
                </c:pt>
                <c:pt idx="36">
                  <c:v>5.1828303506681905</c:v>
                </c:pt>
                <c:pt idx="37">
                  <c:v>5.176635291480336</c:v>
                </c:pt>
                <c:pt idx="38">
                  <c:v>6.2511705193163118</c:v>
                </c:pt>
                <c:pt idx="39">
                  <c:v>6.9936332765159319</c:v>
                </c:pt>
                <c:pt idx="40">
                  <c:v>7.6223060926290502</c:v>
                </c:pt>
                <c:pt idx="41">
                  <c:v>7.7798430314458251</c:v>
                </c:pt>
                <c:pt idx="42">
                  <c:v>8.628637781601407</c:v>
                </c:pt>
                <c:pt idx="43">
                  <c:v>8.2254248033314052</c:v>
                </c:pt>
                <c:pt idx="44">
                  <c:v>8.1428626251585303</c:v>
                </c:pt>
                <c:pt idx="45">
                  <c:v>8.2133997239172185</c:v>
                </c:pt>
                <c:pt idx="46">
                  <c:v>7.6327326155884787</c:v>
                </c:pt>
                <c:pt idx="47">
                  <c:v>6.9906969664057499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3-4161-A133-441F6B35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90879"/>
        <c:axId val="1152513439"/>
      </c:scatterChart>
      <c:valAx>
        <c:axId val="115249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2513439"/>
        <c:crosses val="autoZero"/>
        <c:crossBetween val="midCat"/>
      </c:valAx>
      <c:valAx>
        <c:axId val="11525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249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芫荽" pitchFamily="2" charset="-120"/>
              <a:cs typeface="芫荽" pitchFamily="2" charset="-12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altLang="zh-TW" sz="1800">
                <a:latin typeface="+mj-lt"/>
                <a:ea typeface="芫荽" pitchFamily="2" charset="-120"/>
                <a:cs typeface="芫荽" pitchFamily="2" charset="-120"/>
              </a:rPr>
              <a:t>Static</a:t>
            </a:r>
            <a:r>
              <a:rPr lang="en-US" altLang="zh-TW" sz="1800" baseline="0">
                <a:latin typeface="+mj-lt"/>
                <a:ea typeface="芫荽" pitchFamily="2" charset="-120"/>
                <a:cs typeface="芫荽" pitchFamily="2" charset="-120"/>
              </a:rPr>
              <a:t> Forecasting Model (1 to 48)</a:t>
            </a:r>
            <a:endParaRPr lang="zh-TW" altLang="en-US" sz="1800">
              <a:latin typeface="+mj-lt"/>
              <a:ea typeface="芫荽" pitchFamily="2" charset="-120"/>
              <a:cs typeface="芫荽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'1.(e)'!$B$1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'1.(e)'!$A$2:$A$49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'1.(e)'!$B$2:$B$49</c:f>
              <c:numCache>
                <c:formatCode>General</c:formatCode>
                <c:ptCount val="48"/>
                <c:pt idx="0">
                  <c:v>0.60008787860561463</c:v>
                </c:pt>
                <c:pt idx="1">
                  <c:v>1.5050538325389782</c:v>
                </c:pt>
                <c:pt idx="2">
                  <c:v>1.6113949372723775</c:v>
                </c:pt>
                <c:pt idx="3">
                  <c:v>1.5290098254562194</c:v>
                </c:pt>
                <c:pt idx="4">
                  <c:v>1.717634501074772</c:v>
                </c:pt>
                <c:pt idx="5">
                  <c:v>1.5693584037432509</c:v>
                </c:pt>
                <c:pt idx="6">
                  <c:v>1.2133408636860414</c:v>
                </c:pt>
                <c:pt idx="7">
                  <c:v>0.62750618530122115</c:v>
                </c:pt>
                <c:pt idx="8">
                  <c:v>1.0465634023471178</c:v>
                </c:pt>
                <c:pt idx="9">
                  <c:v>0.97670243649904243</c:v>
                </c:pt>
                <c:pt idx="10">
                  <c:v>1.3341789374783448</c:v>
                </c:pt>
                <c:pt idx="11">
                  <c:v>1.7326937275030709</c:v>
                </c:pt>
                <c:pt idx="12">
                  <c:v>1.9102792821447852</c:v>
                </c:pt>
                <c:pt idx="13">
                  <c:v>2.4752557089988243</c:v>
                </c:pt>
                <c:pt idx="14">
                  <c:v>3.219740170082674</c:v>
                </c:pt>
                <c:pt idx="15">
                  <c:v>3.8584073785327511</c:v>
                </c:pt>
                <c:pt idx="16">
                  <c:v>4.134378304971202</c:v>
                </c:pt>
                <c:pt idx="17">
                  <c:v>3.563744189627807</c:v>
                </c:pt>
                <c:pt idx="18">
                  <c:v>4.0507533565957479</c:v>
                </c:pt>
                <c:pt idx="19">
                  <c:v>3.063368033960951</c:v>
                </c:pt>
                <c:pt idx="20">
                  <c:v>2.9924669022515302</c:v>
                </c:pt>
                <c:pt idx="21">
                  <c:v>2.2585226362821067</c:v>
                </c:pt>
                <c:pt idx="22">
                  <c:v>2.636845767100882</c:v>
                </c:pt>
                <c:pt idx="23">
                  <c:v>2.9792053335703681</c:v>
                </c:pt>
                <c:pt idx="24">
                  <c:v>3.5062310842748494</c:v>
                </c:pt>
                <c:pt idx="25">
                  <c:v>3.7107073266463475</c:v>
                </c:pt>
                <c:pt idx="26">
                  <c:v>4.9943924484129827</c:v>
                </c:pt>
                <c:pt idx="27">
                  <c:v>5.4047729323363081</c:v>
                </c:pt>
                <c:pt idx="28">
                  <c:v>5.8573470811329909</c:v>
                </c:pt>
                <c:pt idx="29">
                  <c:v>6.1918786954073628</c:v>
                </c:pt>
                <c:pt idx="30">
                  <c:v>6.3714217729484144</c:v>
                </c:pt>
                <c:pt idx="31">
                  <c:v>5.9528883266222969</c:v>
                </c:pt>
                <c:pt idx="32">
                  <c:v>4.7716529164695469</c:v>
                </c:pt>
                <c:pt idx="33">
                  <c:v>4.9397031884229614</c:v>
                </c:pt>
                <c:pt idx="34">
                  <c:v>4.8968349357524463</c:v>
                </c:pt>
                <c:pt idx="35">
                  <c:v>4.6165450588803179</c:v>
                </c:pt>
                <c:pt idx="36">
                  <c:v>5.1828303506681905</c:v>
                </c:pt>
                <c:pt idx="37">
                  <c:v>5.176635291480336</c:v>
                </c:pt>
                <c:pt idx="38">
                  <c:v>6.2511705193163118</c:v>
                </c:pt>
                <c:pt idx="39">
                  <c:v>6.9936332765159319</c:v>
                </c:pt>
                <c:pt idx="40">
                  <c:v>7.6223060926290502</c:v>
                </c:pt>
                <c:pt idx="41">
                  <c:v>7.7798430314458251</c:v>
                </c:pt>
                <c:pt idx="42">
                  <c:v>8.628637781601407</c:v>
                </c:pt>
                <c:pt idx="43">
                  <c:v>8.2254248033314052</c:v>
                </c:pt>
                <c:pt idx="44">
                  <c:v>8.1428626251585303</c:v>
                </c:pt>
                <c:pt idx="45">
                  <c:v>8.2133997239172185</c:v>
                </c:pt>
                <c:pt idx="46">
                  <c:v>7.6327326155884787</c:v>
                </c:pt>
                <c:pt idx="47">
                  <c:v>6.9906969664057499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9-44B3-97FA-24249C597139}"/>
            </c:ext>
          </c:extLst>
        </c:ser>
        <c:ser>
          <c:idx val="1"/>
          <c:order val="1"/>
          <c:tx>
            <c:strRef>
              <c:f>'1.(e)'!$C$1</c:f>
              <c:strCache>
                <c:ptCount val="1"/>
                <c:pt idx="0">
                  <c:v>Forecasting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'1.(e)'!$A$2:$A$49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'1.(e)'!$C$2:$C$49</c:f>
              <c:numCache>
                <c:formatCode>General</c:formatCode>
                <c:ptCount val="48"/>
                <c:pt idx="0">
                  <c:v>0.34135313916047122</c:v>
                </c:pt>
                <c:pt idx="1">
                  <c:v>0.68993362307661354</c:v>
                </c:pt>
                <c:pt idx="2">
                  <c:v>0.92373112183864625</c:v>
                </c:pt>
                <c:pt idx="3">
                  <c:v>1.0964789068774676</c:v>
                </c:pt>
                <c:pt idx="4">
                  <c:v>1.3233503607968085</c:v>
                </c:pt>
                <c:pt idx="5">
                  <c:v>1.3724249042579066</c:v>
                </c:pt>
                <c:pt idx="6">
                  <c:v>1.4842935779243385</c:v>
                </c:pt>
                <c:pt idx="7">
                  <c:v>1.2900844515224215</c:v>
                </c:pt>
                <c:pt idx="8">
                  <c:v>1.3845902728268908</c:v>
                </c:pt>
                <c:pt idx="9">
                  <c:v>1.373411031358001</c:v>
                </c:pt>
                <c:pt idx="10">
                  <c:v>1.5393423237723105</c:v>
                </c:pt>
                <c:pt idx="11">
                  <c:v>1.681461694763617</c:v>
                </c:pt>
                <c:pt idx="12">
                  <c:v>2.5368539246978483</c:v>
                </c:pt>
                <c:pt idx="13">
                  <c:v>3.5789599018815439</c:v>
                </c:pt>
                <c:pt idx="14">
                  <c:v>3.7911687128398208</c:v>
                </c:pt>
                <c:pt idx="15">
                  <c:v>3.8006394073420773</c:v>
                </c:pt>
                <c:pt idx="16">
                  <c:v>4.0306301507007163</c:v>
                </c:pt>
                <c:pt idx="17">
                  <c:v>3.7711604292451737</c:v>
                </c:pt>
                <c:pt idx="18">
                  <c:v>3.7487364369676333</c:v>
                </c:pt>
                <c:pt idx="19">
                  <c:v>3.0362455401208792</c:v>
                </c:pt>
                <c:pt idx="20">
                  <c:v>3.0687092724446838</c:v>
                </c:pt>
                <c:pt idx="21">
                  <c:v>2.8901903385341057</c:v>
                </c:pt>
                <c:pt idx="22">
                  <c:v>3.0961019548329962</c:v>
                </c:pt>
                <c:pt idx="23">
                  <c:v>3.249777038873138</c:v>
                </c:pt>
                <c:pt idx="24">
                  <c:v>4.7323547102352261</c:v>
                </c:pt>
                <c:pt idx="25">
                  <c:v>6.4679861806864745</c:v>
                </c:pt>
                <c:pt idx="26">
                  <c:v>6.6586063038409957</c:v>
                </c:pt>
                <c:pt idx="27">
                  <c:v>6.5047999078066869</c:v>
                </c:pt>
                <c:pt idx="28">
                  <c:v>6.7379099406046246</c:v>
                </c:pt>
                <c:pt idx="29">
                  <c:v>6.169895954232441</c:v>
                </c:pt>
                <c:pt idx="30">
                  <c:v>6.0131792960109278</c:v>
                </c:pt>
                <c:pt idx="31">
                  <c:v>4.7824066287193361</c:v>
                </c:pt>
                <c:pt idx="32">
                  <c:v>4.7528282720624757</c:v>
                </c:pt>
                <c:pt idx="33">
                  <c:v>4.4069696457102108</c:v>
                </c:pt>
                <c:pt idx="34">
                  <c:v>4.6528615858936817</c:v>
                </c:pt>
                <c:pt idx="35">
                  <c:v>4.8180923829826598</c:v>
                </c:pt>
                <c:pt idx="36">
                  <c:v>6.9278554957726026</c:v>
                </c:pt>
                <c:pt idx="37">
                  <c:v>9.3570124594914059</c:v>
                </c:pt>
                <c:pt idx="38">
                  <c:v>9.5260438948421697</c:v>
                </c:pt>
                <c:pt idx="39">
                  <c:v>9.208960408271297</c:v>
                </c:pt>
                <c:pt idx="40">
                  <c:v>9.4451897305085311</c:v>
                </c:pt>
                <c:pt idx="41">
                  <c:v>8.5686314792197091</c:v>
                </c:pt>
                <c:pt idx="42">
                  <c:v>8.2776221550542211</c:v>
                </c:pt>
                <c:pt idx="43">
                  <c:v>6.5285677173177943</c:v>
                </c:pt>
                <c:pt idx="44">
                  <c:v>6.4369472716802694</c:v>
                </c:pt>
                <c:pt idx="45">
                  <c:v>5.9237489528863154</c:v>
                </c:pt>
                <c:pt idx="46">
                  <c:v>6.2096212169543676</c:v>
                </c:pt>
                <c:pt idx="47">
                  <c:v>6.3864077270921804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9-44B3-97FA-24249C597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666703"/>
        <c:axId val="878680623"/>
      </c:scatterChart>
      <c:valAx>
        <c:axId val="87866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680623"/>
        <c:crosses val="autoZero"/>
        <c:crossBetween val="midCat"/>
      </c:valAx>
      <c:valAx>
        <c:axId val="8786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66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芫荽" pitchFamily="2" charset="-120"/>
              <a:cs typeface="芫荽" pitchFamily="2" charset="-12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altLang="zh-TW" sz="1800">
                <a:latin typeface="+mj-lt"/>
                <a:ea typeface="芫荽" pitchFamily="2" charset="-120"/>
                <a:cs typeface="芫荽" pitchFamily="2" charset="-120"/>
              </a:rPr>
              <a:t>Static</a:t>
            </a:r>
            <a:r>
              <a:rPr lang="en-US" altLang="zh-TW" sz="1800" baseline="0">
                <a:latin typeface="+mj-lt"/>
                <a:ea typeface="芫荽" pitchFamily="2" charset="-120"/>
                <a:cs typeface="芫荽" pitchFamily="2" charset="-120"/>
              </a:rPr>
              <a:t> Forecasting Model (49 to 54)</a:t>
            </a:r>
            <a:endParaRPr lang="zh-TW" altLang="en-US" sz="1800">
              <a:latin typeface="+mj-lt"/>
              <a:ea typeface="芫荽" pitchFamily="2" charset="-120"/>
              <a:cs typeface="芫荽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'1.(f)'!$B$1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'1.(f)'!$A$2:$A$7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xVal>
          <c:yVal>
            <c:numRef>
              <c:f>'1.(f)'!$B$2:$B$7</c:f>
              <c:numCache>
                <c:formatCode>General</c:formatCode>
                <c:ptCount val="6"/>
                <c:pt idx="0">
                  <c:v>7.2836806677735089</c:v>
                </c:pt>
                <c:pt idx="1">
                  <c:v>7.2334837112048458</c:v>
                </c:pt>
                <c:pt idx="2">
                  <c:v>8.0736182236312057</c:v>
                </c:pt>
                <c:pt idx="3">
                  <c:v>8.4260264255627924</c:v>
                </c:pt>
                <c:pt idx="4">
                  <c:v>8.8594580789702988</c:v>
                </c:pt>
                <c:pt idx="5">
                  <c:v>9.5096336535172057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5-44B4-A26C-AD89996A0BFC}"/>
            </c:ext>
          </c:extLst>
        </c:ser>
        <c:ser>
          <c:idx val="1"/>
          <c:order val="1"/>
          <c:tx>
            <c:strRef>
              <c:f>'1.(f)'!$C$1</c:f>
              <c:strCache>
                <c:ptCount val="1"/>
                <c:pt idx="0">
                  <c:v>Forecasting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'1.(f)'!$A$2:$A$7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xVal>
          <c:yVal>
            <c:numRef>
              <c:f>'1.(f)'!$C$2:$C$7</c:f>
              <c:numCache>
                <c:formatCode>General</c:formatCode>
                <c:ptCount val="6"/>
                <c:pt idx="0">
                  <c:v>9.1233562813099791</c:v>
                </c:pt>
                <c:pt idx="1">
                  <c:v>12.246038738296336</c:v>
                </c:pt>
                <c:pt idx="2">
                  <c:v>12.393481485843344</c:v>
                </c:pt>
                <c:pt idx="3">
                  <c:v>11.913120908735907</c:v>
                </c:pt>
                <c:pt idx="4">
                  <c:v>12.15246952041244</c:v>
                </c:pt>
                <c:pt idx="5">
                  <c:v>10.967367004206977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5-44B4-A26C-AD89996A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74303"/>
        <c:axId val="1333674783"/>
      </c:scatterChart>
      <c:valAx>
        <c:axId val="133367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674783"/>
        <c:crosses val="autoZero"/>
        <c:crossBetween val="midCat"/>
      </c:valAx>
      <c:valAx>
        <c:axId val="1333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67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芫荽" pitchFamily="2" charset="-120"/>
              <a:cs typeface="芫荽" pitchFamily="2" charset="-12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+mj-lt"/>
                <a:ea typeface="芫荽" pitchFamily="2" charset="-120"/>
                <a:cs typeface="芫荽" pitchFamily="2" charset="-120"/>
              </a:rPr>
              <a:t>New_Simulation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'1.(g-b)'!$H$1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'1.(g-b)'!$E$2:$E$49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'1.(g-b)'!$H$2:$H$49</c:f>
              <c:numCache>
                <c:formatCode>General</c:formatCode>
                <c:ptCount val="48"/>
                <c:pt idx="0">
                  <c:v>0.31986475208604631</c:v>
                </c:pt>
                <c:pt idx="1">
                  <c:v>1.1444562311639808</c:v>
                </c:pt>
                <c:pt idx="2">
                  <c:v>1.0886664010974836</c:v>
                </c:pt>
                <c:pt idx="3">
                  <c:v>1.56713005191419</c:v>
                </c:pt>
                <c:pt idx="4">
                  <c:v>2.0490351087571739</c:v>
                </c:pt>
                <c:pt idx="5">
                  <c:v>0.45950005357004819</c:v>
                </c:pt>
                <c:pt idx="6">
                  <c:v>1.6888676155843858</c:v>
                </c:pt>
                <c:pt idx="7">
                  <c:v>1.0839573783668033</c:v>
                </c:pt>
                <c:pt idx="8">
                  <c:v>0.49323053239443787</c:v>
                </c:pt>
                <c:pt idx="9">
                  <c:v>0.49062043269532796</c:v>
                </c:pt>
                <c:pt idx="10">
                  <c:v>0.78305642923255014</c:v>
                </c:pt>
                <c:pt idx="11">
                  <c:v>1.8142216461913603</c:v>
                </c:pt>
                <c:pt idx="12">
                  <c:v>1.4063395708405799</c:v>
                </c:pt>
                <c:pt idx="13">
                  <c:v>2.2706539828550776</c:v>
                </c:pt>
                <c:pt idx="14">
                  <c:v>3.0063437790844048</c:v>
                </c:pt>
                <c:pt idx="15">
                  <c:v>4.0934989530941106</c:v>
                </c:pt>
                <c:pt idx="16">
                  <c:v>3.155980756762196</c:v>
                </c:pt>
                <c:pt idx="17">
                  <c:v>3.6299633005032561</c:v>
                </c:pt>
                <c:pt idx="18">
                  <c:v>3.9897560443122395</c:v>
                </c:pt>
                <c:pt idx="19">
                  <c:v>3.7966994028863956</c:v>
                </c:pt>
                <c:pt idx="20">
                  <c:v>2.7923703010604224</c:v>
                </c:pt>
                <c:pt idx="21">
                  <c:v>2.9301043348950904</c:v>
                </c:pt>
                <c:pt idx="22">
                  <c:v>2.8443695661371096</c:v>
                </c:pt>
                <c:pt idx="23">
                  <c:v>2.8578946944738601</c:v>
                </c:pt>
                <c:pt idx="24">
                  <c:v>4.516597682502514</c:v>
                </c:pt>
                <c:pt idx="25">
                  <c:v>4.2062903581826543</c:v>
                </c:pt>
                <c:pt idx="26">
                  <c:v>3.7835861160075606</c:v>
                </c:pt>
                <c:pt idx="27">
                  <c:v>5.8337202508880157</c:v>
                </c:pt>
                <c:pt idx="28">
                  <c:v>6.895107072989398</c:v>
                </c:pt>
                <c:pt idx="29">
                  <c:v>5.3756861042840001</c:v>
                </c:pt>
                <c:pt idx="30">
                  <c:v>5.8340821492902224</c:v>
                </c:pt>
                <c:pt idx="31">
                  <c:v>5.8266752017408612</c:v>
                </c:pt>
                <c:pt idx="32">
                  <c:v>5.9826082646499152</c:v>
                </c:pt>
                <c:pt idx="33">
                  <c:v>5.348399654327701</c:v>
                </c:pt>
                <c:pt idx="34">
                  <c:v>5.6967194651098305</c:v>
                </c:pt>
                <c:pt idx="35">
                  <c:v>5.3461005261095753</c:v>
                </c:pt>
                <c:pt idx="36">
                  <c:v>4.3438410479927754</c:v>
                </c:pt>
                <c:pt idx="37">
                  <c:v>5.2712055358062848</c:v>
                </c:pt>
                <c:pt idx="38">
                  <c:v>6.6322967672084623</c:v>
                </c:pt>
                <c:pt idx="39">
                  <c:v>7.3454929006767795</c:v>
                </c:pt>
                <c:pt idx="40">
                  <c:v>7.1424482346991827</c:v>
                </c:pt>
                <c:pt idx="41">
                  <c:v>7.7026675302316328</c:v>
                </c:pt>
                <c:pt idx="42">
                  <c:v>8.5599068728011449</c:v>
                </c:pt>
                <c:pt idx="43">
                  <c:v>7.3050567798855939</c:v>
                </c:pt>
                <c:pt idx="44">
                  <c:v>7.7384328742834745</c:v>
                </c:pt>
                <c:pt idx="45">
                  <c:v>8.4185158877854338</c:v>
                </c:pt>
                <c:pt idx="46">
                  <c:v>7.1612740129833163</c:v>
                </c:pt>
                <c:pt idx="47">
                  <c:v>6.903244228192329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C-447B-91CD-F0D35072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666223"/>
        <c:axId val="878671023"/>
      </c:scatterChart>
      <c:valAx>
        <c:axId val="8786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671023"/>
        <c:crosses val="autoZero"/>
        <c:crossBetween val="midCat"/>
      </c:valAx>
      <c:valAx>
        <c:axId val="8786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66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altLang="zh-TW" sz="1800">
                <a:latin typeface="+mj-lt"/>
                <a:ea typeface="芫荽" pitchFamily="2" charset="-120"/>
                <a:cs typeface="芫荽" pitchFamily="2" charset="-120"/>
              </a:rPr>
              <a:t>Deseasonalized Series</a:t>
            </a:r>
            <a:endParaRPr lang="zh-TW" altLang="en-US" sz="1800">
              <a:latin typeface="+mj-lt"/>
              <a:ea typeface="芫荽" pitchFamily="2" charset="-120"/>
              <a:cs typeface="芫荽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'1.(g-c)'!$D$1</c:f>
              <c:strCache>
                <c:ptCount val="1"/>
                <c:pt idx="0">
                  <c:v>L+T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'1.(g-c)'!$A$2:$A$49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'1.(g-c)'!$D$2:$D$49</c:f>
              <c:numCache>
                <c:formatCode>General</c:formatCode>
                <c:ptCount val="48"/>
                <c:pt idx="0">
                  <c:v>0.17083228921162724</c:v>
                </c:pt>
                <c:pt idx="1">
                  <c:v>0.34166457842325448</c:v>
                </c:pt>
                <c:pt idx="2">
                  <c:v>0.51249686763488178</c:v>
                </c:pt>
                <c:pt idx="3">
                  <c:v>0.68332915684650897</c:v>
                </c:pt>
                <c:pt idx="4">
                  <c:v>0.85416144605813615</c:v>
                </c:pt>
                <c:pt idx="5">
                  <c:v>1.0249937352697636</c:v>
                </c:pt>
                <c:pt idx="6">
                  <c:v>1.1958260244813907</c:v>
                </c:pt>
                <c:pt idx="7">
                  <c:v>1.3666583136930179</c:v>
                </c:pt>
                <c:pt idx="8">
                  <c:v>1.5374906029046451</c:v>
                </c:pt>
                <c:pt idx="9">
                  <c:v>1.7083228921162723</c:v>
                </c:pt>
                <c:pt idx="10">
                  <c:v>1.8791551813278997</c:v>
                </c:pt>
                <c:pt idx="11">
                  <c:v>2.0499874705395271</c:v>
                </c:pt>
                <c:pt idx="12">
                  <c:v>2.2208197597511541</c:v>
                </c:pt>
                <c:pt idx="13">
                  <c:v>2.3916520489627815</c:v>
                </c:pt>
                <c:pt idx="14">
                  <c:v>2.5624843381744085</c:v>
                </c:pt>
                <c:pt idx="15">
                  <c:v>2.7333166273860359</c:v>
                </c:pt>
                <c:pt idx="16">
                  <c:v>2.9041489165976633</c:v>
                </c:pt>
                <c:pt idx="17">
                  <c:v>3.0749812058092902</c:v>
                </c:pt>
                <c:pt idx="18">
                  <c:v>3.2458134950209176</c:v>
                </c:pt>
                <c:pt idx="19">
                  <c:v>3.4166457842325446</c:v>
                </c:pt>
                <c:pt idx="20">
                  <c:v>3.587478073444172</c:v>
                </c:pt>
                <c:pt idx="21">
                  <c:v>3.7583103626557994</c:v>
                </c:pt>
                <c:pt idx="22">
                  <c:v>3.9291426518674264</c:v>
                </c:pt>
                <c:pt idx="23">
                  <c:v>4.0999749410790542</c:v>
                </c:pt>
                <c:pt idx="24">
                  <c:v>4.2708072302906812</c:v>
                </c:pt>
                <c:pt idx="25">
                  <c:v>4.4416395195023082</c:v>
                </c:pt>
                <c:pt idx="26">
                  <c:v>4.6124718087139351</c:v>
                </c:pt>
                <c:pt idx="27">
                  <c:v>4.783304097925563</c:v>
                </c:pt>
                <c:pt idx="28">
                  <c:v>4.95413638713719</c:v>
                </c:pt>
                <c:pt idx="29">
                  <c:v>5.1249686763488169</c:v>
                </c:pt>
                <c:pt idx="30">
                  <c:v>5.2958009655604448</c:v>
                </c:pt>
                <c:pt idx="31">
                  <c:v>5.4666332547720717</c:v>
                </c:pt>
                <c:pt idx="32">
                  <c:v>5.6374655439836987</c:v>
                </c:pt>
                <c:pt idx="33">
                  <c:v>5.8082978331953266</c:v>
                </c:pt>
                <c:pt idx="34">
                  <c:v>5.9791301224069535</c:v>
                </c:pt>
                <c:pt idx="35">
                  <c:v>6.1499624116185805</c:v>
                </c:pt>
                <c:pt idx="36">
                  <c:v>6.3207947008302083</c:v>
                </c:pt>
                <c:pt idx="37">
                  <c:v>6.4916269900418353</c:v>
                </c:pt>
                <c:pt idx="38">
                  <c:v>6.6624592792534623</c:v>
                </c:pt>
                <c:pt idx="39">
                  <c:v>6.8332915684650892</c:v>
                </c:pt>
                <c:pt idx="40">
                  <c:v>7.0041238576767171</c:v>
                </c:pt>
                <c:pt idx="41">
                  <c:v>7.174956146888344</c:v>
                </c:pt>
                <c:pt idx="42">
                  <c:v>7.345788436099971</c:v>
                </c:pt>
                <c:pt idx="43">
                  <c:v>7.5166207253115989</c:v>
                </c:pt>
                <c:pt idx="44">
                  <c:v>7.6874530145232258</c:v>
                </c:pt>
                <c:pt idx="45">
                  <c:v>7.8582853037348528</c:v>
                </c:pt>
                <c:pt idx="46">
                  <c:v>8.0291175929464806</c:v>
                </c:pt>
                <c:pt idx="47">
                  <c:v>8.1999498821581085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6-487E-BE23-6E2C6C69F25E}"/>
            </c:ext>
          </c:extLst>
        </c:ser>
        <c:ser>
          <c:idx val="1"/>
          <c:order val="1"/>
          <c:tx>
            <c:strRef>
              <c:f>'1.(g-c)'!$E$1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'1.(g-c)'!$A$2:$A$49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'1.(g-c)'!$E$2:$E$49</c:f>
              <c:numCache>
                <c:formatCode>General</c:formatCode>
                <c:ptCount val="48"/>
                <c:pt idx="0">
                  <c:v>0.31986475208604631</c:v>
                </c:pt>
                <c:pt idx="1">
                  <c:v>1.1444562311639808</c:v>
                </c:pt>
                <c:pt idx="2">
                  <c:v>1.0886664010974836</c:v>
                </c:pt>
                <c:pt idx="3">
                  <c:v>1.56713005191419</c:v>
                </c:pt>
                <c:pt idx="4">
                  <c:v>2.0490351087571739</c:v>
                </c:pt>
                <c:pt idx="5">
                  <c:v>0.45950005357004819</c:v>
                </c:pt>
                <c:pt idx="6">
                  <c:v>1.6888676155843858</c:v>
                </c:pt>
                <c:pt idx="7">
                  <c:v>1.0839573783668033</c:v>
                </c:pt>
                <c:pt idx="8">
                  <c:v>0.49323053239443787</c:v>
                </c:pt>
                <c:pt idx="9">
                  <c:v>0.49062043269532796</c:v>
                </c:pt>
                <c:pt idx="10">
                  <c:v>0.78305642923255014</c:v>
                </c:pt>
                <c:pt idx="11">
                  <c:v>1.8142216461913603</c:v>
                </c:pt>
                <c:pt idx="12">
                  <c:v>1.4063395708405799</c:v>
                </c:pt>
                <c:pt idx="13">
                  <c:v>2.2706539828550776</c:v>
                </c:pt>
                <c:pt idx="14">
                  <c:v>3.0063437790844048</c:v>
                </c:pt>
                <c:pt idx="15">
                  <c:v>4.0934989530941106</c:v>
                </c:pt>
                <c:pt idx="16">
                  <c:v>3.155980756762196</c:v>
                </c:pt>
                <c:pt idx="17">
                  <c:v>3.6299633005032561</c:v>
                </c:pt>
                <c:pt idx="18">
                  <c:v>3.9897560443122395</c:v>
                </c:pt>
                <c:pt idx="19">
                  <c:v>3.7966994028863956</c:v>
                </c:pt>
                <c:pt idx="20">
                  <c:v>2.7923703010604224</c:v>
                </c:pt>
                <c:pt idx="21">
                  <c:v>2.9301043348950904</c:v>
                </c:pt>
                <c:pt idx="22">
                  <c:v>2.8443695661371096</c:v>
                </c:pt>
                <c:pt idx="23">
                  <c:v>2.8578946944738601</c:v>
                </c:pt>
                <c:pt idx="24">
                  <c:v>4.516597682502514</c:v>
                </c:pt>
                <c:pt idx="25">
                  <c:v>4.2062903581826543</c:v>
                </c:pt>
                <c:pt idx="26">
                  <c:v>3.7835861160075606</c:v>
                </c:pt>
                <c:pt idx="27">
                  <c:v>5.8337202508880157</c:v>
                </c:pt>
                <c:pt idx="28">
                  <c:v>6.895107072989398</c:v>
                </c:pt>
                <c:pt idx="29">
                  <c:v>5.3756861042840001</c:v>
                </c:pt>
                <c:pt idx="30">
                  <c:v>5.8340821492902224</c:v>
                </c:pt>
                <c:pt idx="31">
                  <c:v>5.8266752017408612</c:v>
                </c:pt>
                <c:pt idx="32">
                  <c:v>5.9826082646499152</c:v>
                </c:pt>
                <c:pt idx="33">
                  <c:v>5.348399654327701</c:v>
                </c:pt>
                <c:pt idx="34">
                  <c:v>5.6967194651098305</c:v>
                </c:pt>
                <c:pt idx="35">
                  <c:v>5.3461005261095753</c:v>
                </c:pt>
                <c:pt idx="36">
                  <c:v>4.3438410479927754</c:v>
                </c:pt>
                <c:pt idx="37">
                  <c:v>5.2712055358062848</c:v>
                </c:pt>
                <c:pt idx="38">
                  <c:v>6.6322967672084623</c:v>
                </c:pt>
                <c:pt idx="39">
                  <c:v>7.3454929006767795</c:v>
                </c:pt>
                <c:pt idx="40">
                  <c:v>7.1424482346991827</c:v>
                </c:pt>
                <c:pt idx="41">
                  <c:v>7.7026675302316328</c:v>
                </c:pt>
                <c:pt idx="42">
                  <c:v>8.5599068728011449</c:v>
                </c:pt>
                <c:pt idx="43">
                  <c:v>7.3050567798855939</c:v>
                </c:pt>
                <c:pt idx="44">
                  <c:v>7.7384328742834745</c:v>
                </c:pt>
                <c:pt idx="45">
                  <c:v>8.4185158877854338</c:v>
                </c:pt>
                <c:pt idx="46">
                  <c:v>7.1612740129833163</c:v>
                </c:pt>
                <c:pt idx="47">
                  <c:v>6.903244228192329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6-487E-BE23-6E2C6C69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04112"/>
        <c:axId val="901404592"/>
      </c:scatterChart>
      <c:valAx>
        <c:axId val="9014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1404592"/>
        <c:crosses val="autoZero"/>
        <c:crossBetween val="midCat"/>
      </c:valAx>
      <c:valAx>
        <c:axId val="9014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14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altLang="zh-TW" sz="1800">
                <a:latin typeface="+mj-lt"/>
                <a:ea typeface="芫荽" pitchFamily="2" charset="-120"/>
                <a:cs typeface="芫荽" pitchFamily="2" charset="-120"/>
              </a:rPr>
              <a:t>Static</a:t>
            </a:r>
            <a:r>
              <a:rPr lang="en-US" altLang="zh-TW" sz="1800" baseline="0">
                <a:latin typeface="+mj-lt"/>
                <a:ea typeface="芫荽" pitchFamily="2" charset="-120"/>
                <a:cs typeface="芫荽" pitchFamily="2" charset="-120"/>
              </a:rPr>
              <a:t> Forecasting Model</a:t>
            </a:r>
            <a:endParaRPr lang="zh-TW" altLang="en-US" sz="1800">
              <a:latin typeface="+mj-lt"/>
              <a:ea typeface="芫荽" pitchFamily="2" charset="-120"/>
              <a:cs typeface="芫荽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'1.(g-e)'!$B$1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'1.(g-e)'!$A$2:$A$49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'1.(g-e)'!$B$2:$B$49</c:f>
              <c:numCache>
                <c:formatCode>General</c:formatCode>
                <c:ptCount val="48"/>
                <c:pt idx="0">
                  <c:v>0.31986475208604631</c:v>
                </c:pt>
                <c:pt idx="1">
                  <c:v>1.1444562311639808</c:v>
                </c:pt>
                <c:pt idx="2">
                  <c:v>1.0886664010974836</c:v>
                </c:pt>
                <c:pt idx="3">
                  <c:v>1.56713005191419</c:v>
                </c:pt>
                <c:pt idx="4">
                  <c:v>2.0490351087571739</c:v>
                </c:pt>
                <c:pt idx="5">
                  <c:v>0.45950005357004819</c:v>
                </c:pt>
                <c:pt idx="6">
                  <c:v>1.6888676155843858</c:v>
                </c:pt>
                <c:pt idx="7">
                  <c:v>1.0839573783668033</c:v>
                </c:pt>
                <c:pt idx="8">
                  <c:v>0.49323053239443787</c:v>
                </c:pt>
                <c:pt idx="9">
                  <c:v>0.49062043269532796</c:v>
                </c:pt>
                <c:pt idx="10">
                  <c:v>0.78305642923255014</c:v>
                </c:pt>
                <c:pt idx="11">
                  <c:v>1.8142216461913603</c:v>
                </c:pt>
                <c:pt idx="12">
                  <c:v>1.4063395708405799</c:v>
                </c:pt>
                <c:pt idx="13">
                  <c:v>2.2706539828550776</c:v>
                </c:pt>
                <c:pt idx="14">
                  <c:v>3.0063437790844048</c:v>
                </c:pt>
                <c:pt idx="15">
                  <c:v>4.0934989530941106</c:v>
                </c:pt>
                <c:pt idx="16">
                  <c:v>3.155980756762196</c:v>
                </c:pt>
                <c:pt idx="17">
                  <c:v>3.6299633005032561</c:v>
                </c:pt>
                <c:pt idx="18">
                  <c:v>3.9897560443122395</c:v>
                </c:pt>
                <c:pt idx="19">
                  <c:v>3.7966994028863956</c:v>
                </c:pt>
                <c:pt idx="20">
                  <c:v>2.7923703010604224</c:v>
                </c:pt>
                <c:pt idx="21">
                  <c:v>2.9301043348950904</c:v>
                </c:pt>
                <c:pt idx="22">
                  <c:v>2.8443695661371096</c:v>
                </c:pt>
                <c:pt idx="23">
                  <c:v>2.8578946944738601</c:v>
                </c:pt>
                <c:pt idx="24">
                  <c:v>4.516597682502514</c:v>
                </c:pt>
                <c:pt idx="25">
                  <c:v>4.2062903581826543</c:v>
                </c:pt>
                <c:pt idx="26">
                  <c:v>3.7835861160075606</c:v>
                </c:pt>
                <c:pt idx="27">
                  <c:v>5.8337202508880157</c:v>
                </c:pt>
                <c:pt idx="28">
                  <c:v>6.895107072989398</c:v>
                </c:pt>
                <c:pt idx="29">
                  <c:v>5.3756861042840001</c:v>
                </c:pt>
                <c:pt idx="30">
                  <c:v>5.8340821492902224</c:v>
                </c:pt>
                <c:pt idx="31">
                  <c:v>5.8266752017408612</c:v>
                </c:pt>
                <c:pt idx="32">
                  <c:v>5.9826082646499152</c:v>
                </c:pt>
                <c:pt idx="33">
                  <c:v>5.348399654327701</c:v>
                </c:pt>
                <c:pt idx="34">
                  <c:v>5.6967194651098305</c:v>
                </c:pt>
                <c:pt idx="35">
                  <c:v>5.3461005261095753</c:v>
                </c:pt>
                <c:pt idx="36">
                  <c:v>4.3438410479927754</c:v>
                </c:pt>
                <c:pt idx="37">
                  <c:v>5.2712055358062848</c:v>
                </c:pt>
                <c:pt idx="38">
                  <c:v>6.6322967672084623</c:v>
                </c:pt>
                <c:pt idx="39">
                  <c:v>7.3454929006767795</c:v>
                </c:pt>
                <c:pt idx="40">
                  <c:v>7.1424482346991827</c:v>
                </c:pt>
                <c:pt idx="41">
                  <c:v>7.7026675302316328</c:v>
                </c:pt>
                <c:pt idx="42">
                  <c:v>8.5599068728011449</c:v>
                </c:pt>
                <c:pt idx="43">
                  <c:v>7.3050567798855939</c:v>
                </c:pt>
                <c:pt idx="44">
                  <c:v>7.7384328742834745</c:v>
                </c:pt>
                <c:pt idx="45">
                  <c:v>8.4185158877854338</c:v>
                </c:pt>
                <c:pt idx="46">
                  <c:v>7.1612740129833163</c:v>
                </c:pt>
                <c:pt idx="47">
                  <c:v>6.903244228192329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7-42A4-A09C-04D4C91A455A}"/>
            </c:ext>
          </c:extLst>
        </c:ser>
        <c:ser>
          <c:idx val="1"/>
          <c:order val="1"/>
          <c:tx>
            <c:strRef>
              <c:f>'1.(g-e)'!$C$1</c:f>
              <c:strCache>
                <c:ptCount val="1"/>
                <c:pt idx="0">
                  <c:v>Forecasting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'1.(g-e)'!$A$2:$A$49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'1.(g-e)'!$C$2:$C$49</c:f>
              <c:numCache>
                <c:formatCode>General</c:formatCode>
                <c:ptCount val="48"/>
                <c:pt idx="0">
                  <c:v>0.13384645506549972</c:v>
                </c:pt>
                <c:pt idx="1">
                  <c:v>0.46581146642331922</c:v>
                </c:pt>
                <c:pt idx="2">
                  <c:v>0.60081163683078809</c:v>
                </c:pt>
                <c:pt idx="3">
                  <c:v>0.97381451960029419</c:v>
                </c:pt>
                <c:pt idx="4">
                  <c:v>1.2003505619691774</c:v>
                </c:pt>
                <c:pt idx="5">
                  <c:v>0.90796682481544333</c:v>
                </c:pt>
                <c:pt idx="6">
                  <c:v>1.4129457021034306</c:v>
                </c:pt>
                <c:pt idx="7">
                  <c:v>1.2996237345195523</c:v>
                </c:pt>
                <c:pt idx="8">
                  <c:v>1.1751285766018023</c:v>
                </c:pt>
                <c:pt idx="9">
                  <c:v>1.266509342386217</c:v>
                </c:pt>
                <c:pt idx="10">
                  <c:v>1.3667280031593145</c:v>
                </c:pt>
                <c:pt idx="11">
                  <c:v>1.6552591745436505</c:v>
                </c:pt>
                <c:pt idx="12">
                  <c:v>3.23031757179097</c:v>
                </c:pt>
                <c:pt idx="13">
                  <c:v>4.1464042953367626</c:v>
                </c:pt>
                <c:pt idx="14">
                  <c:v>3.4632895427057049</c:v>
                </c:pt>
                <c:pt idx="15">
                  <c:v>4.2948578154206265</c:v>
                </c:pt>
                <c:pt idx="16">
                  <c:v>4.3880347021040587</c:v>
                </c:pt>
                <c:pt idx="17">
                  <c:v>2.8822706444717241</c:v>
                </c:pt>
                <c:pt idx="18">
                  <c:v>4.0139755693378598</c:v>
                </c:pt>
                <c:pt idx="19">
                  <c:v>3.3738483782222439</c:v>
                </c:pt>
                <c:pt idx="20">
                  <c:v>2.8304907039140632</c:v>
                </c:pt>
                <c:pt idx="21">
                  <c:v>2.8631667517556929</c:v>
                </c:pt>
                <c:pt idx="22">
                  <c:v>2.9259251499836809</c:v>
                </c:pt>
                <c:pt idx="23">
                  <c:v>3.3796812126368172</c:v>
                </c:pt>
                <c:pt idx="24">
                  <c:v>6.3267886885164408</c:v>
                </c:pt>
                <c:pt idx="25">
                  <c:v>7.8269971242502052</c:v>
                </c:pt>
                <c:pt idx="26">
                  <c:v>6.3257674485806215</c:v>
                </c:pt>
                <c:pt idx="27">
                  <c:v>7.6159011112409587</c:v>
                </c:pt>
                <c:pt idx="28">
                  <c:v>7.5757188422389392</c:v>
                </c:pt>
                <c:pt idx="29">
                  <c:v>4.8565744641280055</c:v>
                </c:pt>
                <c:pt idx="30">
                  <c:v>6.6150054365722895</c:v>
                </c:pt>
                <c:pt idx="31">
                  <c:v>5.4480730219249365</c:v>
                </c:pt>
                <c:pt idx="32">
                  <c:v>4.4858528312263237</c:v>
                </c:pt>
                <c:pt idx="33">
                  <c:v>4.4598241611251686</c:v>
                </c:pt>
                <c:pt idx="34">
                  <c:v>4.485122296808048</c:v>
                </c:pt>
                <c:pt idx="35">
                  <c:v>5.1041032507299828</c:v>
                </c:pt>
                <c:pt idx="36">
                  <c:v>9.4232598052419103</c:v>
                </c:pt>
                <c:pt idx="37">
                  <c:v>11.507589953163649</c:v>
                </c:pt>
                <c:pt idx="38">
                  <c:v>9.1882453544555389</c:v>
                </c:pt>
                <c:pt idx="39">
                  <c:v>10.93694440706129</c:v>
                </c:pt>
                <c:pt idx="40">
                  <c:v>10.763402982373821</c:v>
                </c:pt>
                <c:pt idx="41">
                  <c:v>6.830878283784287</c:v>
                </c:pt>
                <c:pt idx="42">
                  <c:v>9.2160353038067182</c:v>
                </c:pt>
                <c:pt idx="43">
                  <c:v>7.5222976656276286</c:v>
                </c:pt>
                <c:pt idx="44">
                  <c:v>6.1412149585385851</c:v>
                </c:pt>
                <c:pt idx="45">
                  <c:v>6.0564815704946433</c:v>
                </c:pt>
                <c:pt idx="46">
                  <c:v>6.044319443632415</c:v>
                </c:pt>
                <c:pt idx="47">
                  <c:v>6.8285252888231511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7-42A4-A09C-04D4C91A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7791"/>
        <c:axId val="859244911"/>
      </c:scatterChart>
      <c:valAx>
        <c:axId val="85924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9244911"/>
        <c:crosses val="autoZero"/>
        <c:crossBetween val="midCat"/>
      </c:valAx>
      <c:valAx>
        <c:axId val="8592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924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altLang="zh-TW" sz="1800">
                <a:latin typeface="+mj-lt"/>
                <a:ea typeface="芫荽" pitchFamily="2" charset="-120"/>
                <a:cs typeface="芫荽" pitchFamily="2" charset="-120"/>
              </a:rPr>
              <a:t>Static</a:t>
            </a:r>
            <a:r>
              <a:rPr lang="en-US" altLang="zh-TW" sz="1800" baseline="0">
                <a:latin typeface="+mj-lt"/>
                <a:ea typeface="芫荽" pitchFamily="2" charset="-120"/>
                <a:cs typeface="芫荽" pitchFamily="2" charset="-120"/>
              </a:rPr>
              <a:t> Forecasting Model (49 to 54)</a:t>
            </a:r>
            <a:endParaRPr lang="zh-TW" altLang="en-US" sz="1800">
              <a:latin typeface="+mj-lt"/>
              <a:ea typeface="芫荽" pitchFamily="2" charset="-120"/>
              <a:cs typeface="芫荽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'1.(f)'!$B$1</c:f>
              <c:strCache>
                <c:ptCount val="1"/>
                <c:pt idx="0">
                  <c:v>New_Simulation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'1.(f)'!$A$2:$A$7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xVal>
          <c:yVal>
            <c:numRef>
              <c:f>'1.(f)'!$B$2:$B$7</c:f>
              <c:numCache>
                <c:formatCode>General</c:formatCode>
                <c:ptCount val="6"/>
                <c:pt idx="0">
                  <c:v>7.2836806677735089</c:v>
                </c:pt>
                <c:pt idx="1">
                  <c:v>7.2334837112048458</c:v>
                </c:pt>
                <c:pt idx="2">
                  <c:v>8.0736182236312057</c:v>
                </c:pt>
                <c:pt idx="3">
                  <c:v>8.4260264255627924</c:v>
                </c:pt>
                <c:pt idx="4">
                  <c:v>8.8594580789702988</c:v>
                </c:pt>
                <c:pt idx="5">
                  <c:v>9.5096336535172057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B-4E78-A3E8-21577F034BB7}"/>
            </c:ext>
          </c:extLst>
        </c:ser>
        <c:ser>
          <c:idx val="1"/>
          <c:order val="1"/>
          <c:tx>
            <c:strRef>
              <c:f>'1.(f)'!$C$1</c:f>
              <c:strCache>
                <c:ptCount val="1"/>
                <c:pt idx="0">
                  <c:v>Forecasting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'1.(f)'!$A$2:$A$7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xVal>
          <c:yVal>
            <c:numRef>
              <c:f>'1.(f)'!$C$2:$C$7</c:f>
              <c:numCache>
                <c:formatCode>General</c:formatCode>
                <c:ptCount val="6"/>
                <c:pt idx="0">
                  <c:v>9.1233562813099791</c:v>
                </c:pt>
                <c:pt idx="1">
                  <c:v>12.246038738296336</c:v>
                </c:pt>
                <c:pt idx="2">
                  <c:v>12.393481485843344</c:v>
                </c:pt>
                <c:pt idx="3">
                  <c:v>11.913120908735907</c:v>
                </c:pt>
                <c:pt idx="4">
                  <c:v>12.15246952041244</c:v>
                </c:pt>
                <c:pt idx="5">
                  <c:v>10.967367004206977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B-4E78-A3E8-21577F03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74303"/>
        <c:axId val="1333674783"/>
      </c:scatterChart>
      <c:valAx>
        <c:axId val="133367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674783"/>
        <c:crosses val="autoZero"/>
        <c:crossBetween val="midCat"/>
      </c:valAx>
      <c:valAx>
        <c:axId val="1333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67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芫荽" pitchFamily="2" charset="-120"/>
              <a:cs typeface="芫荽" pitchFamily="2" charset="-12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840378</xdr:colOff>
      <xdr:row>7</xdr:row>
      <xdr:rowOff>105592</xdr:rowOff>
    </xdr:from>
    <xdr:to>
      <xdr:col>7</xdr:col>
      <xdr:colOff>1259477</xdr:colOff>
      <xdr:row>19</xdr:row>
      <xdr:rowOff>120832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D561D1-41BC-001B-48C2-DB4A51260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174170</xdr:colOff>
      <xdr:row>6</xdr:row>
      <xdr:rowOff>178631</xdr:rowOff>
    </xdr:from>
    <xdr:to>
      <xdr:col>11</xdr:col>
      <xdr:colOff>1511685</xdr:colOff>
      <xdr:row>16</xdr:row>
      <xdr:rowOff>130629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D05E7E-E8FB-6F80-BDE6-4ED0F99E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157842</xdr:colOff>
      <xdr:row>6</xdr:row>
      <xdr:rowOff>0</xdr:rowOff>
    </xdr:from>
    <xdr:to>
      <xdr:col>11</xdr:col>
      <xdr:colOff>1469570</xdr:colOff>
      <xdr:row>15</xdr:row>
      <xdr:rowOff>239486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C84BC69-8DB5-1A95-97FA-99A3AB32B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114918</xdr:colOff>
      <xdr:row>7</xdr:row>
      <xdr:rowOff>28698</xdr:rowOff>
    </xdr:from>
    <xdr:to>
      <xdr:col>11</xdr:col>
      <xdr:colOff>1556657</xdr:colOff>
      <xdr:row>17</xdr:row>
      <xdr:rowOff>65314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1E1C72-F826-47B4-983D-7EA7D4042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60151</xdr:colOff>
      <xdr:row>18</xdr:row>
      <xdr:rowOff>40610</xdr:rowOff>
    </xdr:from>
    <xdr:to>
      <xdr:col>11</xdr:col>
      <xdr:colOff>1469571</xdr:colOff>
      <xdr:row>30</xdr:row>
      <xdr:rowOff>195942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99885F-277E-4C08-668F-4123FFAA9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390444</xdr:colOff>
      <xdr:row>4</xdr:row>
      <xdr:rowOff>96953</xdr:rowOff>
    </xdr:from>
    <xdr:to>
      <xdr:col>11</xdr:col>
      <xdr:colOff>438150</xdr:colOff>
      <xdr:row>17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25AA1F-1AC6-DE00-7E8B-8F8066195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203563</xdr:colOff>
      <xdr:row>3</xdr:row>
      <xdr:rowOff>37012</xdr:rowOff>
    </xdr:from>
    <xdr:to>
      <xdr:col>9</xdr:col>
      <xdr:colOff>1556657</xdr:colOff>
      <xdr:row>14</xdr:row>
      <xdr:rowOff>130629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DEAB82-CF3A-8241-BF27-7339086B8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379912</xdr:colOff>
      <xdr:row>3</xdr:row>
      <xdr:rowOff>225335</xdr:rowOff>
    </xdr:from>
    <xdr:to>
      <xdr:col>11</xdr:col>
      <xdr:colOff>1371600</xdr:colOff>
      <xdr:row>14</xdr:row>
      <xdr:rowOff>217715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62EB82-ADF7-9EF9-184D-1E609687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362918</xdr:colOff>
      <xdr:row>18</xdr:row>
      <xdr:rowOff>155427</xdr:rowOff>
    </xdr:from>
    <xdr:to>
      <xdr:col>11</xdr:col>
      <xdr:colOff>1404256</xdr:colOff>
      <xdr:row>30</xdr:row>
      <xdr:rowOff>204062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D3F02D2-580D-3476-FCE9-70BE3F501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211906</xdr:colOff>
      <xdr:row>4</xdr:row>
      <xdr:rowOff>168250</xdr:rowOff>
    </xdr:from>
    <xdr:to>
      <xdr:col>11</xdr:col>
      <xdr:colOff>533401</xdr:colOff>
      <xdr:row>20</xdr:row>
      <xdr:rowOff>97971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2BEAF9-E39A-B99B-59EB-EDD197BAF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91440</xdr:rowOff>
    </xdr:from>
    <xdr:to>
      <xdr:col>9</xdr:col>
      <xdr:colOff>1360714</xdr:colOff>
      <xdr:row>14</xdr:row>
      <xdr:rowOff>239486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481119-1BF5-4833-B303-66539960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自訂 1">
      <a:majorFont>
        <a:latin typeface="Calibri"/>
        <a:ea typeface="微軟正黑體"/>
        <a:cs typeface=""/>
      </a:majorFont>
      <a:minorFont>
        <a:latin typeface="Calibri"/>
        <a:ea typeface="微軟正黑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D4C5-19F5-44AE-80AA-FB39A6FA1644}">
  <sheetPr>
    <pageSetUpPr fitToPage="1"/>
  </sheetPr>
  <dimension ref="A1:B55"/>
  <sheetViews>
    <sheetView tabSelected="1"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2" ht="19.95" customHeight="1" x14ac:dyDescent="0.3">
      <c r="A1" s="2" t="s">
        <v>0</v>
      </c>
      <c r="B1" s="2" t="s">
        <v>2</v>
      </c>
    </row>
    <row r="2" spans="1:2" ht="19.95" customHeight="1" x14ac:dyDescent="0.3">
      <c r="A2" s="2">
        <v>1</v>
      </c>
      <c r="B2" s="2">
        <f>SIN(A2/2.1)+A2/6</f>
        <v>0.62506347132935214</v>
      </c>
    </row>
    <row r="3" spans="1:2" ht="19.95" customHeight="1" x14ac:dyDescent="0.3">
      <c r="A3" s="2">
        <v>2</v>
      </c>
      <c r="B3" s="2">
        <f t="shared" ref="B3:B55" si="0">SIN(A3/2.1)+A3/6</f>
        <v>1.1481314909525711</v>
      </c>
    </row>
    <row r="4" spans="1:2" ht="19.95" customHeight="1" x14ac:dyDescent="0.3">
      <c r="A4" s="2">
        <v>3</v>
      </c>
      <c r="B4" s="2">
        <f t="shared" si="0"/>
        <v>1.4899030763721239</v>
      </c>
    </row>
    <row r="5" spans="1:2" ht="19.95" customHeight="1" x14ac:dyDescent="0.3">
      <c r="A5" s="2">
        <v>4</v>
      </c>
      <c r="B5" s="2">
        <f t="shared" si="0"/>
        <v>1.6114165570386081</v>
      </c>
    </row>
    <row r="6" spans="1:2" ht="19.95" customHeight="1" x14ac:dyDescent="0.3">
      <c r="A6" s="2">
        <v>5</v>
      </c>
      <c r="B6" s="2">
        <f t="shared" si="0"/>
        <v>1.5227187298651228</v>
      </c>
    </row>
    <row r="7" spans="1:2" ht="19.95" customHeight="1" x14ac:dyDescent="0.3">
      <c r="A7" s="2">
        <v>6</v>
      </c>
      <c r="B7" s="2">
        <f t="shared" si="0"/>
        <v>1.2806293995143569</v>
      </c>
    </row>
    <row r="8" spans="1:2" ht="19.95" customHeight="1" x14ac:dyDescent="0.3">
      <c r="A8" s="2">
        <v>7</v>
      </c>
      <c r="B8" s="2">
        <f t="shared" si="0"/>
        <v>0.9760987037911818</v>
      </c>
    </row>
    <row r="9" spans="1:2" ht="19.95" customHeight="1" x14ac:dyDescent="0.3">
      <c r="A9" s="2">
        <v>8</v>
      </c>
      <c r="B9" s="2">
        <f t="shared" si="0"/>
        <v>0.71397027888772879</v>
      </c>
    </row>
    <row r="10" spans="1:2" ht="19.95" customHeight="1" x14ac:dyDescent="0.3">
      <c r="A10" s="2">
        <v>9</v>
      </c>
      <c r="B10" s="2">
        <f t="shared" si="0"/>
        <v>0.58965305568921722</v>
      </c>
    </row>
    <row r="11" spans="1:2" ht="19.95" customHeight="1" x14ac:dyDescent="0.3">
      <c r="A11" s="2">
        <v>10</v>
      </c>
      <c r="B11" s="2">
        <f t="shared" si="0"/>
        <v>0.66789232252252806</v>
      </c>
    </row>
    <row r="12" spans="1:2" ht="19.95" customHeight="1" x14ac:dyDescent="0.3">
      <c r="A12" s="2">
        <v>11</v>
      </c>
      <c r="B12" s="2">
        <f t="shared" si="0"/>
        <v>0.968363593041904</v>
      </c>
    </row>
    <row r="13" spans="1:2" ht="19.95" customHeight="1" x14ac:dyDescent="0.3">
      <c r="A13" s="2">
        <v>12</v>
      </c>
      <c r="B13" s="2">
        <f t="shared" si="0"/>
        <v>1.4612947116138437</v>
      </c>
    </row>
    <row r="14" spans="1:2" ht="19.95" customHeight="1" x14ac:dyDescent="0.3">
      <c r="A14" s="2">
        <v>13</v>
      </c>
      <c r="B14" s="2">
        <f t="shared" si="0"/>
        <v>2.0740902984075031</v>
      </c>
    </row>
    <row r="15" spans="1:2" ht="19.95" customHeight="1" x14ac:dyDescent="0.3">
      <c r="A15" s="2">
        <v>14</v>
      </c>
      <c r="B15" s="2">
        <f t="shared" si="0"/>
        <v>2.7074845639045524</v>
      </c>
    </row>
    <row r="16" spans="1:2" ht="19.95" customHeight="1" x14ac:dyDescent="0.3">
      <c r="A16" s="2">
        <v>15</v>
      </c>
      <c r="B16" s="2">
        <f t="shared" si="0"/>
        <v>3.2576284153927197</v>
      </c>
    </row>
    <row r="17" spans="1:2" ht="19.95" customHeight="1" x14ac:dyDescent="0.3">
      <c r="A17" s="2">
        <v>16</v>
      </c>
      <c r="B17" s="2">
        <f t="shared" si="0"/>
        <v>3.6391963700435483</v>
      </c>
    </row>
    <row r="18" spans="1:2" ht="19.95" customHeight="1" x14ac:dyDescent="0.3">
      <c r="A18" s="2">
        <v>17</v>
      </c>
      <c r="B18" s="2">
        <f t="shared" si="0"/>
        <v>3.804371877398526</v>
      </c>
    </row>
    <row r="19" spans="1:2" ht="19.95" customHeight="1" x14ac:dyDescent="0.3">
      <c r="A19" s="2">
        <v>18</v>
      </c>
      <c r="B19" s="2">
        <f t="shared" si="0"/>
        <v>3.7534867274396375</v>
      </c>
    </row>
    <row r="20" spans="1:2" ht="19.95" customHeight="1" x14ac:dyDescent="0.3">
      <c r="A20" s="2">
        <v>19</v>
      </c>
      <c r="B20" s="2">
        <f t="shared" si="0"/>
        <v>3.5349472257530268</v>
      </c>
    </row>
    <row r="21" spans="1:2" ht="19.95" customHeight="1" x14ac:dyDescent="0.3">
      <c r="A21" s="2">
        <v>20</v>
      </c>
      <c r="B21" s="2">
        <f t="shared" si="0"/>
        <v>3.2344635621601361</v>
      </c>
    </row>
    <row r="22" spans="1:2" ht="19.95" customHeight="1" x14ac:dyDescent="0.3">
      <c r="A22" s="2">
        <v>21</v>
      </c>
      <c r="B22" s="2">
        <f t="shared" si="0"/>
        <v>2.9559788891106304</v>
      </c>
    </row>
    <row r="23" spans="1:2" ht="19.95" customHeight="1" x14ac:dyDescent="0.3">
      <c r="A23" s="2">
        <v>22</v>
      </c>
      <c r="B23" s="2">
        <f t="shared" si="0"/>
        <v>2.7985414798693102</v>
      </c>
    </row>
    <row r="24" spans="1:2" ht="19.95" customHeight="1" x14ac:dyDescent="0.3">
      <c r="A24" s="2">
        <v>23</v>
      </c>
      <c r="B24" s="2">
        <f t="shared" si="0"/>
        <v>2.8342660204151935</v>
      </c>
    </row>
    <row r="25" spans="1:2" ht="19.95" customHeight="1" x14ac:dyDescent="0.3">
      <c r="A25" s="2">
        <v>24</v>
      </c>
      <c r="B25" s="2">
        <f t="shared" si="0"/>
        <v>3.0922877515815532</v>
      </c>
    </row>
    <row r="26" spans="1:2" ht="19.95" customHeight="1" x14ac:dyDescent="0.3">
      <c r="A26" s="2">
        <v>25</v>
      </c>
      <c r="B26" s="2">
        <f t="shared" si="0"/>
        <v>3.5522797405134683</v>
      </c>
    </row>
    <row r="27" spans="1:2" ht="19.95" customHeight="1" x14ac:dyDescent="0.3">
      <c r="A27" s="2">
        <v>26</v>
      </c>
      <c r="B27" s="2">
        <f t="shared" si="0"/>
        <v>4.1489757191284031</v>
      </c>
    </row>
    <row r="28" spans="1:2" ht="19.95" customHeight="1" x14ac:dyDescent="0.3">
      <c r="A28" s="2">
        <v>27</v>
      </c>
      <c r="B28" s="2">
        <f t="shared" si="0"/>
        <v>4.7866921366840822</v>
      </c>
    </row>
    <row r="29" spans="1:2" ht="19.95" customHeight="1" x14ac:dyDescent="0.3">
      <c r="A29" s="2">
        <v>28</v>
      </c>
      <c r="B29" s="2">
        <f t="shared" si="0"/>
        <v>5.3606182012437218</v>
      </c>
    </row>
    <row r="30" spans="1:2" ht="19.95" customHeight="1" x14ac:dyDescent="0.3">
      <c r="A30" s="2">
        <v>29</v>
      </c>
      <c r="B30" s="2">
        <f t="shared" si="0"/>
        <v>5.7801367753684412</v>
      </c>
    </row>
    <row r="31" spans="1:2" ht="19.95" customHeight="1" x14ac:dyDescent="0.3">
      <c r="A31" s="2">
        <v>30</v>
      </c>
      <c r="B31" s="2">
        <f t="shared" si="0"/>
        <v>5.9889871167196933</v>
      </c>
    </row>
    <row r="32" spans="1:2" ht="19.95" customHeight="1" x14ac:dyDescent="0.3">
      <c r="A32" s="2">
        <v>31</v>
      </c>
      <c r="B32" s="2">
        <f t="shared" si="0"/>
        <v>5.9777831586619445</v>
      </c>
    </row>
    <row r="33" spans="1:2" ht="19.95" customHeight="1" x14ac:dyDescent="0.3">
      <c r="A33" s="2">
        <v>32</v>
      </c>
      <c r="B33" s="2">
        <f t="shared" si="0"/>
        <v>5.7861019543715786</v>
      </c>
    </row>
    <row r="34" spans="1:2" ht="19.95" customHeight="1" x14ac:dyDescent="0.3">
      <c r="A34" s="2">
        <v>33</v>
      </c>
      <c r="B34" s="2">
        <f t="shared" si="0"/>
        <v>5.493677595784705</v>
      </c>
    </row>
    <row r="35" spans="1:2" ht="19.95" customHeight="1" x14ac:dyDescent="0.3">
      <c r="A35" s="2">
        <v>34</v>
      </c>
      <c r="B35" s="2">
        <f t="shared" si="0"/>
        <v>5.2026600019641833</v>
      </c>
    </row>
    <row r="36" spans="1:2" ht="19.95" customHeight="1" x14ac:dyDescent="0.3">
      <c r="A36" s="2">
        <v>35</v>
      </c>
      <c r="B36" s="2">
        <f t="shared" si="0"/>
        <v>5.0148860801753896</v>
      </c>
    </row>
    <row r="37" spans="1:2" ht="19.95" customHeight="1" x14ac:dyDescent="0.3">
      <c r="A37" s="2">
        <v>36</v>
      </c>
      <c r="B37" s="2">
        <f t="shared" si="0"/>
        <v>5.0092205335636786</v>
      </c>
    </row>
    <row r="38" spans="1:2" ht="19.95" customHeight="1" x14ac:dyDescent="0.3">
      <c r="A38" s="2">
        <v>37</v>
      </c>
      <c r="B38" s="2">
        <f t="shared" si="0"/>
        <v>5.2240080926290382</v>
      </c>
    </row>
    <row r="39" spans="1:2" ht="19.95" customHeight="1" x14ac:dyDescent="0.3">
      <c r="A39" s="2">
        <v>38</v>
      </c>
      <c r="B39" s="2">
        <f t="shared" si="0"/>
        <v>5.6485416317833685</v>
      </c>
    </row>
    <row r="40" spans="1:2" ht="19.95" customHeight="1" x14ac:dyDescent="0.3">
      <c r="A40" s="2">
        <v>39</v>
      </c>
      <c r="B40" s="2">
        <f t="shared" si="0"/>
        <v>6.2254445553089441</v>
      </c>
    </row>
    <row r="41" spans="1:2" ht="19.95" customHeight="1" x14ac:dyDescent="0.3">
      <c r="A41" s="2">
        <v>40</v>
      </c>
      <c r="B41" s="2">
        <f t="shared" si="0"/>
        <v>6.8634373606024583</v>
      </c>
    </row>
    <row r="42" spans="1:2" ht="19.95" customHeight="1" x14ac:dyDescent="0.3">
      <c r="A42" s="2">
        <v>41</v>
      </c>
      <c r="B42" s="2">
        <f t="shared" si="0"/>
        <v>7.4576477581514844</v>
      </c>
    </row>
    <row r="43" spans="1:2" ht="19.95" customHeight="1" x14ac:dyDescent="0.3">
      <c r="A43" s="2">
        <v>42</v>
      </c>
      <c r="B43" s="2">
        <f t="shared" si="0"/>
        <v>7.9129452507276277</v>
      </c>
    </row>
    <row r="44" spans="1:2" ht="19.95" customHeight="1" x14ac:dyDescent="0.3">
      <c r="A44" s="2">
        <v>43</v>
      </c>
      <c r="B44" s="2">
        <f t="shared" si="0"/>
        <v>8.1651081178356577</v>
      </c>
    </row>
    <row r="45" spans="1:2" ht="19.95" customHeight="1" x14ac:dyDescent="0.3">
      <c r="A45" s="2">
        <v>44</v>
      </c>
      <c r="B45" s="2">
        <f t="shared" si="0"/>
        <v>8.1951130515151487</v>
      </c>
    </row>
    <row r="46" spans="1:2" ht="19.95" customHeight="1" x14ac:dyDescent="0.3">
      <c r="A46" s="2">
        <v>45</v>
      </c>
      <c r="B46" s="2">
        <f t="shared" si="0"/>
        <v>8.0333679321116591</v>
      </c>
    </row>
    <row r="47" spans="1:2" ht="19.95" customHeight="1" x14ac:dyDescent="0.3">
      <c r="A47" s="2">
        <v>46</v>
      </c>
      <c r="B47" s="2">
        <f t="shared" si="0"/>
        <v>7.7529459314386173</v>
      </c>
    </row>
    <row r="48" spans="1:2" ht="19.95" customHeight="1" x14ac:dyDescent="0.3">
      <c r="A48" s="2">
        <v>47</v>
      </c>
      <c r="B48" s="2">
        <f t="shared" si="0"/>
        <v>7.4533263872971771</v>
      </c>
    </row>
    <row r="49" spans="1:2" ht="19.95" customHeight="1" thickBot="1" x14ac:dyDescent="0.35">
      <c r="A49" s="2">
        <v>48</v>
      </c>
      <c r="B49" s="2">
        <f t="shared" si="0"/>
        <v>7.2382601814822234</v>
      </c>
    </row>
    <row r="50" spans="1:2" ht="19.95" customHeight="1" x14ac:dyDescent="0.3">
      <c r="A50" s="4">
        <v>49</v>
      </c>
      <c r="B50" s="6">
        <f t="shared" si="0"/>
        <v>7.19268467909711</v>
      </c>
    </row>
    <row r="51" spans="1:2" ht="19.95" customHeight="1" x14ac:dyDescent="0.3">
      <c r="A51" s="8">
        <v>50</v>
      </c>
      <c r="B51" s="9">
        <f t="shared" si="0"/>
        <v>7.3638247640924455</v>
      </c>
    </row>
    <row r="52" spans="1:2" ht="19.95" customHeight="1" x14ac:dyDescent="0.3">
      <c r="A52" s="8">
        <v>51</v>
      </c>
      <c r="B52" s="9">
        <f t="shared" si="0"/>
        <v>7.7506850797849731</v>
      </c>
    </row>
    <row r="53" spans="1:2" ht="19.95" customHeight="1" x14ac:dyDescent="0.3">
      <c r="A53" s="8">
        <v>52</v>
      </c>
      <c r="B53" s="9">
        <f t="shared" si="0"/>
        <v>8.3042715004155916</v>
      </c>
    </row>
    <row r="54" spans="1:2" ht="19.95" customHeight="1" x14ac:dyDescent="0.3">
      <c r="A54" s="8">
        <v>53</v>
      </c>
      <c r="B54" s="9">
        <f t="shared" si="0"/>
        <v>8.9384925552799697</v>
      </c>
    </row>
    <row r="55" spans="1:2" ht="19.95" customHeight="1" thickBot="1" x14ac:dyDescent="0.35">
      <c r="A55" s="10">
        <v>54</v>
      </c>
      <c r="B55" s="12">
        <f t="shared" si="0"/>
        <v>9.5493151871308903</v>
      </c>
    </row>
  </sheetData>
  <phoneticPr fontId="1" type="noConversion"/>
  <pageMargins left="0.7" right="0.7" top="0.75" bottom="0.75" header="0.3" footer="0.3"/>
  <pageSetup paperSize="9" scale="4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4F3E-7501-45A3-891B-9A8985ACBE81}">
  <sheetPr>
    <pageSetUpPr fitToPage="1"/>
  </sheetPr>
  <dimension ref="A1:H49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8" ht="19.95" customHeight="1" x14ac:dyDescent="0.3">
      <c r="A1" s="2" t="s">
        <v>0</v>
      </c>
      <c r="B1" s="2" t="s">
        <v>10</v>
      </c>
      <c r="C1" s="2" t="s">
        <v>12</v>
      </c>
      <c r="D1" s="2" t="s">
        <v>15</v>
      </c>
      <c r="E1" s="2" t="s">
        <v>14</v>
      </c>
      <c r="F1" s="2" t="s">
        <v>24</v>
      </c>
      <c r="G1" s="4" t="s">
        <v>25</v>
      </c>
      <c r="H1" s="6">
        <f>AVERAGE(E2:E49)</f>
        <v>3.1900497132487846</v>
      </c>
    </row>
    <row r="2" spans="1:8" ht="19.95" customHeight="1" thickBot="1" x14ac:dyDescent="0.35">
      <c r="A2" s="2">
        <v>1</v>
      </c>
      <c r="B2" s="2">
        <f>'1.(g-b)'!H2</f>
        <v>0.31986475208604631</v>
      </c>
      <c r="C2" s="2">
        <f>(A2*'1.(g-c)'!$J$4+'1.(g-c)'!$J$3)*'1.(g-d)'!E2</f>
        <v>0.13384645506549972</v>
      </c>
      <c r="D2" s="2">
        <f>C2-B2</f>
        <v>-0.18601829702054659</v>
      </c>
      <c r="E2" s="2">
        <f>POWER(D2,2)</f>
        <v>3.460280682642429E-2</v>
      </c>
      <c r="F2" s="2">
        <f>ABS(D2)/ABS(B2)</f>
        <v>0.58155297139619222</v>
      </c>
      <c r="G2" s="10" t="s">
        <v>26</v>
      </c>
      <c r="H2" s="19">
        <f>AVERAGE(F2:F49)</f>
        <v>0.39064422988496172</v>
      </c>
    </row>
    <row r="3" spans="1:8" ht="19.95" customHeight="1" x14ac:dyDescent="0.3">
      <c r="A3" s="2">
        <v>2</v>
      </c>
      <c r="B3" s="2">
        <f>'1.(g-b)'!H3</f>
        <v>1.1444562311639808</v>
      </c>
      <c r="C3" s="2">
        <f>(A3*'1.(g-c)'!$J$4+'1.(g-c)'!$J$3)*'1.(g-d)'!E3</f>
        <v>0.46581146642331922</v>
      </c>
      <c r="D3" s="2">
        <f t="shared" ref="D3:D49" si="0">C3-B3</f>
        <v>-0.67864476474066149</v>
      </c>
      <c r="E3" s="2">
        <f t="shared" ref="E3:E49" si="1">POWER(D3,2)</f>
        <v>0.46055871670990778</v>
      </c>
      <c r="F3" s="2">
        <f t="shared" ref="F3:F49" si="2">ABS(D3)/ABS(B3)</f>
        <v>0.59298446394095738</v>
      </c>
    </row>
    <row r="4" spans="1:8" ht="19.95" customHeight="1" x14ac:dyDescent="0.3">
      <c r="A4" s="2">
        <v>3</v>
      </c>
      <c r="B4" s="2">
        <f>'1.(g-b)'!H4</f>
        <v>1.0886664010974836</v>
      </c>
      <c r="C4" s="2">
        <f>(A4*'1.(g-c)'!$J$4+'1.(g-c)'!$J$3)*'1.(g-d)'!E4</f>
        <v>0.60081163683078809</v>
      </c>
      <c r="D4" s="2">
        <f t="shared" si="0"/>
        <v>-0.4878547642666955</v>
      </c>
      <c r="E4" s="2">
        <f t="shared" si="1"/>
        <v>0.23800227101771304</v>
      </c>
      <c r="F4" s="2">
        <f t="shared" si="2"/>
        <v>0.44812144820019206</v>
      </c>
    </row>
    <row r="5" spans="1:8" ht="19.95" customHeight="1" x14ac:dyDescent="0.3">
      <c r="A5" s="2">
        <v>4</v>
      </c>
      <c r="B5" s="2">
        <f>'1.(g-b)'!H5</f>
        <v>1.56713005191419</v>
      </c>
      <c r="C5" s="2">
        <f>(A5*'1.(g-c)'!$J$4+'1.(g-c)'!$J$3)*'1.(g-d)'!E5</f>
        <v>0.97381451960029419</v>
      </c>
      <c r="D5" s="2">
        <f t="shared" si="0"/>
        <v>-0.59331553231389578</v>
      </c>
      <c r="E5" s="2">
        <f t="shared" si="1"/>
        <v>0.3520233208849215</v>
      </c>
      <c r="F5" s="2">
        <f t="shared" si="2"/>
        <v>0.37860006040288957</v>
      </c>
    </row>
    <row r="6" spans="1:8" ht="19.95" customHeight="1" x14ac:dyDescent="0.3">
      <c r="A6" s="2">
        <v>5</v>
      </c>
      <c r="B6" s="2">
        <f>'1.(g-b)'!H6</f>
        <v>2.0490351087571739</v>
      </c>
      <c r="C6" s="2">
        <f>(A6*'1.(g-c)'!$J$4+'1.(g-c)'!$J$3)*'1.(g-d)'!E6</f>
        <v>1.2003505619691774</v>
      </c>
      <c r="D6" s="2">
        <f t="shared" si="0"/>
        <v>-0.84868454678799643</v>
      </c>
      <c r="E6" s="2">
        <f t="shared" si="1"/>
        <v>0.72026545995674696</v>
      </c>
      <c r="F6" s="2">
        <f t="shared" si="2"/>
        <v>0.41418741102135598</v>
      </c>
    </row>
    <row r="7" spans="1:8" ht="19.95" customHeight="1" x14ac:dyDescent="0.3">
      <c r="A7" s="2">
        <v>6</v>
      </c>
      <c r="B7" s="2">
        <f>'1.(g-b)'!H7</f>
        <v>0.45950005357004819</v>
      </c>
      <c r="C7" s="2">
        <f>(A7*'1.(g-c)'!$J$4+'1.(g-c)'!$J$3)*'1.(g-d)'!E7</f>
        <v>0.90796682481544333</v>
      </c>
      <c r="D7" s="2">
        <f t="shared" si="0"/>
        <v>0.44846677124539513</v>
      </c>
      <c r="E7" s="2">
        <f t="shared" si="1"/>
        <v>0.20112244491126957</v>
      </c>
      <c r="F7" s="2">
        <f t="shared" si="2"/>
        <v>0.97598850698943151</v>
      </c>
    </row>
    <row r="8" spans="1:8" ht="19.95" customHeight="1" x14ac:dyDescent="0.3">
      <c r="A8" s="2">
        <v>7</v>
      </c>
      <c r="B8" s="2">
        <f>'1.(g-b)'!H8</f>
        <v>1.6888676155843858</v>
      </c>
      <c r="C8" s="2">
        <f>(A8*'1.(g-c)'!$J$4+'1.(g-c)'!$J$3)*'1.(g-d)'!E8</f>
        <v>1.4129457021034306</v>
      </c>
      <c r="D8" s="2">
        <f t="shared" si="0"/>
        <v>-0.27592191348095518</v>
      </c>
      <c r="E8" s="2">
        <f t="shared" si="1"/>
        <v>7.6132902338991712E-2</v>
      </c>
      <c r="F8" s="2">
        <f t="shared" si="2"/>
        <v>0.16337687509359936</v>
      </c>
    </row>
    <row r="9" spans="1:8" ht="19.95" customHeight="1" x14ac:dyDescent="0.3">
      <c r="A9" s="2">
        <v>8</v>
      </c>
      <c r="B9" s="2">
        <f>'1.(g-b)'!H9</f>
        <v>1.0839573783668033</v>
      </c>
      <c r="C9" s="2">
        <f>(A9*'1.(g-c)'!$J$4+'1.(g-c)'!$J$3)*'1.(g-d)'!E9</f>
        <v>1.2996237345195523</v>
      </c>
      <c r="D9" s="2">
        <f t="shared" si="0"/>
        <v>0.21566635615274898</v>
      </c>
      <c r="E9" s="2">
        <f t="shared" si="1"/>
        <v>4.6511977176204367E-2</v>
      </c>
      <c r="F9" s="2">
        <f t="shared" si="2"/>
        <v>0.19896202605096255</v>
      </c>
    </row>
    <row r="10" spans="1:8" ht="19.95" customHeight="1" x14ac:dyDescent="0.3">
      <c r="A10" s="2">
        <v>9</v>
      </c>
      <c r="B10" s="2">
        <f>'1.(g-b)'!H10</f>
        <v>0.49323053239443787</v>
      </c>
      <c r="C10" s="2">
        <f>(A10*'1.(g-c)'!$J$4+'1.(g-c)'!$J$3)*'1.(g-d)'!E10</f>
        <v>1.1751285766018023</v>
      </c>
      <c r="D10" s="2">
        <f t="shared" si="0"/>
        <v>0.68189804420736433</v>
      </c>
      <c r="E10" s="2">
        <f t="shared" si="1"/>
        <v>0.46498494269382862</v>
      </c>
      <c r="F10" s="2">
        <f t="shared" si="2"/>
        <v>1.3825138539113158</v>
      </c>
    </row>
    <row r="11" spans="1:8" ht="19.95" customHeight="1" x14ac:dyDescent="0.3">
      <c r="A11" s="2">
        <v>10</v>
      </c>
      <c r="B11" s="2">
        <f>'1.(g-b)'!H11</f>
        <v>0.49062043269532796</v>
      </c>
      <c r="C11" s="2">
        <f>(A11*'1.(g-c)'!$J$4+'1.(g-c)'!$J$3)*'1.(g-d)'!E11</f>
        <v>1.266509342386217</v>
      </c>
      <c r="D11" s="2">
        <f t="shared" si="0"/>
        <v>0.77588890969088908</v>
      </c>
      <c r="E11" s="2">
        <f t="shared" si="1"/>
        <v>0.6020036001813166</v>
      </c>
      <c r="F11" s="2">
        <f t="shared" si="2"/>
        <v>1.581444346759832</v>
      </c>
    </row>
    <row r="12" spans="1:8" ht="19.95" customHeight="1" x14ac:dyDescent="0.3">
      <c r="A12" s="2">
        <v>11</v>
      </c>
      <c r="B12" s="2">
        <f>'1.(g-b)'!H12</f>
        <v>0.78305642923255014</v>
      </c>
      <c r="C12" s="2">
        <f>(A12*'1.(g-c)'!$J$4+'1.(g-c)'!$J$3)*'1.(g-d)'!E12</f>
        <v>1.3667280031593145</v>
      </c>
      <c r="D12" s="2">
        <f t="shared" si="0"/>
        <v>0.58367157392676439</v>
      </c>
      <c r="E12" s="2">
        <f t="shared" si="1"/>
        <v>0.34067250621014639</v>
      </c>
      <c r="F12" s="2">
        <f t="shared" si="2"/>
        <v>0.74537613400199421</v>
      </c>
    </row>
    <row r="13" spans="1:8" ht="19.95" customHeight="1" x14ac:dyDescent="0.3">
      <c r="A13" s="2">
        <v>12</v>
      </c>
      <c r="B13" s="2">
        <f>'1.(g-b)'!H13</f>
        <v>1.8142216461913603</v>
      </c>
      <c r="C13" s="2">
        <f>(A13*'1.(g-c)'!$J$4+'1.(g-c)'!$J$3)*'1.(g-d)'!E13</f>
        <v>1.6552591745436505</v>
      </c>
      <c r="D13" s="2">
        <f t="shared" si="0"/>
        <v>-0.15896247164770982</v>
      </c>
      <c r="E13" s="2">
        <f t="shared" si="1"/>
        <v>2.5269067392348951E-2</v>
      </c>
      <c r="F13" s="2">
        <f t="shared" si="2"/>
        <v>8.762020450005302E-2</v>
      </c>
    </row>
    <row r="14" spans="1:8" ht="19.95" customHeight="1" x14ac:dyDescent="0.3">
      <c r="A14" s="2">
        <v>13</v>
      </c>
      <c r="B14" s="2">
        <f>'1.(g-b)'!H14</f>
        <v>1.4063395708405799</v>
      </c>
      <c r="C14" s="2">
        <f>(A14*'1.(g-c)'!$J$4+'1.(g-c)'!$J$3)*'1.(g-d)'!E14</f>
        <v>3.23031757179097</v>
      </c>
      <c r="D14" s="2">
        <f t="shared" si="0"/>
        <v>1.8239780009503901</v>
      </c>
      <c r="E14" s="2">
        <f t="shared" si="1"/>
        <v>3.3268957479509811</v>
      </c>
      <c r="F14" s="2">
        <f t="shared" si="2"/>
        <v>1.2969684127285024</v>
      </c>
    </row>
    <row r="15" spans="1:8" ht="19.95" customHeight="1" x14ac:dyDescent="0.3">
      <c r="A15" s="2">
        <v>14</v>
      </c>
      <c r="B15" s="2">
        <f>'1.(g-b)'!H15</f>
        <v>2.2706539828550776</v>
      </c>
      <c r="C15" s="2">
        <f>(A15*'1.(g-c)'!$J$4+'1.(g-c)'!$J$3)*'1.(g-d)'!E15</f>
        <v>4.1464042953367626</v>
      </c>
      <c r="D15" s="2">
        <f t="shared" si="0"/>
        <v>1.875750312481685</v>
      </c>
      <c r="E15" s="2">
        <f t="shared" si="1"/>
        <v>3.5184392347751388</v>
      </c>
      <c r="F15" s="2">
        <f t="shared" si="2"/>
        <v>0.82608373034589444</v>
      </c>
    </row>
    <row r="16" spans="1:8" ht="19.95" customHeight="1" x14ac:dyDescent="0.3">
      <c r="A16" s="2">
        <v>15</v>
      </c>
      <c r="B16" s="2">
        <f>'1.(g-b)'!H16</f>
        <v>3.0063437790844048</v>
      </c>
      <c r="C16" s="2">
        <f>(A16*'1.(g-c)'!$J$4+'1.(g-c)'!$J$3)*'1.(g-d)'!E16</f>
        <v>3.4632895427057049</v>
      </c>
      <c r="D16" s="2">
        <f t="shared" si="0"/>
        <v>0.45694576362130013</v>
      </c>
      <c r="E16" s="2">
        <f t="shared" si="1"/>
        <v>0.20879943089145309</v>
      </c>
      <c r="F16" s="2">
        <f t="shared" si="2"/>
        <v>0.15199384940615973</v>
      </c>
    </row>
    <row r="17" spans="1:6" ht="19.95" customHeight="1" x14ac:dyDescent="0.3">
      <c r="A17" s="2">
        <v>16</v>
      </c>
      <c r="B17" s="2">
        <f>'1.(g-b)'!H17</f>
        <v>4.0934989530941106</v>
      </c>
      <c r="C17" s="2">
        <f>(A17*'1.(g-c)'!$J$4+'1.(g-c)'!$J$3)*'1.(g-d)'!E17</f>
        <v>4.2948578154206265</v>
      </c>
      <c r="D17" s="2">
        <f t="shared" si="0"/>
        <v>0.2013588623265159</v>
      </c>
      <c r="E17" s="2">
        <f t="shared" si="1"/>
        <v>4.0545391437428781E-2</v>
      </c>
      <c r="F17" s="2">
        <f t="shared" si="2"/>
        <v>4.9189914211243871E-2</v>
      </c>
    </row>
    <row r="18" spans="1:6" ht="19.95" customHeight="1" x14ac:dyDescent="0.3">
      <c r="A18" s="2">
        <v>17</v>
      </c>
      <c r="B18" s="2">
        <f>'1.(g-b)'!H18</f>
        <v>3.155980756762196</v>
      </c>
      <c r="C18" s="2">
        <f>(A18*'1.(g-c)'!$J$4+'1.(g-c)'!$J$3)*'1.(g-d)'!E18</f>
        <v>4.3880347021040587</v>
      </c>
      <c r="D18" s="2">
        <f t="shared" si="0"/>
        <v>1.2320539453418626</v>
      </c>
      <c r="E18" s="2">
        <f t="shared" si="1"/>
        <v>1.5179569242324495</v>
      </c>
      <c r="F18" s="2">
        <f t="shared" si="2"/>
        <v>0.39038702713949985</v>
      </c>
    </row>
    <row r="19" spans="1:6" ht="19.95" customHeight="1" x14ac:dyDescent="0.3">
      <c r="A19" s="2">
        <v>18</v>
      </c>
      <c r="B19" s="2">
        <f>'1.(g-b)'!H19</f>
        <v>3.6299633005032561</v>
      </c>
      <c r="C19" s="2">
        <f>(A19*'1.(g-c)'!$J$4+'1.(g-c)'!$J$3)*'1.(g-d)'!E19</f>
        <v>2.8822706444717241</v>
      </c>
      <c r="D19" s="2">
        <f t="shared" si="0"/>
        <v>-0.74769265603153201</v>
      </c>
      <c r="E19" s="2">
        <f t="shared" si="1"/>
        <v>0.5590443078834868</v>
      </c>
      <c r="F19" s="2">
        <f t="shared" si="2"/>
        <v>0.20597802074965119</v>
      </c>
    </row>
    <row r="20" spans="1:6" ht="19.95" customHeight="1" x14ac:dyDescent="0.3">
      <c r="A20" s="2">
        <v>19</v>
      </c>
      <c r="B20" s="2">
        <f>'1.(g-b)'!H20</f>
        <v>3.9897560443122395</v>
      </c>
      <c r="C20" s="2">
        <f>(A20*'1.(g-c)'!$J$4+'1.(g-c)'!$J$3)*'1.(g-d)'!E20</f>
        <v>4.0139755693378598</v>
      </c>
      <c r="D20" s="2">
        <f t="shared" si="0"/>
        <v>2.4219525025620303E-2</v>
      </c>
      <c r="E20" s="2">
        <f t="shared" si="1"/>
        <v>5.8658539246664819E-4</v>
      </c>
      <c r="F20" s="2">
        <f t="shared" si="2"/>
        <v>6.0704275541226243E-3</v>
      </c>
    </row>
    <row r="21" spans="1:6" ht="19.95" customHeight="1" x14ac:dyDescent="0.3">
      <c r="A21" s="2">
        <v>20</v>
      </c>
      <c r="B21" s="2">
        <f>'1.(g-b)'!H21</f>
        <v>3.7966994028863956</v>
      </c>
      <c r="C21" s="2">
        <f>(A21*'1.(g-c)'!$J$4+'1.(g-c)'!$J$3)*'1.(g-d)'!E21</f>
        <v>3.3738483782222439</v>
      </c>
      <c r="D21" s="2">
        <f t="shared" si="0"/>
        <v>-0.4228510246641517</v>
      </c>
      <c r="E21" s="2">
        <f t="shared" si="1"/>
        <v>0.17880298905952302</v>
      </c>
      <c r="F21" s="2">
        <f t="shared" si="2"/>
        <v>0.11137332187601795</v>
      </c>
    </row>
    <row r="22" spans="1:6" ht="19.95" customHeight="1" x14ac:dyDescent="0.3">
      <c r="A22" s="2">
        <v>21</v>
      </c>
      <c r="B22" s="2">
        <f>'1.(g-b)'!H22</f>
        <v>2.7923703010604224</v>
      </c>
      <c r="C22" s="2">
        <f>(A22*'1.(g-c)'!$J$4+'1.(g-c)'!$J$3)*'1.(g-d)'!E22</f>
        <v>2.8304907039140632</v>
      </c>
      <c r="D22" s="2">
        <f t="shared" si="0"/>
        <v>3.8120402853640822E-2</v>
      </c>
      <c r="E22" s="2">
        <f t="shared" si="1"/>
        <v>1.4531651137238673E-3</v>
      </c>
      <c r="F22" s="2">
        <f t="shared" si="2"/>
        <v>1.3651628811251978E-2</v>
      </c>
    </row>
    <row r="23" spans="1:6" ht="19.95" customHeight="1" x14ac:dyDescent="0.3">
      <c r="A23" s="2">
        <v>22</v>
      </c>
      <c r="B23" s="2">
        <f>'1.(g-b)'!H23</f>
        <v>2.9301043348950904</v>
      </c>
      <c r="C23" s="2">
        <f>(A23*'1.(g-c)'!$J$4+'1.(g-c)'!$J$3)*'1.(g-d)'!E23</f>
        <v>2.8631667517556929</v>
      </c>
      <c r="D23" s="2">
        <f t="shared" si="0"/>
        <v>-6.6937583139397461E-2</v>
      </c>
      <c r="E23" s="2">
        <f t="shared" si="1"/>
        <v>4.4806400365437473E-3</v>
      </c>
      <c r="F23" s="2">
        <f t="shared" si="2"/>
        <v>2.2844778031357746E-2</v>
      </c>
    </row>
    <row r="24" spans="1:6" ht="19.95" customHeight="1" x14ac:dyDescent="0.3">
      <c r="A24" s="2">
        <v>23</v>
      </c>
      <c r="B24" s="2">
        <f>'1.(g-b)'!H24</f>
        <v>2.8443695661371096</v>
      </c>
      <c r="C24" s="2">
        <f>(A24*'1.(g-c)'!$J$4+'1.(g-c)'!$J$3)*'1.(g-d)'!E24</f>
        <v>2.9259251499836809</v>
      </c>
      <c r="D24" s="2">
        <f t="shared" si="0"/>
        <v>8.1555583846571356E-2</v>
      </c>
      <c r="E24" s="2">
        <f t="shared" si="1"/>
        <v>6.6513132565551303E-3</v>
      </c>
      <c r="F24" s="2">
        <f t="shared" si="2"/>
        <v>2.8672639736238854E-2</v>
      </c>
    </row>
    <row r="25" spans="1:6" ht="19.95" customHeight="1" x14ac:dyDescent="0.3">
      <c r="A25" s="2">
        <v>24</v>
      </c>
      <c r="B25" s="2">
        <f>'1.(g-b)'!H25</f>
        <v>2.8578946944738601</v>
      </c>
      <c r="C25" s="2">
        <f>(A25*'1.(g-c)'!$J$4+'1.(g-c)'!$J$3)*'1.(g-d)'!E25</f>
        <v>3.3796812126368172</v>
      </c>
      <c r="D25" s="2">
        <f t="shared" si="0"/>
        <v>0.52178651816295707</v>
      </c>
      <c r="E25" s="2">
        <f t="shared" si="1"/>
        <v>0.27226117053662191</v>
      </c>
      <c r="F25" s="2">
        <f t="shared" si="2"/>
        <v>0.18257723742302487</v>
      </c>
    </row>
    <row r="26" spans="1:6" ht="19.95" customHeight="1" x14ac:dyDescent="0.3">
      <c r="A26" s="2">
        <v>25</v>
      </c>
      <c r="B26" s="2">
        <f>'1.(g-b)'!H26</f>
        <v>4.516597682502514</v>
      </c>
      <c r="C26" s="2">
        <f>(A26*'1.(g-c)'!$J$4+'1.(g-c)'!$J$3)*'1.(g-d)'!E26</f>
        <v>6.3267886885164408</v>
      </c>
      <c r="D26" s="2">
        <f t="shared" si="0"/>
        <v>1.8101910060139268</v>
      </c>
      <c r="E26" s="2">
        <f t="shared" si="1"/>
        <v>3.2767914782537124</v>
      </c>
      <c r="F26" s="2">
        <f t="shared" si="2"/>
        <v>0.40078641784427282</v>
      </c>
    </row>
    <row r="27" spans="1:6" ht="19.95" customHeight="1" x14ac:dyDescent="0.3">
      <c r="A27" s="2">
        <v>26</v>
      </c>
      <c r="B27" s="2">
        <f>'1.(g-b)'!H27</f>
        <v>4.2062903581826543</v>
      </c>
      <c r="C27" s="2">
        <f>(A27*'1.(g-c)'!$J$4+'1.(g-c)'!$J$3)*'1.(g-d)'!E27</f>
        <v>7.8269971242502052</v>
      </c>
      <c r="D27" s="2">
        <f t="shared" si="0"/>
        <v>3.6207067660675509</v>
      </c>
      <c r="E27" s="2">
        <f t="shared" si="1"/>
        <v>13.109517485847343</v>
      </c>
      <c r="F27" s="2">
        <f t="shared" si="2"/>
        <v>0.86078383985643181</v>
      </c>
    </row>
    <row r="28" spans="1:6" ht="19.95" customHeight="1" x14ac:dyDescent="0.3">
      <c r="A28" s="2">
        <v>27</v>
      </c>
      <c r="B28" s="2">
        <f>'1.(g-b)'!H28</f>
        <v>3.7835861160075606</v>
      </c>
      <c r="C28" s="2">
        <f>(A28*'1.(g-c)'!$J$4+'1.(g-c)'!$J$3)*'1.(g-d)'!E28</f>
        <v>6.3257674485806215</v>
      </c>
      <c r="D28" s="2">
        <f t="shared" si="0"/>
        <v>2.5421813325730609</v>
      </c>
      <c r="E28" s="2">
        <f t="shared" si="1"/>
        <v>6.4626859276829434</v>
      </c>
      <c r="F28" s="2">
        <f t="shared" si="2"/>
        <v>0.67189730975532025</v>
      </c>
    </row>
    <row r="29" spans="1:6" ht="19.95" customHeight="1" x14ac:dyDescent="0.3">
      <c r="A29" s="2">
        <v>28</v>
      </c>
      <c r="B29" s="2">
        <f>'1.(g-b)'!H29</f>
        <v>5.8337202508880157</v>
      </c>
      <c r="C29" s="2">
        <f>(A29*'1.(g-c)'!$J$4+'1.(g-c)'!$J$3)*'1.(g-d)'!E29</f>
        <v>7.6159011112409587</v>
      </c>
      <c r="D29" s="2">
        <f t="shared" si="0"/>
        <v>1.782180860352943</v>
      </c>
      <c r="E29" s="2">
        <f t="shared" si="1"/>
        <v>3.1761686190083562</v>
      </c>
      <c r="F29" s="2">
        <f t="shared" si="2"/>
        <v>0.30549645572765632</v>
      </c>
    </row>
    <row r="30" spans="1:6" ht="19.95" customHeight="1" x14ac:dyDescent="0.3">
      <c r="A30" s="2">
        <v>29</v>
      </c>
      <c r="B30" s="2">
        <f>'1.(g-b)'!H30</f>
        <v>6.895107072989398</v>
      </c>
      <c r="C30" s="2">
        <f>(A30*'1.(g-c)'!$J$4+'1.(g-c)'!$J$3)*'1.(g-d)'!E30</f>
        <v>7.5757188422389392</v>
      </c>
      <c r="D30" s="2">
        <f t="shared" si="0"/>
        <v>0.68061176924954125</v>
      </c>
      <c r="E30" s="2">
        <f t="shared" si="1"/>
        <v>0.4632323804409908</v>
      </c>
      <c r="F30" s="2">
        <f t="shared" si="2"/>
        <v>9.8709383631726488E-2</v>
      </c>
    </row>
    <row r="31" spans="1:6" ht="19.95" customHeight="1" x14ac:dyDescent="0.3">
      <c r="A31" s="2">
        <v>30</v>
      </c>
      <c r="B31" s="2">
        <f>'1.(g-b)'!H31</f>
        <v>5.3756861042840001</v>
      </c>
      <c r="C31" s="2">
        <f>(A31*'1.(g-c)'!$J$4+'1.(g-c)'!$J$3)*'1.(g-d)'!E31</f>
        <v>4.8565744641280055</v>
      </c>
      <c r="D31" s="2">
        <f t="shared" si="0"/>
        <v>-0.51911164015599454</v>
      </c>
      <c r="E31" s="2">
        <f t="shared" si="1"/>
        <v>0.26947689494544674</v>
      </c>
      <c r="F31" s="2">
        <f t="shared" si="2"/>
        <v>9.6566583331996136E-2</v>
      </c>
    </row>
    <row r="32" spans="1:6" ht="19.95" customHeight="1" x14ac:dyDescent="0.3">
      <c r="A32" s="2">
        <v>31</v>
      </c>
      <c r="B32" s="2">
        <f>'1.(g-b)'!H32</f>
        <v>5.8340821492902224</v>
      </c>
      <c r="C32" s="2">
        <f>(A32*'1.(g-c)'!$J$4+'1.(g-c)'!$J$3)*'1.(g-d)'!E32</f>
        <v>6.6150054365722895</v>
      </c>
      <c r="D32" s="2">
        <f t="shared" si="0"/>
        <v>0.78092328728206706</v>
      </c>
      <c r="E32" s="2">
        <f t="shared" si="1"/>
        <v>0.60984118061942982</v>
      </c>
      <c r="F32" s="2">
        <f t="shared" si="2"/>
        <v>0.13385538072635378</v>
      </c>
    </row>
    <row r="33" spans="1:6" ht="19.95" customHeight="1" x14ac:dyDescent="0.3">
      <c r="A33" s="2">
        <v>32</v>
      </c>
      <c r="B33" s="2">
        <f>'1.(g-b)'!H33</f>
        <v>5.8266752017408612</v>
      </c>
      <c r="C33" s="2">
        <f>(A33*'1.(g-c)'!$J$4+'1.(g-c)'!$J$3)*'1.(g-d)'!E33</f>
        <v>5.4480730219249365</v>
      </c>
      <c r="D33" s="2">
        <f t="shared" si="0"/>
        <v>-0.3786021798159247</v>
      </c>
      <c r="E33" s="2">
        <f t="shared" si="1"/>
        <v>0.14333961056136979</v>
      </c>
      <c r="F33" s="2">
        <f t="shared" si="2"/>
        <v>6.4977395634273225E-2</v>
      </c>
    </row>
    <row r="34" spans="1:6" ht="19.95" customHeight="1" x14ac:dyDescent="0.3">
      <c r="A34" s="2">
        <v>33</v>
      </c>
      <c r="B34" s="2">
        <f>'1.(g-b)'!H34</f>
        <v>5.9826082646499152</v>
      </c>
      <c r="C34" s="2">
        <f>(A34*'1.(g-c)'!$J$4+'1.(g-c)'!$J$3)*'1.(g-d)'!E34</f>
        <v>4.4858528312263237</v>
      </c>
      <c r="D34" s="2">
        <f t="shared" si="0"/>
        <v>-1.4967554334235915</v>
      </c>
      <c r="E34" s="2">
        <f t="shared" si="1"/>
        <v>2.2402768274830431</v>
      </c>
      <c r="F34" s="2">
        <f t="shared" si="2"/>
        <v>0.25018442913396693</v>
      </c>
    </row>
    <row r="35" spans="1:6" ht="19.95" customHeight="1" x14ac:dyDescent="0.3">
      <c r="A35" s="2">
        <v>34</v>
      </c>
      <c r="B35" s="2">
        <f>'1.(g-b)'!H35</f>
        <v>5.348399654327701</v>
      </c>
      <c r="C35" s="2">
        <f>(A35*'1.(g-c)'!$J$4+'1.(g-c)'!$J$3)*'1.(g-d)'!E35</f>
        <v>4.4598241611251686</v>
      </c>
      <c r="D35" s="2">
        <f t="shared" si="0"/>
        <v>-0.88857549320253248</v>
      </c>
      <c r="E35" s="2">
        <f t="shared" si="1"/>
        <v>0.78956640712012383</v>
      </c>
      <c r="F35" s="2">
        <f t="shared" si="2"/>
        <v>0.16613857427119053</v>
      </c>
    </row>
    <row r="36" spans="1:6" ht="19.95" customHeight="1" x14ac:dyDescent="0.3">
      <c r="A36" s="2">
        <v>35</v>
      </c>
      <c r="B36" s="2">
        <f>'1.(g-b)'!H36</f>
        <v>5.6967194651098305</v>
      </c>
      <c r="C36" s="2">
        <f>(A36*'1.(g-c)'!$J$4+'1.(g-c)'!$J$3)*'1.(g-d)'!E36</f>
        <v>4.485122296808048</v>
      </c>
      <c r="D36" s="2">
        <f t="shared" si="0"/>
        <v>-1.2115971683017825</v>
      </c>
      <c r="E36" s="2">
        <f t="shared" si="1"/>
        <v>1.4679676982368979</v>
      </c>
      <c r="F36" s="2">
        <f t="shared" si="2"/>
        <v>0.2126833128649461</v>
      </c>
    </row>
    <row r="37" spans="1:6" ht="19.95" customHeight="1" x14ac:dyDescent="0.3">
      <c r="A37" s="2">
        <v>36</v>
      </c>
      <c r="B37" s="2">
        <f>'1.(g-b)'!H37</f>
        <v>5.3461005261095753</v>
      </c>
      <c r="C37" s="2">
        <f>(A37*'1.(g-c)'!$J$4+'1.(g-c)'!$J$3)*'1.(g-d)'!E37</f>
        <v>5.1041032507299828</v>
      </c>
      <c r="D37" s="2">
        <f t="shared" si="0"/>
        <v>-0.24199727537959248</v>
      </c>
      <c r="E37" s="2">
        <f t="shared" si="1"/>
        <v>5.8562681291146314E-2</v>
      </c>
      <c r="F37" s="2">
        <f t="shared" si="2"/>
        <v>4.5266128872383356E-2</v>
      </c>
    </row>
    <row r="38" spans="1:6" ht="19.95" customHeight="1" x14ac:dyDescent="0.3">
      <c r="A38" s="2">
        <v>37</v>
      </c>
      <c r="B38" s="2">
        <f>'1.(g-b)'!H38</f>
        <v>4.3438410479927754</v>
      </c>
      <c r="C38" s="2">
        <f>(A38*'1.(g-c)'!$J$4+'1.(g-c)'!$J$3)*'1.(g-d)'!E38</f>
        <v>9.4232598052419103</v>
      </c>
      <c r="D38" s="2">
        <f t="shared" si="0"/>
        <v>5.0794187572491349</v>
      </c>
      <c r="E38" s="2">
        <f t="shared" si="1"/>
        <v>25.800494911494347</v>
      </c>
      <c r="F38" s="2">
        <f t="shared" si="2"/>
        <v>1.16933808146508</v>
      </c>
    </row>
    <row r="39" spans="1:6" ht="19.95" customHeight="1" x14ac:dyDescent="0.3">
      <c r="A39" s="2">
        <v>38</v>
      </c>
      <c r="B39" s="2">
        <f>'1.(g-b)'!H39</f>
        <v>5.2712055358062848</v>
      </c>
      <c r="C39" s="2">
        <f>(A39*'1.(g-c)'!$J$4+'1.(g-c)'!$J$3)*'1.(g-d)'!E39</f>
        <v>11.507589953163649</v>
      </c>
      <c r="D39" s="2">
        <f t="shared" si="0"/>
        <v>6.2363844173573639</v>
      </c>
      <c r="E39" s="2">
        <f t="shared" si="1"/>
        <v>38.892490601057744</v>
      </c>
      <c r="F39" s="2">
        <f t="shared" si="2"/>
        <v>1.1831040119750225</v>
      </c>
    </row>
    <row r="40" spans="1:6" ht="19.95" customHeight="1" x14ac:dyDescent="0.3">
      <c r="A40" s="2">
        <v>39</v>
      </c>
      <c r="B40" s="2">
        <f>'1.(g-b)'!H40</f>
        <v>6.6322967672084623</v>
      </c>
      <c r="C40" s="2">
        <f>(A40*'1.(g-c)'!$J$4+'1.(g-c)'!$J$3)*'1.(g-d)'!E40</f>
        <v>9.1882453544555389</v>
      </c>
      <c r="D40" s="2">
        <f t="shared" si="0"/>
        <v>2.5559485872470766</v>
      </c>
      <c r="E40" s="2">
        <f t="shared" si="1"/>
        <v>6.5328731806503271</v>
      </c>
      <c r="F40" s="2">
        <f t="shared" si="2"/>
        <v>0.38537910424700084</v>
      </c>
    </row>
    <row r="41" spans="1:6" ht="19.95" customHeight="1" x14ac:dyDescent="0.3">
      <c r="A41" s="2">
        <v>40</v>
      </c>
      <c r="B41" s="2">
        <f>'1.(g-b)'!H41</f>
        <v>7.3454929006767795</v>
      </c>
      <c r="C41" s="2">
        <f>(A41*'1.(g-c)'!$J$4+'1.(g-c)'!$J$3)*'1.(g-d)'!E41</f>
        <v>10.93694440706129</v>
      </c>
      <c r="D41" s="2">
        <f t="shared" si="0"/>
        <v>3.5914515063845105</v>
      </c>
      <c r="E41" s="2">
        <f t="shared" si="1"/>
        <v>12.89852392271157</v>
      </c>
      <c r="F41" s="2">
        <f t="shared" si="2"/>
        <v>0.48893267680561109</v>
      </c>
    </row>
    <row r="42" spans="1:6" ht="19.95" customHeight="1" x14ac:dyDescent="0.3">
      <c r="A42" s="2">
        <v>41</v>
      </c>
      <c r="B42" s="2">
        <f>'1.(g-b)'!H42</f>
        <v>7.1424482346991827</v>
      </c>
      <c r="C42" s="2">
        <f>(A42*'1.(g-c)'!$J$4+'1.(g-c)'!$J$3)*'1.(g-d)'!E42</f>
        <v>10.763402982373821</v>
      </c>
      <c r="D42" s="2">
        <f t="shared" si="0"/>
        <v>3.620954747674638</v>
      </c>
      <c r="E42" s="2">
        <f t="shared" si="1"/>
        <v>13.111313284707501</v>
      </c>
      <c r="F42" s="2">
        <f t="shared" si="2"/>
        <v>0.50696268683942958</v>
      </c>
    </row>
    <row r="43" spans="1:6" ht="19.95" customHeight="1" x14ac:dyDescent="0.3">
      <c r="A43" s="2">
        <v>42</v>
      </c>
      <c r="B43" s="2">
        <f>'1.(g-b)'!H43</f>
        <v>7.7026675302316328</v>
      </c>
      <c r="C43" s="2">
        <f>(A43*'1.(g-c)'!$J$4+'1.(g-c)'!$J$3)*'1.(g-d)'!E43</f>
        <v>6.830878283784287</v>
      </c>
      <c r="D43" s="2">
        <f t="shared" si="0"/>
        <v>-0.87178924644734579</v>
      </c>
      <c r="E43" s="2">
        <f t="shared" si="1"/>
        <v>0.76001649022123097</v>
      </c>
      <c r="F43" s="2">
        <f t="shared" si="2"/>
        <v>0.11318017336536003</v>
      </c>
    </row>
    <row r="44" spans="1:6" ht="19.95" customHeight="1" x14ac:dyDescent="0.3">
      <c r="A44" s="2">
        <v>43</v>
      </c>
      <c r="B44" s="2">
        <f>'1.(g-b)'!H44</f>
        <v>8.5599068728011449</v>
      </c>
      <c r="C44" s="2">
        <f>(A44*'1.(g-c)'!$J$4+'1.(g-c)'!$J$3)*'1.(g-d)'!E44</f>
        <v>9.2160353038067182</v>
      </c>
      <c r="D44" s="2">
        <f t="shared" si="0"/>
        <v>0.65612843100557328</v>
      </c>
      <c r="E44" s="2">
        <f t="shared" si="1"/>
        <v>0.43050451797383532</v>
      </c>
      <c r="F44" s="2">
        <f t="shared" si="2"/>
        <v>7.6651351557386949E-2</v>
      </c>
    </row>
    <row r="45" spans="1:6" ht="19.95" customHeight="1" x14ac:dyDescent="0.3">
      <c r="A45" s="2">
        <v>44</v>
      </c>
      <c r="B45" s="2">
        <f>'1.(g-b)'!H45</f>
        <v>7.3050567798855939</v>
      </c>
      <c r="C45" s="2">
        <f>(A45*'1.(g-c)'!$J$4+'1.(g-c)'!$J$3)*'1.(g-d)'!E45</f>
        <v>7.5222976656276286</v>
      </c>
      <c r="D45" s="2">
        <f t="shared" si="0"/>
        <v>0.21724088574203471</v>
      </c>
      <c r="E45" s="2">
        <f t="shared" si="1"/>
        <v>4.7193602437983775E-2</v>
      </c>
      <c r="F45" s="2">
        <f t="shared" si="2"/>
        <v>2.9738425352175971E-2</v>
      </c>
    </row>
    <row r="46" spans="1:6" ht="19.95" customHeight="1" x14ac:dyDescent="0.3">
      <c r="A46" s="2">
        <v>45</v>
      </c>
      <c r="B46" s="2">
        <f>'1.(g-b)'!H46</f>
        <v>7.7384328742834745</v>
      </c>
      <c r="C46" s="2">
        <f>(A46*'1.(g-c)'!$J$4+'1.(g-c)'!$J$3)*'1.(g-d)'!E46</f>
        <v>6.1412149585385851</v>
      </c>
      <c r="D46" s="2">
        <f t="shared" si="0"/>
        <v>-1.5972179157448894</v>
      </c>
      <c r="E46" s="2">
        <f t="shared" si="1"/>
        <v>2.5511050703764484</v>
      </c>
      <c r="F46" s="2">
        <f t="shared" si="2"/>
        <v>0.20640069400263172</v>
      </c>
    </row>
    <row r="47" spans="1:6" ht="19.95" customHeight="1" x14ac:dyDescent="0.3">
      <c r="A47" s="2">
        <v>46</v>
      </c>
      <c r="B47" s="2">
        <f>'1.(g-b)'!H47</f>
        <v>8.4185158877854338</v>
      </c>
      <c r="C47" s="2">
        <f>(A47*'1.(g-c)'!$J$4+'1.(g-c)'!$J$3)*'1.(g-d)'!E47</f>
        <v>6.0564815704946433</v>
      </c>
      <c r="D47" s="2">
        <f t="shared" si="0"/>
        <v>-2.3620343172907905</v>
      </c>
      <c r="E47" s="2">
        <f t="shared" si="1"/>
        <v>5.5792061160593711</v>
      </c>
      <c r="F47" s="2">
        <f t="shared" si="2"/>
        <v>0.2805760954514448</v>
      </c>
    </row>
    <row r="48" spans="1:6" ht="19.95" customHeight="1" x14ac:dyDescent="0.3">
      <c r="A48" s="2">
        <v>47</v>
      </c>
      <c r="B48" s="2">
        <f>'1.(g-b)'!H48</f>
        <v>7.1612740129833163</v>
      </c>
      <c r="C48" s="2">
        <f>(A48*'1.(g-c)'!$J$4+'1.(g-c)'!$J$3)*'1.(g-d)'!E48</f>
        <v>6.044319443632415</v>
      </c>
      <c r="D48" s="2">
        <f t="shared" si="0"/>
        <v>-1.1169545693509013</v>
      </c>
      <c r="E48" s="2">
        <f t="shared" si="1"/>
        <v>1.2475875099938574</v>
      </c>
      <c r="F48" s="2">
        <f t="shared" si="2"/>
        <v>0.15597148877781722</v>
      </c>
    </row>
    <row r="49" spans="1:6" ht="19.95" customHeight="1" x14ac:dyDescent="0.3">
      <c r="A49" s="2">
        <v>48</v>
      </c>
      <c r="B49" s="2">
        <f>'1.(g-b)'!H49</f>
        <v>6.903244228192329</v>
      </c>
      <c r="C49" s="2">
        <f>(A49*'1.(g-c)'!$J$4+'1.(g-c)'!$J$3)*'1.(g-d)'!E49</f>
        <v>6.8285252888231511</v>
      </c>
      <c r="D49" s="2">
        <f t="shared" si="0"/>
        <v>-7.4718939369177839E-2</v>
      </c>
      <c r="E49" s="2">
        <f t="shared" si="1"/>
        <v>5.5829199004548743E-3</v>
      </c>
      <c r="F49" s="2">
        <f t="shared" si="2"/>
        <v>1.0823742706948036E-2</v>
      </c>
    </row>
  </sheetData>
  <phoneticPr fontId="1" type="noConversion"/>
  <pageMargins left="0.7" right="0.7" top="0.75" bottom="0.75" header="0.3" footer="0.3"/>
  <pageSetup paperSize="9" scale="4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CACB-D7E1-4B41-B28A-735D3207C0A9}">
  <sheetPr>
    <pageSetUpPr fitToPage="1"/>
  </sheetPr>
  <dimension ref="A1:H7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8" ht="19.95" customHeight="1" x14ac:dyDescent="0.3">
      <c r="A1" s="2" t="s">
        <v>8</v>
      </c>
      <c r="B1" s="2" t="s">
        <v>10</v>
      </c>
      <c r="C1" s="2" t="s">
        <v>12</v>
      </c>
      <c r="D1" s="2" t="s">
        <v>15</v>
      </c>
      <c r="E1" s="2" t="s">
        <v>14</v>
      </c>
      <c r="F1" s="2" t="s">
        <v>24</v>
      </c>
      <c r="G1" s="4" t="s">
        <v>25</v>
      </c>
      <c r="H1" s="6">
        <f>AVERAGE(E2:E7)</f>
        <v>28.202483897097967</v>
      </c>
    </row>
    <row r="2" spans="1:8" ht="19.95" customHeight="1" thickBot="1" x14ac:dyDescent="0.35">
      <c r="A2" s="2">
        <v>49</v>
      </c>
      <c r="B2" s="2">
        <v>7.19268467909711</v>
      </c>
      <c r="C2" s="2">
        <f>(A2*'1.(g-c)'!$J$4+'1.(g-c)'!$J$3)*'1.(g-d)'!E2</f>
        <v>12.51973092196738</v>
      </c>
      <c r="D2" s="2">
        <f>C2-B2</f>
        <v>5.3270462428702698</v>
      </c>
      <c r="E2" s="2">
        <f>POWER(D2,2)</f>
        <v>28.377421673678256</v>
      </c>
      <c r="F2" s="2">
        <f>ABS(D2)/ABS(B2)</f>
        <v>0.74062001610488626</v>
      </c>
      <c r="G2" s="10" t="s">
        <v>26</v>
      </c>
      <c r="H2" s="19">
        <f>AVERAGE(F2:F7)</f>
        <v>0.61893559094627615</v>
      </c>
    </row>
    <row r="3" spans="1:8" ht="19.95" customHeight="1" x14ac:dyDescent="0.3">
      <c r="A3" s="2">
        <v>50</v>
      </c>
      <c r="B3" s="2">
        <v>7.3638247640924455</v>
      </c>
      <c r="C3" s="2">
        <f>(A3*'1.(g-c)'!$J$4+'1.(g-c)'!$J$3)*'1.(g-d)'!E3</f>
        <v>15.18818278207709</v>
      </c>
      <c r="D3" s="2">
        <f t="shared" ref="D3:D7" si="0">C3-B3</f>
        <v>7.824358017984645</v>
      </c>
      <c r="E3" s="2">
        <f t="shared" ref="E3:E7" si="1">POWER(D3,2)</f>
        <v>61.220578393600604</v>
      </c>
      <c r="F3" s="2">
        <f t="shared" ref="F3:F7" si="2">ABS(D3)/ABS(B3)</f>
        <v>1.0625399528975563</v>
      </c>
    </row>
    <row r="4" spans="1:8" ht="19.95" customHeight="1" x14ac:dyDescent="0.3">
      <c r="A4" s="2">
        <v>51</v>
      </c>
      <c r="B4" s="2">
        <v>7.7506850797849731</v>
      </c>
      <c r="C4" s="2">
        <f>(A4*'1.(g-c)'!$J$4+'1.(g-c)'!$J$3)*'1.(g-d)'!E4</f>
        <v>12.050723260330455</v>
      </c>
      <c r="D4" s="2">
        <f t="shared" si="0"/>
        <v>4.3000381805454824</v>
      </c>
      <c r="E4" s="2">
        <f t="shared" si="1"/>
        <v>18.490328354148904</v>
      </c>
      <c r="F4" s="2">
        <f t="shared" si="2"/>
        <v>0.55479459380444573</v>
      </c>
    </row>
    <row r="5" spans="1:8" ht="19.95" customHeight="1" x14ac:dyDescent="0.3">
      <c r="A5" s="2">
        <v>52</v>
      </c>
      <c r="B5" s="2">
        <v>8.3042715004155916</v>
      </c>
      <c r="C5" s="2">
        <f>(A5*'1.(g-c)'!$J$4+'1.(g-c)'!$J$3)*'1.(g-d)'!E5</f>
        <v>14.257987702881623</v>
      </c>
      <c r="D5" s="2">
        <f t="shared" si="0"/>
        <v>5.9537162024660315</v>
      </c>
      <c r="E5" s="2">
        <f t="shared" si="1"/>
        <v>35.446736619506545</v>
      </c>
      <c r="F5" s="2">
        <f t="shared" si="2"/>
        <v>0.7169462369056786</v>
      </c>
    </row>
    <row r="6" spans="1:8" ht="19.95" customHeight="1" x14ac:dyDescent="0.3">
      <c r="A6" s="2">
        <v>53</v>
      </c>
      <c r="B6" s="2">
        <v>8.9384925552799697</v>
      </c>
      <c r="C6" s="2">
        <f>(A6*'1.(g-c)'!$J$4+'1.(g-c)'!$J$3)*'1.(g-d)'!E6</f>
        <v>13.951087122508703</v>
      </c>
      <c r="D6" s="2">
        <f t="shared" si="0"/>
        <v>5.0125945672287333</v>
      </c>
      <c r="E6" s="2">
        <f t="shared" si="1"/>
        <v>25.126104295411011</v>
      </c>
      <c r="F6" s="2">
        <f t="shared" si="2"/>
        <v>0.56078746345968511</v>
      </c>
    </row>
    <row r="7" spans="1:8" ht="19.95" customHeight="1" x14ac:dyDescent="0.3">
      <c r="A7" s="2">
        <v>54</v>
      </c>
      <c r="B7" s="2">
        <v>9.5493151871308903</v>
      </c>
      <c r="C7" s="2">
        <f>(A7*'1.(g-c)'!$J$4+'1.(g-c)'!$J$3)*'1.(g-d)'!E7</f>
        <v>8.8051821034405666</v>
      </c>
      <c r="D7" s="2">
        <f t="shared" si="0"/>
        <v>-0.74413308369032372</v>
      </c>
      <c r="E7" s="2">
        <f t="shared" si="1"/>
        <v>0.55373404624247036</v>
      </c>
      <c r="F7" s="2">
        <f t="shared" si="2"/>
        <v>7.7925282505404439E-2</v>
      </c>
    </row>
  </sheetData>
  <phoneticPr fontId="1" type="noConversion"/>
  <pageMargins left="0.7" right="0.7" top="0.75" bottom="0.75" header="0.3" footer="0.3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752D-3DBA-4DED-8092-B91396F88CDB}">
  <sheetPr>
    <pageSetUpPr fitToPage="1"/>
  </sheetPr>
  <dimension ref="A1:K49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11" ht="19.95" customHeight="1" x14ac:dyDescent="0.3">
      <c r="A1" s="2" t="s">
        <v>0</v>
      </c>
      <c r="B1" s="2" t="s">
        <v>10</v>
      </c>
      <c r="C1" s="2" t="s">
        <v>32</v>
      </c>
      <c r="D1" s="2" t="s">
        <v>33</v>
      </c>
      <c r="E1" s="2" t="s">
        <v>34</v>
      </c>
      <c r="F1" s="2" t="s">
        <v>12</v>
      </c>
      <c r="G1" s="2" t="s">
        <v>15</v>
      </c>
      <c r="H1" s="2" t="s">
        <v>14</v>
      </c>
      <c r="I1" s="2" t="s">
        <v>24</v>
      </c>
      <c r="J1" s="4" t="s">
        <v>29</v>
      </c>
      <c r="K1" s="6">
        <v>1</v>
      </c>
    </row>
    <row r="2" spans="1:11" ht="19.95" customHeight="1" x14ac:dyDescent="0.3">
      <c r="A2" s="2">
        <v>1</v>
      </c>
      <c r="B2" s="2">
        <v>0.60008787860561463</v>
      </c>
      <c r="C2" s="2">
        <v>0.13922849680497418</v>
      </c>
      <c r="D2" s="2">
        <v>0.16081987812999496</v>
      </c>
      <c r="E2" s="2">
        <v>1.1376603497167901</v>
      </c>
      <c r="F2" s="2">
        <f>(C2+D2)*E2</f>
        <v>0.34135313916047155</v>
      </c>
      <c r="G2" s="2">
        <f>F2-B2</f>
        <v>-0.25873473944514308</v>
      </c>
      <c r="H2" s="2">
        <f>POWER(G2,2)</f>
        <v>6.6943665395746074E-2</v>
      </c>
      <c r="I2" s="2">
        <f>ABS(H2)/ABS(B2)</f>
        <v>0.11155643661941438</v>
      </c>
      <c r="J2" s="8" t="s">
        <v>30</v>
      </c>
      <c r="K2" s="9">
        <v>0</v>
      </c>
    </row>
    <row r="3" spans="1:11" ht="19.95" customHeight="1" thickBot="1" x14ac:dyDescent="0.35">
      <c r="A3" s="2">
        <v>2</v>
      </c>
      <c r="B3" s="2">
        <v>1.5050538325389782</v>
      </c>
      <c r="C3" s="2">
        <f t="shared" ref="C3:C49" si="0">$K$1*B3/E3+(1-$K$1)*(C2+D2)</f>
        <v>1.005359801828275</v>
      </c>
      <c r="D3" s="2">
        <f t="shared" ref="D3:D49" si="1">$K$2*(C3-C2)+(1-$K$2)*D2</f>
        <v>0.16081987812999496</v>
      </c>
      <c r="E3" s="2">
        <v>1.4970300481499217</v>
      </c>
      <c r="F3" s="2">
        <f>(C2+D2)*E3</f>
        <v>0.44918143317620263</v>
      </c>
      <c r="G3" s="2">
        <f t="shared" ref="G3:G49" si="2">F3-B3</f>
        <v>-1.0558723993627757</v>
      </c>
      <c r="H3" s="2">
        <f t="shared" ref="H3:H49" si="3">POWER(G3,2)</f>
        <v>1.1148665237361048</v>
      </c>
      <c r="I3" s="2">
        <f t="shared" ref="I3:I49" si="4">ABS(H3)/ABS(B3)</f>
        <v>0.74074860289572519</v>
      </c>
      <c r="J3" s="10" t="s">
        <v>31</v>
      </c>
      <c r="K3" s="12">
        <v>2.5756039499063464E-3</v>
      </c>
    </row>
    <row r="4" spans="1:11" ht="19.95" customHeight="1" x14ac:dyDescent="0.3">
      <c r="A4" s="2">
        <v>3</v>
      </c>
      <c r="B4" s="2">
        <v>1.6113949372723775</v>
      </c>
      <c r="C4" s="2">
        <f t="shared" si="0"/>
        <v>1.0844985986570133</v>
      </c>
      <c r="D4" s="2">
        <f t="shared" si="1"/>
        <v>0.16081987812999496</v>
      </c>
      <c r="E4" s="2">
        <v>1.485843263668432</v>
      </c>
      <c r="F4" s="2">
        <f t="shared" ref="F4:F48" si="5">(C3+D3)*E4</f>
        <v>1.7327602216930034</v>
      </c>
      <c r="G4" s="2">
        <f t="shared" si="2"/>
        <v>0.12136528442062589</v>
      </c>
      <c r="H4" s="2">
        <f t="shared" si="3"/>
        <v>1.4729532262499416E-2</v>
      </c>
      <c r="I4" s="2">
        <f t="shared" si="4"/>
        <v>9.1408579745398885E-3</v>
      </c>
      <c r="J4" s="4" t="s">
        <v>25</v>
      </c>
      <c r="K4" s="6">
        <f>AVERAGE(H2:H49)</f>
        <v>0.50055100123813412</v>
      </c>
    </row>
    <row r="5" spans="1:11" ht="19.95" customHeight="1" thickBot="1" x14ac:dyDescent="0.35">
      <c r="A5" s="2">
        <v>4</v>
      </c>
      <c r="B5" s="2">
        <v>1.5290098254562194</v>
      </c>
      <c r="C5" s="2">
        <f t="shared" si="0"/>
        <v>1.0911860020757767</v>
      </c>
      <c r="D5" s="2">
        <f t="shared" si="1"/>
        <v>0.16081987812999496</v>
      </c>
      <c r="E5" s="2">
        <v>1.4012366567638928</v>
      </c>
      <c r="F5" s="2">
        <f t="shared" si="5"/>
        <v>1.7449858990193308</v>
      </c>
      <c r="G5" s="2">
        <f t="shared" si="2"/>
        <v>0.21597607356311133</v>
      </c>
      <c r="H5" s="2">
        <f t="shared" si="3"/>
        <v>4.6645664351738475E-2</v>
      </c>
      <c r="I5" s="2">
        <f t="shared" si="4"/>
        <v>3.0507105693595226E-2</v>
      </c>
      <c r="J5" s="10" t="s">
        <v>26</v>
      </c>
      <c r="K5" s="19">
        <f>AVERAGE(I2:I49)</f>
        <v>0.1224308799119838</v>
      </c>
    </row>
    <row r="6" spans="1:11" ht="19.95" customHeight="1" x14ac:dyDescent="0.3">
      <c r="A6" s="2">
        <v>5</v>
      </c>
      <c r="B6" s="2">
        <v>1.717634501074772</v>
      </c>
      <c r="C6" s="2">
        <f t="shared" si="0"/>
        <v>1.2243866577729259</v>
      </c>
      <c r="D6" s="2">
        <f t="shared" si="1"/>
        <v>0.16081987812999496</v>
      </c>
      <c r="E6" s="2">
        <v>1.4028530041310885</v>
      </c>
      <c r="F6" s="2">
        <f t="shared" si="5"/>
        <v>1.7563802102364545</v>
      </c>
      <c r="G6" s="2">
        <f t="shared" si="2"/>
        <v>3.8745709161682518E-2</v>
      </c>
      <c r="H6" s="2">
        <f t="shared" si="3"/>
        <v>1.5012299784416885E-3</v>
      </c>
      <c r="I6" s="2">
        <f t="shared" si="4"/>
        <v>8.740101444762124E-4</v>
      </c>
    </row>
    <row r="7" spans="1:11" ht="19.95" customHeight="1" x14ac:dyDescent="0.3">
      <c r="A7" s="2">
        <v>6</v>
      </c>
      <c r="B7" s="2">
        <v>1.5693584037432509</v>
      </c>
      <c r="C7" s="2">
        <f t="shared" si="0"/>
        <v>1.262585347671187</v>
      </c>
      <c r="D7" s="2">
        <f t="shared" si="1"/>
        <v>0.16081987812999496</v>
      </c>
      <c r="E7" s="2">
        <v>1.2429721338346753</v>
      </c>
      <c r="F7" s="2">
        <f t="shared" si="5"/>
        <v>1.7217731237329923</v>
      </c>
      <c r="G7" s="2">
        <f t="shared" si="2"/>
        <v>0.15241471998974143</v>
      </c>
      <c r="H7" s="2">
        <f t="shared" si="3"/>
        <v>2.3230246869551285E-2</v>
      </c>
      <c r="I7" s="2">
        <f t="shared" si="4"/>
        <v>1.4802384728779764E-2</v>
      </c>
    </row>
    <row r="8" spans="1:11" ht="19.95" customHeight="1" x14ac:dyDescent="0.3">
      <c r="A8" s="2">
        <v>7</v>
      </c>
      <c r="B8" s="2">
        <v>1.2133408636860414</v>
      </c>
      <c r="C8" s="2">
        <f t="shared" si="0"/>
        <v>1.034052128357466</v>
      </c>
      <c r="D8" s="2">
        <f t="shared" si="1"/>
        <v>0.16081987812999496</v>
      </c>
      <c r="E8" s="2">
        <v>1.1733846199933513</v>
      </c>
      <c r="F8" s="2">
        <f t="shared" si="5"/>
        <v>1.6702017999732703</v>
      </c>
      <c r="G8" s="2">
        <f t="shared" si="2"/>
        <v>0.4568609362872289</v>
      </c>
      <c r="H8" s="2">
        <f t="shared" si="3"/>
        <v>0.20872191510524343</v>
      </c>
      <c r="I8" s="2">
        <f t="shared" si="4"/>
        <v>0.17202248877628781</v>
      </c>
    </row>
    <row r="9" spans="1:11" ht="19.95" customHeight="1" x14ac:dyDescent="0.3">
      <c r="A9" s="2">
        <v>8</v>
      </c>
      <c r="B9" s="2">
        <v>0.62750618530122115</v>
      </c>
      <c r="C9" s="2">
        <f t="shared" si="0"/>
        <v>0.69351311677865479</v>
      </c>
      <c r="D9" s="2">
        <f t="shared" si="1"/>
        <v>0.16081987812999496</v>
      </c>
      <c r="E9" s="2">
        <v>0.90482237483260064</v>
      </c>
      <c r="F9" s="2">
        <f t="shared" si="5"/>
        <v>1.081146926530979</v>
      </c>
      <c r="G9" s="2">
        <f t="shared" si="2"/>
        <v>0.45364074122975784</v>
      </c>
      <c r="H9" s="2">
        <f t="shared" si="3"/>
        <v>0.20578992210348412</v>
      </c>
      <c r="I9" s="2">
        <f t="shared" si="4"/>
        <v>0.32794883448790069</v>
      </c>
    </row>
    <row r="10" spans="1:11" ht="19.95" customHeight="1" x14ac:dyDescent="0.3">
      <c r="A10" s="2">
        <v>9</v>
      </c>
      <c r="B10" s="2">
        <v>1.0465634023471178</v>
      </c>
      <c r="C10" s="2">
        <f t="shared" si="0"/>
        <v>1.1992610892150035</v>
      </c>
      <c r="D10" s="2">
        <f t="shared" si="1"/>
        <v>0.16081987812999496</v>
      </c>
      <c r="E10" s="2">
        <v>0.87267352518888397</v>
      </c>
      <c r="F10" s="2">
        <f t="shared" si="5"/>
        <v>0.74555378635210823</v>
      </c>
      <c r="G10" s="2">
        <f t="shared" si="2"/>
        <v>-0.30100961599500953</v>
      </c>
      <c r="H10" s="2">
        <f t="shared" si="3"/>
        <v>9.0606788921463094E-2</v>
      </c>
      <c r="I10" s="2">
        <f t="shared" si="4"/>
        <v>8.6575537342754499E-2</v>
      </c>
    </row>
    <row r="11" spans="1:11" ht="19.95" customHeight="1" x14ac:dyDescent="0.3">
      <c r="A11" s="2">
        <v>10</v>
      </c>
      <c r="B11" s="2">
        <v>0.97670243649904243</v>
      </c>
      <c r="C11" s="2">
        <f t="shared" si="0"/>
        <v>1.2426844121401897</v>
      </c>
      <c r="D11" s="2">
        <f t="shared" si="1"/>
        <v>0.16081987812999496</v>
      </c>
      <c r="E11" s="2">
        <v>0.78596176708850418</v>
      </c>
      <c r="F11" s="2">
        <f t="shared" si="5"/>
        <v>1.0689716404779173</v>
      </c>
      <c r="G11" s="2">
        <f t="shared" si="2"/>
        <v>9.2269203978874836E-2</v>
      </c>
      <c r="H11" s="2">
        <f t="shared" si="3"/>
        <v>8.5136060028952118E-3</v>
      </c>
      <c r="I11" s="2">
        <f t="shared" si="4"/>
        <v>8.7166834900217413E-3</v>
      </c>
    </row>
    <row r="12" spans="1:11" ht="19.95" customHeight="1" x14ac:dyDescent="0.3">
      <c r="A12" s="2">
        <v>11</v>
      </c>
      <c r="B12" s="2">
        <v>1.3341789374783448</v>
      </c>
      <c r="C12" s="2">
        <f t="shared" si="0"/>
        <v>1.6539161718833868</v>
      </c>
      <c r="D12" s="2">
        <f t="shared" si="1"/>
        <v>0.16081987812999496</v>
      </c>
      <c r="E12" s="2">
        <v>0.80667869397459047</v>
      </c>
      <c r="F12" s="2">
        <f t="shared" si="5"/>
        <v>1.132177007862887</v>
      </c>
      <c r="G12" s="2">
        <f t="shared" si="2"/>
        <v>-0.20200192961545782</v>
      </c>
      <c r="H12" s="2">
        <f t="shared" si="3"/>
        <v>4.0804779568368373E-2</v>
      </c>
      <c r="I12" s="2">
        <f t="shared" si="4"/>
        <v>3.0584188089111307E-2</v>
      </c>
    </row>
    <row r="13" spans="1:11" ht="19.95" customHeight="1" x14ac:dyDescent="0.3">
      <c r="A13" s="2">
        <v>12</v>
      </c>
      <c r="B13" s="2">
        <v>1.7326937275030709</v>
      </c>
      <c r="C13" s="2">
        <f t="shared" si="0"/>
        <v>2.1321089165408917</v>
      </c>
      <c r="D13" s="2">
        <f t="shared" si="1"/>
        <v>0.16081987812999496</v>
      </c>
      <c r="E13" s="2">
        <v>0.81266661100698967</v>
      </c>
      <c r="F13" s="2">
        <f t="shared" si="5"/>
        <v>1.4747753956365859</v>
      </c>
      <c r="G13" s="2">
        <f t="shared" si="2"/>
        <v>-0.25791833186648505</v>
      </c>
      <c r="H13" s="2">
        <f t="shared" si="3"/>
        <v>6.6521865912790315E-2</v>
      </c>
      <c r="I13" s="2">
        <f t="shared" si="4"/>
        <v>3.8392166403610657E-2</v>
      </c>
    </row>
    <row r="14" spans="1:11" ht="19.95" customHeight="1" x14ac:dyDescent="0.3">
      <c r="A14" s="2">
        <v>13</v>
      </c>
      <c r="B14" s="2">
        <v>1.9102792821447852</v>
      </c>
      <c r="C14" s="2">
        <f t="shared" si="0"/>
        <v>1.6671558129773076</v>
      </c>
      <c r="D14" s="2">
        <f t="shared" si="1"/>
        <v>0.16081987812999496</v>
      </c>
      <c r="E14" s="2">
        <f t="shared" ref="E14:E49" si="6">$K$3*B2/C2+(1-$K$3)*E2</f>
        <v>1.1458312818004053</v>
      </c>
      <c r="F14" s="2">
        <f t="shared" si="5"/>
        <v>2.6273095398748003</v>
      </c>
      <c r="G14" s="2">
        <f t="shared" si="2"/>
        <v>0.71703025773001516</v>
      </c>
      <c r="H14" s="2">
        <f t="shared" si="3"/>
        <v>0.51413239050037196</v>
      </c>
      <c r="I14" s="2">
        <f t="shared" si="4"/>
        <v>0.26913990813067118</v>
      </c>
    </row>
    <row r="15" spans="1:11" ht="19.95" customHeight="1" x14ac:dyDescent="0.3">
      <c r="A15" s="2">
        <v>14</v>
      </c>
      <c r="B15" s="2">
        <v>2.4752557089988243</v>
      </c>
      <c r="C15" s="2">
        <f t="shared" si="0"/>
        <v>1.6534442391839934</v>
      </c>
      <c r="D15" s="2">
        <f t="shared" si="1"/>
        <v>0.16081987812999496</v>
      </c>
      <c r="E15" s="2">
        <f t="shared" si="6"/>
        <v>1.4970300481499217</v>
      </c>
      <c r="F15" s="2">
        <f t="shared" si="5"/>
        <v>2.7365345368752516</v>
      </c>
      <c r="G15" s="2">
        <f t="shared" si="2"/>
        <v>0.26127882787642731</v>
      </c>
      <c r="H15" s="2">
        <f t="shared" si="3"/>
        <v>6.8266625896479735E-2</v>
      </c>
      <c r="I15" s="2">
        <f t="shared" si="4"/>
        <v>2.7579625671923725E-2</v>
      </c>
    </row>
    <row r="16" spans="1:11" ht="19.95" customHeight="1" x14ac:dyDescent="0.3">
      <c r="A16" s="2">
        <v>15</v>
      </c>
      <c r="B16" s="2">
        <v>3.219740170082674</v>
      </c>
      <c r="C16" s="2">
        <f t="shared" si="0"/>
        <v>2.1669446898008506</v>
      </c>
      <c r="D16" s="2">
        <f t="shared" si="1"/>
        <v>0.16081987812999496</v>
      </c>
      <c r="E16" s="2">
        <f t="shared" si="6"/>
        <v>1.485843263668432</v>
      </c>
      <c r="F16" s="2">
        <f t="shared" si="5"/>
        <v>2.6957121172263436</v>
      </c>
      <c r="G16" s="2">
        <f t="shared" si="2"/>
        <v>-0.52402805285633036</v>
      </c>
      <c r="H16" s="2">
        <f t="shared" si="3"/>
        <v>0.27460540018039697</v>
      </c>
      <c r="I16" s="2">
        <f t="shared" si="4"/>
        <v>8.5288062288997019E-2</v>
      </c>
    </row>
    <row r="17" spans="1:9" ht="19.95" customHeight="1" x14ac:dyDescent="0.3">
      <c r="A17" s="2">
        <v>16</v>
      </c>
      <c r="B17" s="2">
        <v>3.8584073785327511</v>
      </c>
      <c r="C17" s="2">
        <f t="shared" si="0"/>
        <v>2.7535729670701081</v>
      </c>
      <c r="D17" s="2">
        <f t="shared" si="1"/>
        <v>0.16081987812999496</v>
      </c>
      <c r="E17" s="2">
        <f t="shared" si="6"/>
        <v>1.4012366567638928</v>
      </c>
      <c r="F17" s="2">
        <f t="shared" si="5"/>
        <v>3.2617490409008654</v>
      </c>
      <c r="G17" s="2">
        <f t="shared" si="2"/>
        <v>-0.59665833763188569</v>
      </c>
      <c r="H17" s="2">
        <f t="shared" si="3"/>
        <v>0.35600117186564528</v>
      </c>
      <c r="I17" s="2">
        <f t="shared" si="4"/>
        <v>9.2266351616045003E-2</v>
      </c>
    </row>
    <row r="18" spans="1:9" ht="19.95" customHeight="1" x14ac:dyDescent="0.3">
      <c r="A18" s="2">
        <v>17</v>
      </c>
      <c r="B18" s="2">
        <v>4.134378304971202</v>
      </c>
      <c r="C18" s="2">
        <f t="shared" si="0"/>
        <v>2.9471215393176493</v>
      </c>
      <c r="D18" s="2">
        <f t="shared" si="1"/>
        <v>0.16081987812999496</v>
      </c>
      <c r="E18" s="2">
        <f t="shared" si="6"/>
        <v>1.4028530041310885</v>
      </c>
      <c r="F18" s="2">
        <f t="shared" si="5"/>
        <v>4.088464758107115</v>
      </c>
      <c r="G18" s="2">
        <f t="shared" si="2"/>
        <v>-4.5913546864086996E-2</v>
      </c>
      <c r="H18" s="2">
        <f t="shared" si="3"/>
        <v>2.108053785640713E-3</v>
      </c>
      <c r="I18" s="2">
        <f t="shared" si="4"/>
        <v>5.098841059382438E-4</v>
      </c>
    </row>
    <row r="19" spans="1:9" ht="19.95" customHeight="1" x14ac:dyDescent="0.3">
      <c r="A19" s="2">
        <v>18</v>
      </c>
      <c r="B19" s="2">
        <v>3.563744189627807</v>
      </c>
      <c r="C19" s="2">
        <f t="shared" si="0"/>
        <v>2.8671151127365597</v>
      </c>
      <c r="D19" s="2">
        <f t="shared" si="1"/>
        <v>0.16081987812999496</v>
      </c>
      <c r="E19" s="2">
        <f t="shared" si="6"/>
        <v>1.2429721338346753</v>
      </c>
      <c r="F19" s="2">
        <f t="shared" si="5"/>
        <v>3.8630845754780636</v>
      </c>
      <c r="G19" s="2">
        <f t="shared" si="2"/>
        <v>0.29934038585025657</v>
      </c>
      <c r="H19" s="2">
        <f t="shared" si="3"/>
        <v>8.9604666600980487E-2</v>
      </c>
      <c r="I19" s="2">
        <f t="shared" si="4"/>
        <v>2.5143405876822681E-2</v>
      </c>
    </row>
    <row r="20" spans="1:9" ht="19.95" customHeight="1" x14ac:dyDescent="0.3">
      <c r="A20" s="2">
        <v>19</v>
      </c>
      <c r="B20" s="2">
        <v>4.0507533565957479</v>
      </c>
      <c r="C20" s="2">
        <f t="shared" si="0"/>
        <v>3.4521957144953039</v>
      </c>
      <c r="D20" s="2">
        <f t="shared" si="1"/>
        <v>0.16081987812999496</v>
      </c>
      <c r="E20" s="2">
        <f t="shared" si="6"/>
        <v>1.1733846199933513</v>
      </c>
      <c r="F20" s="2">
        <f t="shared" si="5"/>
        <v>3.5529323486225239</v>
      </c>
      <c r="G20" s="2">
        <f t="shared" si="2"/>
        <v>-0.49782100797322393</v>
      </c>
      <c r="H20" s="2">
        <f t="shared" si="3"/>
        <v>0.24782575597947668</v>
      </c>
      <c r="I20" s="2">
        <f t="shared" si="4"/>
        <v>6.1180164320779426E-2</v>
      </c>
    </row>
    <row r="21" spans="1:9" ht="19.95" customHeight="1" x14ac:dyDescent="0.3">
      <c r="A21" s="2">
        <v>20</v>
      </c>
      <c r="B21" s="2">
        <v>3.063368033960951</v>
      </c>
      <c r="C21" s="2">
        <f t="shared" si="0"/>
        <v>3.3856015491744422</v>
      </c>
      <c r="D21" s="2">
        <f t="shared" si="1"/>
        <v>0.16081987812999496</v>
      </c>
      <c r="E21" s="2">
        <f t="shared" si="6"/>
        <v>0.90482237483260075</v>
      </c>
      <c r="F21" s="2">
        <f t="shared" si="5"/>
        <v>3.2691373488264395</v>
      </c>
      <c r="G21" s="2">
        <f t="shared" si="2"/>
        <v>0.20576931486548844</v>
      </c>
      <c r="H21" s="2">
        <f t="shared" si="3"/>
        <v>4.2341010940212524E-2</v>
      </c>
      <c r="I21" s="2">
        <f t="shared" si="4"/>
        <v>1.3821718602144376E-2</v>
      </c>
    </row>
    <row r="22" spans="1:9" ht="19.95" customHeight="1" x14ac:dyDescent="0.3">
      <c r="A22" s="2">
        <v>21</v>
      </c>
      <c r="B22" s="2">
        <v>2.9924669022515302</v>
      </c>
      <c r="C22" s="2">
        <f t="shared" si="0"/>
        <v>3.4290795078306422</v>
      </c>
      <c r="D22" s="2">
        <f t="shared" si="1"/>
        <v>0.16081987812999496</v>
      </c>
      <c r="E22" s="2">
        <f t="shared" si="6"/>
        <v>0.87267352518888408</v>
      </c>
      <c r="F22" s="2">
        <f t="shared" si="5"/>
        <v>3.094868088771157</v>
      </c>
      <c r="G22" s="2">
        <f t="shared" si="2"/>
        <v>0.10240118651962682</v>
      </c>
      <c r="H22" s="2">
        <f t="shared" si="3"/>
        <v>1.0486003000627402E-2</v>
      </c>
      <c r="I22" s="2">
        <f t="shared" si="4"/>
        <v>3.5041333264998653E-3</v>
      </c>
    </row>
    <row r="23" spans="1:9" ht="19.95" customHeight="1" x14ac:dyDescent="0.3">
      <c r="A23" s="2">
        <v>22</v>
      </c>
      <c r="B23" s="2">
        <v>2.2585226362821067</v>
      </c>
      <c r="C23" s="2">
        <f t="shared" si="0"/>
        <v>2.8735782462402946</v>
      </c>
      <c r="D23" s="2">
        <f t="shared" si="1"/>
        <v>0.16081987812999496</v>
      </c>
      <c r="E23" s="2">
        <f t="shared" si="6"/>
        <v>0.78596176708850418</v>
      </c>
      <c r="F23" s="2">
        <f t="shared" si="5"/>
        <v>2.8215236650595585</v>
      </c>
      <c r="G23" s="2">
        <f t="shared" si="2"/>
        <v>0.56300102877745184</v>
      </c>
      <c r="H23" s="2">
        <f t="shared" si="3"/>
        <v>0.31697015840446913</v>
      </c>
      <c r="I23" s="2">
        <f t="shared" si="4"/>
        <v>0.14034402547598693</v>
      </c>
    </row>
    <row r="24" spans="1:9" ht="19.95" customHeight="1" x14ac:dyDescent="0.3">
      <c r="A24" s="2">
        <v>23</v>
      </c>
      <c r="B24" s="2">
        <v>2.636845767100882</v>
      </c>
      <c r="C24" s="2">
        <f t="shared" si="0"/>
        <v>3.2687683296913002</v>
      </c>
      <c r="D24" s="2">
        <f t="shared" si="1"/>
        <v>0.16081987812999496</v>
      </c>
      <c r="E24" s="2">
        <f t="shared" si="6"/>
        <v>0.80667869397459058</v>
      </c>
      <c r="F24" s="2">
        <f t="shared" si="5"/>
        <v>2.4477843159659725</v>
      </c>
      <c r="G24" s="2">
        <f t="shared" si="2"/>
        <v>-0.18906145113490957</v>
      </c>
      <c r="H24" s="2">
        <f t="shared" si="3"/>
        <v>3.5744232305237801E-2</v>
      </c>
      <c r="I24" s="2">
        <f t="shared" si="4"/>
        <v>1.355567805717257E-2</v>
      </c>
    </row>
    <row r="25" spans="1:9" ht="19.95" customHeight="1" x14ac:dyDescent="0.3">
      <c r="A25" s="2">
        <v>24</v>
      </c>
      <c r="B25" s="2">
        <v>2.9792053335703681</v>
      </c>
      <c r="C25" s="2">
        <f t="shared" si="0"/>
        <v>3.6659625155250093</v>
      </c>
      <c r="D25" s="2">
        <f t="shared" si="1"/>
        <v>0.16081987812999496</v>
      </c>
      <c r="E25" s="2">
        <f>$K$3*B13/C13+(1-$K$3)*E13</f>
        <v>0.81266661100698967</v>
      </c>
      <c r="F25" s="2">
        <f t="shared" si="5"/>
        <v>2.7871118259996672</v>
      </c>
      <c r="G25" s="2">
        <f t="shared" si="2"/>
        <v>-0.19209350757070087</v>
      </c>
      <c r="H25" s="2">
        <f t="shared" si="3"/>
        <v>3.6899915650814914E-2</v>
      </c>
      <c r="I25" s="2">
        <f t="shared" si="4"/>
        <v>1.2385824916133914E-2</v>
      </c>
    </row>
    <row r="26" spans="1:9" ht="19.95" customHeight="1" x14ac:dyDescent="0.3">
      <c r="A26" s="2">
        <v>25</v>
      </c>
      <c r="B26" s="2">
        <v>3.5062310842748494</v>
      </c>
      <c r="C26" s="2">
        <f t="shared" si="0"/>
        <v>3.0599889704229657</v>
      </c>
      <c r="D26" s="2">
        <f t="shared" si="1"/>
        <v>0.16081987812999496</v>
      </c>
      <c r="E26" s="2">
        <f t="shared" si="6"/>
        <v>1.1458312818004053</v>
      </c>
      <c r="F26" s="2">
        <f t="shared" si="5"/>
        <v>4.3848469752929367</v>
      </c>
      <c r="G26" s="2">
        <f t="shared" si="2"/>
        <v>0.87861589101808724</v>
      </c>
      <c r="H26" s="2">
        <f t="shared" si="3"/>
        <v>0.77196588394950738</v>
      </c>
      <c r="I26" s="2">
        <f t="shared" si="4"/>
        <v>0.22016971083614803</v>
      </c>
    </row>
    <row r="27" spans="1:9" ht="19.95" customHeight="1" x14ac:dyDescent="0.3">
      <c r="A27" s="2">
        <v>26</v>
      </c>
      <c r="B27" s="2">
        <v>3.7107073266463475</v>
      </c>
      <c r="C27" s="2">
        <f t="shared" si="0"/>
        <v>2.4787126559230792</v>
      </c>
      <c r="D27" s="2">
        <f t="shared" si="1"/>
        <v>0.16081987812999496</v>
      </c>
      <c r="E27" s="2">
        <f t="shared" si="6"/>
        <v>1.4970300481499217</v>
      </c>
      <c r="F27" s="2">
        <f t="shared" si="5"/>
        <v>4.8216476256309324</v>
      </c>
      <c r="G27" s="2">
        <f t="shared" si="2"/>
        <v>1.1109402989845849</v>
      </c>
      <c r="H27" s="2">
        <f t="shared" si="3"/>
        <v>1.2341883479079589</v>
      </c>
      <c r="I27" s="2">
        <f t="shared" si="4"/>
        <v>0.33260191097404335</v>
      </c>
    </row>
    <row r="28" spans="1:9" ht="19.95" customHeight="1" x14ac:dyDescent="0.3">
      <c r="A28" s="2">
        <v>27</v>
      </c>
      <c r="B28" s="2">
        <v>4.9943924484129827</v>
      </c>
      <c r="C28" s="2">
        <f t="shared" si="0"/>
        <v>3.3613184987508133</v>
      </c>
      <c r="D28" s="2">
        <f t="shared" si="1"/>
        <v>0.16081987812999496</v>
      </c>
      <c r="E28" s="2">
        <f t="shared" si="6"/>
        <v>1.485843263668432</v>
      </c>
      <c r="F28" s="2">
        <f t="shared" si="5"/>
        <v>3.9219316349564264</v>
      </c>
      <c r="G28" s="2">
        <f t="shared" si="2"/>
        <v>-1.0724608134565563</v>
      </c>
      <c r="H28" s="2">
        <f t="shared" si="3"/>
        <v>1.1501721963998985</v>
      </c>
      <c r="I28" s="2">
        <f t="shared" si="4"/>
        <v>0.23029271493580306</v>
      </c>
    </row>
    <row r="29" spans="1:9" ht="19.95" customHeight="1" x14ac:dyDescent="0.3">
      <c r="A29" s="2">
        <v>28</v>
      </c>
      <c r="B29" s="2">
        <v>5.4047729323363081</v>
      </c>
      <c r="C29" s="2">
        <f t="shared" si="0"/>
        <v>3.8571449770793484</v>
      </c>
      <c r="D29" s="2">
        <f t="shared" si="1"/>
        <v>0.16081987812999496</v>
      </c>
      <c r="E29" s="2">
        <f t="shared" si="6"/>
        <v>1.4012366567638928</v>
      </c>
      <c r="F29" s="2">
        <f t="shared" si="5"/>
        <v>4.9353494038802674</v>
      </c>
      <c r="G29" s="2">
        <f t="shared" si="2"/>
        <v>-0.46942352845604063</v>
      </c>
      <c r="H29" s="2">
        <f t="shared" si="3"/>
        <v>0.22035844906811919</v>
      </c>
      <c r="I29" s="2">
        <f t="shared" si="4"/>
        <v>4.0771083600891517E-2</v>
      </c>
    </row>
    <row r="30" spans="1:9" ht="19.95" customHeight="1" x14ac:dyDescent="0.3">
      <c r="A30" s="2">
        <v>29</v>
      </c>
      <c r="B30" s="2">
        <v>5.8573470811329909</v>
      </c>
      <c r="C30" s="2">
        <f t="shared" si="0"/>
        <v>4.175310644725009</v>
      </c>
      <c r="D30" s="2">
        <f t="shared" si="1"/>
        <v>0.16081987812999496</v>
      </c>
      <c r="E30" s="2">
        <f t="shared" si="6"/>
        <v>1.4028530041310885</v>
      </c>
      <c r="F30" s="2">
        <f t="shared" si="5"/>
        <v>5.6366140676235617</v>
      </c>
      <c r="G30" s="2">
        <f t="shared" si="2"/>
        <v>-0.2207330135094292</v>
      </c>
      <c r="H30" s="2">
        <f t="shared" si="3"/>
        <v>4.8723063252953856E-2</v>
      </c>
      <c r="I30" s="2">
        <f t="shared" si="4"/>
        <v>8.3182817371186615E-3</v>
      </c>
    </row>
    <row r="31" spans="1:9" ht="19.95" customHeight="1" x14ac:dyDescent="0.3">
      <c r="A31" s="2">
        <v>30</v>
      </c>
      <c r="B31" s="2">
        <v>6.1918786954073628</v>
      </c>
      <c r="C31" s="2">
        <f t="shared" si="0"/>
        <v>4.9815104674188371</v>
      </c>
      <c r="D31" s="2">
        <f t="shared" si="1"/>
        <v>0.16081987812999496</v>
      </c>
      <c r="E31" s="2">
        <f t="shared" si="6"/>
        <v>1.2429721338346753</v>
      </c>
      <c r="F31" s="2">
        <f t="shared" si="5"/>
        <v>5.3896894085787501</v>
      </c>
      <c r="G31" s="2">
        <f t="shared" si="2"/>
        <v>-0.80218928682861268</v>
      </c>
      <c r="H31" s="2">
        <f t="shared" si="3"/>
        <v>0.64350765190259818</v>
      </c>
      <c r="I31" s="2">
        <f t="shared" si="4"/>
        <v>0.10392769037608898</v>
      </c>
    </row>
    <row r="32" spans="1:9" ht="19.95" customHeight="1" x14ac:dyDescent="0.3">
      <c r="A32" s="2">
        <v>31</v>
      </c>
      <c r="B32" s="2">
        <v>6.3714217729484144</v>
      </c>
      <c r="C32" s="2">
        <f t="shared" si="0"/>
        <v>5.4299516666449206</v>
      </c>
      <c r="D32" s="2">
        <f t="shared" si="1"/>
        <v>0.16081987812999496</v>
      </c>
      <c r="E32" s="2">
        <f t="shared" si="6"/>
        <v>1.1733846199933513</v>
      </c>
      <c r="F32" s="2">
        <f t="shared" si="5"/>
        <v>6.0339313383920947</v>
      </c>
      <c r="G32" s="2">
        <f t="shared" si="2"/>
        <v>-0.33749043455631966</v>
      </c>
      <c r="H32" s="2">
        <f t="shared" si="3"/>
        <v>0.11389979341701348</v>
      </c>
      <c r="I32" s="2">
        <f t="shared" si="4"/>
        <v>1.7876668265881517E-2</v>
      </c>
    </row>
    <row r="33" spans="1:9" ht="19.95" customHeight="1" x14ac:dyDescent="0.3">
      <c r="A33" s="2">
        <v>32</v>
      </c>
      <c r="B33" s="2">
        <v>5.9528883266222969</v>
      </c>
      <c r="C33" s="2">
        <f t="shared" si="0"/>
        <v>6.5790684361929346</v>
      </c>
      <c r="D33" s="2">
        <f t="shared" si="1"/>
        <v>0.16081987812999496</v>
      </c>
      <c r="E33" s="2">
        <f t="shared" si="6"/>
        <v>0.90482237483260086</v>
      </c>
      <c r="F33" s="2">
        <f t="shared" si="5"/>
        <v>5.0586551862897675</v>
      </c>
      <c r="G33" s="2">
        <f t="shared" si="2"/>
        <v>-0.89423314033252943</v>
      </c>
      <c r="H33" s="2">
        <f t="shared" si="3"/>
        <v>0.79965290926897725</v>
      </c>
      <c r="I33" s="2">
        <f t="shared" si="4"/>
        <v>0.13433023859910118</v>
      </c>
    </row>
    <row r="34" spans="1:9" ht="19.95" customHeight="1" x14ac:dyDescent="0.3">
      <c r="A34" s="2">
        <v>33</v>
      </c>
      <c r="B34" s="2">
        <v>4.7716529164695469</v>
      </c>
      <c r="C34" s="2">
        <f t="shared" si="0"/>
        <v>5.4678557086245458</v>
      </c>
      <c r="D34" s="2">
        <f t="shared" si="1"/>
        <v>0.16081987812999496</v>
      </c>
      <c r="E34" s="2">
        <f t="shared" si="6"/>
        <v>0.87267352518888419</v>
      </c>
      <c r="F34" s="2">
        <f t="shared" si="5"/>
        <v>5.8817220946395565</v>
      </c>
      <c r="G34" s="2">
        <f t="shared" si="2"/>
        <v>1.1100691781700096</v>
      </c>
      <c r="H34" s="2">
        <f t="shared" si="3"/>
        <v>1.2322535803230406</v>
      </c>
      <c r="I34" s="2">
        <f t="shared" si="4"/>
        <v>0.25824459613771761</v>
      </c>
    </row>
    <row r="35" spans="1:9" ht="19.95" customHeight="1" x14ac:dyDescent="0.3">
      <c r="A35" s="2">
        <v>34</v>
      </c>
      <c r="B35" s="2">
        <v>4.9397031884229614</v>
      </c>
      <c r="C35" s="2">
        <f t="shared" si="0"/>
        <v>6.2849153677302478</v>
      </c>
      <c r="D35" s="2">
        <f t="shared" si="1"/>
        <v>0.16081987812999496</v>
      </c>
      <c r="E35" s="2">
        <f t="shared" si="6"/>
        <v>0.78596176708850418</v>
      </c>
      <c r="F35" s="2">
        <f t="shared" si="5"/>
        <v>4.4239238105335215</v>
      </c>
      <c r="G35" s="2">
        <f t="shared" si="2"/>
        <v>-0.51577937788943995</v>
      </c>
      <c r="H35" s="2">
        <f t="shared" si="3"/>
        <v>0.2660283666560177</v>
      </c>
      <c r="I35" s="2">
        <f t="shared" si="4"/>
        <v>5.3855131879077402E-2</v>
      </c>
    </row>
    <row r="36" spans="1:9" ht="19.95" customHeight="1" x14ac:dyDescent="0.3">
      <c r="A36" s="2">
        <v>35</v>
      </c>
      <c r="B36" s="2">
        <v>4.8968349357524463</v>
      </c>
      <c r="C36" s="2">
        <f t="shared" si="0"/>
        <v>6.0703660234600045</v>
      </c>
      <c r="D36" s="2">
        <f t="shared" si="1"/>
        <v>0.16081987812999496</v>
      </c>
      <c r="E36" s="2">
        <f t="shared" si="6"/>
        <v>0.80667869397459069</v>
      </c>
      <c r="F36" s="2">
        <f t="shared" si="5"/>
        <v>5.1996372898365273</v>
      </c>
      <c r="G36" s="2">
        <f t="shared" si="2"/>
        <v>0.30280235408408096</v>
      </c>
      <c r="H36" s="2">
        <f t="shared" si="3"/>
        <v>9.1689265638861137E-2</v>
      </c>
      <c r="I36" s="2">
        <f t="shared" si="4"/>
        <v>1.8724189571803933E-2</v>
      </c>
    </row>
    <row r="37" spans="1:9" ht="19.95" customHeight="1" x14ac:dyDescent="0.3">
      <c r="A37" s="2">
        <v>36</v>
      </c>
      <c r="B37" s="2">
        <v>4.6165450588803179</v>
      </c>
      <c r="C37" s="2">
        <f t="shared" si="0"/>
        <v>5.6807367207567134</v>
      </c>
      <c r="D37" s="2">
        <f t="shared" si="1"/>
        <v>0.16081987812999496</v>
      </c>
      <c r="E37" s="2">
        <f t="shared" si="6"/>
        <v>0.81266661100698967</v>
      </c>
      <c r="F37" s="2">
        <f t="shared" si="5"/>
        <v>5.063876729199678</v>
      </c>
      <c r="G37" s="2">
        <f t="shared" si="2"/>
        <v>0.44733167031936016</v>
      </c>
      <c r="H37" s="2">
        <f t="shared" si="3"/>
        <v>0.20010562327070874</v>
      </c>
      <c r="I37" s="2">
        <f t="shared" si="4"/>
        <v>4.3345320086454808E-2</v>
      </c>
    </row>
    <row r="38" spans="1:9" ht="19.95" customHeight="1" x14ac:dyDescent="0.3">
      <c r="A38" s="2">
        <v>37</v>
      </c>
      <c r="B38" s="2">
        <v>5.1828303506681905</v>
      </c>
      <c r="C38" s="2">
        <f t="shared" si="0"/>
        <v>4.5232054954238876</v>
      </c>
      <c r="D38" s="2">
        <f t="shared" si="1"/>
        <v>0.16081987812999496</v>
      </c>
      <c r="E38" s="2">
        <f t="shared" si="6"/>
        <v>1.1458312818004053</v>
      </c>
      <c r="F38" s="2">
        <f t="shared" si="5"/>
        <v>6.6934382854119727</v>
      </c>
      <c r="G38" s="2">
        <f t="shared" si="2"/>
        <v>1.5106079347437822</v>
      </c>
      <c r="H38" s="2">
        <f t="shared" si="3"/>
        <v>2.2819363325108748</v>
      </c>
      <c r="I38" s="2">
        <f t="shared" si="4"/>
        <v>0.44028767644626432</v>
      </c>
    </row>
    <row r="39" spans="1:9" ht="19.95" customHeight="1" x14ac:dyDescent="0.3">
      <c r="A39" s="2">
        <v>38</v>
      </c>
      <c r="B39" s="2">
        <v>5.176635291480336</v>
      </c>
      <c r="C39" s="2">
        <f t="shared" si="0"/>
        <v>3.4579367981810316</v>
      </c>
      <c r="D39" s="2">
        <f t="shared" si="1"/>
        <v>0.16081987812999496</v>
      </c>
      <c r="E39" s="2">
        <f t="shared" si="6"/>
        <v>1.4970300481499217</v>
      </c>
      <c r="F39" s="2">
        <f t="shared" si="5"/>
        <v>7.0121267305068233</v>
      </c>
      <c r="G39" s="2">
        <f t="shared" si="2"/>
        <v>1.8354914390264874</v>
      </c>
      <c r="H39" s="2">
        <f t="shared" si="3"/>
        <v>3.3690288227395255</v>
      </c>
      <c r="I39" s="2">
        <f t="shared" si="4"/>
        <v>0.65081440608424657</v>
      </c>
    </row>
    <row r="40" spans="1:9" ht="19.95" customHeight="1" x14ac:dyDescent="0.3">
      <c r="A40" s="2">
        <v>39</v>
      </c>
      <c r="B40" s="2">
        <v>6.2511705193163118</v>
      </c>
      <c r="C40" s="2">
        <f t="shared" si="0"/>
        <v>4.2071533870151656</v>
      </c>
      <c r="D40" s="2">
        <f t="shared" si="1"/>
        <v>0.16081987812999496</v>
      </c>
      <c r="E40" s="2">
        <f t="shared" si="6"/>
        <v>1.485843263668432</v>
      </c>
      <c r="F40" s="2">
        <f t="shared" si="5"/>
        <v>5.3769052303519036</v>
      </c>
      <c r="G40" s="2">
        <f t="shared" si="2"/>
        <v>-0.87426528896440825</v>
      </c>
      <c r="H40" s="2">
        <f t="shared" si="3"/>
        <v>0.76433979548802022</v>
      </c>
      <c r="I40" s="2">
        <f t="shared" si="4"/>
        <v>0.12227146789968157</v>
      </c>
    </row>
    <row r="41" spans="1:9" ht="19.95" customHeight="1" x14ac:dyDescent="0.3">
      <c r="A41" s="2">
        <v>40</v>
      </c>
      <c r="B41" s="2">
        <v>6.9936332765159319</v>
      </c>
      <c r="C41" s="2">
        <f t="shared" si="0"/>
        <v>4.9910436204741346</v>
      </c>
      <c r="D41" s="2">
        <f t="shared" si="1"/>
        <v>0.16081987812999496</v>
      </c>
      <c r="E41" s="2">
        <f t="shared" si="6"/>
        <v>1.4012366567638928</v>
      </c>
      <c r="F41" s="2">
        <f t="shared" si="5"/>
        <v>6.1205642548860686</v>
      </c>
      <c r="G41" s="2">
        <f t="shared" si="2"/>
        <v>-0.87306902162986333</v>
      </c>
      <c r="H41" s="2">
        <f t="shared" si="3"/>
        <v>0.76224951652972672</v>
      </c>
      <c r="I41" s="2">
        <f t="shared" si="4"/>
        <v>0.10899191970635641</v>
      </c>
    </row>
    <row r="42" spans="1:9" ht="19.95" customHeight="1" x14ac:dyDescent="0.3">
      <c r="A42" s="2">
        <v>41</v>
      </c>
      <c r="B42" s="2">
        <v>7.6223060926290502</v>
      </c>
      <c r="C42" s="2">
        <f t="shared" si="0"/>
        <v>5.4334317780858452</v>
      </c>
      <c r="D42" s="2">
        <f t="shared" si="1"/>
        <v>0.16081987812999496</v>
      </c>
      <c r="E42" s="2">
        <f t="shared" si="6"/>
        <v>1.4028530041310885</v>
      </c>
      <c r="F42" s="2">
        <f t="shared" si="5"/>
        <v>7.2273071858901021</v>
      </c>
      <c r="G42" s="2">
        <f t="shared" si="2"/>
        <v>-0.39499890673894811</v>
      </c>
      <c r="H42" s="2">
        <f t="shared" si="3"/>
        <v>0.15602413632496423</v>
      </c>
      <c r="I42" s="2">
        <f t="shared" si="4"/>
        <v>2.0469413643181195E-2</v>
      </c>
    </row>
    <row r="43" spans="1:9" ht="19.95" customHeight="1" x14ac:dyDescent="0.3">
      <c r="A43" s="2">
        <v>42</v>
      </c>
      <c r="B43" s="2">
        <v>7.7798430314458251</v>
      </c>
      <c r="C43" s="2">
        <f t="shared" si="0"/>
        <v>6.2590647204972685</v>
      </c>
      <c r="D43" s="2">
        <f t="shared" si="1"/>
        <v>0.16081987812999496</v>
      </c>
      <c r="E43" s="2">
        <f t="shared" si="6"/>
        <v>1.2429721338346753</v>
      </c>
      <c r="F43" s="2">
        <f t="shared" si="5"/>
        <v>6.9534989183347689</v>
      </c>
      <c r="G43" s="2">
        <f t="shared" si="2"/>
        <v>-0.82634411311105627</v>
      </c>
      <c r="H43" s="2">
        <f t="shared" si="3"/>
        <v>0.68284459327329816</v>
      </c>
      <c r="I43" s="2">
        <f t="shared" si="4"/>
        <v>8.7770998786642185E-2</v>
      </c>
    </row>
    <row r="44" spans="1:9" ht="19.95" customHeight="1" x14ac:dyDescent="0.3">
      <c r="A44" s="2">
        <v>43</v>
      </c>
      <c r="B44" s="2">
        <v>8.628637781601407</v>
      </c>
      <c r="C44" s="2">
        <f t="shared" si="0"/>
        <v>7.3536312259234311</v>
      </c>
      <c r="D44" s="2">
        <f t="shared" si="1"/>
        <v>0.16081987812999496</v>
      </c>
      <c r="E44" s="2">
        <f t="shared" si="6"/>
        <v>1.1733846199933513</v>
      </c>
      <c r="F44" s="2">
        <f t="shared" si="5"/>
        <v>7.5329938501614198</v>
      </c>
      <c r="G44" s="2">
        <f t="shared" si="2"/>
        <v>-1.0956439314399873</v>
      </c>
      <c r="H44" s="2">
        <f t="shared" si="3"/>
        <v>1.2004356245012715</v>
      </c>
      <c r="I44" s="2">
        <f t="shared" si="4"/>
        <v>0.13912226412620141</v>
      </c>
    </row>
    <row r="45" spans="1:9" ht="19.95" customHeight="1" x14ac:dyDescent="0.3">
      <c r="A45" s="2">
        <v>44</v>
      </c>
      <c r="B45" s="2">
        <v>8.2254248033314052</v>
      </c>
      <c r="C45" s="2">
        <f t="shared" si="0"/>
        <v>9.0906514163657501</v>
      </c>
      <c r="D45" s="2">
        <f t="shared" si="1"/>
        <v>0.16081987812999496</v>
      </c>
      <c r="E45" s="2">
        <f t="shared" si="6"/>
        <v>0.90482237483260097</v>
      </c>
      <c r="F45" s="2">
        <f t="shared" si="5"/>
        <v>6.7992434935330808</v>
      </c>
      <c r="G45" s="2">
        <f t="shared" si="2"/>
        <v>-1.4261813097983245</v>
      </c>
      <c r="H45" s="2">
        <f t="shared" si="3"/>
        <v>2.0339931284180643</v>
      </c>
      <c r="I45" s="2">
        <f t="shared" si="4"/>
        <v>0.247281225839457</v>
      </c>
    </row>
    <row r="46" spans="1:9" ht="19.95" customHeight="1" x14ac:dyDescent="0.3">
      <c r="A46" s="2">
        <v>45</v>
      </c>
      <c r="B46" s="2">
        <v>8.1428626251585303</v>
      </c>
      <c r="C46" s="2">
        <f t="shared" si="0"/>
        <v>9.3309380772105612</v>
      </c>
      <c r="D46" s="2">
        <f t="shared" si="1"/>
        <v>0.16081987812999496</v>
      </c>
      <c r="E46" s="2">
        <f t="shared" si="6"/>
        <v>0.8726735251888843</v>
      </c>
      <c r="F46" s="2">
        <f t="shared" si="5"/>
        <v>8.0735140677513737</v>
      </c>
      <c r="G46" s="2">
        <f t="shared" si="2"/>
        <v>-6.9348557407156619E-2</v>
      </c>
      <c r="H46" s="2">
        <f t="shared" si="3"/>
        <v>4.8092224144536972E-3</v>
      </c>
      <c r="I46" s="2">
        <f t="shared" si="4"/>
        <v>5.9060586378983254E-4</v>
      </c>
    </row>
    <row r="47" spans="1:9" ht="19.95" customHeight="1" x14ac:dyDescent="0.3">
      <c r="A47" s="2">
        <v>46</v>
      </c>
      <c r="B47" s="2">
        <v>8.2133997239172185</v>
      </c>
      <c r="C47" s="2">
        <f t="shared" si="0"/>
        <v>10.450126288385142</v>
      </c>
      <c r="D47" s="2">
        <f t="shared" si="1"/>
        <v>0.16081987812999496</v>
      </c>
      <c r="E47" s="2">
        <f t="shared" si="6"/>
        <v>0.78596176708850418</v>
      </c>
      <c r="F47" s="2">
        <f t="shared" si="5"/>
        <v>7.4601588553558313</v>
      </c>
      <c r="G47" s="2">
        <f t="shared" si="2"/>
        <v>-0.75324086856138717</v>
      </c>
      <c r="H47" s="2">
        <f t="shared" si="3"/>
        <v>0.56737180607111293</v>
      </c>
      <c r="I47" s="2">
        <f t="shared" si="4"/>
        <v>6.9078801122870001E-2</v>
      </c>
    </row>
    <row r="48" spans="1:9" ht="19.95" customHeight="1" x14ac:dyDescent="0.3">
      <c r="A48" s="2">
        <v>47</v>
      </c>
      <c r="B48" s="2">
        <v>7.6327326155884787</v>
      </c>
      <c r="C48" s="2">
        <f t="shared" si="0"/>
        <v>9.4619241497270767</v>
      </c>
      <c r="D48" s="2">
        <f t="shared" si="1"/>
        <v>0.16081987812999496</v>
      </c>
      <c r="E48" s="2">
        <f t="shared" si="6"/>
        <v>0.8066786939745908</v>
      </c>
      <c r="F48" s="2">
        <f t="shared" si="5"/>
        <v>8.5596241954391221</v>
      </c>
      <c r="G48" s="2">
        <f t="shared" si="2"/>
        <v>0.92689157985064341</v>
      </c>
      <c r="H48" s="2">
        <f t="shared" si="3"/>
        <v>0.85912800079802165</v>
      </c>
      <c r="I48" s="2">
        <f t="shared" si="4"/>
        <v>0.11255837772220761</v>
      </c>
    </row>
    <row r="49" spans="1:9" ht="19.95" customHeight="1" x14ac:dyDescent="0.3">
      <c r="A49" s="2">
        <v>48</v>
      </c>
      <c r="B49" s="2">
        <v>6.9906969664057499</v>
      </c>
      <c r="C49" s="2">
        <f t="shared" si="0"/>
        <v>8.6021707693188638</v>
      </c>
      <c r="D49" s="2">
        <f t="shared" si="1"/>
        <v>0.16081987812999496</v>
      </c>
      <c r="E49" s="2">
        <f t="shared" si="6"/>
        <v>0.81266661100698967</v>
      </c>
      <c r="F49" s="2">
        <f>(C48+D48)*E49</f>
        <v>7.8200827777063564</v>
      </c>
      <c r="G49" s="2">
        <f t="shared" si="2"/>
        <v>0.82938581130060651</v>
      </c>
      <c r="H49" s="2">
        <f t="shared" si="3"/>
        <v>0.68788082398676531</v>
      </c>
      <c r="I49" s="2">
        <f t="shared" si="4"/>
        <v>9.8399462498864054E-2</v>
      </c>
    </row>
  </sheetData>
  <phoneticPr fontId="1" type="noConversion"/>
  <pageMargins left="0.7" right="0.7" top="0.75" bottom="0.75" header="0.3" footer="0.3"/>
  <pageSetup paperSize="9" scale="4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252C-9D1A-4D3D-93D8-25CA3671479D}">
  <sheetPr>
    <pageSetUpPr fitToPage="1"/>
  </sheetPr>
  <dimension ref="A1:K8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11" ht="19.95" customHeight="1" x14ac:dyDescent="0.3">
      <c r="A1" s="2" t="s">
        <v>8</v>
      </c>
      <c r="B1" s="2" t="s">
        <v>10</v>
      </c>
      <c r="C1" s="2" t="s">
        <v>32</v>
      </c>
      <c r="D1" s="2" t="s">
        <v>33</v>
      </c>
      <c r="E1" s="2" t="s">
        <v>34</v>
      </c>
      <c r="F1" s="2" t="s">
        <v>12</v>
      </c>
      <c r="G1" s="2" t="s">
        <v>15</v>
      </c>
      <c r="H1" s="2" t="s">
        <v>14</v>
      </c>
      <c r="I1" s="2" t="s">
        <v>24</v>
      </c>
      <c r="J1" s="4" t="s">
        <v>29</v>
      </c>
      <c r="K1" s="6">
        <v>1</v>
      </c>
    </row>
    <row r="2" spans="1:11" ht="19.95" customHeight="1" x14ac:dyDescent="0.3">
      <c r="A2" s="2">
        <v>49</v>
      </c>
      <c r="B2" s="2">
        <v>7.2836806677735089</v>
      </c>
      <c r="C2" s="20">
        <f>$K$1*B2/E2+(1-$K$1)*('2.(1-e)'!C49+'2.(1-e)'!D49)</f>
        <v>6.3566781457815607</v>
      </c>
      <c r="D2" s="2">
        <f>$K$2*(C2-'2.(1-f)'!C49)+(1-$K$2)*'2.(1-e)'!D49</f>
        <v>0.16081987812999496</v>
      </c>
      <c r="E2" s="2">
        <f>$K$3*'2.(1-e)'!B38/'2.(1-e)'!C38+(1-$K$3)*'2.(1-e)'!E38</f>
        <v>1.1458312818004053</v>
      </c>
      <c r="F2" s="2">
        <f>('2.(1-e)'!C49+'2.(1-e)'!D49)*'2.(1-f)'!E2</f>
        <v>10.04090880597129</v>
      </c>
      <c r="G2" s="2">
        <f>F2-B2</f>
        <v>2.7572281381977808</v>
      </c>
      <c r="H2" s="2">
        <f>POWER(G2,2)</f>
        <v>7.6023070060696005</v>
      </c>
      <c r="I2" s="2">
        <f>ABS(G2)/ABS(B2)</f>
        <v>0.37854873984207987</v>
      </c>
      <c r="J2" s="8" t="s">
        <v>30</v>
      </c>
      <c r="K2" s="9">
        <v>0</v>
      </c>
    </row>
    <row r="3" spans="1:11" ht="19.95" customHeight="1" thickBot="1" x14ac:dyDescent="0.35">
      <c r="A3" s="2">
        <v>50</v>
      </c>
      <c r="B3" s="2">
        <v>7.2334837112048458</v>
      </c>
      <c r="C3" s="20">
        <f t="shared" ref="C3:C7" si="0">$K$1*B3/E3+(1-$K$1)*(C2+D2)</f>
        <v>4.8318894601642901</v>
      </c>
      <c r="D3" s="2">
        <f t="shared" ref="D3:D7" si="1">$K$2*(C3-C2)+(1-$K$2)*D2</f>
        <v>0.16081987812999496</v>
      </c>
      <c r="E3" s="2">
        <f>$K$3*'2.(1-e)'!B39/'2.(1-e)'!C39+(1-$K$3)*'2.(1-e)'!E39</f>
        <v>1.4970300481499217</v>
      </c>
      <c r="F3" s="2">
        <f t="shared" ref="F3:F7" si="2">(C2+D2)*E3</f>
        <v>9.7568903805533349</v>
      </c>
      <c r="G3" s="2">
        <f t="shared" ref="G3:G7" si="3">F3-B3</f>
        <v>2.5234066693484891</v>
      </c>
      <c r="H3" s="2">
        <f t="shared" ref="H3:H7" si="4">POWER(G3,2)</f>
        <v>6.3675812189124352</v>
      </c>
      <c r="I3" s="2">
        <f t="shared" ref="I3:I7" si="5">ABS(G3)/ABS(B3)</f>
        <v>0.34885081242937888</v>
      </c>
      <c r="J3" s="10" t="s">
        <v>31</v>
      </c>
      <c r="K3" s="12">
        <v>2.5756039499063464E-3</v>
      </c>
    </row>
    <row r="4" spans="1:11" ht="19.95" customHeight="1" x14ac:dyDescent="0.3">
      <c r="A4" s="2">
        <v>51</v>
      </c>
      <c r="B4" s="2">
        <v>8.0736182236312057</v>
      </c>
      <c r="C4" s="20">
        <f t="shared" si="0"/>
        <v>5.433694401721799</v>
      </c>
      <c r="D4" s="2">
        <f t="shared" si="1"/>
        <v>0.16081987812999496</v>
      </c>
      <c r="E4" s="2">
        <f>$K$3*'2.(1-e)'!B40/'2.(1-e)'!C40+(1-$K$3)*'2.(1-e)'!E40</f>
        <v>1.485843263668432</v>
      </c>
      <c r="F4" s="2">
        <f t="shared" si="2"/>
        <v>7.4183835377590377</v>
      </c>
      <c r="G4" s="2">
        <f t="shared" si="3"/>
        <v>-0.65523468587216804</v>
      </c>
      <c r="H4" s="2">
        <f t="shared" si="4"/>
        <v>0.42933249356999875</v>
      </c>
      <c r="I4" s="2">
        <f t="shared" si="5"/>
        <v>8.1157501844008231E-2</v>
      </c>
      <c r="J4" s="4" t="s">
        <v>25</v>
      </c>
      <c r="K4" s="6">
        <f>AVERAGE(H2:H7)</f>
        <v>2.8190541824413202</v>
      </c>
    </row>
    <row r="5" spans="1:11" ht="19.95" customHeight="1" thickBot="1" x14ac:dyDescent="0.35">
      <c r="A5" s="2">
        <v>52</v>
      </c>
      <c r="B5" s="2">
        <v>8.4260264255627924</v>
      </c>
      <c r="C5" s="20">
        <f t="shared" si="0"/>
        <v>6.0132786170627357</v>
      </c>
      <c r="D5" s="2">
        <f t="shared" si="1"/>
        <v>0.16081987812999496</v>
      </c>
      <c r="E5" s="2">
        <f>$K$3*'2.(1-e)'!B41/'2.(1-e)'!C41+(1-$K$3)*'2.(1-e)'!E41</f>
        <v>1.4012366567638928</v>
      </c>
      <c r="F5" s="2">
        <f t="shared" si="2"/>
        <v>7.8392384857173845</v>
      </c>
      <c r="G5" s="2">
        <f t="shared" si="3"/>
        <v>-0.58678793984540789</v>
      </c>
      <c r="H5" s="2">
        <f t="shared" si="4"/>
        <v>0.34432008634801803</v>
      </c>
      <c r="I5" s="2">
        <f t="shared" si="5"/>
        <v>6.9639935861726787E-2</v>
      </c>
      <c r="J5" s="10" t="s">
        <v>26</v>
      </c>
      <c r="K5" s="19">
        <f>AVERAGE(I2:I7)</f>
        <v>0.17568069966415187</v>
      </c>
    </row>
    <row r="6" spans="1:11" ht="19.95" customHeight="1" x14ac:dyDescent="0.3">
      <c r="A6" s="2">
        <v>53</v>
      </c>
      <c r="B6" s="2">
        <v>8.8594580789702988</v>
      </c>
      <c r="C6" s="20">
        <f t="shared" si="0"/>
        <v>6.315314614490025</v>
      </c>
      <c r="D6" s="2">
        <f t="shared" si="1"/>
        <v>0.16081987812999496</v>
      </c>
      <c r="E6" s="2">
        <f>$K$3*'2.(1-e)'!B42/'2.(1-e)'!C42+(1-$K$3)*'2.(1-e)'!E42</f>
        <v>1.4028530041310885</v>
      </c>
      <c r="F6" s="2">
        <f t="shared" si="2"/>
        <v>8.6613526217823544</v>
      </c>
      <c r="G6" s="2">
        <f t="shared" si="3"/>
        <v>-0.19810545718794437</v>
      </c>
      <c r="H6" s="2">
        <f t="shared" si="4"/>
        <v>3.9245772167644459E-2</v>
      </c>
      <c r="I6" s="2">
        <f t="shared" si="5"/>
        <v>2.2360900116248354E-2</v>
      </c>
    </row>
    <row r="7" spans="1:11" ht="19.95" customHeight="1" x14ac:dyDescent="0.3">
      <c r="A7" s="2">
        <v>54</v>
      </c>
      <c r="B7" s="2">
        <v>9.5096336535172057</v>
      </c>
      <c r="C7" s="20">
        <f t="shared" si="0"/>
        <v>7.650721520344284</v>
      </c>
      <c r="D7" s="2">
        <f t="shared" si="1"/>
        <v>0.16081987812999496</v>
      </c>
      <c r="E7" s="2">
        <f>$K$3*'2.(1-e)'!B43/'2.(1-e)'!C43+(1-$K$3)*'2.(1-e)'!E43</f>
        <v>1.2429721338346753</v>
      </c>
      <c r="F7" s="2">
        <f t="shared" si="2"/>
        <v>8.0496547092922484</v>
      </c>
      <c r="G7" s="2">
        <f t="shared" si="3"/>
        <v>-1.4599789442249573</v>
      </c>
      <c r="H7" s="2">
        <f t="shared" si="4"/>
        <v>2.1315385175802213</v>
      </c>
      <c r="I7" s="2">
        <f t="shared" si="5"/>
        <v>0.15352630789146895</v>
      </c>
    </row>
    <row r="8" spans="1:11" ht="19.95" customHeight="1" x14ac:dyDescent="0.3">
      <c r="C8" s="20"/>
    </row>
  </sheetData>
  <phoneticPr fontId="1" type="noConversion"/>
  <pageMargins left="0.7" right="0.7" top="0.75" bottom="0.75" header="0.3" footer="0.3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01C7-BCB2-4967-931D-63E1394E43C4}">
  <sheetPr>
    <pageSetUpPr fitToPage="1"/>
  </sheetPr>
  <dimension ref="A1:L55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12" ht="19.95" customHeight="1" x14ac:dyDescent="0.3">
      <c r="A1" s="2" t="s">
        <v>0</v>
      </c>
      <c r="B1" s="2" t="s">
        <v>2</v>
      </c>
      <c r="C1" s="2" t="s">
        <v>3</v>
      </c>
      <c r="D1" s="2" t="s">
        <v>1</v>
      </c>
      <c r="E1" s="4" t="s">
        <v>8</v>
      </c>
      <c r="F1" s="5" t="s">
        <v>9</v>
      </c>
      <c r="G1" s="5" t="s">
        <v>16</v>
      </c>
      <c r="H1" s="6" t="s">
        <v>10</v>
      </c>
      <c r="I1" s="1" t="s">
        <v>17</v>
      </c>
      <c r="J1" s="7"/>
      <c r="K1" s="7"/>
      <c r="L1" s="7"/>
    </row>
    <row r="2" spans="1:12" ht="19.95" customHeight="1" x14ac:dyDescent="0.3">
      <c r="A2" s="2">
        <v>1</v>
      </c>
      <c r="B2" s="2">
        <f t="shared" ref="B2:B49" si="0">SIN(A2/2.1)+A2/6</f>
        <v>0.62506347132935214</v>
      </c>
      <c r="C2" s="2">
        <f ca="1">_xlfn.NORM.INV(RAND(),0, 0.25)</f>
        <v>0.19967386874391471</v>
      </c>
      <c r="D2" s="2">
        <f ca="1">B2+C2</f>
        <v>0.82473734007326682</v>
      </c>
      <c r="E2" s="8">
        <v>1</v>
      </c>
      <c r="F2" s="3">
        <v>0.62506347132935214</v>
      </c>
      <c r="G2" s="3">
        <v>-2.4975592723737526E-2</v>
      </c>
      <c r="H2" s="9">
        <v>0.60008787860561463</v>
      </c>
      <c r="I2" s="7"/>
      <c r="J2" s="7"/>
      <c r="K2" s="7"/>
      <c r="L2" s="7"/>
    </row>
    <row r="3" spans="1:12" ht="19.95" customHeight="1" x14ac:dyDescent="0.3">
      <c r="A3" s="2">
        <v>2</v>
      </c>
      <c r="B3" s="2">
        <f t="shared" si="0"/>
        <v>1.1481314909525711</v>
      </c>
      <c r="C3" s="2">
        <f ca="1">_xlfn.NORM.INV(RAND(),0, 0.25)</f>
        <v>-0.29488227239373144</v>
      </c>
      <c r="D3" s="2">
        <f t="shared" ref="D3:D49" ca="1" si="1">B3+C3</f>
        <v>0.85324921855883962</v>
      </c>
      <c r="E3" s="8">
        <v>2</v>
      </c>
      <c r="F3" s="3">
        <v>1.1481314909525711</v>
      </c>
      <c r="G3" s="3">
        <v>0.35692234158640707</v>
      </c>
      <c r="H3" s="9">
        <v>1.5050538325389782</v>
      </c>
      <c r="I3" s="7" t="s">
        <v>18</v>
      </c>
      <c r="J3" s="7"/>
      <c r="K3" s="7"/>
      <c r="L3" s="7"/>
    </row>
    <row r="4" spans="1:12" ht="19.95" customHeight="1" x14ac:dyDescent="0.3">
      <c r="A4" s="2">
        <v>3</v>
      </c>
      <c r="B4" s="2">
        <f t="shared" si="0"/>
        <v>1.4899030763721239</v>
      </c>
      <c r="C4" s="2">
        <f ca="1">_xlfn.NORM.INV(RAND(),0, 0.25)</f>
        <v>-0.28500959823550498</v>
      </c>
      <c r="D4" s="2">
        <f t="shared" ca="1" si="1"/>
        <v>1.204893478136619</v>
      </c>
      <c r="E4" s="8">
        <v>3</v>
      </c>
      <c r="F4" s="3">
        <v>1.4899030763721239</v>
      </c>
      <c r="G4" s="3">
        <v>0.12149186090025363</v>
      </c>
      <c r="H4" s="9">
        <v>1.6113949372723775</v>
      </c>
      <c r="I4" s="7" t="s">
        <v>19</v>
      </c>
      <c r="J4" s="7"/>
      <c r="K4" s="7"/>
      <c r="L4" s="7"/>
    </row>
    <row r="5" spans="1:12" ht="19.95" customHeight="1" x14ac:dyDescent="0.3">
      <c r="A5" s="2">
        <v>4</v>
      </c>
      <c r="B5" s="2">
        <f t="shared" si="0"/>
        <v>1.6114165570386081</v>
      </c>
      <c r="C5" s="2">
        <f t="shared" ref="C5:C49" ca="1" si="2">_xlfn.NORM.INV(RAND(),0, 0.25)</f>
        <v>-0.29727317891550703</v>
      </c>
      <c r="D5" s="2">
        <f t="shared" ca="1" si="1"/>
        <v>1.3141433781231011</v>
      </c>
      <c r="E5" s="8">
        <v>4</v>
      </c>
      <c r="F5" s="3">
        <v>1.6114165570386081</v>
      </c>
      <c r="G5" s="3">
        <v>-8.2406731582388648E-2</v>
      </c>
      <c r="H5" s="9">
        <v>1.5290098254562194</v>
      </c>
      <c r="I5" s="7"/>
      <c r="J5" s="7"/>
      <c r="K5" s="7"/>
      <c r="L5" s="7"/>
    </row>
    <row r="6" spans="1:12" ht="19.95" customHeight="1" x14ac:dyDescent="0.3">
      <c r="A6" s="2">
        <v>5</v>
      </c>
      <c r="B6" s="2">
        <f t="shared" si="0"/>
        <v>1.5227187298651228</v>
      </c>
      <c r="C6" s="2">
        <f t="shared" ca="1" si="2"/>
        <v>-0.4193440078774841</v>
      </c>
      <c r="D6" s="2">
        <f t="shared" ca="1" si="1"/>
        <v>1.1033747219876386</v>
      </c>
      <c r="E6" s="8">
        <v>5</v>
      </c>
      <c r="F6" s="3">
        <v>1.5227187298651228</v>
      </c>
      <c r="G6" s="3">
        <v>0.19491577120964917</v>
      </c>
      <c r="H6" s="9">
        <v>1.717634501074772</v>
      </c>
    </row>
    <row r="7" spans="1:12" ht="19.95" customHeight="1" x14ac:dyDescent="0.3">
      <c r="A7" s="2">
        <v>6</v>
      </c>
      <c r="B7" s="2">
        <f t="shared" si="0"/>
        <v>1.2806293995143569</v>
      </c>
      <c r="C7" s="2">
        <f t="shared" ca="1" si="2"/>
        <v>-0.61219657861166132</v>
      </c>
      <c r="D7" s="2">
        <f t="shared" ca="1" si="1"/>
        <v>0.66843282090269562</v>
      </c>
      <c r="E7" s="8">
        <v>6</v>
      </c>
      <c r="F7" s="3">
        <v>1.2806293995143569</v>
      </c>
      <c r="G7" s="3">
        <v>0.28872900422889386</v>
      </c>
      <c r="H7" s="9">
        <v>1.5693584037432509</v>
      </c>
    </row>
    <row r="8" spans="1:12" ht="19.95" customHeight="1" x14ac:dyDescent="0.3">
      <c r="A8" s="2">
        <v>7</v>
      </c>
      <c r="B8" s="2">
        <f t="shared" si="0"/>
        <v>0.9760987037911818</v>
      </c>
      <c r="C8" s="2">
        <f t="shared" ca="1" si="2"/>
        <v>0.13080317038653377</v>
      </c>
      <c r="D8" s="2">
        <f t="shared" ca="1" si="1"/>
        <v>1.1069018741777157</v>
      </c>
      <c r="E8" s="8">
        <v>7</v>
      </c>
      <c r="F8" s="3">
        <v>0.9760987037911818</v>
      </c>
      <c r="G8" s="3">
        <v>0.23724215989485953</v>
      </c>
      <c r="H8" s="9">
        <v>1.2133408636860414</v>
      </c>
    </row>
    <row r="9" spans="1:12" ht="19.95" customHeight="1" x14ac:dyDescent="0.3">
      <c r="A9" s="2">
        <v>8</v>
      </c>
      <c r="B9" s="2">
        <f t="shared" si="0"/>
        <v>0.71397027888772879</v>
      </c>
      <c r="C9" s="2">
        <f t="shared" ca="1" si="2"/>
        <v>0.14864082932731784</v>
      </c>
      <c r="D9" s="2">
        <f t="shared" ca="1" si="1"/>
        <v>0.86261110821504661</v>
      </c>
      <c r="E9" s="8">
        <v>8</v>
      </c>
      <c r="F9" s="3">
        <v>0.71397027888772879</v>
      </c>
      <c r="G9" s="3">
        <v>-8.6464093586507654E-2</v>
      </c>
      <c r="H9" s="9">
        <v>0.62750618530122115</v>
      </c>
    </row>
    <row r="10" spans="1:12" ht="19.95" customHeight="1" x14ac:dyDescent="0.3">
      <c r="A10" s="2">
        <v>9</v>
      </c>
      <c r="B10" s="2">
        <f t="shared" si="0"/>
        <v>0.58965305568921722</v>
      </c>
      <c r="C10" s="2">
        <f t="shared" ca="1" si="2"/>
        <v>7.9293464861482407E-2</v>
      </c>
      <c r="D10" s="2">
        <f t="shared" ca="1" si="1"/>
        <v>0.66894652055069959</v>
      </c>
      <c r="E10" s="8">
        <v>9</v>
      </c>
      <c r="F10" s="3">
        <v>0.58965305568921722</v>
      </c>
      <c r="G10" s="3">
        <v>0.45691034665790065</v>
      </c>
      <c r="H10" s="9">
        <v>1.0465634023471178</v>
      </c>
    </row>
    <row r="11" spans="1:12" ht="19.95" customHeight="1" x14ac:dyDescent="0.3">
      <c r="A11" s="2">
        <v>10</v>
      </c>
      <c r="B11" s="2">
        <f t="shared" si="0"/>
        <v>0.66789232252252806</v>
      </c>
      <c r="C11" s="2">
        <f t="shared" ca="1" si="2"/>
        <v>-8.2074078592991456E-2</v>
      </c>
      <c r="D11" s="2">
        <f t="shared" ca="1" si="1"/>
        <v>0.58581824392953663</v>
      </c>
      <c r="E11" s="8">
        <v>10</v>
      </c>
      <c r="F11" s="3">
        <v>0.66789232252252806</v>
      </c>
      <c r="G11" s="3">
        <v>0.30881011397651442</v>
      </c>
      <c r="H11" s="9">
        <v>0.97670243649904243</v>
      </c>
    </row>
    <row r="12" spans="1:12" ht="19.95" customHeight="1" x14ac:dyDescent="0.3">
      <c r="A12" s="2">
        <v>11</v>
      </c>
      <c r="B12" s="2">
        <f t="shared" si="0"/>
        <v>0.968363593041904</v>
      </c>
      <c r="C12" s="2">
        <f t="shared" ca="1" si="2"/>
        <v>0.11769620556463423</v>
      </c>
      <c r="D12" s="2">
        <f t="shared" ca="1" si="1"/>
        <v>1.0860597986065383</v>
      </c>
      <c r="E12" s="8">
        <v>11</v>
      </c>
      <c r="F12" s="3">
        <v>0.968363593041904</v>
      </c>
      <c r="G12" s="3">
        <v>0.36581534443644093</v>
      </c>
      <c r="H12" s="9">
        <v>1.3341789374783448</v>
      </c>
    </row>
    <row r="13" spans="1:12" ht="19.95" customHeight="1" x14ac:dyDescent="0.3">
      <c r="A13" s="2">
        <v>12</v>
      </c>
      <c r="B13" s="2">
        <f t="shared" si="0"/>
        <v>1.4612947116138437</v>
      </c>
      <c r="C13" s="2">
        <f t="shared" ca="1" si="2"/>
        <v>0.25556237167732515</v>
      </c>
      <c r="D13" s="2">
        <f t="shared" ca="1" si="1"/>
        <v>1.7168570832911689</v>
      </c>
      <c r="E13" s="8">
        <v>12</v>
      </c>
      <c r="F13" s="3">
        <v>1.4612947116138437</v>
      </c>
      <c r="G13" s="3">
        <v>0.27139901588922732</v>
      </c>
      <c r="H13" s="9">
        <v>1.7326937275030709</v>
      </c>
    </row>
    <row r="14" spans="1:12" ht="19.95" customHeight="1" x14ac:dyDescent="0.3">
      <c r="A14" s="2">
        <v>13</v>
      </c>
      <c r="B14" s="2">
        <f t="shared" si="0"/>
        <v>2.0740902984075031</v>
      </c>
      <c r="C14" s="2">
        <f t="shared" ca="1" si="2"/>
        <v>-0.10357037206858667</v>
      </c>
      <c r="D14" s="2">
        <f t="shared" ca="1" si="1"/>
        <v>1.9705199263389164</v>
      </c>
      <c r="E14" s="8">
        <v>13</v>
      </c>
      <c r="F14" s="3">
        <v>2.0740902984075031</v>
      </c>
      <c r="G14" s="3">
        <v>-0.16381101626271802</v>
      </c>
      <c r="H14" s="9">
        <v>1.9102792821447852</v>
      </c>
    </row>
    <row r="15" spans="1:12" ht="19.95" customHeight="1" x14ac:dyDescent="0.3">
      <c r="A15" s="2">
        <v>14</v>
      </c>
      <c r="B15" s="2">
        <f t="shared" si="0"/>
        <v>2.7074845639045524</v>
      </c>
      <c r="C15" s="2">
        <f t="shared" ca="1" si="2"/>
        <v>-0.43436654089848986</v>
      </c>
      <c r="D15" s="2">
        <f t="shared" ca="1" si="1"/>
        <v>2.2731180230060626</v>
      </c>
      <c r="E15" s="8">
        <v>14</v>
      </c>
      <c r="F15" s="3">
        <v>2.7074845639045524</v>
      </c>
      <c r="G15" s="3">
        <v>-0.23222885490572792</v>
      </c>
      <c r="H15" s="9">
        <v>2.4752557089988243</v>
      </c>
    </row>
    <row r="16" spans="1:12" ht="19.95" customHeight="1" x14ac:dyDescent="0.3">
      <c r="A16" s="2">
        <v>15</v>
      </c>
      <c r="B16" s="2">
        <f t="shared" si="0"/>
        <v>3.2576284153927197</v>
      </c>
      <c r="C16" s="2">
        <f t="shared" ca="1" si="2"/>
        <v>9.2942015963221006E-2</v>
      </c>
      <c r="D16" s="2">
        <f t="shared" ca="1" si="1"/>
        <v>3.3505704313559406</v>
      </c>
      <c r="E16" s="8">
        <v>15</v>
      </c>
      <c r="F16" s="3">
        <v>3.2576284153927197</v>
      </c>
      <c r="G16" s="3">
        <v>-3.7888245310045768E-2</v>
      </c>
      <c r="H16" s="9">
        <v>3.219740170082674</v>
      </c>
    </row>
    <row r="17" spans="1:8" ht="19.95" customHeight="1" x14ac:dyDescent="0.3">
      <c r="A17" s="2">
        <v>16</v>
      </c>
      <c r="B17" s="2">
        <f t="shared" si="0"/>
        <v>3.6391963700435483</v>
      </c>
      <c r="C17" s="2">
        <f t="shared" ca="1" si="2"/>
        <v>0.231175441716437</v>
      </c>
      <c r="D17" s="2">
        <f t="shared" ca="1" si="1"/>
        <v>3.8703718117599855</v>
      </c>
      <c r="E17" s="8">
        <v>16</v>
      </c>
      <c r="F17" s="3">
        <v>3.6391963700435483</v>
      </c>
      <c r="G17" s="3">
        <v>0.21921100848920272</v>
      </c>
      <c r="H17" s="9">
        <v>3.8584073785327511</v>
      </c>
    </row>
    <row r="18" spans="1:8" ht="19.95" customHeight="1" x14ac:dyDescent="0.3">
      <c r="A18" s="2">
        <v>17</v>
      </c>
      <c r="B18" s="2">
        <f t="shared" si="0"/>
        <v>3.804371877398526</v>
      </c>
      <c r="C18" s="2">
        <f t="shared" ca="1" si="2"/>
        <v>8.1710755962931467E-3</v>
      </c>
      <c r="D18" s="2">
        <f t="shared" ca="1" si="1"/>
        <v>3.8125429529948192</v>
      </c>
      <c r="E18" s="8">
        <v>17</v>
      </c>
      <c r="F18" s="3">
        <v>3.804371877398526</v>
      </c>
      <c r="G18" s="3">
        <v>0.33000642757267612</v>
      </c>
      <c r="H18" s="9">
        <v>4.134378304971202</v>
      </c>
    </row>
    <row r="19" spans="1:8" ht="19.95" customHeight="1" x14ac:dyDescent="0.3">
      <c r="A19" s="2">
        <v>18</v>
      </c>
      <c r="B19" s="2">
        <f t="shared" si="0"/>
        <v>3.7534867274396375</v>
      </c>
      <c r="C19" s="2">
        <f t="shared" ca="1" si="2"/>
        <v>0.59362724703584124</v>
      </c>
      <c r="D19" s="2">
        <f t="shared" ca="1" si="1"/>
        <v>4.3471139744754783</v>
      </c>
      <c r="E19" s="8">
        <v>18</v>
      </c>
      <c r="F19" s="3">
        <v>3.7534867274396375</v>
      </c>
      <c r="G19" s="3">
        <v>-0.18974253781183065</v>
      </c>
      <c r="H19" s="9">
        <v>3.563744189627807</v>
      </c>
    </row>
    <row r="20" spans="1:8" ht="19.95" customHeight="1" x14ac:dyDescent="0.3">
      <c r="A20" s="2">
        <v>19</v>
      </c>
      <c r="B20" s="2">
        <f t="shared" si="0"/>
        <v>3.5349472257530268</v>
      </c>
      <c r="C20" s="2">
        <f t="shared" ca="1" si="2"/>
        <v>-1.635484325227295E-2</v>
      </c>
      <c r="D20" s="2">
        <f t="shared" ca="1" si="1"/>
        <v>3.5185923825007537</v>
      </c>
      <c r="E20" s="8">
        <v>19</v>
      </c>
      <c r="F20" s="3">
        <v>3.5349472257530268</v>
      </c>
      <c r="G20" s="3">
        <v>0.51580613084272076</v>
      </c>
      <c r="H20" s="9">
        <v>4.0507533565957479</v>
      </c>
    </row>
    <row r="21" spans="1:8" ht="19.95" customHeight="1" x14ac:dyDescent="0.3">
      <c r="A21" s="2">
        <v>20</v>
      </c>
      <c r="B21" s="2">
        <f t="shared" si="0"/>
        <v>3.2344635621601361</v>
      </c>
      <c r="C21" s="2">
        <f t="shared" ca="1" si="2"/>
        <v>-2.9568853795326807E-2</v>
      </c>
      <c r="D21" s="2">
        <f t="shared" ca="1" si="1"/>
        <v>3.2048947083648094</v>
      </c>
      <c r="E21" s="8">
        <v>20</v>
      </c>
      <c r="F21" s="3">
        <v>3.2344635621601361</v>
      </c>
      <c r="G21" s="3">
        <v>-0.17109552819918483</v>
      </c>
      <c r="H21" s="9">
        <v>3.063368033960951</v>
      </c>
    </row>
    <row r="22" spans="1:8" ht="19.95" customHeight="1" x14ac:dyDescent="0.3">
      <c r="A22" s="2">
        <v>21</v>
      </c>
      <c r="B22" s="2">
        <f t="shared" si="0"/>
        <v>2.9559788891106304</v>
      </c>
      <c r="C22" s="2">
        <f t="shared" ca="1" si="2"/>
        <v>0.18951603471687831</v>
      </c>
      <c r="D22" s="2">
        <f t="shared" ca="1" si="1"/>
        <v>3.1454949238275089</v>
      </c>
      <c r="E22" s="8">
        <v>21</v>
      </c>
      <c r="F22" s="3">
        <v>2.9559788891106304</v>
      </c>
      <c r="G22" s="3">
        <v>3.6488013140899611E-2</v>
      </c>
      <c r="H22" s="9">
        <v>2.9924669022515302</v>
      </c>
    </row>
    <row r="23" spans="1:8" ht="19.95" customHeight="1" x14ac:dyDescent="0.3">
      <c r="A23" s="2">
        <v>22</v>
      </c>
      <c r="B23" s="2">
        <f t="shared" si="0"/>
        <v>2.7985414798693102</v>
      </c>
      <c r="C23" s="2">
        <f t="shared" ca="1" si="2"/>
        <v>-2.3552853756554269E-2</v>
      </c>
      <c r="D23" s="2">
        <f t="shared" ca="1" si="1"/>
        <v>2.7749886261127559</v>
      </c>
      <c r="E23" s="8">
        <v>22</v>
      </c>
      <c r="F23" s="3">
        <v>2.7985414798693102</v>
      </c>
      <c r="G23" s="3">
        <v>-0.54001884358720342</v>
      </c>
      <c r="H23" s="9">
        <v>2.2585226362821067</v>
      </c>
    </row>
    <row r="24" spans="1:8" ht="19.95" customHeight="1" x14ac:dyDescent="0.3">
      <c r="A24" s="2">
        <v>23</v>
      </c>
      <c r="B24" s="2">
        <f t="shared" si="0"/>
        <v>2.8342660204151935</v>
      </c>
      <c r="C24" s="2">
        <f t="shared" ca="1" si="2"/>
        <v>6.7583932207251771E-2</v>
      </c>
      <c r="D24" s="2">
        <f t="shared" ca="1" si="1"/>
        <v>2.9018499526224453</v>
      </c>
      <c r="E24" s="8">
        <v>23</v>
      </c>
      <c r="F24" s="3">
        <v>2.8342660204151935</v>
      </c>
      <c r="G24" s="3">
        <v>-0.19742025331431134</v>
      </c>
      <c r="H24" s="9">
        <v>2.636845767100882</v>
      </c>
    </row>
    <row r="25" spans="1:8" ht="19.95" customHeight="1" x14ac:dyDescent="0.3">
      <c r="A25" s="2">
        <v>24</v>
      </c>
      <c r="B25" s="2">
        <f t="shared" si="0"/>
        <v>3.0922877515815532</v>
      </c>
      <c r="C25" s="2">
        <f t="shared" ca="1" si="2"/>
        <v>0.17186007734883621</v>
      </c>
      <c r="D25" s="2">
        <f t="shared" ca="1" si="1"/>
        <v>3.2641478289303896</v>
      </c>
      <c r="E25" s="8">
        <v>24</v>
      </c>
      <c r="F25" s="3">
        <v>3.0922877515815532</v>
      </c>
      <c r="G25" s="3">
        <v>-0.11308241801118508</v>
      </c>
      <c r="H25" s="9">
        <v>2.9792053335703681</v>
      </c>
    </row>
    <row r="26" spans="1:8" ht="19.95" customHeight="1" x14ac:dyDescent="0.3">
      <c r="A26" s="2">
        <v>25</v>
      </c>
      <c r="B26" s="2">
        <f t="shared" si="0"/>
        <v>3.5522797405134683</v>
      </c>
      <c r="C26" s="2">
        <f t="shared" ca="1" si="2"/>
        <v>6.3738105995017363E-2</v>
      </c>
      <c r="D26" s="2">
        <f t="shared" ca="1" si="1"/>
        <v>3.6160178465084858</v>
      </c>
      <c r="E26" s="8">
        <v>25</v>
      </c>
      <c r="F26" s="3">
        <v>3.5522797405134683</v>
      </c>
      <c r="G26" s="3">
        <v>-4.6048656238618729E-2</v>
      </c>
      <c r="H26" s="9">
        <v>3.5062310842748494</v>
      </c>
    </row>
    <row r="27" spans="1:8" ht="19.95" customHeight="1" x14ac:dyDescent="0.3">
      <c r="A27" s="2">
        <v>26</v>
      </c>
      <c r="B27" s="2">
        <f t="shared" si="0"/>
        <v>4.1489757191284031</v>
      </c>
      <c r="C27" s="2">
        <f t="shared" ca="1" si="2"/>
        <v>0.24806943523732736</v>
      </c>
      <c r="D27" s="2">
        <f t="shared" ca="1" si="1"/>
        <v>4.3970451543657303</v>
      </c>
      <c r="E27" s="8">
        <v>26</v>
      </c>
      <c r="F27" s="3">
        <v>4.1489757191284031</v>
      </c>
      <c r="G27" s="3">
        <v>-0.43826839248205574</v>
      </c>
      <c r="H27" s="9">
        <v>3.7107073266463475</v>
      </c>
    </row>
    <row r="28" spans="1:8" ht="19.95" customHeight="1" x14ac:dyDescent="0.3">
      <c r="A28" s="2">
        <v>27</v>
      </c>
      <c r="B28" s="2">
        <f t="shared" si="0"/>
        <v>4.7866921366840822</v>
      </c>
      <c r="C28" s="2">
        <f t="shared" ca="1" si="2"/>
        <v>0.18280648193717958</v>
      </c>
      <c r="D28" s="2">
        <f t="shared" ca="1" si="1"/>
        <v>4.9694986186212615</v>
      </c>
      <c r="E28" s="8">
        <v>27</v>
      </c>
      <c r="F28" s="3">
        <v>4.7866921366840822</v>
      </c>
      <c r="G28" s="3">
        <v>0.20770031172890088</v>
      </c>
      <c r="H28" s="9">
        <v>4.9943924484129827</v>
      </c>
    </row>
    <row r="29" spans="1:8" ht="19.95" customHeight="1" x14ac:dyDescent="0.3">
      <c r="A29" s="2">
        <v>28</v>
      </c>
      <c r="B29" s="2">
        <f t="shared" si="0"/>
        <v>5.3606182012437218</v>
      </c>
      <c r="C29" s="2">
        <f t="shared" ca="1" si="2"/>
        <v>-7.384068472107036E-2</v>
      </c>
      <c r="D29" s="2">
        <f t="shared" ca="1" si="1"/>
        <v>5.2867775165226512</v>
      </c>
      <c r="E29" s="8">
        <v>28</v>
      </c>
      <c r="F29" s="3">
        <v>5.3606182012437218</v>
      </c>
      <c r="G29" s="3">
        <v>4.4154731092586011E-2</v>
      </c>
      <c r="H29" s="9">
        <v>5.4047729323363081</v>
      </c>
    </row>
    <row r="30" spans="1:8" ht="19.95" customHeight="1" x14ac:dyDescent="0.3">
      <c r="A30" s="2">
        <v>29</v>
      </c>
      <c r="B30" s="2">
        <f t="shared" si="0"/>
        <v>5.7801367753684412</v>
      </c>
      <c r="C30" s="2">
        <f t="shared" ca="1" si="2"/>
        <v>-1.5553576822640544E-2</v>
      </c>
      <c r="D30" s="2">
        <f t="shared" ca="1" si="1"/>
        <v>5.7645831985458003</v>
      </c>
      <c r="E30" s="8">
        <v>29</v>
      </c>
      <c r="F30" s="3">
        <v>5.7801367753684412</v>
      </c>
      <c r="G30" s="3">
        <v>7.7210305764549542E-2</v>
      </c>
      <c r="H30" s="9">
        <v>5.8573470811329909</v>
      </c>
    </row>
    <row r="31" spans="1:8" ht="19.95" customHeight="1" x14ac:dyDescent="0.3">
      <c r="A31" s="2">
        <v>30</v>
      </c>
      <c r="B31" s="2">
        <f t="shared" si="0"/>
        <v>5.9889871167196933</v>
      </c>
      <c r="C31" s="2">
        <f t="shared" ca="1" si="2"/>
        <v>0.11096107425147318</v>
      </c>
      <c r="D31" s="2">
        <f t="shared" ca="1" si="1"/>
        <v>6.0999481909711664</v>
      </c>
      <c r="E31" s="8">
        <v>30</v>
      </c>
      <c r="F31" s="3">
        <v>5.9889871167196933</v>
      </c>
      <c r="G31" s="3">
        <v>0.20289157868766941</v>
      </c>
      <c r="H31" s="9">
        <v>6.1918786954073628</v>
      </c>
    </row>
    <row r="32" spans="1:8" ht="19.95" customHeight="1" x14ac:dyDescent="0.3">
      <c r="A32" s="2">
        <v>31</v>
      </c>
      <c r="B32" s="2">
        <f t="shared" si="0"/>
        <v>5.9777831586619445</v>
      </c>
      <c r="C32" s="2">
        <f t="shared" ca="1" si="2"/>
        <v>-0.35091719417829037</v>
      </c>
      <c r="D32" s="2">
        <f t="shared" ca="1" si="1"/>
        <v>5.6268659644836543</v>
      </c>
      <c r="E32" s="8">
        <v>31</v>
      </c>
      <c r="F32" s="3">
        <v>5.9777831586619445</v>
      </c>
      <c r="G32" s="3">
        <v>0.39363861428646946</v>
      </c>
      <c r="H32" s="9">
        <v>6.3714217729484144</v>
      </c>
    </row>
    <row r="33" spans="1:8" ht="19.95" customHeight="1" x14ac:dyDescent="0.3">
      <c r="A33" s="2">
        <v>32</v>
      </c>
      <c r="B33" s="2">
        <f t="shared" si="0"/>
        <v>5.7861019543715786</v>
      </c>
      <c r="C33" s="2">
        <f t="shared" ca="1" si="2"/>
        <v>-2.0961947095091506E-2</v>
      </c>
      <c r="D33" s="2">
        <f t="shared" ca="1" si="1"/>
        <v>5.7651400072764867</v>
      </c>
      <c r="E33" s="8">
        <v>32</v>
      </c>
      <c r="F33" s="3">
        <v>5.7861019543715786</v>
      </c>
      <c r="G33" s="3">
        <v>0.16678637225071799</v>
      </c>
      <c r="H33" s="9">
        <v>5.9528883266222969</v>
      </c>
    </row>
    <row r="34" spans="1:8" ht="19.95" customHeight="1" x14ac:dyDescent="0.3">
      <c r="A34" s="2">
        <v>33</v>
      </c>
      <c r="B34" s="2">
        <f t="shared" si="0"/>
        <v>5.493677595784705</v>
      </c>
      <c r="C34" s="2">
        <f t="shared" ca="1" si="2"/>
        <v>-0.25223023543846518</v>
      </c>
      <c r="D34" s="2">
        <f t="shared" ca="1" si="1"/>
        <v>5.2414473603462399</v>
      </c>
      <c r="E34" s="8">
        <v>33</v>
      </c>
      <c r="F34" s="3">
        <v>5.493677595784705</v>
      </c>
      <c r="G34" s="3">
        <v>-0.72202467931515768</v>
      </c>
      <c r="H34" s="9">
        <v>4.7716529164695469</v>
      </c>
    </row>
    <row r="35" spans="1:8" ht="19.95" customHeight="1" x14ac:dyDescent="0.3">
      <c r="A35" s="2">
        <v>34</v>
      </c>
      <c r="B35" s="2">
        <f t="shared" si="0"/>
        <v>5.2026600019641833</v>
      </c>
      <c r="C35" s="2">
        <f t="shared" ca="1" si="2"/>
        <v>-0.202247774267446</v>
      </c>
      <c r="D35" s="2">
        <f t="shared" ca="1" si="1"/>
        <v>5.0004122276967369</v>
      </c>
      <c r="E35" s="8">
        <v>34</v>
      </c>
      <c r="F35" s="3">
        <v>5.2026600019641833</v>
      </c>
      <c r="G35" s="3">
        <v>-0.26295681354122225</v>
      </c>
      <c r="H35" s="9">
        <v>4.9397031884229614</v>
      </c>
    </row>
    <row r="36" spans="1:8" ht="19.95" customHeight="1" x14ac:dyDescent="0.3">
      <c r="A36" s="2">
        <v>35</v>
      </c>
      <c r="B36" s="2">
        <f t="shared" si="0"/>
        <v>5.0148860801753896</v>
      </c>
      <c r="C36" s="2">
        <f t="shared" ca="1" si="2"/>
        <v>0.19685497895320375</v>
      </c>
      <c r="D36" s="2">
        <f t="shared" ca="1" si="1"/>
        <v>5.2117410591285935</v>
      </c>
      <c r="E36" s="8">
        <v>35</v>
      </c>
      <c r="F36" s="3">
        <v>5.0148860801753896</v>
      </c>
      <c r="G36" s="3">
        <v>-0.11805114442294327</v>
      </c>
      <c r="H36" s="9">
        <v>4.8968349357524463</v>
      </c>
    </row>
    <row r="37" spans="1:8" ht="19.95" customHeight="1" x14ac:dyDescent="0.3">
      <c r="A37" s="2">
        <v>36</v>
      </c>
      <c r="B37" s="2">
        <f t="shared" si="0"/>
        <v>5.0092205335636786</v>
      </c>
      <c r="C37" s="2">
        <f t="shared" ca="1" si="2"/>
        <v>-5.829956511568752E-2</v>
      </c>
      <c r="D37" s="2">
        <f t="shared" ca="1" si="1"/>
        <v>4.9509209684479911</v>
      </c>
      <c r="E37" s="8">
        <v>36</v>
      </c>
      <c r="F37" s="3">
        <v>5.0092205335636786</v>
      </c>
      <c r="G37" s="3">
        <v>-0.39267547468336106</v>
      </c>
      <c r="H37" s="9">
        <v>4.6165450588803179</v>
      </c>
    </row>
    <row r="38" spans="1:8" ht="19.95" customHeight="1" x14ac:dyDescent="0.3">
      <c r="A38" s="2">
        <v>37</v>
      </c>
      <c r="B38" s="2">
        <f t="shared" si="0"/>
        <v>5.2240080926290382</v>
      </c>
      <c r="C38" s="2">
        <f t="shared" ca="1" si="2"/>
        <v>4.0147541565003712E-2</v>
      </c>
      <c r="D38" s="2">
        <f t="shared" ca="1" si="1"/>
        <v>5.2641556341940419</v>
      </c>
      <c r="E38" s="8">
        <v>37</v>
      </c>
      <c r="F38" s="3">
        <v>5.2240080926290382</v>
      </c>
      <c r="G38" s="3">
        <v>-4.1177741960847773E-2</v>
      </c>
      <c r="H38" s="9">
        <v>5.1828303506681905</v>
      </c>
    </row>
    <row r="39" spans="1:8" ht="19.95" customHeight="1" x14ac:dyDescent="0.3">
      <c r="A39" s="2">
        <v>38</v>
      </c>
      <c r="B39" s="2">
        <f t="shared" si="0"/>
        <v>5.6485416317833685</v>
      </c>
      <c r="C39" s="2">
        <f t="shared" ca="1" si="2"/>
        <v>0.30735509738549349</v>
      </c>
      <c r="D39" s="2">
        <f t="shared" ca="1" si="1"/>
        <v>5.9558967291688623</v>
      </c>
      <c r="E39" s="8">
        <v>38</v>
      </c>
      <c r="F39" s="3">
        <v>5.6485416317833685</v>
      </c>
      <c r="G39" s="3">
        <v>-0.47190634030303297</v>
      </c>
      <c r="H39" s="9">
        <v>5.176635291480336</v>
      </c>
    </row>
    <row r="40" spans="1:8" ht="19.95" customHeight="1" x14ac:dyDescent="0.3">
      <c r="A40" s="2">
        <v>39</v>
      </c>
      <c r="B40" s="2">
        <f t="shared" si="0"/>
        <v>6.2254445553089441</v>
      </c>
      <c r="C40" s="2">
        <f t="shared" ca="1" si="2"/>
        <v>-9.2977370942956605E-2</v>
      </c>
      <c r="D40" s="2">
        <f t="shared" ca="1" si="1"/>
        <v>6.1324671843659875</v>
      </c>
      <c r="E40" s="8">
        <v>39</v>
      </c>
      <c r="F40" s="3">
        <v>6.2254445553089441</v>
      </c>
      <c r="G40" s="3">
        <v>2.5725964007367669E-2</v>
      </c>
      <c r="H40" s="9">
        <v>6.2511705193163118</v>
      </c>
    </row>
    <row r="41" spans="1:8" ht="19.95" customHeight="1" x14ac:dyDescent="0.3">
      <c r="A41" s="2">
        <v>40</v>
      </c>
      <c r="B41" s="2">
        <f t="shared" si="0"/>
        <v>6.8634373606024583</v>
      </c>
      <c r="C41" s="2">
        <f t="shared" ca="1" si="2"/>
        <v>-0.27334426859304045</v>
      </c>
      <c r="D41" s="2">
        <f t="shared" ca="1" si="1"/>
        <v>6.5900930920094183</v>
      </c>
      <c r="E41" s="8">
        <v>40</v>
      </c>
      <c r="F41" s="3">
        <v>6.8634373606024583</v>
      </c>
      <c r="G41" s="3">
        <v>0.13019591591347354</v>
      </c>
      <c r="H41" s="9">
        <v>6.9936332765159319</v>
      </c>
    </row>
    <row r="42" spans="1:8" ht="19.95" customHeight="1" x14ac:dyDescent="0.3">
      <c r="A42" s="2">
        <v>41</v>
      </c>
      <c r="B42" s="2">
        <f t="shared" si="0"/>
        <v>7.4576477581514844</v>
      </c>
      <c r="C42" s="2">
        <f t="shared" ca="1" si="2"/>
        <v>-9.6867936583225372E-2</v>
      </c>
      <c r="D42" s="2">
        <f t="shared" ca="1" si="1"/>
        <v>7.3607798215682587</v>
      </c>
      <c r="E42" s="8">
        <v>41</v>
      </c>
      <c r="F42" s="3">
        <v>7.4576477581514844</v>
      </c>
      <c r="G42" s="3">
        <v>0.16465833447756623</v>
      </c>
      <c r="H42" s="9">
        <v>7.6223060926290502</v>
      </c>
    </row>
    <row r="43" spans="1:8" ht="19.95" customHeight="1" x14ac:dyDescent="0.3">
      <c r="A43" s="2">
        <v>42</v>
      </c>
      <c r="B43" s="2">
        <f t="shared" si="0"/>
        <v>7.9129452507276277</v>
      </c>
      <c r="C43" s="2">
        <f t="shared" ca="1" si="2"/>
        <v>6.015627124732327E-2</v>
      </c>
      <c r="D43" s="2">
        <f t="shared" ca="1" si="1"/>
        <v>7.973101521974951</v>
      </c>
      <c r="E43" s="8">
        <v>42</v>
      </c>
      <c r="F43" s="3">
        <v>7.9129452507276277</v>
      </c>
      <c r="G43" s="3">
        <v>-0.13310221928180227</v>
      </c>
      <c r="H43" s="9">
        <v>7.7798430314458251</v>
      </c>
    </row>
    <row r="44" spans="1:8" ht="19.95" customHeight="1" x14ac:dyDescent="0.3">
      <c r="A44" s="2">
        <v>43</v>
      </c>
      <c r="B44" s="2">
        <f t="shared" si="0"/>
        <v>8.1651081178356577</v>
      </c>
      <c r="C44" s="2">
        <f t="shared" ca="1" si="2"/>
        <v>7.3790516895749891E-2</v>
      </c>
      <c r="D44" s="2">
        <f t="shared" ca="1" si="1"/>
        <v>8.2388986347314077</v>
      </c>
      <c r="E44" s="8">
        <v>43</v>
      </c>
      <c r="F44" s="3">
        <v>8.1651081178356577</v>
      </c>
      <c r="G44" s="3">
        <v>0.46352966376574956</v>
      </c>
      <c r="H44" s="9">
        <v>8.628637781601407</v>
      </c>
    </row>
    <row r="45" spans="1:8" ht="19.95" customHeight="1" x14ac:dyDescent="0.3">
      <c r="A45" s="2">
        <v>44</v>
      </c>
      <c r="B45" s="2">
        <f t="shared" si="0"/>
        <v>8.1951130515151487</v>
      </c>
      <c r="C45" s="2">
        <f t="shared" ca="1" si="2"/>
        <v>0.15215569706976595</v>
      </c>
      <c r="D45" s="2">
        <f t="shared" ca="1" si="1"/>
        <v>8.3472687485849146</v>
      </c>
      <c r="E45" s="8">
        <v>44</v>
      </c>
      <c r="F45" s="3">
        <v>8.1951130515151487</v>
      </c>
      <c r="G45" s="3">
        <v>3.0311751816256331E-2</v>
      </c>
      <c r="H45" s="9">
        <v>8.2254248033314052</v>
      </c>
    </row>
    <row r="46" spans="1:8" ht="19.95" customHeight="1" x14ac:dyDescent="0.3">
      <c r="A46" s="2">
        <v>45</v>
      </c>
      <c r="B46" s="2">
        <f t="shared" si="0"/>
        <v>8.0333679321116591</v>
      </c>
      <c r="C46" s="2">
        <f t="shared" ca="1" si="2"/>
        <v>1.3534290899056287E-3</v>
      </c>
      <c r="D46" s="2">
        <f t="shared" ca="1" si="1"/>
        <v>8.034721361201564</v>
      </c>
      <c r="E46" s="8">
        <v>45</v>
      </c>
      <c r="F46" s="3">
        <v>8.0333679321116591</v>
      </c>
      <c r="G46" s="3">
        <v>0.10949469304687168</v>
      </c>
      <c r="H46" s="9">
        <v>8.1428626251585303</v>
      </c>
    </row>
    <row r="47" spans="1:8" ht="19.95" customHeight="1" x14ac:dyDescent="0.3">
      <c r="A47" s="2">
        <v>46</v>
      </c>
      <c r="B47" s="2">
        <f t="shared" si="0"/>
        <v>7.7529459314386173</v>
      </c>
      <c r="C47" s="2">
        <f t="shared" ca="1" si="2"/>
        <v>-0.23321448863977171</v>
      </c>
      <c r="D47" s="2">
        <f t="shared" ca="1" si="1"/>
        <v>7.5197314427988458</v>
      </c>
      <c r="E47" s="8">
        <v>46</v>
      </c>
      <c r="F47" s="3">
        <v>7.7529459314386173</v>
      </c>
      <c r="G47" s="3">
        <v>0.46045379247860108</v>
      </c>
      <c r="H47" s="9">
        <v>8.2133997239172185</v>
      </c>
    </row>
    <row r="48" spans="1:8" ht="19.95" customHeight="1" x14ac:dyDescent="0.3">
      <c r="A48" s="2">
        <v>47</v>
      </c>
      <c r="B48" s="2">
        <f t="shared" si="0"/>
        <v>7.4533263872971771</v>
      </c>
      <c r="C48" s="2">
        <f t="shared" ca="1" si="2"/>
        <v>0.13986007039391088</v>
      </c>
      <c r="D48" s="2">
        <f t="shared" ca="1" si="1"/>
        <v>7.5931864576910879</v>
      </c>
      <c r="E48" s="8">
        <v>47</v>
      </c>
      <c r="F48" s="3">
        <v>7.4533263872971771</v>
      </c>
      <c r="G48" s="3">
        <v>0.17940622829130187</v>
      </c>
      <c r="H48" s="9">
        <v>7.6327326155884787</v>
      </c>
    </row>
    <row r="49" spans="1:8" ht="19.95" customHeight="1" x14ac:dyDescent="0.3">
      <c r="A49" s="2">
        <v>48</v>
      </c>
      <c r="B49" s="2">
        <f t="shared" si="0"/>
        <v>7.2382601814822234</v>
      </c>
      <c r="C49" s="2">
        <f t="shared" ca="1" si="2"/>
        <v>-7.4934938976256943E-2</v>
      </c>
      <c r="D49" s="2">
        <f t="shared" ca="1" si="1"/>
        <v>7.1633252425059668</v>
      </c>
      <c r="E49" s="8">
        <v>48</v>
      </c>
      <c r="F49" s="3">
        <v>7.2382601814822234</v>
      </c>
      <c r="G49" s="3">
        <v>-0.24756321507647369</v>
      </c>
      <c r="H49" s="9">
        <v>6.9906969664057499</v>
      </c>
    </row>
    <row r="50" spans="1:8" ht="19.95" customHeight="1" x14ac:dyDescent="0.3">
      <c r="A50" s="2">
        <v>49</v>
      </c>
      <c r="B50" s="2">
        <f t="shared" ref="B50:B55" si="3">SIN(A50/2.1)+A50/6</f>
        <v>7.19268467909711</v>
      </c>
      <c r="C50" s="2">
        <f t="shared" ref="C50:C55" ca="1" si="4">_xlfn.NORM.INV(RAND(),0, 0.25)</f>
        <v>-0.18003516063678573</v>
      </c>
      <c r="D50" s="2">
        <f t="shared" ref="D50:D55" ca="1" si="5">B50+C50</f>
        <v>7.0126495184603241</v>
      </c>
      <c r="E50" s="8">
        <v>49</v>
      </c>
      <c r="F50" s="3">
        <v>7.19268467909711</v>
      </c>
      <c r="G50" s="3">
        <v>9.0995988676398895E-2</v>
      </c>
      <c r="H50" s="9">
        <v>7.2836806677735089</v>
      </c>
    </row>
    <row r="51" spans="1:8" ht="19.95" customHeight="1" x14ac:dyDescent="0.3">
      <c r="A51" s="2">
        <v>50</v>
      </c>
      <c r="B51" s="2">
        <f t="shared" si="3"/>
        <v>7.3638247640924455</v>
      </c>
      <c r="C51" s="2">
        <f t="shared" ca="1" si="4"/>
        <v>-6.6495694524157767E-2</v>
      </c>
      <c r="D51" s="2">
        <f t="shared" ca="1" si="5"/>
        <v>7.2973290695682875</v>
      </c>
      <c r="E51" s="8">
        <v>50</v>
      </c>
      <c r="F51" s="3">
        <v>7.3638247640924455</v>
      </c>
      <c r="G51" s="3">
        <v>-0.13034105288759951</v>
      </c>
      <c r="H51" s="9">
        <v>7.2334837112048458</v>
      </c>
    </row>
    <row r="52" spans="1:8" ht="19.95" customHeight="1" x14ac:dyDescent="0.3">
      <c r="A52" s="2">
        <v>51</v>
      </c>
      <c r="B52" s="2">
        <f t="shared" si="3"/>
        <v>7.7506850797849731</v>
      </c>
      <c r="C52" s="2">
        <f t="shared" ca="1" si="4"/>
        <v>-0.6034290296233914</v>
      </c>
      <c r="D52" s="2">
        <f t="shared" ca="1" si="5"/>
        <v>7.1472560501615821</v>
      </c>
      <c r="E52" s="8">
        <v>51</v>
      </c>
      <c r="F52" s="3">
        <v>7.7506850797849731</v>
      </c>
      <c r="G52" s="3">
        <v>0.32293314384623306</v>
      </c>
      <c r="H52" s="9">
        <v>8.0736182236312057</v>
      </c>
    </row>
    <row r="53" spans="1:8" ht="19.95" customHeight="1" x14ac:dyDescent="0.3">
      <c r="A53" s="2">
        <v>52</v>
      </c>
      <c r="B53" s="2">
        <f t="shared" si="3"/>
        <v>8.3042715004155916</v>
      </c>
      <c r="C53" s="2">
        <f t="shared" ca="1" si="4"/>
        <v>0.47038094791617313</v>
      </c>
      <c r="D53" s="2">
        <f t="shared" ca="1" si="5"/>
        <v>8.7746524483317643</v>
      </c>
      <c r="E53" s="8">
        <v>52</v>
      </c>
      <c r="F53" s="3">
        <v>8.3042715004155916</v>
      </c>
      <c r="G53" s="3">
        <v>0.12175492514720075</v>
      </c>
      <c r="H53" s="9">
        <v>8.4260264255627924</v>
      </c>
    </row>
    <row r="54" spans="1:8" ht="19.95" customHeight="1" x14ac:dyDescent="0.3">
      <c r="A54" s="2">
        <v>53</v>
      </c>
      <c r="B54" s="2">
        <f t="shared" si="3"/>
        <v>8.9384925552799697</v>
      </c>
      <c r="C54" s="2">
        <f t="shared" ca="1" si="4"/>
        <v>-0.1234524380187034</v>
      </c>
      <c r="D54" s="2">
        <f t="shared" ca="1" si="5"/>
        <v>8.8150401172612671</v>
      </c>
      <c r="E54" s="8">
        <v>53</v>
      </c>
      <c r="F54" s="3">
        <v>8.9384925552799697</v>
      </c>
      <c r="G54" s="3">
        <v>-7.9034476309670976E-2</v>
      </c>
      <c r="H54" s="9">
        <v>8.8594580789702988</v>
      </c>
    </row>
    <row r="55" spans="1:8" ht="19.95" customHeight="1" thickBot="1" x14ac:dyDescent="0.35">
      <c r="A55" s="2">
        <v>54</v>
      </c>
      <c r="B55" s="2">
        <f t="shared" si="3"/>
        <v>9.5493151871308903</v>
      </c>
      <c r="C55" s="2">
        <f t="shared" ca="1" si="4"/>
        <v>0.29398072140217241</v>
      </c>
      <c r="D55" s="2">
        <f t="shared" ca="1" si="5"/>
        <v>9.8432959085330634</v>
      </c>
      <c r="E55" s="10">
        <v>54</v>
      </c>
      <c r="F55" s="11">
        <v>9.5493151871308903</v>
      </c>
      <c r="G55" s="11">
        <v>-3.9681533613685364E-2</v>
      </c>
      <c r="H55" s="12">
        <v>9.5096336535172057</v>
      </c>
    </row>
  </sheetData>
  <phoneticPr fontId="1" type="noConversion"/>
  <pageMargins left="0.7" right="0.7" top="0.75" bottom="0.75" header="0.3" footer="0.3"/>
  <pageSetup paperSize="9"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9244-43B0-442D-BEA5-F467ADAD3E91}">
  <sheetPr>
    <pageSetUpPr fitToPage="1"/>
  </sheetPr>
  <dimension ref="A1:N49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14" ht="19.95" customHeight="1" x14ac:dyDescent="0.3">
      <c r="A1" s="2" t="s">
        <v>0</v>
      </c>
      <c r="B1" s="4" t="s">
        <v>21</v>
      </c>
      <c r="C1" s="5" t="s">
        <v>22</v>
      </c>
      <c r="D1" s="6" t="s">
        <v>20</v>
      </c>
      <c r="E1" s="2" t="s">
        <v>10</v>
      </c>
      <c r="F1" s="2" t="s">
        <v>35</v>
      </c>
    </row>
    <row r="2" spans="1:14" ht="19.95" customHeight="1" thickBot="1" x14ac:dyDescent="0.35">
      <c r="A2" s="2">
        <v>1</v>
      </c>
      <c r="B2" s="8"/>
      <c r="C2" s="3"/>
      <c r="D2" s="9">
        <f>A2*$J$4+$J$3</f>
        <v>0.30004837493496916</v>
      </c>
      <c r="E2" s="2">
        <f>'1.(b)'!H2</f>
        <v>0.60008787860561463</v>
      </c>
    </row>
    <row r="3" spans="1:14" ht="19.95" customHeight="1" x14ac:dyDescent="0.3">
      <c r="A3" s="2">
        <v>2</v>
      </c>
      <c r="B3" s="8"/>
      <c r="C3" s="3"/>
      <c r="D3" s="9">
        <f t="shared" ref="D3:D49" si="0">A3*$J$4+$J$3</f>
        <v>0.4608682530649641</v>
      </c>
      <c r="E3" s="2">
        <f>'1.(b)'!H3</f>
        <v>1.5050538325389782</v>
      </c>
      <c r="F3" s="13" t="s">
        <v>36</v>
      </c>
      <c r="G3" s="13"/>
      <c r="I3" s="4" t="s">
        <v>28</v>
      </c>
      <c r="J3" s="6">
        <v>0.13922849680497418</v>
      </c>
    </row>
    <row r="4" spans="1:14" ht="19.95" customHeight="1" thickBot="1" x14ac:dyDescent="0.35">
      <c r="A4" s="2">
        <v>3</v>
      </c>
      <c r="B4" s="8"/>
      <c r="C4" s="3"/>
      <c r="D4" s="9">
        <f>A4*$J$4+$J$3</f>
        <v>0.62168813119495903</v>
      </c>
      <c r="E4" s="2">
        <f>'1.(b)'!H4</f>
        <v>1.6113949372723775</v>
      </c>
      <c r="F4" s="2" t="s">
        <v>37</v>
      </c>
      <c r="G4" s="2">
        <v>0.99837599038622959</v>
      </c>
      <c r="I4" s="10" t="s">
        <v>27</v>
      </c>
      <c r="J4" s="12">
        <v>0.16081987812999496</v>
      </c>
    </row>
    <row r="5" spans="1:14" ht="19.95" customHeight="1" x14ac:dyDescent="0.3">
      <c r="A5" s="2">
        <v>4</v>
      </c>
      <c r="B5" s="8"/>
      <c r="C5" s="3"/>
      <c r="D5" s="9">
        <f>A5*$J$4+$J$3</f>
        <v>0.78250800932495401</v>
      </c>
      <c r="E5" s="2">
        <f>'1.(b)'!H5</f>
        <v>1.5290098254562194</v>
      </c>
      <c r="F5" s="2" t="s">
        <v>38</v>
      </c>
      <c r="G5" s="2">
        <v>0.9967546181796848</v>
      </c>
    </row>
    <row r="6" spans="1:14" ht="19.95" customHeight="1" x14ac:dyDescent="0.3">
      <c r="A6" s="2">
        <v>5</v>
      </c>
      <c r="B6" s="8"/>
      <c r="C6" s="3"/>
      <c r="D6" s="9">
        <f t="shared" si="0"/>
        <v>0.943327887454949</v>
      </c>
      <c r="E6" s="2">
        <f>'1.(b)'!H6</f>
        <v>1.717634501074772</v>
      </c>
      <c r="F6" s="2" t="s">
        <v>50</v>
      </c>
      <c r="G6" s="2">
        <v>0.99665916577320501</v>
      </c>
    </row>
    <row r="7" spans="1:14" ht="19.95" customHeight="1" x14ac:dyDescent="0.3">
      <c r="A7" s="2">
        <v>6</v>
      </c>
      <c r="B7" s="8"/>
      <c r="C7" s="3"/>
      <c r="D7" s="9">
        <f t="shared" si="0"/>
        <v>1.1041477655849439</v>
      </c>
      <c r="E7" s="2">
        <f>'1.(b)'!H7</f>
        <v>1.5693584037432509</v>
      </c>
      <c r="F7" s="2" t="s">
        <v>39</v>
      </c>
      <c r="G7" s="2">
        <v>9.809221762448786E-2</v>
      </c>
    </row>
    <row r="8" spans="1:14" ht="19.95" customHeight="1" thickBot="1" x14ac:dyDescent="0.35">
      <c r="A8" s="2">
        <v>7</v>
      </c>
      <c r="B8" s="8">
        <f>AVERAGE('1.(b)'!H2:H13)</f>
        <v>1.2886270776255044</v>
      </c>
      <c r="C8" s="3">
        <f>AVERAGE(B8:B9)</f>
        <v>1.3432183861063032</v>
      </c>
      <c r="D8" s="9">
        <f t="shared" si="0"/>
        <v>1.2649676437149389</v>
      </c>
      <c r="E8" s="2">
        <f>'1.(b)'!H8</f>
        <v>1.2133408636860414</v>
      </c>
      <c r="F8" s="14" t="s">
        <v>40</v>
      </c>
      <c r="G8" s="14">
        <v>36</v>
      </c>
    </row>
    <row r="9" spans="1:14" ht="19.95" customHeight="1" x14ac:dyDescent="0.3">
      <c r="A9" s="2">
        <v>8</v>
      </c>
      <c r="B9" s="8">
        <f>AVERAGE('1.(b)'!H3:H14)</f>
        <v>1.3978096945871021</v>
      </c>
      <c r="C9" s="3">
        <f t="shared" ref="C9:C43" si="1">AVERAGE(B9:B10)</f>
        <v>1.4382347727729288</v>
      </c>
      <c r="D9" s="9">
        <f t="shared" si="0"/>
        <v>1.4257875218449338</v>
      </c>
      <c r="E9" s="2">
        <f>'1.(b)'!H9</f>
        <v>0.62750618530122115</v>
      </c>
    </row>
    <row r="10" spans="1:14" ht="19.95" customHeight="1" thickBot="1" x14ac:dyDescent="0.35">
      <c r="A10" s="2">
        <v>9</v>
      </c>
      <c r="B10" s="8">
        <f>AVERAGE('1.(b)'!H4:H15)</f>
        <v>1.4786598509587556</v>
      </c>
      <c r="C10" s="3">
        <f t="shared" si="1"/>
        <v>1.5456742356591846</v>
      </c>
      <c r="D10" s="9">
        <f t="shared" si="0"/>
        <v>1.5866073999749288</v>
      </c>
      <c r="E10" s="2">
        <f>'1.(b)'!H10</f>
        <v>1.0465634023471178</v>
      </c>
      <c r="F10" s="2" t="s">
        <v>4</v>
      </c>
    </row>
    <row r="11" spans="1:14" ht="19.95" customHeight="1" x14ac:dyDescent="0.3">
      <c r="A11" s="2">
        <v>10</v>
      </c>
      <c r="B11" s="8">
        <f>AVERAGE('1.(b)'!H5:H16)</f>
        <v>1.6126886203596136</v>
      </c>
      <c r="C11" s="3">
        <f t="shared" si="1"/>
        <v>1.7097468517378025</v>
      </c>
      <c r="D11" s="9">
        <f t="shared" si="0"/>
        <v>1.7474272781049238</v>
      </c>
      <c r="E11" s="2">
        <f>'1.(b)'!H11</f>
        <v>0.97670243649904243</v>
      </c>
      <c r="F11" s="15"/>
      <c r="G11" s="15" t="s">
        <v>41</v>
      </c>
      <c r="H11" s="15" t="s">
        <v>5</v>
      </c>
      <c r="I11" s="15" t="s">
        <v>6</v>
      </c>
      <c r="J11" s="15" t="s">
        <v>7</v>
      </c>
      <c r="K11" s="15" t="s">
        <v>42</v>
      </c>
    </row>
    <row r="12" spans="1:14" ht="19.95" customHeight="1" x14ac:dyDescent="0.3">
      <c r="A12" s="2">
        <v>11</v>
      </c>
      <c r="B12" s="8">
        <f>AVERAGE('1.(b)'!H6:H17)</f>
        <v>1.8068050831159912</v>
      </c>
      <c r="C12" s="3">
        <f t="shared" si="1"/>
        <v>1.9075027416116759</v>
      </c>
      <c r="D12" s="9">
        <f t="shared" si="0"/>
        <v>1.9082471562349188</v>
      </c>
      <c r="E12" s="2">
        <f>'1.(b)'!H12</f>
        <v>1.3341789374783448</v>
      </c>
      <c r="F12" s="2" t="s">
        <v>43</v>
      </c>
      <c r="G12" s="2">
        <v>1</v>
      </c>
      <c r="H12" s="2">
        <v>100.4778839887849</v>
      </c>
      <c r="I12" s="2">
        <v>100.4778839887849</v>
      </c>
      <c r="J12" s="2">
        <v>10442.425235135272</v>
      </c>
      <c r="K12" s="2">
        <v>6.6864085011286026E-44</v>
      </c>
    </row>
    <row r="13" spans="1:14" ht="19.95" customHeight="1" x14ac:dyDescent="0.3">
      <c r="A13" s="2">
        <v>12</v>
      </c>
      <c r="B13" s="8">
        <f>AVERAGE('1.(b)'!H7:H18)</f>
        <v>2.0082004001073606</v>
      </c>
      <c r="C13" s="3">
        <f t="shared" si="1"/>
        <v>2.0912998078525504</v>
      </c>
      <c r="D13" s="9">
        <f t="shared" si="0"/>
        <v>2.0690670343649136</v>
      </c>
      <c r="E13" s="2">
        <f>'1.(b)'!H13</f>
        <v>1.7326937275030709</v>
      </c>
      <c r="F13" s="2" t="s">
        <v>44</v>
      </c>
      <c r="G13" s="2">
        <v>34</v>
      </c>
      <c r="H13" s="2">
        <v>0.3271508273886562</v>
      </c>
      <c r="I13" s="2">
        <v>9.6220831584898879E-3</v>
      </c>
    </row>
    <row r="14" spans="1:14" ht="19.95" customHeight="1" thickBot="1" x14ac:dyDescent="0.35">
      <c r="A14" s="2">
        <v>13</v>
      </c>
      <c r="B14" s="8">
        <f>AVERAGE('1.(b)'!H8:H19)</f>
        <v>2.1743992155977403</v>
      </c>
      <c r="C14" s="3">
        <f t="shared" si="1"/>
        <v>2.2926247361356449</v>
      </c>
      <c r="D14" s="9">
        <f t="shared" si="0"/>
        <v>2.2298869124949086</v>
      </c>
      <c r="E14" s="2">
        <f>'1.(b)'!H14</f>
        <v>1.9102792821447852</v>
      </c>
      <c r="F14" s="14" t="s">
        <v>45</v>
      </c>
      <c r="G14" s="14">
        <v>35</v>
      </c>
      <c r="H14" s="14">
        <v>100.80503481617355</v>
      </c>
      <c r="I14" s="14"/>
      <c r="J14" s="14"/>
      <c r="K14" s="14"/>
    </row>
    <row r="15" spans="1:14" ht="19.95" customHeight="1" thickBot="1" x14ac:dyDescent="0.35">
      <c r="A15" s="2">
        <v>14</v>
      </c>
      <c r="B15" s="8">
        <f>AVERAGE('1.(b)'!H9:H20)</f>
        <v>2.410850256673549</v>
      </c>
      <c r="C15" s="3">
        <f t="shared" si="1"/>
        <v>2.5123445003677043</v>
      </c>
      <c r="D15" s="9">
        <f t="shared" si="0"/>
        <v>2.3907067906249035</v>
      </c>
      <c r="E15" s="2">
        <f>'1.(b)'!H15</f>
        <v>2.4752557089988243</v>
      </c>
    </row>
    <row r="16" spans="1:14" ht="19.95" customHeight="1" x14ac:dyDescent="0.3">
      <c r="A16" s="2">
        <v>15</v>
      </c>
      <c r="B16" s="8">
        <f>AVERAGE('1.(b)'!H10:H21)</f>
        <v>2.61383874406186</v>
      </c>
      <c r="C16" s="3">
        <f t="shared" si="1"/>
        <v>2.6949180565578774</v>
      </c>
      <c r="D16" s="9">
        <f t="shared" si="0"/>
        <v>2.5515266687548985</v>
      </c>
      <c r="E16" s="2">
        <f>'1.(b)'!H16</f>
        <v>3.219740170082674</v>
      </c>
      <c r="F16" s="15"/>
      <c r="G16" s="15" t="s">
        <v>46</v>
      </c>
      <c r="H16" s="15" t="s">
        <v>39</v>
      </c>
      <c r="I16" s="15" t="s">
        <v>47</v>
      </c>
      <c r="J16" s="15" t="s">
        <v>48</v>
      </c>
      <c r="K16" s="15" t="s">
        <v>51</v>
      </c>
      <c r="L16" s="15" t="s">
        <v>52</v>
      </c>
      <c r="M16" s="15" t="s">
        <v>53</v>
      </c>
      <c r="N16" s="15" t="s">
        <v>54</v>
      </c>
    </row>
    <row r="17" spans="1:14" ht="19.95" customHeight="1" x14ac:dyDescent="0.3">
      <c r="A17" s="2">
        <v>16</v>
      </c>
      <c r="B17" s="8">
        <f>AVERAGE('1.(b)'!H11:H22)</f>
        <v>2.7759973690538948</v>
      </c>
      <c r="C17" s="3">
        <f t="shared" si="1"/>
        <v>2.8294065440448559</v>
      </c>
      <c r="D17" s="9">
        <f t="shared" si="0"/>
        <v>2.7123465468848935</v>
      </c>
      <c r="E17" s="2">
        <f>'1.(b)'!H17</f>
        <v>3.8584073785327511</v>
      </c>
      <c r="F17" s="2" t="s">
        <v>49</v>
      </c>
      <c r="G17" s="2">
        <v>0.13922849680497418</v>
      </c>
      <c r="H17" s="2">
        <v>4.188001048757567E-2</v>
      </c>
      <c r="I17" s="2">
        <v>3.3244618419156891</v>
      </c>
      <c r="J17" s="2">
        <v>2.1309392603958937E-3</v>
      </c>
      <c r="K17" s="2">
        <v>5.4118075441430033E-2</v>
      </c>
      <c r="L17" s="2">
        <v>0.22433891816851831</v>
      </c>
      <c r="M17" s="2">
        <v>5.4118075441430033E-2</v>
      </c>
      <c r="N17" s="2">
        <v>0.22433891816851831</v>
      </c>
    </row>
    <row r="18" spans="1:14" ht="19.95" customHeight="1" thickBot="1" x14ac:dyDescent="0.35">
      <c r="A18" s="2">
        <v>17</v>
      </c>
      <c r="B18" s="8">
        <f>AVERAGE('1.(b)'!H12:H23)</f>
        <v>2.8828157190358166</v>
      </c>
      <c r="C18" s="3">
        <f t="shared" si="1"/>
        <v>2.937093503603422</v>
      </c>
      <c r="D18" s="9">
        <f t="shared" si="0"/>
        <v>2.8731664250148885</v>
      </c>
      <c r="E18" s="2">
        <f>'1.(b)'!H18</f>
        <v>4.134378304971202</v>
      </c>
      <c r="F18" s="14" t="s">
        <v>55</v>
      </c>
      <c r="G18" s="14">
        <v>0.16081987812999496</v>
      </c>
      <c r="H18" s="14">
        <v>1.5737619520505568E-3</v>
      </c>
      <c r="I18" s="14">
        <v>102.18818539897491</v>
      </c>
      <c r="J18" s="14">
        <v>6.6864085011286982E-44</v>
      </c>
      <c r="K18" s="14">
        <v>0.15762160904396708</v>
      </c>
      <c r="L18" s="14">
        <v>0.16401814721602284</v>
      </c>
      <c r="M18" s="14">
        <v>0.15762160904396708</v>
      </c>
      <c r="N18" s="14">
        <v>0.16401814721602284</v>
      </c>
    </row>
    <row r="19" spans="1:14" ht="19.95" customHeight="1" x14ac:dyDescent="0.3">
      <c r="A19" s="2">
        <v>18</v>
      </c>
      <c r="B19" s="8">
        <f>AVERAGE('1.(b)'!H13:H24)</f>
        <v>2.9913712881710275</v>
      </c>
      <c r="C19" s="3">
        <f t="shared" si="1"/>
        <v>3.043309271757165</v>
      </c>
      <c r="D19" s="9">
        <f t="shared" si="0"/>
        <v>3.0339863031448835</v>
      </c>
      <c r="E19" s="2">
        <f>'1.(b)'!H19</f>
        <v>3.563744189627807</v>
      </c>
    </row>
    <row r="20" spans="1:14" ht="19.95" customHeight="1" x14ac:dyDescent="0.3">
      <c r="A20" s="2">
        <v>19</v>
      </c>
      <c r="B20" s="8">
        <f>AVERAGE('1.(b)'!H14:H25)</f>
        <v>3.0952472553433026</v>
      </c>
      <c r="C20" s="3">
        <f t="shared" si="1"/>
        <v>3.1617452470987217</v>
      </c>
      <c r="D20" s="9">
        <f t="shared" si="0"/>
        <v>3.1948061812748785</v>
      </c>
      <c r="E20" s="2">
        <f>'1.(b)'!H20</f>
        <v>4.0507533565957479</v>
      </c>
    </row>
    <row r="21" spans="1:14" ht="19.95" customHeight="1" x14ac:dyDescent="0.3">
      <c r="A21" s="2">
        <v>20</v>
      </c>
      <c r="B21" s="8">
        <f>AVERAGE('1.(b)'!H15:H26)</f>
        <v>3.2282432388541413</v>
      </c>
      <c r="C21" s="3">
        <f t="shared" si="1"/>
        <v>3.2797203895894547</v>
      </c>
      <c r="D21" s="9">
        <f t="shared" si="0"/>
        <v>3.3556260594048735</v>
      </c>
      <c r="E21" s="2">
        <f>'1.(b)'!H21</f>
        <v>3.063368033960951</v>
      </c>
    </row>
    <row r="22" spans="1:14" ht="19.95" customHeight="1" x14ac:dyDescent="0.3">
      <c r="A22" s="2">
        <v>21</v>
      </c>
      <c r="B22" s="8">
        <f>AVERAGE('1.(b)'!H16:H27)</f>
        <v>3.331197540324768</v>
      </c>
      <c r="C22" s="3">
        <f t="shared" si="1"/>
        <v>3.4051413852551975</v>
      </c>
      <c r="D22" s="9">
        <f t="shared" si="0"/>
        <v>3.5164459375348684</v>
      </c>
      <c r="E22" s="2">
        <f>'1.(b)'!H22</f>
        <v>2.9924669022515302</v>
      </c>
    </row>
    <row r="23" spans="1:14" ht="19.95" customHeight="1" x14ac:dyDescent="0.3">
      <c r="A23" s="2">
        <v>22</v>
      </c>
      <c r="B23" s="8">
        <f>AVERAGE('1.(b)'!H17:H28)</f>
        <v>3.479085230185627</v>
      </c>
      <c r="C23" s="3">
        <f t="shared" si="1"/>
        <v>3.5435171282607749</v>
      </c>
      <c r="D23" s="9">
        <f t="shared" si="0"/>
        <v>3.6772658156648634</v>
      </c>
      <c r="E23" s="2">
        <f>'1.(b)'!H23</f>
        <v>2.2585226362821067</v>
      </c>
    </row>
    <row r="24" spans="1:14" ht="19.95" customHeight="1" x14ac:dyDescent="0.3">
      <c r="A24" s="2">
        <v>23</v>
      </c>
      <c r="B24" s="8">
        <f>AVERAGE('1.(b)'!H18:H29)</f>
        <v>3.6079490263359233</v>
      </c>
      <c r="C24" s="3">
        <f t="shared" si="1"/>
        <v>3.6797393920093313</v>
      </c>
      <c r="D24" s="9">
        <f t="shared" si="0"/>
        <v>3.8380856937948584</v>
      </c>
      <c r="E24" s="2">
        <f>'1.(b)'!H24</f>
        <v>2.636845767100882</v>
      </c>
    </row>
    <row r="25" spans="1:14" ht="19.95" customHeight="1" x14ac:dyDescent="0.3">
      <c r="A25" s="2">
        <v>24</v>
      </c>
      <c r="B25" s="8">
        <f>AVERAGE('1.(b)'!H19:H30)</f>
        <v>3.7515297576827393</v>
      </c>
      <c r="C25" s="3">
        <f t="shared" si="1"/>
        <v>3.8610353620902202</v>
      </c>
      <c r="D25" s="9">
        <f t="shared" si="0"/>
        <v>3.998905571924853</v>
      </c>
      <c r="E25" s="2">
        <f>'1.(b)'!H25</f>
        <v>2.9792053335703681</v>
      </c>
    </row>
    <row r="26" spans="1:14" ht="19.95" customHeight="1" x14ac:dyDescent="0.3">
      <c r="A26" s="2">
        <v>25</v>
      </c>
      <c r="B26" s="8">
        <f>AVERAGE('1.(b)'!H20:H31)</f>
        <v>3.9705409664977016</v>
      </c>
      <c r="C26" s="3">
        <f t="shared" si="1"/>
        <v>4.0672354838457299</v>
      </c>
      <c r="D26" s="9">
        <f t="shared" si="0"/>
        <v>4.1597254500548484</v>
      </c>
      <c r="E26" s="2">
        <f>'1.(b)'!H26</f>
        <v>3.5062310842748494</v>
      </c>
    </row>
    <row r="27" spans="1:14" ht="19.95" customHeight="1" x14ac:dyDescent="0.3">
      <c r="A27" s="2">
        <v>26</v>
      </c>
      <c r="B27" s="8">
        <f>AVERAGE('1.(b)'!H21:H32)</f>
        <v>4.1639300011937577</v>
      </c>
      <c r="C27" s="3">
        <f t="shared" si="1"/>
        <v>4.2843266800546473</v>
      </c>
      <c r="D27" s="9">
        <f t="shared" si="0"/>
        <v>4.3205453281848429</v>
      </c>
      <c r="E27" s="2">
        <f>'1.(b)'!H27</f>
        <v>3.7107073266463475</v>
      </c>
    </row>
    <row r="28" spans="1:14" ht="19.95" customHeight="1" x14ac:dyDescent="0.3">
      <c r="A28" s="2">
        <v>27</v>
      </c>
      <c r="B28" s="8">
        <f>AVERAGE('1.(b)'!H22:H33)</f>
        <v>4.404723358915537</v>
      </c>
      <c r="C28" s="3">
        <f t="shared" si="1"/>
        <v>4.4788561095079542</v>
      </c>
      <c r="D28" s="9">
        <f t="shared" si="0"/>
        <v>4.4813652063148384</v>
      </c>
      <c r="E28" s="2">
        <f>'1.(b)'!H28</f>
        <v>4.9943924484129827</v>
      </c>
    </row>
    <row r="29" spans="1:14" ht="19.95" customHeight="1" x14ac:dyDescent="0.3">
      <c r="A29" s="2">
        <v>28</v>
      </c>
      <c r="B29" s="8">
        <f>AVERAGE('1.(b)'!H23:H34)</f>
        <v>4.5529888601003714</v>
      </c>
      <c r="C29" s="3">
        <f t="shared" si="1"/>
        <v>4.6647047164395739</v>
      </c>
      <c r="D29" s="9">
        <f t="shared" si="0"/>
        <v>4.6421850844448329</v>
      </c>
      <c r="E29" s="2">
        <f>'1.(b)'!H29</f>
        <v>5.4047729323363081</v>
      </c>
    </row>
    <row r="30" spans="1:14" ht="19.95" customHeight="1" x14ac:dyDescent="0.3">
      <c r="A30" s="2">
        <v>29</v>
      </c>
      <c r="B30" s="8">
        <f>AVERAGE('1.(b)'!H24:H35)</f>
        <v>4.7764205727787763</v>
      </c>
      <c r="C30" s="3">
        <f t="shared" si="1"/>
        <v>4.8705867881392582</v>
      </c>
      <c r="D30" s="9">
        <f t="shared" si="0"/>
        <v>4.8030049625748283</v>
      </c>
      <c r="E30" s="2">
        <f>'1.(b)'!H30</f>
        <v>5.8573470811329909</v>
      </c>
    </row>
    <row r="31" spans="1:14" ht="19.95" customHeight="1" x14ac:dyDescent="0.3">
      <c r="A31" s="2">
        <v>30</v>
      </c>
      <c r="B31" s="8">
        <f>AVERAGE('1.(b)'!H25:H36)</f>
        <v>4.96475300349974</v>
      </c>
      <c r="C31" s="3">
        <f t="shared" si="1"/>
        <v>5.0329754920543213</v>
      </c>
      <c r="D31" s="9">
        <f t="shared" si="0"/>
        <v>4.9638248407048229</v>
      </c>
      <c r="E31" s="2">
        <f>'1.(b)'!H31</f>
        <v>6.1918786954073628</v>
      </c>
    </row>
    <row r="32" spans="1:14" ht="19.95" customHeight="1" x14ac:dyDescent="0.3">
      <c r="A32" s="2">
        <v>31</v>
      </c>
      <c r="B32" s="8">
        <f>AVERAGE('1.(b)'!H26:H37)</f>
        <v>5.1011979806089016</v>
      </c>
      <c r="C32" s="3">
        <f t="shared" si="1"/>
        <v>5.1710562833752913</v>
      </c>
      <c r="D32" s="9">
        <f t="shared" si="0"/>
        <v>5.1246447188348183</v>
      </c>
      <c r="E32" s="2">
        <f>'1.(b)'!H32</f>
        <v>6.3714217729484144</v>
      </c>
    </row>
    <row r="33" spans="1:5" ht="19.95" customHeight="1" x14ac:dyDescent="0.3">
      <c r="A33" s="2">
        <v>32</v>
      </c>
      <c r="B33" s="8">
        <f>AVERAGE('1.(b)'!H27:H38)</f>
        <v>5.2409145861416802</v>
      </c>
      <c r="C33" s="3">
        <f t="shared" si="1"/>
        <v>5.301994918009763</v>
      </c>
      <c r="D33" s="9">
        <f t="shared" si="0"/>
        <v>5.2854645969648129</v>
      </c>
      <c r="E33" s="2">
        <f>'1.(b)'!H33</f>
        <v>5.9528883266222969</v>
      </c>
    </row>
    <row r="34" spans="1:5" ht="19.95" customHeight="1" x14ac:dyDescent="0.3">
      <c r="A34" s="2">
        <v>33</v>
      </c>
      <c r="B34" s="8">
        <f>AVERAGE('1.(b)'!H28:H39)</f>
        <v>5.3630752498778458</v>
      </c>
      <c r="C34" s="3">
        <f t="shared" si="1"/>
        <v>5.4154410028321518</v>
      </c>
      <c r="D34" s="9">
        <f t="shared" si="0"/>
        <v>5.4462844750948074</v>
      </c>
      <c r="E34" s="2">
        <f>'1.(b)'!H34</f>
        <v>4.7716529164695469</v>
      </c>
    </row>
    <row r="35" spans="1:5" ht="19.95" customHeight="1" x14ac:dyDescent="0.3">
      <c r="A35" s="2">
        <v>34</v>
      </c>
      <c r="B35" s="8">
        <f>AVERAGE('1.(b)'!H29:H40)</f>
        <v>5.4678067557864578</v>
      </c>
      <c r="C35" s="3">
        <f t="shared" si="1"/>
        <v>5.5340092701272754</v>
      </c>
      <c r="D35" s="9">
        <f t="shared" si="0"/>
        <v>5.6071043532248028</v>
      </c>
      <c r="E35" s="2">
        <f>'1.(b)'!H35</f>
        <v>4.9397031884229614</v>
      </c>
    </row>
    <row r="36" spans="1:5" ht="19.95" customHeight="1" x14ac:dyDescent="0.3">
      <c r="A36" s="2">
        <v>35</v>
      </c>
      <c r="B36" s="8">
        <f>AVERAGE('1.(b)'!H30:H41)</f>
        <v>5.600211784468093</v>
      </c>
      <c r="C36" s="3">
        <f t="shared" si="1"/>
        <v>5.6737517432804285</v>
      </c>
      <c r="D36" s="9">
        <f t="shared" si="0"/>
        <v>5.7679242313547974</v>
      </c>
      <c r="E36" s="2">
        <f>'1.(b)'!H36</f>
        <v>4.8968349357524463</v>
      </c>
    </row>
    <row r="37" spans="1:5" ht="19.95" customHeight="1" x14ac:dyDescent="0.3">
      <c r="A37" s="2">
        <v>36</v>
      </c>
      <c r="B37" s="8">
        <f>AVERAGE('1.(b)'!H31:H42)</f>
        <v>5.7472917020927632</v>
      </c>
      <c r="C37" s="3">
        <f t="shared" si="1"/>
        <v>5.8134568827610327</v>
      </c>
      <c r="D37" s="9">
        <f t="shared" si="0"/>
        <v>5.9287441094847928</v>
      </c>
      <c r="E37" s="2">
        <f>'1.(b)'!H37</f>
        <v>4.6165450588803179</v>
      </c>
    </row>
    <row r="38" spans="1:5" ht="19.95" customHeight="1" x14ac:dyDescent="0.3">
      <c r="A38" s="2">
        <v>37</v>
      </c>
      <c r="B38" s="8">
        <f>AVERAGE('1.(b)'!H32:H43)</f>
        <v>5.8796220634293022</v>
      </c>
      <c r="C38" s="3">
        <f t="shared" si="1"/>
        <v>5.97367273045651</v>
      </c>
      <c r="D38" s="9">
        <f t="shared" si="0"/>
        <v>6.0895639876147873</v>
      </c>
      <c r="E38" s="2">
        <f>'1.(b)'!H38</f>
        <v>5.1828303506681905</v>
      </c>
    </row>
    <row r="39" spans="1:5" ht="19.95" customHeight="1" x14ac:dyDescent="0.3">
      <c r="A39" s="2">
        <v>38</v>
      </c>
      <c r="B39" s="8">
        <f>AVERAGE('1.(b)'!H33:H44)</f>
        <v>6.0677233974837188</v>
      </c>
      <c r="C39" s="3">
        <f t="shared" si="1"/>
        <v>6.1624124173465979</v>
      </c>
      <c r="D39" s="9">
        <f t="shared" si="0"/>
        <v>6.2503838657447828</v>
      </c>
      <c r="E39" s="2">
        <f>'1.(b)'!H39</f>
        <v>5.176635291480336</v>
      </c>
    </row>
    <row r="40" spans="1:5" ht="19.95" customHeight="1" x14ac:dyDescent="0.3">
      <c r="A40" s="2">
        <v>39</v>
      </c>
      <c r="B40" s="8">
        <f>AVERAGE('1.(b)'!H34:H45)</f>
        <v>6.257101437209478</v>
      </c>
      <c r="C40" s="3">
        <f t="shared" si="1"/>
        <v>6.3975685084048521</v>
      </c>
      <c r="D40" s="9">
        <f t="shared" si="0"/>
        <v>6.4112037438747773</v>
      </c>
      <c r="E40" s="2">
        <f>'1.(b)'!H40</f>
        <v>6.2511705193163118</v>
      </c>
    </row>
    <row r="41" spans="1:5" ht="19.95" customHeight="1" x14ac:dyDescent="0.3">
      <c r="A41" s="2">
        <v>40</v>
      </c>
      <c r="B41" s="8">
        <f>AVERAGE('1.(b)'!H35:H46)</f>
        <v>6.5380355796002254</v>
      </c>
      <c r="C41" s="3">
        <f t="shared" si="1"/>
        <v>6.6744396019124865</v>
      </c>
      <c r="D41" s="9">
        <f t="shared" si="0"/>
        <v>6.5720236220047727</v>
      </c>
      <c r="E41" s="2">
        <f>'1.(b)'!H41</f>
        <v>6.9936332765159319</v>
      </c>
    </row>
    <row r="42" spans="1:5" ht="19.95" customHeight="1" x14ac:dyDescent="0.3">
      <c r="A42" s="2">
        <v>41</v>
      </c>
      <c r="B42" s="8">
        <f>AVERAGE('1.(b)'!H36:H47)</f>
        <v>6.8108436242247476</v>
      </c>
      <c r="C42" s="3">
        <f t="shared" si="1"/>
        <v>6.9248393608845831</v>
      </c>
      <c r="D42" s="9">
        <f t="shared" si="0"/>
        <v>6.7328435001347673</v>
      </c>
      <c r="E42" s="2">
        <f>'1.(b)'!H42</f>
        <v>7.6223060926290502</v>
      </c>
    </row>
    <row r="43" spans="1:5" ht="19.95" customHeight="1" x14ac:dyDescent="0.3">
      <c r="A43" s="2">
        <v>42</v>
      </c>
      <c r="B43" s="8">
        <f>AVERAGE('1.(b)'!H37:H48)</f>
        <v>7.0388350975444176</v>
      </c>
      <c r="C43" s="3">
        <f t="shared" si="1"/>
        <v>7.1377580936913105</v>
      </c>
      <c r="D43" s="9">
        <f t="shared" si="0"/>
        <v>6.8936633782647627</v>
      </c>
      <c r="E43" s="2">
        <f>'1.(b)'!H43</f>
        <v>7.7798430314458251</v>
      </c>
    </row>
    <row r="44" spans="1:5" ht="19.95" customHeight="1" x14ac:dyDescent="0.3">
      <c r="A44" s="2">
        <v>43</v>
      </c>
      <c r="B44" s="8">
        <f>AVERAGE('1.(b)'!H38:H49)</f>
        <v>7.2366810898382035</v>
      </c>
      <c r="C44" s="3"/>
      <c r="D44" s="9">
        <f t="shared" si="0"/>
        <v>7.0544832563947573</v>
      </c>
      <c r="E44" s="2">
        <f>'1.(b)'!H44</f>
        <v>8.628637781601407</v>
      </c>
    </row>
    <row r="45" spans="1:5" ht="19.95" customHeight="1" x14ac:dyDescent="0.3">
      <c r="A45" s="2">
        <v>44</v>
      </c>
      <c r="B45" s="8"/>
      <c r="C45" s="3"/>
      <c r="D45" s="9">
        <f t="shared" si="0"/>
        <v>7.2153031345247527</v>
      </c>
      <c r="E45" s="2">
        <f>'1.(b)'!H45</f>
        <v>8.2254248033314052</v>
      </c>
    </row>
    <row r="46" spans="1:5" ht="19.95" customHeight="1" x14ac:dyDescent="0.3">
      <c r="A46" s="2">
        <v>45</v>
      </c>
      <c r="B46" s="8"/>
      <c r="C46" s="3"/>
      <c r="D46" s="9">
        <f t="shared" si="0"/>
        <v>7.3761230126547472</v>
      </c>
      <c r="E46" s="2">
        <f>'1.(b)'!H46</f>
        <v>8.1428626251585303</v>
      </c>
    </row>
    <row r="47" spans="1:5" ht="19.95" customHeight="1" x14ac:dyDescent="0.3">
      <c r="A47" s="2">
        <v>46</v>
      </c>
      <c r="B47" s="8"/>
      <c r="C47" s="3"/>
      <c r="D47" s="9">
        <f t="shared" si="0"/>
        <v>7.5369428907847427</v>
      </c>
      <c r="E47" s="2">
        <f>'1.(b)'!H47</f>
        <v>8.2133997239172185</v>
      </c>
    </row>
    <row r="48" spans="1:5" ht="19.95" customHeight="1" x14ac:dyDescent="0.3">
      <c r="A48" s="2">
        <v>47</v>
      </c>
      <c r="B48" s="8"/>
      <c r="C48" s="3"/>
      <c r="D48" s="9">
        <f t="shared" si="0"/>
        <v>7.6977627689147372</v>
      </c>
      <c r="E48" s="2">
        <f>'1.(b)'!H48</f>
        <v>7.6327326155884787</v>
      </c>
    </row>
    <row r="49" spans="1:5" ht="19.95" customHeight="1" thickBot="1" x14ac:dyDescent="0.35">
      <c r="A49" s="2">
        <v>48</v>
      </c>
      <c r="B49" s="10"/>
      <c r="C49" s="11"/>
      <c r="D49" s="12">
        <f t="shared" si="0"/>
        <v>7.8585826470447318</v>
      </c>
      <c r="E49" s="2">
        <f>'1.(b)'!H49</f>
        <v>6.9906969664057499</v>
      </c>
    </row>
  </sheetData>
  <phoneticPr fontId="1" type="noConversion"/>
  <pageMargins left="0.7" right="0.7" top="0.75" bottom="0.75" header="0.3" footer="0.3"/>
  <pageSetup paperSize="9" scale="4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0737-CEA7-4DF1-BF23-A84D8FEC2507}">
  <sheetPr>
    <pageSetUpPr fitToPage="1"/>
  </sheetPr>
  <dimension ref="A1:E49"/>
  <sheetViews>
    <sheetView zoomScale="70" zoomScaleNormal="70" workbookViewId="0"/>
  </sheetViews>
  <sheetFormatPr defaultColWidth="18.58203125" defaultRowHeight="19.95" customHeight="1" x14ac:dyDescent="0.3"/>
  <cols>
    <col min="1" max="4" width="18.58203125" style="2"/>
    <col min="5" max="5" width="28.75" style="2" bestFit="1" customWidth="1"/>
    <col min="6" max="16384" width="18.58203125" style="2"/>
  </cols>
  <sheetData>
    <row r="1" spans="1:5" ht="19.95" customHeight="1" x14ac:dyDescent="0.3">
      <c r="A1" s="2" t="s">
        <v>0</v>
      </c>
      <c r="B1" s="2" t="s">
        <v>10</v>
      </c>
      <c r="C1" s="2" t="s">
        <v>20</v>
      </c>
      <c r="D1" s="2" t="s">
        <v>13</v>
      </c>
      <c r="E1" s="16" t="s">
        <v>23</v>
      </c>
    </row>
    <row r="2" spans="1:5" ht="19.95" customHeight="1" x14ac:dyDescent="0.3">
      <c r="A2" s="2">
        <v>1</v>
      </c>
      <c r="B2" s="2">
        <f>'1.(b)'!H2</f>
        <v>0.60008787860561463</v>
      </c>
      <c r="C2" s="2">
        <f>A2*'1.(c)'!$J$4+'1.(c)'!$J$3</f>
        <v>0.30004837493496916</v>
      </c>
      <c r="D2" s="2">
        <f>B2/C2</f>
        <v>1.9999704338864503</v>
      </c>
      <c r="E2" s="17">
        <f>(D2+D14+D26+D38)/4</f>
        <v>1.137660349716789</v>
      </c>
    </row>
    <row r="3" spans="1:5" ht="19.95" customHeight="1" x14ac:dyDescent="0.3">
      <c r="A3" s="2">
        <v>2</v>
      </c>
      <c r="B3" s="2">
        <f>'1.(b)'!H3</f>
        <v>1.5050538325389782</v>
      </c>
      <c r="C3" s="2">
        <f>A3*'1.(c)'!$J$4+'1.(c)'!$J$3</f>
        <v>0.4608682530649641</v>
      </c>
      <c r="D3" s="2">
        <f t="shared" ref="D3:D49" si="0">B3/C3</f>
        <v>3.2656921420161815</v>
      </c>
      <c r="E3" s="17">
        <f t="shared" ref="E3:E13" si="1">(D3+D15+D27+D39)/4</f>
        <v>1.4970300481499217</v>
      </c>
    </row>
    <row r="4" spans="1:5" ht="19.95" customHeight="1" x14ac:dyDescent="0.3">
      <c r="A4" s="2">
        <v>3</v>
      </c>
      <c r="B4" s="2">
        <f>'1.(b)'!H4</f>
        <v>1.6113949372723775</v>
      </c>
      <c r="C4" s="2">
        <f>A4*'1.(c)'!$J$4+'1.(c)'!$J$3</f>
        <v>0.62168813119495903</v>
      </c>
      <c r="D4" s="2">
        <f t="shared" si="0"/>
        <v>2.591966705516934</v>
      </c>
      <c r="E4" s="17">
        <f t="shared" si="1"/>
        <v>1.485843263668432</v>
      </c>
    </row>
    <row r="5" spans="1:5" ht="19.95" customHeight="1" x14ac:dyDescent="0.3">
      <c r="A5" s="2">
        <v>4</v>
      </c>
      <c r="B5" s="2">
        <f>'1.(b)'!H5</f>
        <v>1.5290098254562194</v>
      </c>
      <c r="C5" s="2">
        <f>A5*'1.(c)'!$J$4+'1.(c)'!$J$3</f>
        <v>0.78250800932495401</v>
      </c>
      <c r="D5" s="2">
        <f t="shared" si="0"/>
        <v>1.9539861665764291</v>
      </c>
      <c r="E5" s="17">
        <f t="shared" si="1"/>
        <v>1.4012366567638928</v>
      </c>
    </row>
    <row r="6" spans="1:5" ht="19.95" customHeight="1" x14ac:dyDescent="0.3">
      <c r="A6" s="2">
        <v>5</v>
      </c>
      <c r="B6" s="2">
        <f>'1.(b)'!H6</f>
        <v>1.717634501074772</v>
      </c>
      <c r="C6" s="2">
        <f>A6*'1.(c)'!$J$4+'1.(c)'!$J$3</f>
        <v>0.943327887454949</v>
      </c>
      <c r="D6" s="2">
        <f t="shared" si="0"/>
        <v>1.8208244703852265</v>
      </c>
      <c r="E6" s="17">
        <f t="shared" si="1"/>
        <v>1.4028530041310885</v>
      </c>
    </row>
    <row r="7" spans="1:5" ht="19.95" customHeight="1" x14ac:dyDescent="0.3">
      <c r="A7" s="2">
        <v>6</v>
      </c>
      <c r="B7" s="2">
        <f>'1.(b)'!H7</f>
        <v>1.5693584037432509</v>
      </c>
      <c r="C7" s="2">
        <f>A7*'1.(c)'!$J$4+'1.(c)'!$J$3</f>
        <v>1.1041477655849439</v>
      </c>
      <c r="D7" s="2">
        <f t="shared" si="0"/>
        <v>1.4213300544169942</v>
      </c>
      <c r="E7" s="17">
        <f t="shared" si="1"/>
        <v>1.2429721338346753</v>
      </c>
    </row>
    <row r="8" spans="1:5" ht="19.95" customHeight="1" x14ac:dyDescent="0.3">
      <c r="A8" s="2">
        <v>7</v>
      </c>
      <c r="B8" s="2">
        <f>'1.(b)'!H8</f>
        <v>1.2133408636860414</v>
      </c>
      <c r="C8" s="2">
        <f>A8*'1.(c)'!$J$4+'1.(c)'!$J$3</f>
        <v>1.2649676437149389</v>
      </c>
      <c r="D8" s="2">
        <f t="shared" si="0"/>
        <v>0.95918727227102774</v>
      </c>
      <c r="E8" s="17">
        <f t="shared" si="1"/>
        <v>1.1733846199933513</v>
      </c>
    </row>
    <row r="9" spans="1:5" ht="19.95" customHeight="1" x14ac:dyDescent="0.3">
      <c r="A9" s="2">
        <v>8</v>
      </c>
      <c r="B9" s="2">
        <f>'1.(b)'!H9</f>
        <v>0.62750618530122115</v>
      </c>
      <c r="C9" s="2">
        <f>A9*'1.(c)'!$J$4+'1.(c)'!$J$3</f>
        <v>1.4257875218449338</v>
      </c>
      <c r="D9" s="2">
        <f t="shared" si="0"/>
        <v>0.44011199122380007</v>
      </c>
      <c r="E9" s="17">
        <f t="shared" si="1"/>
        <v>0.90482237483260064</v>
      </c>
    </row>
    <row r="10" spans="1:5" ht="19.95" customHeight="1" x14ac:dyDescent="0.3">
      <c r="A10" s="2">
        <v>9</v>
      </c>
      <c r="B10" s="2">
        <f>'1.(b)'!H10</f>
        <v>1.0465634023471178</v>
      </c>
      <c r="C10" s="2">
        <f>A10*'1.(c)'!$J$4+'1.(c)'!$J$3</f>
        <v>1.5866073999749288</v>
      </c>
      <c r="D10" s="2">
        <f t="shared" si="0"/>
        <v>0.65962342187717971</v>
      </c>
      <c r="E10" s="17">
        <f t="shared" si="1"/>
        <v>0.87267352518888397</v>
      </c>
    </row>
    <row r="11" spans="1:5" ht="19.95" customHeight="1" x14ac:dyDescent="0.3">
      <c r="A11" s="2">
        <v>10</v>
      </c>
      <c r="B11" s="2">
        <f>'1.(b)'!H11</f>
        <v>0.97670243649904243</v>
      </c>
      <c r="C11" s="2">
        <f>A11*'1.(c)'!$J$4+'1.(c)'!$J$3</f>
        <v>1.7474272781049238</v>
      </c>
      <c r="D11" s="2">
        <f t="shared" si="0"/>
        <v>0.55893738682978056</v>
      </c>
      <c r="E11" s="17">
        <f t="shared" si="1"/>
        <v>0.78596176708850418</v>
      </c>
    </row>
    <row r="12" spans="1:5" ht="19.95" customHeight="1" x14ac:dyDescent="0.3">
      <c r="A12" s="2">
        <v>11</v>
      </c>
      <c r="B12" s="2">
        <f>'1.(b)'!H12</f>
        <v>1.3341789374783448</v>
      </c>
      <c r="C12" s="2">
        <f>A12*'1.(c)'!$J$4+'1.(c)'!$J$3</f>
        <v>1.9082471562349188</v>
      </c>
      <c r="D12" s="2">
        <f t="shared" si="0"/>
        <v>0.69916464076422702</v>
      </c>
      <c r="E12" s="17">
        <f t="shared" si="1"/>
        <v>0.80667869397459047</v>
      </c>
    </row>
    <row r="13" spans="1:5" ht="19.95" customHeight="1" thickBot="1" x14ac:dyDescent="0.35">
      <c r="A13" s="2">
        <v>12</v>
      </c>
      <c r="B13" s="2">
        <f>'1.(b)'!H13</f>
        <v>1.7326937275030709</v>
      </c>
      <c r="C13" s="2">
        <f>A13*'1.(c)'!$J$4+'1.(c)'!$J$3</f>
        <v>2.0690670343649136</v>
      </c>
      <c r="D13" s="2">
        <f t="shared" si="0"/>
        <v>0.83742754522929697</v>
      </c>
      <c r="E13" s="18">
        <f t="shared" si="1"/>
        <v>0.81266661100698967</v>
      </c>
    </row>
    <row r="14" spans="1:5" ht="19.95" customHeight="1" x14ac:dyDescent="0.3">
      <c r="A14" s="2">
        <v>13</v>
      </c>
      <c r="B14" s="2">
        <f>'1.(b)'!H14</f>
        <v>1.9102792821447852</v>
      </c>
      <c r="C14" s="2">
        <f>A14*'1.(c)'!$J$4+'1.(c)'!$J$3</f>
        <v>2.2298869124949086</v>
      </c>
      <c r="D14" s="2">
        <f t="shared" si="0"/>
        <v>0.85667092418039692</v>
      </c>
      <c r="E14" s="2">
        <f>E2</f>
        <v>1.137660349716789</v>
      </c>
    </row>
    <row r="15" spans="1:5" ht="19.95" customHeight="1" x14ac:dyDescent="0.3">
      <c r="A15" s="2">
        <v>14</v>
      </c>
      <c r="B15" s="2">
        <f>'1.(b)'!H15</f>
        <v>2.4752557089988243</v>
      </c>
      <c r="C15" s="2">
        <f>A15*'1.(c)'!$J$4+'1.(c)'!$J$3</f>
        <v>2.3907067906249035</v>
      </c>
      <c r="D15" s="2">
        <f t="shared" si="0"/>
        <v>1.0353656578487489</v>
      </c>
      <c r="E15" s="2">
        <f t="shared" ref="E15:E49" si="2">E3</f>
        <v>1.4970300481499217</v>
      </c>
    </row>
    <row r="16" spans="1:5" ht="19.95" customHeight="1" x14ac:dyDescent="0.3">
      <c r="A16" s="2">
        <v>15</v>
      </c>
      <c r="B16" s="2">
        <f>'1.(b)'!H16</f>
        <v>3.219740170082674</v>
      </c>
      <c r="C16" s="2">
        <f>A16*'1.(c)'!$J$4+'1.(c)'!$J$3</f>
        <v>2.5515266687548985</v>
      </c>
      <c r="D16" s="2">
        <f t="shared" si="0"/>
        <v>1.2618877198151537</v>
      </c>
      <c r="E16" s="2">
        <f t="shared" si="2"/>
        <v>1.485843263668432</v>
      </c>
    </row>
    <row r="17" spans="1:5" ht="19.95" customHeight="1" x14ac:dyDescent="0.3">
      <c r="A17" s="2">
        <v>16</v>
      </c>
      <c r="B17" s="2">
        <f>'1.(b)'!H17</f>
        <v>3.8584073785327511</v>
      </c>
      <c r="C17" s="2">
        <f>A17*'1.(c)'!$J$4+'1.(c)'!$J$3</f>
        <v>2.7123465468848935</v>
      </c>
      <c r="D17" s="2">
        <f t="shared" si="0"/>
        <v>1.4225348095596775</v>
      </c>
      <c r="E17" s="2">
        <f t="shared" si="2"/>
        <v>1.4012366567638928</v>
      </c>
    </row>
    <row r="18" spans="1:5" ht="19.95" customHeight="1" x14ac:dyDescent="0.3">
      <c r="A18" s="2">
        <v>17</v>
      </c>
      <c r="B18" s="2">
        <f>'1.(b)'!H18</f>
        <v>4.134378304971202</v>
      </c>
      <c r="C18" s="2">
        <f>A18*'1.(c)'!$J$4+'1.(c)'!$J$3</f>
        <v>2.8731664250148885</v>
      </c>
      <c r="D18" s="2">
        <f t="shared" si="0"/>
        <v>1.4389623479432723</v>
      </c>
      <c r="E18" s="2">
        <f t="shared" si="2"/>
        <v>1.4028530041310885</v>
      </c>
    </row>
    <row r="19" spans="1:5" ht="19.95" customHeight="1" x14ac:dyDescent="0.3">
      <c r="A19" s="2">
        <v>18</v>
      </c>
      <c r="B19" s="2">
        <f>'1.(b)'!H19</f>
        <v>3.563744189627807</v>
      </c>
      <c r="C19" s="2">
        <f>A19*'1.(c)'!$J$4+'1.(c)'!$J$3</f>
        <v>3.0339863031448835</v>
      </c>
      <c r="D19" s="2">
        <f t="shared" si="0"/>
        <v>1.1746078701587421</v>
      </c>
      <c r="E19" s="2">
        <f t="shared" si="2"/>
        <v>1.2429721338346753</v>
      </c>
    </row>
    <row r="20" spans="1:5" ht="19.95" customHeight="1" x14ac:dyDescent="0.3">
      <c r="A20" s="2">
        <v>19</v>
      </c>
      <c r="B20" s="2">
        <f>'1.(b)'!H20</f>
        <v>4.0507533565957479</v>
      </c>
      <c r="C20" s="2">
        <f>A20*'1.(c)'!$J$4+'1.(c)'!$J$3</f>
        <v>3.1948061812748785</v>
      </c>
      <c r="D20" s="2">
        <f t="shared" si="0"/>
        <v>1.2679183420695981</v>
      </c>
      <c r="E20" s="2">
        <f t="shared" si="2"/>
        <v>1.1733846199933513</v>
      </c>
    </row>
    <row r="21" spans="1:5" ht="19.95" customHeight="1" x14ac:dyDescent="0.3">
      <c r="A21" s="2">
        <v>20</v>
      </c>
      <c r="B21" s="2">
        <f>'1.(b)'!H21</f>
        <v>3.063368033960951</v>
      </c>
      <c r="C21" s="2">
        <f>A21*'1.(c)'!$J$4+'1.(c)'!$J$3</f>
        <v>3.3556260594048735</v>
      </c>
      <c r="D21" s="2">
        <f t="shared" si="0"/>
        <v>0.91290506740916333</v>
      </c>
      <c r="E21" s="2">
        <f t="shared" si="2"/>
        <v>0.90482237483260064</v>
      </c>
    </row>
    <row r="22" spans="1:5" ht="19.95" customHeight="1" x14ac:dyDescent="0.3">
      <c r="A22" s="2">
        <v>21</v>
      </c>
      <c r="B22" s="2">
        <f>'1.(b)'!H22</f>
        <v>2.9924669022515302</v>
      </c>
      <c r="C22" s="2">
        <f>A22*'1.(c)'!$J$4+'1.(c)'!$J$3</f>
        <v>3.5164459375348684</v>
      </c>
      <c r="D22" s="2">
        <f t="shared" si="0"/>
        <v>0.85099186946389882</v>
      </c>
      <c r="E22" s="2">
        <f t="shared" si="2"/>
        <v>0.87267352518888397</v>
      </c>
    </row>
    <row r="23" spans="1:5" ht="19.95" customHeight="1" x14ac:dyDescent="0.3">
      <c r="A23" s="2">
        <v>22</v>
      </c>
      <c r="B23" s="2">
        <f>'1.(b)'!H23</f>
        <v>2.2585226362821067</v>
      </c>
      <c r="C23" s="2">
        <f>A23*'1.(c)'!$J$4+'1.(c)'!$J$3</f>
        <v>3.6772658156648634</v>
      </c>
      <c r="D23" s="2">
        <f t="shared" si="0"/>
        <v>0.61418530764378731</v>
      </c>
      <c r="E23" s="2">
        <f t="shared" si="2"/>
        <v>0.78596176708850418</v>
      </c>
    </row>
    <row r="24" spans="1:5" ht="19.95" customHeight="1" x14ac:dyDescent="0.3">
      <c r="A24" s="2">
        <v>23</v>
      </c>
      <c r="B24" s="2">
        <f>'1.(b)'!H24</f>
        <v>2.636845767100882</v>
      </c>
      <c r="C24" s="2">
        <f>A24*'1.(c)'!$J$4+'1.(c)'!$J$3</f>
        <v>3.8380856937948584</v>
      </c>
      <c r="D24" s="2">
        <f t="shared" si="0"/>
        <v>0.68702107703429993</v>
      </c>
      <c r="E24" s="2">
        <f t="shared" si="2"/>
        <v>0.80667869397459047</v>
      </c>
    </row>
    <row r="25" spans="1:5" ht="19.95" customHeight="1" x14ac:dyDescent="0.3">
      <c r="A25" s="2">
        <v>24</v>
      </c>
      <c r="B25" s="2">
        <f>'1.(b)'!H25</f>
        <v>2.9792053335703681</v>
      </c>
      <c r="C25" s="2">
        <f>A25*'1.(c)'!$J$4+'1.(c)'!$J$3</f>
        <v>3.998905571924853</v>
      </c>
      <c r="D25" s="2">
        <f t="shared" si="0"/>
        <v>0.7450051720366937</v>
      </c>
      <c r="E25" s="2">
        <f t="shared" si="2"/>
        <v>0.81266661100698967</v>
      </c>
    </row>
    <row r="26" spans="1:5" ht="19.95" customHeight="1" x14ac:dyDescent="0.3">
      <c r="A26" s="2">
        <v>25</v>
      </c>
      <c r="B26" s="2">
        <f>'1.(b)'!H26</f>
        <v>3.5062310842748494</v>
      </c>
      <c r="C26" s="2">
        <f>A26*'1.(c)'!$J$4+'1.(c)'!$J$3</f>
        <v>4.1597254500548484</v>
      </c>
      <c r="D26" s="2">
        <f t="shared" si="0"/>
        <v>0.84289963998191697</v>
      </c>
      <c r="E26" s="2">
        <f>E14</f>
        <v>1.137660349716789</v>
      </c>
    </row>
    <row r="27" spans="1:5" ht="19.95" customHeight="1" x14ac:dyDescent="0.3">
      <c r="A27" s="2">
        <v>26</v>
      </c>
      <c r="B27" s="2">
        <f>'1.(b)'!H27</f>
        <v>3.7107073266463475</v>
      </c>
      <c r="C27" s="2">
        <f>A27*'1.(c)'!$J$4+'1.(c)'!$J$3</f>
        <v>4.3205453281848429</v>
      </c>
      <c r="D27" s="2">
        <f t="shared" si="0"/>
        <v>0.85885161357751527</v>
      </c>
      <c r="E27" s="2">
        <f t="shared" si="2"/>
        <v>1.4970300481499217</v>
      </c>
    </row>
    <row r="28" spans="1:5" ht="19.95" customHeight="1" x14ac:dyDescent="0.3">
      <c r="A28" s="2">
        <v>27</v>
      </c>
      <c r="B28" s="2">
        <f>'1.(b)'!H28</f>
        <v>4.9943924484129827</v>
      </c>
      <c r="C28" s="2">
        <f>A28*'1.(c)'!$J$4+'1.(c)'!$J$3</f>
        <v>4.4813652063148384</v>
      </c>
      <c r="D28" s="2">
        <f t="shared" si="0"/>
        <v>1.1144801234622033</v>
      </c>
      <c r="E28" s="2">
        <f t="shared" si="2"/>
        <v>1.485843263668432</v>
      </c>
    </row>
    <row r="29" spans="1:5" ht="19.95" customHeight="1" x14ac:dyDescent="0.3">
      <c r="A29" s="2">
        <v>28</v>
      </c>
      <c r="B29" s="2">
        <f>'1.(b)'!H29</f>
        <v>5.4047729323363081</v>
      </c>
      <c r="C29" s="2">
        <f>A29*'1.(c)'!$J$4+'1.(c)'!$J$3</f>
        <v>4.6421850844448329</v>
      </c>
      <c r="D29" s="2">
        <f t="shared" si="0"/>
        <v>1.164273469071015</v>
      </c>
      <c r="E29" s="2">
        <f t="shared" si="2"/>
        <v>1.4012366567638928</v>
      </c>
    </row>
    <row r="30" spans="1:5" ht="19.95" customHeight="1" x14ac:dyDescent="0.3">
      <c r="A30" s="2">
        <v>29</v>
      </c>
      <c r="B30" s="2">
        <f>'1.(b)'!H30</f>
        <v>5.8573470811329909</v>
      </c>
      <c r="C30" s="2">
        <f>A30*'1.(c)'!$J$4+'1.(c)'!$J$3</f>
        <v>4.8030049625748283</v>
      </c>
      <c r="D30" s="2">
        <f t="shared" si="0"/>
        <v>1.2195171828414983</v>
      </c>
      <c r="E30" s="2">
        <f t="shared" si="2"/>
        <v>1.4028530041310885</v>
      </c>
    </row>
    <row r="31" spans="1:5" ht="19.95" customHeight="1" x14ac:dyDescent="0.3">
      <c r="A31" s="2">
        <v>30</v>
      </c>
      <c r="B31" s="2">
        <f>'1.(b)'!H31</f>
        <v>6.1918786954073628</v>
      </c>
      <c r="C31" s="2">
        <f>A31*'1.(c)'!$J$4+'1.(c)'!$J$3</f>
        <v>4.9638248407048229</v>
      </c>
      <c r="D31" s="2">
        <f t="shared" si="0"/>
        <v>1.2474007230537503</v>
      </c>
      <c r="E31" s="2">
        <f t="shared" si="2"/>
        <v>1.2429721338346753</v>
      </c>
    </row>
    <row r="32" spans="1:5" ht="19.95" customHeight="1" x14ac:dyDescent="0.3">
      <c r="A32" s="2">
        <v>31</v>
      </c>
      <c r="B32" s="2">
        <f>'1.(b)'!H32</f>
        <v>6.3714217729484144</v>
      </c>
      <c r="C32" s="2">
        <f>A32*'1.(c)'!$J$4+'1.(c)'!$J$3</f>
        <v>5.1246447188348183</v>
      </c>
      <c r="D32" s="2">
        <f t="shared" si="0"/>
        <v>1.2432904371948488</v>
      </c>
      <c r="E32" s="2">
        <f t="shared" si="2"/>
        <v>1.1733846199933513</v>
      </c>
    </row>
    <row r="33" spans="1:5" ht="19.95" customHeight="1" x14ac:dyDescent="0.3">
      <c r="A33" s="2">
        <v>32</v>
      </c>
      <c r="B33" s="2">
        <f>'1.(b)'!H33</f>
        <v>5.9528883266222969</v>
      </c>
      <c r="C33" s="2">
        <f>A33*'1.(c)'!$J$4+'1.(c)'!$J$3</f>
        <v>5.2854645969648129</v>
      </c>
      <c r="D33" s="2">
        <f t="shared" si="0"/>
        <v>1.1262753193050907</v>
      </c>
      <c r="E33" s="2">
        <f t="shared" si="2"/>
        <v>0.90482237483260064</v>
      </c>
    </row>
    <row r="34" spans="1:5" ht="19.95" customHeight="1" x14ac:dyDescent="0.3">
      <c r="A34" s="2">
        <v>33</v>
      </c>
      <c r="B34" s="2">
        <f>'1.(b)'!H34</f>
        <v>4.7716529164695469</v>
      </c>
      <c r="C34" s="2">
        <f>A34*'1.(c)'!$J$4+'1.(c)'!$J$3</f>
        <v>5.4462844750948074</v>
      </c>
      <c r="D34" s="2">
        <f t="shared" si="0"/>
        <v>0.87612994478891659</v>
      </c>
      <c r="E34" s="2">
        <f t="shared" si="2"/>
        <v>0.87267352518888397</v>
      </c>
    </row>
    <row r="35" spans="1:5" ht="19.95" customHeight="1" x14ac:dyDescent="0.3">
      <c r="A35" s="2">
        <v>34</v>
      </c>
      <c r="B35" s="2">
        <f>'1.(b)'!H35</f>
        <v>4.9397031884229614</v>
      </c>
      <c r="C35" s="2">
        <f>A35*'1.(c)'!$J$4+'1.(c)'!$J$3</f>
        <v>5.6071043532248028</v>
      </c>
      <c r="D35" s="2">
        <f t="shared" si="0"/>
        <v>0.88097222331558711</v>
      </c>
      <c r="E35" s="2">
        <f t="shared" si="2"/>
        <v>0.78596176708850418</v>
      </c>
    </row>
    <row r="36" spans="1:5" ht="19.95" customHeight="1" x14ac:dyDescent="0.3">
      <c r="A36" s="2">
        <v>35</v>
      </c>
      <c r="B36" s="2">
        <f>'1.(b)'!H36</f>
        <v>4.8968349357524463</v>
      </c>
      <c r="C36" s="2">
        <f>A36*'1.(c)'!$J$4+'1.(c)'!$J$3</f>
        <v>5.7679242313547974</v>
      </c>
      <c r="D36" s="2">
        <f t="shared" si="0"/>
        <v>0.84897698709926617</v>
      </c>
      <c r="E36" s="2">
        <f t="shared" si="2"/>
        <v>0.80667869397459047</v>
      </c>
    </row>
    <row r="37" spans="1:5" ht="19.95" customHeight="1" x14ac:dyDescent="0.3">
      <c r="A37" s="2">
        <v>36</v>
      </c>
      <c r="B37" s="2">
        <f>'1.(b)'!H37</f>
        <v>4.6165450588803179</v>
      </c>
      <c r="C37" s="2">
        <f>A37*'1.(c)'!$J$4+'1.(c)'!$J$3</f>
        <v>5.9287441094847928</v>
      </c>
      <c r="D37" s="2">
        <f t="shared" si="0"/>
        <v>0.77867166698842316</v>
      </c>
      <c r="E37" s="2">
        <f t="shared" si="2"/>
        <v>0.81266661100698967</v>
      </c>
    </row>
    <row r="38" spans="1:5" ht="19.95" customHeight="1" x14ac:dyDescent="0.3">
      <c r="A38" s="2">
        <v>37</v>
      </c>
      <c r="B38" s="2">
        <f>'1.(b)'!H38</f>
        <v>5.1828303506681905</v>
      </c>
      <c r="C38" s="2">
        <f>A38*'1.(c)'!$J$4+'1.(c)'!$J$3</f>
        <v>6.0895639876147873</v>
      </c>
      <c r="D38" s="2">
        <f t="shared" si="0"/>
        <v>0.85110040081839189</v>
      </c>
      <c r="E38" s="2">
        <f>E26</f>
        <v>1.137660349716789</v>
      </c>
    </row>
    <row r="39" spans="1:5" ht="19.95" customHeight="1" x14ac:dyDescent="0.3">
      <c r="A39" s="2">
        <v>38</v>
      </c>
      <c r="B39" s="2">
        <f>'1.(b)'!H39</f>
        <v>5.176635291480336</v>
      </c>
      <c r="C39" s="2">
        <f>A39*'1.(c)'!$J$4+'1.(c)'!$J$3</f>
        <v>6.2503838657447828</v>
      </c>
      <c r="D39" s="2">
        <f t="shared" si="0"/>
        <v>0.82821077915724117</v>
      </c>
      <c r="E39" s="2">
        <f t="shared" si="2"/>
        <v>1.4970300481499217</v>
      </c>
    </row>
    <row r="40" spans="1:5" ht="19.95" customHeight="1" x14ac:dyDescent="0.3">
      <c r="A40" s="2">
        <v>39</v>
      </c>
      <c r="B40" s="2">
        <f>'1.(b)'!H40</f>
        <v>6.2511705193163118</v>
      </c>
      <c r="C40" s="2">
        <f>A40*'1.(c)'!$J$4+'1.(c)'!$J$3</f>
        <v>6.4112037438747773</v>
      </c>
      <c r="D40" s="2">
        <f t="shared" si="0"/>
        <v>0.97503850587943641</v>
      </c>
      <c r="E40" s="2">
        <f t="shared" si="2"/>
        <v>1.485843263668432</v>
      </c>
    </row>
    <row r="41" spans="1:5" ht="19.95" customHeight="1" x14ac:dyDescent="0.3">
      <c r="A41" s="2">
        <v>40</v>
      </c>
      <c r="B41" s="2">
        <f>'1.(b)'!H41</f>
        <v>6.9936332765159319</v>
      </c>
      <c r="C41" s="2">
        <f>A41*'1.(c)'!$J$4+'1.(c)'!$J$3</f>
        <v>6.5720236220047727</v>
      </c>
      <c r="D41" s="2">
        <f t="shared" si="0"/>
        <v>1.0641521818484501</v>
      </c>
      <c r="E41" s="2">
        <f t="shared" si="2"/>
        <v>1.4012366567638928</v>
      </c>
    </row>
    <row r="42" spans="1:5" ht="19.95" customHeight="1" x14ac:dyDescent="0.3">
      <c r="A42" s="2">
        <v>41</v>
      </c>
      <c r="B42" s="2">
        <f>'1.(b)'!H42</f>
        <v>7.6223060926290502</v>
      </c>
      <c r="C42" s="2">
        <f>A42*'1.(c)'!$J$4+'1.(c)'!$J$3</f>
        <v>6.7328435001347673</v>
      </c>
      <c r="D42" s="2">
        <f t="shared" si="0"/>
        <v>1.1321080153543566</v>
      </c>
      <c r="E42" s="2">
        <f t="shared" si="2"/>
        <v>1.4028530041310885</v>
      </c>
    </row>
    <row r="43" spans="1:5" ht="19.95" customHeight="1" x14ac:dyDescent="0.3">
      <c r="A43" s="2">
        <v>42</v>
      </c>
      <c r="B43" s="2">
        <f>'1.(b)'!H43</f>
        <v>7.7798430314458251</v>
      </c>
      <c r="C43" s="2">
        <f>A43*'1.(c)'!$J$4+'1.(c)'!$J$3</f>
        <v>6.8936633782647627</v>
      </c>
      <c r="D43" s="2">
        <f t="shared" si="0"/>
        <v>1.1285498877092148</v>
      </c>
      <c r="E43" s="2">
        <f t="shared" si="2"/>
        <v>1.2429721338346753</v>
      </c>
    </row>
    <row r="44" spans="1:5" ht="19.95" customHeight="1" x14ac:dyDescent="0.3">
      <c r="A44" s="2">
        <v>43</v>
      </c>
      <c r="B44" s="2">
        <f>'1.(b)'!H44</f>
        <v>8.628637781601407</v>
      </c>
      <c r="C44" s="2">
        <f>A44*'1.(c)'!$J$4+'1.(c)'!$J$3</f>
        <v>7.0544832563947573</v>
      </c>
      <c r="D44" s="2">
        <f t="shared" si="0"/>
        <v>1.2231424284379311</v>
      </c>
      <c r="E44" s="2">
        <f t="shared" si="2"/>
        <v>1.1733846199933513</v>
      </c>
    </row>
    <row r="45" spans="1:5" ht="19.95" customHeight="1" x14ac:dyDescent="0.3">
      <c r="A45" s="2">
        <v>44</v>
      </c>
      <c r="B45" s="2">
        <f>'1.(b)'!H45</f>
        <v>8.2254248033314052</v>
      </c>
      <c r="C45" s="2">
        <f>A45*'1.(c)'!$J$4+'1.(c)'!$J$3</f>
        <v>7.2153031345247527</v>
      </c>
      <c r="D45" s="2">
        <f t="shared" si="0"/>
        <v>1.1399971213923483</v>
      </c>
      <c r="E45" s="2">
        <f t="shared" si="2"/>
        <v>0.90482237483260064</v>
      </c>
    </row>
    <row r="46" spans="1:5" ht="19.95" customHeight="1" x14ac:dyDescent="0.3">
      <c r="A46" s="2">
        <v>45</v>
      </c>
      <c r="B46" s="2">
        <f>'1.(b)'!H46</f>
        <v>8.1428626251585303</v>
      </c>
      <c r="C46" s="2">
        <f>A46*'1.(c)'!$J$4+'1.(c)'!$J$3</f>
        <v>7.3761230126547472</v>
      </c>
      <c r="D46" s="2">
        <f t="shared" si="0"/>
        <v>1.1039488646255406</v>
      </c>
      <c r="E46" s="2">
        <f t="shared" si="2"/>
        <v>0.87267352518888397</v>
      </c>
    </row>
    <row r="47" spans="1:5" ht="19.95" customHeight="1" x14ac:dyDescent="0.3">
      <c r="A47" s="2">
        <v>46</v>
      </c>
      <c r="B47" s="2">
        <f>'1.(b)'!H47</f>
        <v>8.2133997239172185</v>
      </c>
      <c r="C47" s="2">
        <f>A47*'1.(c)'!$J$4+'1.(c)'!$J$3</f>
        <v>7.5369428907847427</v>
      </c>
      <c r="D47" s="2">
        <f t="shared" si="0"/>
        <v>1.0897521505648617</v>
      </c>
      <c r="E47" s="2">
        <f t="shared" si="2"/>
        <v>0.78596176708850418</v>
      </c>
    </row>
    <row r="48" spans="1:5" ht="19.95" customHeight="1" x14ac:dyDescent="0.3">
      <c r="A48" s="2">
        <v>47</v>
      </c>
      <c r="B48" s="2">
        <f>'1.(b)'!H48</f>
        <v>7.6327326155884787</v>
      </c>
      <c r="C48" s="2">
        <f>A48*'1.(c)'!$J$4+'1.(c)'!$J$3</f>
        <v>7.6977627689147372</v>
      </c>
      <c r="D48" s="2">
        <f t="shared" si="0"/>
        <v>0.99155207100056852</v>
      </c>
      <c r="E48" s="2">
        <f t="shared" si="2"/>
        <v>0.80667869397459047</v>
      </c>
    </row>
    <row r="49" spans="1:5" ht="19.95" customHeight="1" x14ac:dyDescent="0.3">
      <c r="A49" s="2">
        <v>48</v>
      </c>
      <c r="B49" s="2">
        <f>'1.(b)'!H49</f>
        <v>6.9906969664057499</v>
      </c>
      <c r="C49" s="2">
        <f>A49*'1.(c)'!$J$4+'1.(c)'!$J$3</f>
        <v>7.8585826470447318</v>
      </c>
      <c r="D49" s="2">
        <f t="shared" si="0"/>
        <v>0.88956205977354508</v>
      </c>
      <c r="E49" s="2">
        <f t="shared" si="2"/>
        <v>0.81266661100698967</v>
      </c>
    </row>
  </sheetData>
  <phoneticPr fontId="1" type="noConversion"/>
  <pageMargins left="0.7" right="0.7" top="0.75" bottom="0.75" header="0.3" footer="0.3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6FDC-A28D-4E60-A506-27B0D78D5D06}">
  <sheetPr>
    <pageSetUpPr fitToPage="1"/>
  </sheetPr>
  <dimension ref="A1:H49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8" ht="19.95" customHeight="1" x14ac:dyDescent="0.3">
      <c r="A1" s="2" t="s">
        <v>0</v>
      </c>
      <c r="B1" s="2" t="s">
        <v>10</v>
      </c>
      <c r="C1" s="2" t="s">
        <v>12</v>
      </c>
      <c r="D1" s="2" t="s">
        <v>15</v>
      </c>
      <c r="E1" s="2" t="s">
        <v>14</v>
      </c>
      <c r="F1" s="2" t="s">
        <v>24</v>
      </c>
      <c r="G1" s="4" t="s">
        <v>25</v>
      </c>
      <c r="H1" s="6">
        <f>AVERAGE(E2:E49)</f>
        <v>1.5537011828588911</v>
      </c>
    </row>
    <row r="2" spans="1:8" ht="19.95" customHeight="1" thickBot="1" x14ac:dyDescent="0.35">
      <c r="A2" s="2">
        <v>1</v>
      </c>
      <c r="B2" s="2">
        <f>'1.(b)'!H2</f>
        <v>0.60008787860561463</v>
      </c>
      <c r="C2" s="2">
        <f>(A2*'1.(c)'!$J$4+'1.(c)'!$J$3)*'1.(d)'!E2</f>
        <v>0.34135313916047122</v>
      </c>
      <c r="D2" s="2">
        <f>C2-B2</f>
        <v>-0.25873473944514341</v>
      </c>
      <c r="E2" s="2">
        <f>POWER(D2,2)</f>
        <v>6.6943665395746255E-2</v>
      </c>
      <c r="F2" s="2">
        <f>ABS(D2)/ABS(B2)</f>
        <v>0.43116141596852209</v>
      </c>
      <c r="G2" s="10" t="s">
        <v>26</v>
      </c>
      <c r="H2" s="19">
        <f>AVERAGE(F2:F49)</f>
        <v>0.23973746268201693</v>
      </c>
    </row>
    <row r="3" spans="1:8" ht="19.95" customHeight="1" x14ac:dyDescent="0.3">
      <c r="A3" s="2">
        <v>2</v>
      </c>
      <c r="B3" s="2">
        <f>'1.(b)'!H3</f>
        <v>1.5050538325389782</v>
      </c>
      <c r="C3" s="2">
        <f>(A3*'1.(c)'!$J$4+'1.(c)'!$J$3)*'1.(d)'!E3</f>
        <v>0.68993362307661354</v>
      </c>
      <c r="D3" s="2">
        <f t="shared" ref="D3:D49" si="0">C3-B3</f>
        <v>-0.81512020946236463</v>
      </c>
      <c r="E3" s="2">
        <f t="shared" ref="E3:E49" si="1">POWER(D3,2)</f>
        <v>0.66442095587396921</v>
      </c>
      <c r="F3" s="2">
        <f t="shared" ref="F3:F49" si="2">ABS(D3)/ABS(B3)</f>
        <v>0.54158874044211602</v>
      </c>
    </row>
    <row r="4" spans="1:8" ht="19.95" customHeight="1" x14ac:dyDescent="0.3">
      <c r="A4" s="2">
        <v>3</v>
      </c>
      <c r="B4" s="2">
        <f>'1.(b)'!H4</f>
        <v>1.6113949372723775</v>
      </c>
      <c r="C4" s="2">
        <f>(A4*'1.(c)'!$J$4+'1.(c)'!$J$3)*'1.(d)'!E4</f>
        <v>0.92373112183864625</v>
      </c>
      <c r="D4" s="2">
        <f t="shared" si="0"/>
        <v>-0.68766381543373123</v>
      </c>
      <c r="E4" s="2">
        <f t="shared" si="1"/>
        <v>0.47288152305687675</v>
      </c>
      <c r="F4" s="2">
        <f t="shared" si="2"/>
        <v>0.42675063668609131</v>
      </c>
    </row>
    <row r="5" spans="1:8" ht="19.95" customHeight="1" x14ac:dyDescent="0.3">
      <c r="A5" s="2">
        <v>4</v>
      </c>
      <c r="B5" s="2">
        <f>'1.(b)'!H5</f>
        <v>1.5290098254562194</v>
      </c>
      <c r="C5" s="2">
        <f>(A5*'1.(c)'!$J$4+'1.(c)'!$J$3)*'1.(d)'!E5</f>
        <v>1.0964789068774676</v>
      </c>
      <c r="D5" s="2">
        <f t="shared" si="0"/>
        <v>-0.43253091857875181</v>
      </c>
      <c r="E5" s="2">
        <f t="shared" si="1"/>
        <v>0.18708299552657884</v>
      </c>
      <c r="F5" s="2">
        <f t="shared" si="2"/>
        <v>0.28288302100981927</v>
      </c>
    </row>
    <row r="6" spans="1:8" ht="19.95" customHeight="1" x14ac:dyDescent="0.3">
      <c r="A6" s="2">
        <v>5</v>
      </c>
      <c r="B6" s="2">
        <f>'1.(b)'!H6</f>
        <v>1.717634501074772</v>
      </c>
      <c r="C6" s="2">
        <f>(A6*'1.(c)'!$J$4+'1.(c)'!$J$3)*'1.(d)'!E6</f>
        <v>1.3233503607968085</v>
      </c>
      <c r="D6" s="2">
        <f t="shared" si="0"/>
        <v>-0.39428414027796355</v>
      </c>
      <c r="E6" s="2">
        <f t="shared" si="1"/>
        <v>0.15545998327473284</v>
      </c>
      <c r="F6" s="2">
        <f t="shared" si="2"/>
        <v>0.22955066402732882</v>
      </c>
    </row>
    <row r="7" spans="1:8" ht="19.95" customHeight="1" x14ac:dyDescent="0.3">
      <c r="A7" s="2">
        <v>6</v>
      </c>
      <c r="B7" s="2">
        <f>'1.(b)'!H7</f>
        <v>1.5693584037432509</v>
      </c>
      <c r="C7" s="2">
        <f>(A7*'1.(c)'!$J$4+'1.(c)'!$J$3)*'1.(d)'!E7</f>
        <v>1.3724249042579066</v>
      </c>
      <c r="D7" s="2">
        <f t="shared" si="0"/>
        <v>-0.19693349948534422</v>
      </c>
      <c r="E7" s="2">
        <f t="shared" si="1"/>
        <v>3.8782803219544075E-2</v>
      </c>
      <c r="F7" s="2">
        <f t="shared" si="2"/>
        <v>0.12548663136197333</v>
      </c>
    </row>
    <row r="8" spans="1:8" ht="19.95" customHeight="1" x14ac:dyDescent="0.3">
      <c r="A8" s="2">
        <v>7</v>
      </c>
      <c r="B8" s="2">
        <f>'1.(b)'!H8</f>
        <v>1.2133408636860414</v>
      </c>
      <c r="C8" s="2">
        <f>(A8*'1.(c)'!$J$4+'1.(c)'!$J$3)*'1.(d)'!E8</f>
        <v>1.4842935779243385</v>
      </c>
      <c r="D8" s="2">
        <f t="shared" si="0"/>
        <v>0.27095271423829703</v>
      </c>
      <c r="E8" s="2">
        <f t="shared" si="1"/>
        <v>7.3415373353100249E-2</v>
      </c>
      <c r="F8" s="2">
        <f t="shared" si="2"/>
        <v>0.22331129062542437</v>
      </c>
    </row>
    <row r="9" spans="1:8" ht="19.95" customHeight="1" x14ac:dyDescent="0.3">
      <c r="A9" s="2">
        <v>8</v>
      </c>
      <c r="B9" s="2">
        <f>'1.(b)'!H9</f>
        <v>0.62750618530122115</v>
      </c>
      <c r="C9" s="2">
        <f>(A9*'1.(c)'!$J$4+'1.(c)'!$J$3)*'1.(d)'!E9</f>
        <v>1.2900844515224215</v>
      </c>
      <c r="D9" s="2">
        <f t="shared" si="0"/>
        <v>0.66257826622120031</v>
      </c>
      <c r="E9" s="2">
        <f t="shared" si="1"/>
        <v>0.43900995886869176</v>
      </c>
      <c r="F9" s="2">
        <f t="shared" si="2"/>
        <v>1.0558912114996022</v>
      </c>
    </row>
    <row r="10" spans="1:8" ht="19.95" customHeight="1" x14ac:dyDescent="0.3">
      <c r="A10" s="2">
        <v>9</v>
      </c>
      <c r="B10" s="2">
        <f>'1.(b)'!H10</f>
        <v>1.0465634023471178</v>
      </c>
      <c r="C10" s="2">
        <f>(A10*'1.(c)'!$J$4+'1.(c)'!$J$3)*'1.(d)'!E10</f>
        <v>1.3845902728268908</v>
      </c>
      <c r="D10" s="2">
        <f t="shared" si="0"/>
        <v>0.33802687047977309</v>
      </c>
      <c r="E10" s="2">
        <f t="shared" si="1"/>
        <v>0.11426216516634929</v>
      </c>
      <c r="F10" s="2">
        <f t="shared" si="2"/>
        <v>0.32298747474035827</v>
      </c>
    </row>
    <row r="11" spans="1:8" ht="19.95" customHeight="1" x14ac:dyDescent="0.3">
      <c r="A11" s="2">
        <v>10</v>
      </c>
      <c r="B11" s="2">
        <f>'1.(b)'!H11</f>
        <v>0.97670243649904243</v>
      </c>
      <c r="C11" s="2">
        <f>(A11*'1.(c)'!$J$4+'1.(c)'!$J$3)*'1.(d)'!E11</f>
        <v>1.373411031358001</v>
      </c>
      <c r="D11" s="2">
        <f t="shared" si="0"/>
        <v>0.3967085948589586</v>
      </c>
      <c r="E11" s="2">
        <f t="shared" si="1"/>
        <v>0.15737770923496935</v>
      </c>
      <c r="F11" s="2">
        <f t="shared" si="2"/>
        <v>0.40617139881512676</v>
      </c>
    </row>
    <row r="12" spans="1:8" ht="19.95" customHeight="1" x14ac:dyDescent="0.3">
      <c r="A12" s="2">
        <v>11</v>
      </c>
      <c r="B12" s="2">
        <f>'1.(b)'!H12</f>
        <v>1.3341789374783448</v>
      </c>
      <c r="C12" s="2">
        <f>(A12*'1.(c)'!$J$4+'1.(c)'!$J$3)*'1.(d)'!E12</f>
        <v>1.5393423237723105</v>
      </c>
      <c r="D12" s="2">
        <f t="shared" si="0"/>
        <v>0.20516338629396569</v>
      </c>
      <c r="E12" s="2">
        <f t="shared" si="1"/>
        <v>4.2092015075606989E-2</v>
      </c>
      <c r="F12" s="2">
        <f t="shared" si="2"/>
        <v>0.15377501512783079</v>
      </c>
    </row>
    <row r="13" spans="1:8" ht="19.95" customHeight="1" x14ac:dyDescent="0.3">
      <c r="A13" s="2">
        <v>12</v>
      </c>
      <c r="B13" s="2">
        <f>'1.(b)'!H13</f>
        <v>1.7326937275030709</v>
      </c>
      <c r="C13" s="2">
        <f>(A13*'1.(c)'!$J$4+'1.(c)'!$J$3)*'1.(d)'!E13</f>
        <v>1.681461694763617</v>
      </c>
      <c r="D13" s="2">
        <f t="shared" si="0"/>
        <v>-5.1232032739453981E-2</v>
      </c>
      <c r="E13" s="2">
        <f t="shared" si="1"/>
        <v>2.6247211786164844E-3</v>
      </c>
      <c r="F13" s="2">
        <f t="shared" si="2"/>
        <v>2.9567852602134605E-2</v>
      </c>
    </row>
    <row r="14" spans="1:8" ht="19.95" customHeight="1" x14ac:dyDescent="0.3">
      <c r="A14" s="2">
        <v>13</v>
      </c>
      <c r="B14" s="2">
        <f>'1.(b)'!H14</f>
        <v>1.9102792821447852</v>
      </c>
      <c r="C14" s="2">
        <f>(A14*'1.(c)'!$J$4+'1.(c)'!$J$3)*'1.(d)'!E14</f>
        <v>2.5368539246978483</v>
      </c>
      <c r="D14" s="2">
        <f t="shared" si="0"/>
        <v>0.62657464255306317</v>
      </c>
      <c r="E14" s="2">
        <f t="shared" si="1"/>
        <v>0.39259578269049888</v>
      </c>
      <c r="F14" s="2">
        <f t="shared" si="2"/>
        <v>0.32800159034838622</v>
      </c>
    </row>
    <row r="15" spans="1:8" ht="19.95" customHeight="1" x14ac:dyDescent="0.3">
      <c r="A15" s="2">
        <v>14</v>
      </c>
      <c r="B15" s="2">
        <f>'1.(b)'!H15</f>
        <v>2.4752557089988243</v>
      </c>
      <c r="C15" s="2">
        <f>(A15*'1.(c)'!$J$4+'1.(c)'!$J$3)*'1.(d)'!E15</f>
        <v>3.5789599018815439</v>
      </c>
      <c r="D15" s="2">
        <f t="shared" si="0"/>
        <v>1.1037041928827196</v>
      </c>
      <c r="E15" s="2">
        <f t="shared" si="1"/>
        <v>1.2181629453868954</v>
      </c>
      <c r="F15" s="2">
        <f t="shared" si="2"/>
        <v>0.44589501960148548</v>
      </c>
    </row>
    <row r="16" spans="1:8" ht="19.95" customHeight="1" x14ac:dyDescent="0.3">
      <c r="A16" s="2">
        <v>15</v>
      </c>
      <c r="B16" s="2">
        <f>'1.(b)'!H16</f>
        <v>3.219740170082674</v>
      </c>
      <c r="C16" s="2">
        <f>(A16*'1.(c)'!$J$4+'1.(c)'!$J$3)*'1.(d)'!E16</f>
        <v>3.7911687128398208</v>
      </c>
      <c r="D16" s="2">
        <f t="shared" si="0"/>
        <v>0.57142854275714683</v>
      </c>
      <c r="E16" s="2">
        <f t="shared" si="1"/>
        <v>0.32653057947755637</v>
      </c>
      <c r="F16" s="2">
        <f t="shared" si="2"/>
        <v>0.17747660139373114</v>
      </c>
    </row>
    <row r="17" spans="1:6" ht="19.95" customHeight="1" x14ac:dyDescent="0.3">
      <c r="A17" s="2">
        <v>16</v>
      </c>
      <c r="B17" s="2">
        <f>'1.(b)'!H17</f>
        <v>3.8584073785327511</v>
      </c>
      <c r="C17" s="2">
        <f>(A17*'1.(c)'!$J$4+'1.(c)'!$J$3)*'1.(d)'!E17</f>
        <v>3.8006394073420773</v>
      </c>
      <c r="D17" s="2">
        <f t="shared" si="0"/>
        <v>-5.7767971190673784E-2</v>
      </c>
      <c r="E17" s="2">
        <f t="shared" si="1"/>
        <v>3.3371384954865163E-3</v>
      </c>
      <c r="F17" s="2">
        <f t="shared" si="2"/>
        <v>1.4971973024953471E-2</v>
      </c>
    </row>
    <row r="18" spans="1:6" ht="19.95" customHeight="1" x14ac:dyDescent="0.3">
      <c r="A18" s="2">
        <v>17</v>
      </c>
      <c r="B18" s="2">
        <f>'1.(b)'!H18</f>
        <v>4.134378304971202</v>
      </c>
      <c r="C18" s="2">
        <f>(A18*'1.(c)'!$J$4+'1.(c)'!$J$3)*'1.(d)'!E18</f>
        <v>4.0306301507007163</v>
      </c>
      <c r="D18" s="2">
        <f t="shared" si="0"/>
        <v>-0.10374815427048567</v>
      </c>
      <c r="E18" s="2">
        <f t="shared" si="1"/>
        <v>1.0763679514532495E-2</v>
      </c>
      <c r="F18" s="2">
        <f t="shared" si="2"/>
        <v>2.509401574252125E-2</v>
      </c>
    </row>
    <row r="19" spans="1:6" ht="19.95" customHeight="1" x14ac:dyDescent="0.3">
      <c r="A19" s="2">
        <v>18</v>
      </c>
      <c r="B19" s="2">
        <f>'1.(b)'!H19</f>
        <v>3.563744189627807</v>
      </c>
      <c r="C19" s="2">
        <f>(A19*'1.(c)'!$J$4+'1.(c)'!$J$3)*'1.(d)'!E19</f>
        <v>3.7711604292451737</v>
      </c>
      <c r="D19" s="2">
        <f t="shared" si="0"/>
        <v>0.20741623961736666</v>
      </c>
      <c r="E19" s="2">
        <f t="shared" si="1"/>
        <v>4.3021496457008861E-2</v>
      </c>
      <c r="F19" s="2">
        <f t="shared" si="2"/>
        <v>5.8201775599114748E-2</v>
      </c>
    </row>
    <row r="20" spans="1:6" ht="19.95" customHeight="1" x14ac:dyDescent="0.3">
      <c r="A20" s="2">
        <v>19</v>
      </c>
      <c r="B20" s="2">
        <f>'1.(b)'!H20</f>
        <v>4.0507533565957479</v>
      </c>
      <c r="C20" s="2">
        <f>(A20*'1.(c)'!$J$4+'1.(c)'!$J$3)*'1.(d)'!E20</f>
        <v>3.7487364369676333</v>
      </c>
      <c r="D20" s="2">
        <f t="shared" si="0"/>
        <v>-0.30201691962811461</v>
      </c>
      <c r="E20" s="2">
        <f t="shared" si="1"/>
        <v>9.1214219741655042E-2</v>
      </c>
      <c r="F20" s="2">
        <f t="shared" si="2"/>
        <v>7.4558210051556814E-2</v>
      </c>
    </row>
    <row r="21" spans="1:6" ht="19.95" customHeight="1" x14ac:dyDescent="0.3">
      <c r="A21" s="2">
        <v>20</v>
      </c>
      <c r="B21" s="2">
        <f>'1.(b)'!H21</f>
        <v>3.063368033960951</v>
      </c>
      <c r="C21" s="2">
        <f>(A21*'1.(c)'!$J$4+'1.(c)'!$J$3)*'1.(d)'!E21</f>
        <v>3.0362455401208792</v>
      </c>
      <c r="D21" s="2">
        <f t="shared" si="0"/>
        <v>-2.7122493840071815E-2</v>
      </c>
      <c r="E21" s="2">
        <f t="shared" si="1"/>
        <v>7.3562967210473354E-4</v>
      </c>
      <c r="F21" s="2">
        <f t="shared" si="2"/>
        <v>8.853814996888339E-3</v>
      </c>
    </row>
    <row r="22" spans="1:6" ht="19.95" customHeight="1" x14ac:dyDescent="0.3">
      <c r="A22" s="2">
        <v>21</v>
      </c>
      <c r="B22" s="2">
        <f>'1.(b)'!H22</f>
        <v>2.9924669022515302</v>
      </c>
      <c r="C22" s="2">
        <f>(A22*'1.(c)'!$J$4+'1.(c)'!$J$3)*'1.(d)'!E22</f>
        <v>3.0687092724446838</v>
      </c>
      <c r="D22" s="2">
        <f t="shared" si="0"/>
        <v>7.6242370193153608E-2</v>
      </c>
      <c r="E22" s="2">
        <f t="shared" si="1"/>
        <v>5.812899012669878E-3</v>
      </c>
      <c r="F22" s="2">
        <f t="shared" si="2"/>
        <v>2.547809973630415E-2</v>
      </c>
    </row>
    <row r="23" spans="1:6" ht="19.95" customHeight="1" x14ac:dyDescent="0.3">
      <c r="A23" s="2">
        <v>22</v>
      </c>
      <c r="B23" s="2">
        <f>'1.(b)'!H23</f>
        <v>2.2585226362821067</v>
      </c>
      <c r="C23" s="2">
        <f>(A23*'1.(c)'!$J$4+'1.(c)'!$J$3)*'1.(d)'!E23</f>
        <v>2.8901903385341057</v>
      </c>
      <c r="D23" s="2">
        <f t="shared" si="0"/>
        <v>0.63166770225199897</v>
      </c>
      <c r="E23" s="2">
        <f t="shared" si="1"/>
        <v>0.39900408606832005</v>
      </c>
      <c r="F23" s="2">
        <f t="shared" si="2"/>
        <v>0.27968181151012333</v>
      </c>
    </row>
    <row r="24" spans="1:6" ht="19.95" customHeight="1" x14ac:dyDescent="0.3">
      <c r="A24" s="2">
        <v>23</v>
      </c>
      <c r="B24" s="2">
        <f>'1.(b)'!H24</f>
        <v>2.636845767100882</v>
      </c>
      <c r="C24" s="2">
        <f>(A24*'1.(c)'!$J$4+'1.(c)'!$J$3)*'1.(d)'!E24</f>
        <v>3.0961019548329962</v>
      </c>
      <c r="D24" s="2">
        <f t="shared" si="0"/>
        <v>0.45925618773211418</v>
      </c>
      <c r="E24" s="2">
        <f t="shared" si="1"/>
        <v>0.21091624597023489</v>
      </c>
      <c r="F24" s="2">
        <f t="shared" si="2"/>
        <v>0.17416877143976836</v>
      </c>
    </row>
    <row r="25" spans="1:6" ht="19.95" customHeight="1" x14ac:dyDescent="0.3">
      <c r="A25" s="2">
        <v>24</v>
      </c>
      <c r="B25" s="2">
        <f>'1.(b)'!H25</f>
        <v>2.9792053335703681</v>
      </c>
      <c r="C25" s="2">
        <f>(A25*'1.(c)'!$J$4+'1.(c)'!$J$3)*'1.(d)'!E25</f>
        <v>3.249777038873138</v>
      </c>
      <c r="D25" s="2">
        <f t="shared" si="0"/>
        <v>0.27057170530276986</v>
      </c>
      <c r="E25" s="2">
        <f t="shared" si="1"/>
        <v>7.3209047710448935E-2</v>
      </c>
      <c r="F25" s="2">
        <f t="shared" si="2"/>
        <v>9.0820092946902964E-2</v>
      </c>
    </row>
    <row r="26" spans="1:6" ht="19.95" customHeight="1" x14ac:dyDescent="0.3">
      <c r="A26" s="2">
        <v>25</v>
      </c>
      <c r="B26" s="2">
        <f>'1.(b)'!H26</f>
        <v>3.5062310842748494</v>
      </c>
      <c r="C26" s="2">
        <f>(A26*'1.(c)'!$J$4+'1.(c)'!$J$3)*'1.(d)'!E26</f>
        <v>4.7323547102352261</v>
      </c>
      <c r="D26" s="2">
        <f t="shared" si="0"/>
        <v>1.2261236259603767</v>
      </c>
      <c r="E26" s="2">
        <f t="shared" si="1"/>
        <v>1.5033791461382218</v>
      </c>
      <c r="F26" s="2">
        <f t="shared" si="2"/>
        <v>0.34969846438799707</v>
      </c>
    </row>
    <row r="27" spans="1:6" ht="19.95" customHeight="1" x14ac:dyDescent="0.3">
      <c r="A27" s="2">
        <v>26</v>
      </c>
      <c r="B27" s="2">
        <f>'1.(b)'!H27</f>
        <v>3.7107073266463475</v>
      </c>
      <c r="C27" s="2">
        <f>(A27*'1.(c)'!$J$4+'1.(c)'!$J$3)*'1.(d)'!E27</f>
        <v>6.4679861806864745</v>
      </c>
      <c r="D27" s="2">
        <f t="shared" si="0"/>
        <v>2.757278854040127</v>
      </c>
      <c r="E27" s="2">
        <f t="shared" si="1"/>
        <v>7.6025866789368362</v>
      </c>
      <c r="F27" s="2">
        <f t="shared" si="2"/>
        <v>0.74306017999325547</v>
      </c>
    </row>
    <row r="28" spans="1:6" ht="19.95" customHeight="1" x14ac:dyDescent="0.3">
      <c r="A28" s="2">
        <v>27</v>
      </c>
      <c r="B28" s="2">
        <f>'1.(b)'!H28</f>
        <v>4.9943924484129827</v>
      </c>
      <c r="C28" s="2">
        <f>(A28*'1.(c)'!$J$4+'1.(c)'!$J$3)*'1.(d)'!E28</f>
        <v>6.6586063038409957</v>
      </c>
      <c r="D28" s="2">
        <f t="shared" si="0"/>
        <v>1.664213855428013</v>
      </c>
      <c r="E28" s="2">
        <f t="shared" si="1"/>
        <v>2.7696077565985715</v>
      </c>
      <c r="F28" s="2">
        <f t="shared" si="2"/>
        <v>0.33321647680226518</v>
      </c>
    </row>
    <row r="29" spans="1:6" ht="19.95" customHeight="1" x14ac:dyDescent="0.3">
      <c r="A29" s="2">
        <v>28</v>
      </c>
      <c r="B29" s="2">
        <f>'1.(b)'!H29</f>
        <v>5.4047729323363081</v>
      </c>
      <c r="C29" s="2">
        <f>(A29*'1.(c)'!$J$4+'1.(c)'!$J$3)*'1.(d)'!E29</f>
        <v>6.5047999078066869</v>
      </c>
      <c r="D29" s="2">
        <f t="shared" si="0"/>
        <v>1.1000269754703789</v>
      </c>
      <c r="E29" s="2">
        <f t="shared" si="1"/>
        <v>1.2100593467625096</v>
      </c>
      <c r="F29" s="2">
        <f t="shared" si="2"/>
        <v>0.20352880486227437</v>
      </c>
    </row>
    <row r="30" spans="1:6" ht="19.95" customHeight="1" x14ac:dyDescent="0.3">
      <c r="A30" s="2">
        <v>29</v>
      </c>
      <c r="B30" s="2">
        <f>'1.(b)'!H30</f>
        <v>5.8573470811329909</v>
      </c>
      <c r="C30" s="2">
        <f>(A30*'1.(c)'!$J$4+'1.(c)'!$J$3)*'1.(d)'!E30</f>
        <v>6.7379099406046246</v>
      </c>
      <c r="D30" s="2">
        <f t="shared" si="0"/>
        <v>0.88056285947163371</v>
      </c>
      <c r="E30" s="2">
        <f t="shared" si="1"/>
        <v>0.77539094948086018</v>
      </c>
      <c r="F30" s="2">
        <f t="shared" si="2"/>
        <v>0.15033475859882045</v>
      </c>
    </row>
    <row r="31" spans="1:6" ht="19.95" customHeight="1" x14ac:dyDescent="0.3">
      <c r="A31" s="2">
        <v>30</v>
      </c>
      <c r="B31" s="2">
        <f>'1.(b)'!H31</f>
        <v>6.1918786954073628</v>
      </c>
      <c r="C31" s="2">
        <f>(A31*'1.(c)'!$J$4+'1.(c)'!$J$3)*'1.(d)'!E31</f>
        <v>6.169895954232441</v>
      </c>
      <c r="D31" s="2">
        <f t="shared" si="0"/>
        <v>-2.1982741174921827E-2</v>
      </c>
      <c r="E31" s="2">
        <f t="shared" si="1"/>
        <v>4.8324090956360349E-4</v>
      </c>
      <c r="F31" s="2">
        <f t="shared" si="2"/>
        <v>3.5502538496477417E-3</v>
      </c>
    </row>
    <row r="32" spans="1:6" ht="19.95" customHeight="1" x14ac:dyDescent="0.3">
      <c r="A32" s="2">
        <v>31</v>
      </c>
      <c r="B32" s="2">
        <f>'1.(b)'!H32</f>
        <v>6.3714217729484144</v>
      </c>
      <c r="C32" s="2">
        <f>(A32*'1.(c)'!$J$4+'1.(c)'!$J$3)*'1.(d)'!E32</f>
        <v>6.0131792960109278</v>
      </c>
      <c r="D32" s="2">
        <f t="shared" si="0"/>
        <v>-0.35824247693748656</v>
      </c>
      <c r="E32" s="2">
        <f t="shared" si="1"/>
        <v>0.12833767228230558</v>
      </c>
      <c r="F32" s="2">
        <f t="shared" si="2"/>
        <v>5.6226457720708646E-2</v>
      </c>
    </row>
    <row r="33" spans="1:6" ht="19.95" customHeight="1" x14ac:dyDescent="0.3">
      <c r="A33" s="2">
        <v>32</v>
      </c>
      <c r="B33" s="2">
        <f>'1.(b)'!H33</f>
        <v>5.9528883266222969</v>
      </c>
      <c r="C33" s="2">
        <f>(A33*'1.(c)'!$J$4+'1.(c)'!$J$3)*'1.(d)'!E33</f>
        <v>4.7824066287193361</v>
      </c>
      <c r="D33" s="2">
        <f t="shared" si="0"/>
        <v>-1.1704816979029609</v>
      </c>
      <c r="E33" s="2">
        <f t="shared" si="1"/>
        <v>1.3700274051257981</v>
      </c>
      <c r="F33" s="2">
        <f t="shared" si="2"/>
        <v>0.19662416522553833</v>
      </c>
    </row>
    <row r="34" spans="1:6" ht="19.95" customHeight="1" x14ac:dyDescent="0.3">
      <c r="A34" s="2">
        <v>33</v>
      </c>
      <c r="B34" s="2">
        <f>'1.(b)'!H34</f>
        <v>4.7716529164695469</v>
      </c>
      <c r="C34" s="2">
        <f>(A34*'1.(c)'!$J$4+'1.(c)'!$J$3)*'1.(d)'!E34</f>
        <v>4.7528282720624757</v>
      </c>
      <c r="D34" s="2">
        <f t="shared" si="0"/>
        <v>-1.8824644407071212E-2</v>
      </c>
      <c r="E34" s="2">
        <f t="shared" si="1"/>
        <v>3.5436723705267747E-4</v>
      </c>
      <c r="F34" s="2">
        <f t="shared" si="2"/>
        <v>3.9450992636319406E-3</v>
      </c>
    </row>
    <row r="35" spans="1:6" ht="19.95" customHeight="1" x14ac:dyDescent="0.3">
      <c r="A35" s="2">
        <v>34</v>
      </c>
      <c r="B35" s="2">
        <f>'1.(b)'!H35</f>
        <v>4.9397031884229614</v>
      </c>
      <c r="C35" s="2">
        <f>(A35*'1.(c)'!$J$4+'1.(c)'!$J$3)*'1.(d)'!E35</f>
        <v>4.4069696457102108</v>
      </c>
      <c r="D35" s="2">
        <f t="shared" si="0"/>
        <v>-0.53273354271275064</v>
      </c>
      <c r="E35" s="2">
        <f t="shared" si="1"/>
        <v>0.28380502753127812</v>
      </c>
      <c r="F35" s="2">
        <f t="shared" si="2"/>
        <v>0.10784727794198298</v>
      </c>
    </row>
    <row r="36" spans="1:6" ht="19.95" customHeight="1" x14ac:dyDescent="0.3">
      <c r="A36" s="2">
        <v>35</v>
      </c>
      <c r="B36" s="2">
        <f>'1.(b)'!H36</f>
        <v>4.8968349357524463</v>
      </c>
      <c r="C36" s="2">
        <f>(A36*'1.(c)'!$J$4+'1.(c)'!$J$3)*'1.(d)'!E36</f>
        <v>4.6528615858936817</v>
      </c>
      <c r="D36" s="2">
        <f t="shared" si="0"/>
        <v>-0.24397334985876462</v>
      </c>
      <c r="E36" s="2">
        <f t="shared" si="1"/>
        <v>5.952299544130716E-2</v>
      </c>
      <c r="F36" s="2">
        <f t="shared" si="2"/>
        <v>4.9822661588505381E-2</v>
      </c>
    </row>
    <row r="37" spans="1:6" ht="19.95" customHeight="1" x14ac:dyDescent="0.3">
      <c r="A37" s="2">
        <v>36</v>
      </c>
      <c r="B37" s="2">
        <f>'1.(b)'!H37</f>
        <v>4.6165450588803179</v>
      </c>
      <c r="C37" s="2">
        <f>(A37*'1.(c)'!$J$4+'1.(c)'!$J$3)*'1.(d)'!E37</f>
        <v>4.8180923829826598</v>
      </c>
      <c r="D37" s="2">
        <f t="shared" si="0"/>
        <v>0.201547324102342</v>
      </c>
      <c r="E37" s="2">
        <f t="shared" si="1"/>
        <v>4.0621323852814487E-2</v>
      </c>
      <c r="F37" s="2">
        <f t="shared" si="2"/>
        <v>4.3657610081081856E-2</v>
      </c>
    </row>
    <row r="38" spans="1:6" ht="19.95" customHeight="1" x14ac:dyDescent="0.3">
      <c r="A38" s="2">
        <v>37</v>
      </c>
      <c r="B38" s="2">
        <f>'1.(b)'!H38</f>
        <v>5.1828303506681905</v>
      </c>
      <c r="C38" s="2">
        <f>(A38*'1.(c)'!$J$4+'1.(c)'!$J$3)*'1.(d)'!E38</f>
        <v>6.9278554957726026</v>
      </c>
      <c r="D38" s="2">
        <f t="shared" si="0"/>
        <v>1.7450251451044121</v>
      </c>
      <c r="E38" s="2">
        <f t="shared" si="1"/>
        <v>3.0451127570466743</v>
      </c>
      <c r="F38" s="2">
        <f t="shared" si="2"/>
        <v>0.33669347191336035</v>
      </c>
    </row>
    <row r="39" spans="1:6" ht="19.95" customHeight="1" x14ac:dyDescent="0.3">
      <c r="A39" s="2">
        <v>38</v>
      </c>
      <c r="B39" s="2">
        <f>'1.(b)'!H39</f>
        <v>5.176635291480336</v>
      </c>
      <c r="C39" s="2">
        <f>(A39*'1.(c)'!$J$4+'1.(c)'!$J$3)*'1.(d)'!E39</f>
        <v>9.3570124594914059</v>
      </c>
      <c r="D39" s="2">
        <f t="shared" si="0"/>
        <v>4.18037716801107</v>
      </c>
      <c r="E39" s="2">
        <f t="shared" si="1"/>
        <v>17.475553266828253</v>
      </c>
      <c r="F39" s="2">
        <f t="shared" si="2"/>
        <v>0.80754716773095847</v>
      </c>
    </row>
    <row r="40" spans="1:6" ht="19.95" customHeight="1" x14ac:dyDescent="0.3">
      <c r="A40" s="2">
        <v>39</v>
      </c>
      <c r="B40" s="2">
        <f>'1.(b)'!H40</f>
        <v>6.2511705193163118</v>
      </c>
      <c r="C40" s="2">
        <f>(A40*'1.(c)'!$J$4+'1.(c)'!$J$3)*'1.(d)'!E40</f>
        <v>9.5260438948421697</v>
      </c>
      <c r="D40" s="2">
        <f t="shared" si="0"/>
        <v>3.2748733755258579</v>
      </c>
      <c r="E40" s="2">
        <f t="shared" si="1"/>
        <v>10.724795625728127</v>
      </c>
      <c r="F40" s="2">
        <f t="shared" si="2"/>
        <v>0.52388162591412235</v>
      </c>
    </row>
    <row r="41" spans="1:6" ht="19.95" customHeight="1" x14ac:dyDescent="0.3">
      <c r="A41" s="2">
        <v>40</v>
      </c>
      <c r="B41" s="2">
        <f>'1.(b)'!H41</f>
        <v>6.9936332765159319</v>
      </c>
      <c r="C41" s="2">
        <f>(A41*'1.(c)'!$J$4+'1.(c)'!$J$3)*'1.(d)'!E41</f>
        <v>9.208960408271297</v>
      </c>
      <c r="D41" s="2">
        <f t="shared" si="0"/>
        <v>2.2153271317553651</v>
      </c>
      <c r="E41" s="2">
        <f t="shared" si="1"/>
        <v>4.9076743006914532</v>
      </c>
      <c r="F41" s="2">
        <f t="shared" si="2"/>
        <v>0.31676341097184185</v>
      </c>
    </row>
    <row r="42" spans="1:6" ht="19.95" customHeight="1" x14ac:dyDescent="0.3">
      <c r="A42" s="2">
        <v>41</v>
      </c>
      <c r="B42" s="2">
        <f>'1.(b)'!H42</f>
        <v>7.6223060926290502</v>
      </c>
      <c r="C42" s="2">
        <f>(A42*'1.(c)'!$J$4+'1.(c)'!$J$3)*'1.(d)'!E42</f>
        <v>9.4451897305085311</v>
      </c>
      <c r="D42" s="2">
        <f t="shared" si="0"/>
        <v>1.8228836378794808</v>
      </c>
      <c r="E42" s="2">
        <f t="shared" si="1"/>
        <v>3.3229047572487302</v>
      </c>
      <c r="F42" s="2">
        <f t="shared" si="2"/>
        <v>0.23915119856472994</v>
      </c>
    </row>
    <row r="43" spans="1:6" ht="19.95" customHeight="1" x14ac:dyDescent="0.3">
      <c r="A43" s="2">
        <v>42</v>
      </c>
      <c r="B43" s="2">
        <f>'1.(b)'!H43</f>
        <v>7.7798430314458251</v>
      </c>
      <c r="C43" s="2">
        <f>(A43*'1.(c)'!$J$4+'1.(c)'!$J$3)*'1.(d)'!E43</f>
        <v>8.5686314792197091</v>
      </c>
      <c r="D43" s="2">
        <f t="shared" si="0"/>
        <v>0.78878844777388402</v>
      </c>
      <c r="E43" s="2">
        <f t="shared" si="1"/>
        <v>0.62218721534153332</v>
      </c>
      <c r="F43" s="2">
        <f t="shared" si="2"/>
        <v>0.10138873555489893</v>
      </c>
    </row>
    <row r="44" spans="1:6" ht="19.95" customHeight="1" x14ac:dyDescent="0.3">
      <c r="A44" s="2">
        <v>43</v>
      </c>
      <c r="B44" s="2">
        <f>'1.(b)'!H44</f>
        <v>8.628637781601407</v>
      </c>
      <c r="C44" s="2">
        <f>(A44*'1.(c)'!$J$4+'1.(c)'!$J$3)*'1.(d)'!E44</f>
        <v>8.2776221550542211</v>
      </c>
      <c r="D44" s="2">
        <f t="shared" si="0"/>
        <v>-0.35101562654718599</v>
      </c>
      <c r="E44" s="2">
        <f t="shared" si="1"/>
        <v>0.12321197008031354</v>
      </c>
      <c r="F44" s="2">
        <f t="shared" si="2"/>
        <v>4.0680306142372363E-2</v>
      </c>
    </row>
    <row r="45" spans="1:6" ht="19.95" customHeight="1" x14ac:dyDescent="0.3">
      <c r="A45" s="2">
        <v>44</v>
      </c>
      <c r="B45" s="2">
        <f>'1.(b)'!H45</f>
        <v>8.2254248033314052</v>
      </c>
      <c r="C45" s="2">
        <f>(A45*'1.(c)'!$J$4+'1.(c)'!$J$3)*'1.(d)'!E45</f>
        <v>6.5285677173177943</v>
      </c>
      <c r="D45" s="2">
        <f t="shared" si="0"/>
        <v>-1.696857086013611</v>
      </c>
      <c r="E45" s="2">
        <f t="shared" si="1"/>
        <v>2.8793239703546032</v>
      </c>
      <c r="F45" s="2">
        <f t="shared" si="2"/>
        <v>0.20629415824534211</v>
      </c>
    </row>
    <row r="46" spans="1:6" ht="19.95" customHeight="1" x14ac:dyDescent="0.3">
      <c r="A46" s="2">
        <v>45</v>
      </c>
      <c r="B46" s="2">
        <f>'1.(b)'!H46</f>
        <v>8.1428626251585303</v>
      </c>
      <c r="C46" s="2">
        <f>(A46*'1.(c)'!$J$4+'1.(c)'!$J$3)*'1.(d)'!E46</f>
        <v>6.4369472716802694</v>
      </c>
      <c r="D46" s="2">
        <f t="shared" si="0"/>
        <v>-1.705915353478261</v>
      </c>
      <c r="E46" s="2">
        <f t="shared" si="1"/>
        <v>2.9101471932328602</v>
      </c>
      <c r="F46" s="2">
        <f t="shared" si="2"/>
        <v>0.20949823569509735</v>
      </c>
    </row>
    <row r="47" spans="1:6" ht="19.95" customHeight="1" x14ac:dyDescent="0.3">
      <c r="A47" s="2">
        <v>46</v>
      </c>
      <c r="B47" s="2">
        <f>'1.(b)'!H47</f>
        <v>8.2133997239172185</v>
      </c>
      <c r="C47" s="2">
        <f>(A47*'1.(c)'!$J$4+'1.(c)'!$J$3)*'1.(d)'!E47</f>
        <v>5.9237489528863154</v>
      </c>
      <c r="D47" s="2">
        <f t="shared" si="0"/>
        <v>-2.2896507710309031</v>
      </c>
      <c r="E47" s="2">
        <f t="shared" si="1"/>
        <v>5.2425006532824092</v>
      </c>
      <c r="F47" s="2">
        <f t="shared" si="2"/>
        <v>0.27877016192983961</v>
      </c>
    </row>
    <row r="48" spans="1:6" ht="19.95" customHeight="1" x14ac:dyDescent="0.3">
      <c r="A48" s="2">
        <v>47</v>
      </c>
      <c r="B48" s="2">
        <f>'1.(b)'!H48</f>
        <v>7.6327326155884787</v>
      </c>
      <c r="C48" s="2">
        <f>(A48*'1.(c)'!$J$4+'1.(c)'!$J$3)*'1.(d)'!E48</f>
        <v>6.2096212169543676</v>
      </c>
      <c r="D48" s="2">
        <f t="shared" si="0"/>
        <v>-1.4231113986341111</v>
      </c>
      <c r="E48" s="2">
        <f t="shared" si="1"/>
        <v>2.0252460529223359</v>
      </c>
      <c r="F48" s="2">
        <f t="shared" si="2"/>
        <v>0.18644848055173097</v>
      </c>
    </row>
    <row r="49" spans="1:6" ht="19.95" customHeight="1" x14ac:dyDescent="0.3">
      <c r="A49" s="2">
        <v>48</v>
      </c>
      <c r="B49" s="2">
        <f>'1.(b)'!H49</f>
        <v>6.9906969664057499</v>
      </c>
      <c r="C49" s="2">
        <f>(A49*'1.(c)'!$J$4+'1.(c)'!$J$3)*'1.(d)'!E49</f>
        <v>6.3864077270921804</v>
      </c>
      <c r="D49" s="2">
        <f t="shared" si="0"/>
        <v>-0.60428923931356948</v>
      </c>
      <c r="E49" s="2">
        <f t="shared" si="1"/>
        <v>0.36516548475017246</v>
      </c>
      <c r="F49" s="2">
        <f t="shared" si="2"/>
        <v>8.6441915908745698E-2</v>
      </c>
    </row>
  </sheetData>
  <phoneticPr fontId="1" type="noConversion"/>
  <pageMargins left="0.7" right="0.7" top="0.75" bottom="0.75" header="0.3" footer="0.3"/>
  <pageSetup paperSize="9" scale="4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F5CE-18C1-41E1-A8B8-74A957F962A0}">
  <sheetPr>
    <pageSetUpPr fitToPage="1"/>
  </sheetPr>
  <dimension ref="A1:H7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8" ht="19.95" customHeight="1" x14ac:dyDescent="0.3">
      <c r="A1" s="2" t="s">
        <v>8</v>
      </c>
      <c r="B1" s="2" t="s">
        <v>10</v>
      </c>
      <c r="C1" s="2" t="s">
        <v>12</v>
      </c>
      <c r="D1" s="2" t="s">
        <v>15</v>
      </c>
      <c r="E1" s="2" t="s">
        <v>14</v>
      </c>
      <c r="F1" s="2" t="s">
        <v>24</v>
      </c>
      <c r="G1" s="4" t="s">
        <v>25</v>
      </c>
      <c r="H1" s="6">
        <f>AVERAGE(E2:E7)</f>
        <v>12.050011946104917</v>
      </c>
    </row>
    <row r="2" spans="1:8" ht="19.95" customHeight="1" thickBot="1" x14ac:dyDescent="0.35">
      <c r="A2" s="2">
        <v>49</v>
      </c>
      <c r="B2" s="2">
        <v>7.2836806677735089</v>
      </c>
      <c r="C2" s="2">
        <f>(A2*'1.(c)'!$J$4+'1.(c)'!$J$3)*'1.(d)'!E2</f>
        <v>9.1233562813099791</v>
      </c>
      <c r="D2" s="2">
        <f>C2-B2</f>
        <v>1.8396756135364702</v>
      </c>
      <c r="E2" s="2">
        <f>POWER(D2,2)</f>
        <v>3.3844063630407883</v>
      </c>
      <c r="F2" s="2">
        <f>ABS(D2)/ABS(B2)</f>
        <v>0.25257499572655295</v>
      </c>
      <c r="G2" s="10" t="s">
        <v>26</v>
      </c>
      <c r="H2" s="19">
        <f>AVERAGE(F2:F7)</f>
        <v>0.40323872520311904</v>
      </c>
    </row>
    <row r="3" spans="1:8" ht="19.95" customHeight="1" x14ac:dyDescent="0.3">
      <c r="A3" s="2">
        <v>50</v>
      </c>
      <c r="B3" s="2">
        <v>7.2334837112048458</v>
      </c>
      <c r="C3" s="2">
        <f>(A3*'1.(c)'!$J$4+'1.(c)'!$J$3)*'1.(d)'!E3</f>
        <v>12.246038738296336</v>
      </c>
      <c r="D3" s="2">
        <f t="shared" ref="D3:D7" si="0">C3-B3</f>
        <v>5.0125550270914907</v>
      </c>
      <c r="E3" s="2">
        <f t="shared" ref="E3:E7" si="1">POWER(D3,2)</f>
        <v>25.125707899620174</v>
      </c>
      <c r="F3" s="2">
        <f t="shared" ref="F3:F7" si="2">ABS(D3)/ABS(B3)</f>
        <v>0.69296555120832282</v>
      </c>
    </row>
    <row r="4" spans="1:8" ht="19.95" customHeight="1" x14ac:dyDescent="0.3">
      <c r="A4" s="2">
        <v>51</v>
      </c>
      <c r="B4" s="2">
        <v>8.0736182236312057</v>
      </c>
      <c r="C4" s="2">
        <f>(A4*'1.(c)'!$J$4+'1.(c)'!$J$3)*'1.(d)'!E4</f>
        <v>12.393481485843344</v>
      </c>
      <c r="D4" s="2">
        <f t="shared" si="0"/>
        <v>4.319863262212138</v>
      </c>
      <c r="E4" s="2">
        <f t="shared" si="1"/>
        <v>18.661218604210095</v>
      </c>
      <c r="F4" s="2">
        <f t="shared" si="2"/>
        <v>0.5350591448042521</v>
      </c>
    </row>
    <row r="5" spans="1:8" ht="19.95" customHeight="1" x14ac:dyDescent="0.3">
      <c r="A5" s="2">
        <v>52</v>
      </c>
      <c r="B5" s="2">
        <v>8.4260264255627924</v>
      </c>
      <c r="C5" s="2">
        <f>(A5*'1.(c)'!$J$4+'1.(c)'!$J$3)*'1.(d)'!E5</f>
        <v>11.913120908735907</v>
      </c>
      <c r="D5" s="2">
        <f t="shared" si="0"/>
        <v>3.4870944831731148</v>
      </c>
      <c r="E5" s="2">
        <f t="shared" si="1"/>
        <v>12.159827934576372</v>
      </c>
      <c r="F5" s="2">
        <f t="shared" si="2"/>
        <v>0.41384803548609855</v>
      </c>
    </row>
    <row r="6" spans="1:8" ht="19.95" customHeight="1" x14ac:dyDescent="0.3">
      <c r="A6" s="2">
        <v>53</v>
      </c>
      <c r="B6" s="2">
        <v>8.8594580789702988</v>
      </c>
      <c r="C6" s="2">
        <f>(A6*'1.(c)'!$J$4+'1.(c)'!$J$3)*'1.(d)'!E6</f>
        <v>12.15246952041244</v>
      </c>
      <c r="D6" s="2">
        <f t="shared" si="0"/>
        <v>3.2930114414421414</v>
      </c>
      <c r="E6" s="2">
        <f t="shared" si="1"/>
        <v>10.84392435346885</v>
      </c>
      <c r="F6" s="2">
        <f t="shared" si="2"/>
        <v>0.37169445490788705</v>
      </c>
    </row>
    <row r="7" spans="1:8" ht="19.95" customHeight="1" x14ac:dyDescent="0.3">
      <c r="A7" s="2">
        <v>54</v>
      </c>
      <c r="B7" s="2">
        <v>9.5096336535172057</v>
      </c>
      <c r="C7" s="2">
        <f>(A7*'1.(c)'!$J$4+'1.(c)'!$J$3)*'1.(d)'!E7</f>
        <v>10.967367004206977</v>
      </c>
      <c r="D7" s="2">
        <f t="shared" si="0"/>
        <v>1.4577333506897716</v>
      </c>
      <c r="E7" s="2">
        <f t="shared" si="1"/>
        <v>2.1249865217132289</v>
      </c>
      <c r="F7" s="2">
        <f t="shared" si="2"/>
        <v>0.15329016908560075</v>
      </c>
    </row>
  </sheetData>
  <phoneticPr fontId="1" type="noConversion"/>
  <pageMargins left="0.7" right="0.7" top="0.75" bottom="0.75" header="0.3" footer="0.3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D4E7-563E-4FC9-AE9A-985C6CD92A40}">
  <sheetPr>
    <pageSetUpPr fitToPage="1"/>
  </sheetPr>
  <dimension ref="A1:H55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8" ht="19.95" customHeight="1" x14ac:dyDescent="0.3">
      <c r="A1" s="2" t="s">
        <v>0</v>
      </c>
      <c r="B1" s="2" t="s">
        <v>2</v>
      </c>
      <c r="C1" s="2" t="s">
        <v>3</v>
      </c>
      <c r="D1" s="2" t="s">
        <v>1</v>
      </c>
      <c r="E1" s="4" t="s">
        <v>8</v>
      </c>
      <c r="F1" s="5" t="s">
        <v>9</v>
      </c>
      <c r="G1" s="5" t="s">
        <v>16</v>
      </c>
      <c r="H1" s="6" t="s">
        <v>10</v>
      </c>
    </row>
    <row r="2" spans="1:8" ht="19.95" customHeight="1" x14ac:dyDescent="0.3">
      <c r="A2" s="2">
        <v>1</v>
      </c>
      <c r="B2" s="2">
        <f t="shared" ref="B2:B55" si="0">SIN(A2/2.1)+A2/6</f>
        <v>0.62506347132935214</v>
      </c>
      <c r="C2" s="2">
        <f ca="1">_xlfn.NORM.INV(RAND(),0, 0.5)</f>
        <v>0.58494989767817218</v>
      </c>
      <c r="D2" s="2">
        <f ca="1">B2+C2</f>
        <v>1.2100133690075243</v>
      </c>
      <c r="E2" s="8">
        <v>1</v>
      </c>
      <c r="F2" s="3">
        <v>0.62506347132935214</v>
      </c>
      <c r="G2" s="3">
        <v>-0.30519871924330583</v>
      </c>
      <c r="H2" s="9">
        <v>0.31986475208604631</v>
      </c>
    </row>
    <row r="3" spans="1:8" ht="19.95" customHeight="1" x14ac:dyDescent="0.3">
      <c r="A3" s="2">
        <v>2</v>
      </c>
      <c r="B3" s="2">
        <f t="shared" si="0"/>
        <v>1.1481314909525711</v>
      </c>
      <c r="C3" s="2">
        <f t="shared" ref="C3:C55" ca="1" si="1">_xlfn.NORM.INV(RAND(),0, 0.5)</f>
        <v>0.71349238479997523</v>
      </c>
      <c r="D3" s="2">
        <f t="shared" ref="D3:D55" ca="1" si="2">B3+C3</f>
        <v>1.8616238757525463</v>
      </c>
      <c r="E3" s="8">
        <v>2</v>
      </c>
      <c r="F3" s="3">
        <v>1.1481314909525711</v>
      </c>
      <c r="G3" s="3">
        <v>-3.675259788590192E-3</v>
      </c>
      <c r="H3" s="9">
        <v>1.1444562311639808</v>
      </c>
    </row>
    <row r="4" spans="1:8" ht="19.95" customHeight="1" x14ac:dyDescent="0.3">
      <c r="A4" s="2">
        <v>3</v>
      </c>
      <c r="B4" s="2">
        <f t="shared" si="0"/>
        <v>1.4899030763721239</v>
      </c>
      <c r="C4" s="2">
        <f t="shared" ca="1" si="1"/>
        <v>1.1560806925358138</v>
      </c>
      <c r="D4" s="2">
        <f t="shared" ca="1" si="2"/>
        <v>2.6459837689079375</v>
      </c>
      <c r="E4" s="8">
        <v>3</v>
      </c>
      <c r="F4" s="3">
        <v>1.4899030763721239</v>
      </c>
      <c r="G4" s="3">
        <v>-0.4012366752746403</v>
      </c>
      <c r="H4" s="9">
        <v>1.0886664010974836</v>
      </c>
    </row>
    <row r="5" spans="1:8" ht="19.95" customHeight="1" x14ac:dyDescent="0.3">
      <c r="A5" s="2">
        <v>4</v>
      </c>
      <c r="B5" s="2">
        <f t="shared" si="0"/>
        <v>1.6114165570386081</v>
      </c>
      <c r="C5" s="2">
        <f t="shared" ca="1" si="1"/>
        <v>-0.42126860608773631</v>
      </c>
      <c r="D5" s="2">
        <f t="shared" ca="1" si="2"/>
        <v>1.1901479509508719</v>
      </c>
      <c r="E5" s="8">
        <v>4</v>
      </c>
      <c r="F5" s="3">
        <v>1.6114165570386081</v>
      </c>
      <c r="G5" s="3">
        <v>-4.4286505124418007E-2</v>
      </c>
      <c r="H5" s="9">
        <v>1.56713005191419</v>
      </c>
    </row>
    <row r="6" spans="1:8" ht="19.95" customHeight="1" x14ac:dyDescent="0.3">
      <c r="A6" s="2">
        <v>5</v>
      </c>
      <c r="B6" s="2">
        <f t="shared" si="0"/>
        <v>1.5227187298651228</v>
      </c>
      <c r="C6" s="2">
        <f t="shared" ca="1" si="1"/>
        <v>0.485552205095794</v>
      </c>
      <c r="D6" s="2">
        <f t="shared" ca="1" si="2"/>
        <v>2.0082709349609167</v>
      </c>
      <c r="E6" s="8">
        <v>5</v>
      </c>
      <c r="F6" s="3">
        <v>1.5227187298651228</v>
      </c>
      <c r="G6" s="3">
        <v>0.52631637889205085</v>
      </c>
      <c r="H6" s="9">
        <v>2.0490351087571739</v>
      </c>
    </row>
    <row r="7" spans="1:8" ht="19.95" customHeight="1" x14ac:dyDescent="0.3">
      <c r="A7" s="2">
        <v>6</v>
      </c>
      <c r="B7" s="2">
        <f t="shared" si="0"/>
        <v>1.2806293995143569</v>
      </c>
      <c r="C7" s="2">
        <f t="shared" ca="1" si="1"/>
        <v>-8.807915613015703E-2</v>
      </c>
      <c r="D7" s="2">
        <f t="shared" ca="1" si="2"/>
        <v>1.1925502433841999</v>
      </c>
      <c r="E7" s="8">
        <v>6</v>
      </c>
      <c r="F7" s="3">
        <v>1.2806293995143569</v>
      </c>
      <c r="G7" s="3">
        <v>-0.82112934594430875</v>
      </c>
      <c r="H7" s="9">
        <v>0.45950005357004819</v>
      </c>
    </row>
    <row r="8" spans="1:8" ht="19.95" customHeight="1" x14ac:dyDescent="0.3">
      <c r="A8" s="2">
        <v>7</v>
      </c>
      <c r="B8" s="2">
        <f t="shared" si="0"/>
        <v>0.9760987037911818</v>
      </c>
      <c r="C8" s="2">
        <f t="shared" ca="1" si="1"/>
        <v>0.38030823952875376</v>
      </c>
      <c r="D8" s="2">
        <f t="shared" ca="1" si="2"/>
        <v>1.3564069433199355</v>
      </c>
      <c r="E8" s="8">
        <v>7</v>
      </c>
      <c r="F8" s="3">
        <v>0.9760987037911818</v>
      </c>
      <c r="G8" s="3">
        <v>0.7127689117932039</v>
      </c>
      <c r="H8" s="9">
        <v>1.6888676155843858</v>
      </c>
    </row>
    <row r="9" spans="1:8" ht="19.95" customHeight="1" x14ac:dyDescent="0.3">
      <c r="A9" s="2">
        <v>8</v>
      </c>
      <c r="B9" s="2">
        <f t="shared" si="0"/>
        <v>0.71397027888772879</v>
      </c>
      <c r="C9" s="2">
        <f t="shared" ca="1" si="1"/>
        <v>0.57891732391048811</v>
      </c>
      <c r="D9" s="2">
        <f t="shared" ca="1" si="2"/>
        <v>1.292887602798217</v>
      </c>
      <c r="E9" s="8">
        <v>8</v>
      </c>
      <c r="F9" s="3">
        <v>0.71397027888772879</v>
      </c>
      <c r="G9" s="3">
        <v>0.36998709947907454</v>
      </c>
      <c r="H9" s="9">
        <v>1.0839573783668033</v>
      </c>
    </row>
    <row r="10" spans="1:8" ht="19.95" customHeight="1" x14ac:dyDescent="0.3">
      <c r="A10" s="2">
        <v>9</v>
      </c>
      <c r="B10" s="2">
        <f t="shared" si="0"/>
        <v>0.58965305568921722</v>
      </c>
      <c r="C10" s="2">
        <f t="shared" ca="1" si="1"/>
        <v>-0.54355609819708828</v>
      </c>
      <c r="D10" s="2">
        <f t="shared" ca="1" si="2"/>
        <v>4.6096957492128943E-2</v>
      </c>
      <c r="E10" s="8">
        <v>9</v>
      </c>
      <c r="F10" s="3">
        <v>0.58965305568921722</v>
      </c>
      <c r="G10" s="3">
        <v>-9.6422523294779364E-2</v>
      </c>
      <c r="H10" s="9">
        <v>0.49323053239443787</v>
      </c>
    </row>
    <row r="11" spans="1:8" ht="19.95" customHeight="1" x14ac:dyDescent="0.3">
      <c r="A11" s="2">
        <v>10</v>
      </c>
      <c r="B11" s="2">
        <f t="shared" si="0"/>
        <v>0.66789232252252806</v>
      </c>
      <c r="C11" s="2">
        <f t="shared" ca="1" si="1"/>
        <v>-0.13382809601308271</v>
      </c>
      <c r="D11" s="2">
        <f t="shared" ca="1" si="2"/>
        <v>0.53406422650944529</v>
      </c>
      <c r="E11" s="8">
        <v>10</v>
      </c>
      <c r="F11" s="3">
        <v>0.66789232252252806</v>
      </c>
      <c r="G11" s="3">
        <v>-0.1772718898272001</v>
      </c>
      <c r="H11" s="9">
        <v>0.49062043269532796</v>
      </c>
    </row>
    <row r="12" spans="1:8" ht="19.95" customHeight="1" x14ac:dyDescent="0.3">
      <c r="A12" s="2">
        <v>11</v>
      </c>
      <c r="B12" s="2">
        <f t="shared" si="0"/>
        <v>0.968363593041904</v>
      </c>
      <c r="C12" s="2">
        <f t="shared" ca="1" si="1"/>
        <v>0.39511179521380202</v>
      </c>
      <c r="D12" s="2">
        <f t="shared" ca="1" si="2"/>
        <v>1.363475388255706</v>
      </c>
      <c r="E12" s="8">
        <v>11</v>
      </c>
      <c r="F12" s="3">
        <v>0.968363593041904</v>
      </c>
      <c r="G12" s="3">
        <v>-0.18530716380935386</v>
      </c>
      <c r="H12" s="9">
        <v>0.78305642923255014</v>
      </c>
    </row>
    <row r="13" spans="1:8" ht="19.95" customHeight="1" x14ac:dyDescent="0.3">
      <c r="A13" s="2">
        <v>12</v>
      </c>
      <c r="B13" s="2">
        <f t="shared" si="0"/>
        <v>1.4612947116138437</v>
      </c>
      <c r="C13" s="2">
        <f t="shared" ca="1" si="1"/>
        <v>-0.13646555867840501</v>
      </c>
      <c r="D13" s="2">
        <f t="shared" ca="1" si="2"/>
        <v>1.3248291529354388</v>
      </c>
      <c r="E13" s="8">
        <v>12</v>
      </c>
      <c r="F13" s="3">
        <v>1.4612947116138437</v>
      </c>
      <c r="G13" s="3">
        <v>0.35292693457751656</v>
      </c>
      <c r="H13" s="9">
        <v>1.8142216461913603</v>
      </c>
    </row>
    <row r="14" spans="1:8" ht="19.95" customHeight="1" x14ac:dyDescent="0.3">
      <c r="A14" s="2">
        <v>13</v>
      </c>
      <c r="B14" s="2">
        <f t="shared" si="0"/>
        <v>2.0740902984075031</v>
      </c>
      <c r="C14" s="2">
        <f t="shared" ca="1" si="1"/>
        <v>-1.1636041638056751</v>
      </c>
      <c r="D14" s="2">
        <f t="shared" ca="1" si="2"/>
        <v>0.91048613460182803</v>
      </c>
      <c r="E14" s="8">
        <v>13</v>
      </c>
      <c r="F14" s="3">
        <v>2.0740902984075031</v>
      </c>
      <c r="G14" s="3">
        <v>-0.66775072756692322</v>
      </c>
      <c r="H14" s="9">
        <v>1.4063395708405799</v>
      </c>
    </row>
    <row r="15" spans="1:8" ht="19.95" customHeight="1" x14ac:dyDescent="0.3">
      <c r="A15" s="2">
        <v>14</v>
      </c>
      <c r="B15" s="2">
        <f t="shared" si="0"/>
        <v>2.7074845639045524</v>
      </c>
      <c r="C15" s="2">
        <f t="shared" ca="1" si="1"/>
        <v>-0.92593572728764884</v>
      </c>
      <c r="D15" s="2">
        <f t="shared" ca="1" si="2"/>
        <v>1.7815488366169037</v>
      </c>
      <c r="E15" s="8">
        <v>14</v>
      </c>
      <c r="F15" s="3">
        <v>2.7074845639045524</v>
      </c>
      <c r="G15" s="3">
        <v>-0.43683058104947498</v>
      </c>
      <c r="H15" s="9">
        <v>2.2706539828550776</v>
      </c>
    </row>
    <row r="16" spans="1:8" ht="19.95" customHeight="1" x14ac:dyDescent="0.3">
      <c r="A16" s="2">
        <v>15</v>
      </c>
      <c r="B16" s="2">
        <f t="shared" si="0"/>
        <v>3.2576284153927197</v>
      </c>
      <c r="C16" s="2">
        <f t="shared" ca="1" si="1"/>
        <v>0.18331669351758353</v>
      </c>
      <c r="D16" s="2">
        <f t="shared" ca="1" si="2"/>
        <v>3.4409451089103031</v>
      </c>
      <c r="E16" s="8">
        <v>15</v>
      </c>
      <c r="F16" s="3">
        <v>3.2576284153927197</v>
      </c>
      <c r="G16" s="3">
        <v>-0.25128463630831493</v>
      </c>
      <c r="H16" s="9">
        <v>3.0063437790844048</v>
      </c>
    </row>
    <row r="17" spans="1:8" ht="19.95" customHeight="1" x14ac:dyDescent="0.3">
      <c r="A17" s="2">
        <v>16</v>
      </c>
      <c r="B17" s="2">
        <f t="shared" si="0"/>
        <v>3.6391963700435483</v>
      </c>
      <c r="C17" s="2">
        <f t="shared" ca="1" si="1"/>
        <v>-0.73589114967377844</v>
      </c>
      <c r="D17" s="2">
        <f t="shared" ca="1" si="2"/>
        <v>2.90330522036977</v>
      </c>
      <c r="E17" s="8">
        <v>16</v>
      </c>
      <c r="F17" s="3">
        <v>3.6391963700435483</v>
      </c>
      <c r="G17" s="3">
        <v>0.45430258305056209</v>
      </c>
      <c r="H17" s="9">
        <v>4.0934989530941106</v>
      </c>
    </row>
    <row r="18" spans="1:8" ht="19.95" customHeight="1" x14ac:dyDescent="0.3">
      <c r="A18" s="2">
        <v>17</v>
      </c>
      <c r="B18" s="2">
        <f t="shared" si="0"/>
        <v>3.804371877398526</v>
      </c>
      <c r="C18" s="2">
        <f t="shared" ca="1" si="1"/>
        <v>-0.21782775868712115</v>
      </c>
      <c r="D18" s="2">
        <f t="shared" ca="1" si="2"/>
        <v>3.5865441187114047</v>
      </c>
      <c r="E18" s="8">
        <v>17</v>
      </c>
      <c r="F18" s="3">
        <v>3.804371877398526</v>
      </c>
      <c r="G18" s="3">
        <v>-0.64839112063633009</v>
      </c>
      <c r="H18" s="9">
        <v>3.155980756762196</v>
      </c>
    </row>
    <row r="19" spans="1:8" ht="19.95" customHeight="1" x14ac:dyDescent="0.3">
      <c r="A19" s="2">
        <v>18</v>
      </c>
      <c r="B19" s="2">
        <f t="shared" si="0"/>
        <v>3.7534867274396375</v>
      </c>
      <c r="C19" s="2">
        <f t="shared" ca="1" si="1"/>
        <v>-0.1093705370679814</v>
      </c>
      <c r="D19" s="2">
        <f t="shared" ca="1" si="2"/>
        <v>3.6441161903716561</v>
      </c>
      <c r="E19" s="8">
        <v>18</v>
      </c>
      <c r="F19" s="3">
        <v>3.7534867274396375</v>
      </c>
      <c r="G19" s="3">
        <v>-0.12352342693638142</v>
      </c>
      <c r="H19" s="9">
        <v>3.6299633005032561</v>
      </c>
    </row>
    <row r="20" spans="1:8" ht="19.95" customHeight="1" x14ac:dyDescent="0.3">
      <c r="A20" s="2">
        <v>19</v>
      </c>
      <c r="B20" s="2">
        <f t="shared" si="0"/>
        <v>3.5349472257530268</v>
      </c>
      <c r="C20" s="2">
        <f t="shared" ca="1" si="1"/>
        <v>0.91610904208403754</v>
      </c>
      <c r="D20" s="2">
        <f t="shared" ca="1" si="2"/>
        <v>4.451056267837064</v>
      </c>
      <c r="E20" s="8">
        <v>19</v>
      </c>
      <c r="F20" s="3">
        <v>3.5349472257530268</v>
      </c>
      <c r="G20" s="3">
        <v>0.4548088185592129</v>
      </c>
      <c r="H20" s="9">
        <v>3.9897560443122395</v>
      </c>
    </row>
    <row r="21" spans="1:8" ht="19.95" customHeight="1" x14ac:dyDescent="0.3">
      <c r="A21" s="2">
        <v>20</v>
      </c>
      <c r="B21" s="2">
        <f t="shared" si="0"/>
        <v>3.2344635621601361</v>
      </c>
      <c r="C21" s="2">
        <f t="shared" ca="1" si="1"/>
        <v>0.26460538477969114</v>
      </c>
      <c r="D21" s="2">
        <f t="shared" ca="1" si="2"/>
        <v>3.4990689469398273</v>
      </c>
      <c r="E21" s="8">
        <v>20</v>
      </c>
      <c r="F21" s="3">
        <v>3.2344635621601361</v>
      </c>
      <c r="G21" s="3">
        <v>0.56223584072625965</v>
      </c>
      <c r="H21" s="9">
        <v>3.7966994028863956</v>
      </c>
    </row>
    <row r="22" spans="1:8" ht="19.95" customHeight="1" x14ac:dyDescent="0.3">
      <c r="A22" s="2">
        <v>21</v>
      </c>
      <c r="B22" s="2">
        <f t="shared" si="0"/>
        <v>2.9559788891106304</v>
      </c>
      <c r="C22" s="2">
        <f t="shared" ca="1" si="1"/>
        <v>0.35263163469770969</v>
      </c>
      <c r="D22" s="2">
        <f t="shared" ca="1" si="2"/>
        <v>3.3086105238083401</v>
      </c>
      <c r="E22" s="8">
        <v>21</v>
      </c>
      <c r="F22" s="3">
        <v>2.9559788891106304</v>
      </c>
      <c r="G22" s="3">
        <v>-0.16360858805020792</v>
      </c>
      <c r="H22" s="9">
        <v>2.7923703010604224</v>
      </c>
    </row>
    <row r="23" spans="1:8" ht="19.95" customHeight="1" x14ac:dyDescent="0.3">
      <c r="A23" s="2">
        <v>22</v>
      </c>
      <c r="B23" s="2">
        <f t="shared" si="0"/>
        <v>2.7985414798693102</v>
      </c>
      <c r="C23" s="2">
        <f t="shared" ca="1" si="1"/>
        <v>5.5159366510122092E-2</v>
      </c>
      <c r="D23" s="2">
        <f t="shared" ca="1" si="2"/>
        <v>2.8537008463794322</v>
      </c>
      <c r="E23" s="8">
        <v>22</v>
      </c>
      <c r="F23" s="3">
        <v>2.7985414798693102</v>
      </c>
      <c r="G23" s="3">
        <v>0.13156285502578016</v>
      </c>
      <c r="H23" s="9">
        <v>2.9301043348950904</v>
      </c>
    </row>
    <row r="24" spans="1:8" ht="19.95" customHeight="1" x14ac:dyDescent="0.3">
      <c r="A24" s="2">
        <v>23</v>
      </c>
      <c r="B24" s="2">
        <f t="shared" si="0"/>
        <v>2.8342660204151935</v>
      </c>
      <c r="C24" s="2">
        <f t="shared" ca="1" si="1"/>
        <v>0.13485252884164592</v>
      </c>
      <c r="D24" s="2">
        <f t="shared" ca="1" si="2"/>
        <v>2.9691185492568395</v>
      </c>
      <c r="E24" s="8">
        <v>23</v>
      </c>
      <c r="F24" s="3">
        <v>2.8342660204151935</v>
      </c>
      <c r="G24" s="3">
        <v>1.0103545721915986E-2</v>
      </c>
      <c r="H24" s="9">
        <v>2.8443695661371096</v>
      </c>
    </row>
    <row r="25" spans="1:8" ht="19.95" customHeight="1" x14ac:dyDescent="0.3">
      <c r="A25" s="2">
        <v>24</v>
      </c>
      <c r="B25" s="2">
        <f t="shared" si="0"/>
        <v>3.0922877515815532</v>
      </c>
      <c r="C25" s="2">
        <f t="shared" ca="1" si="1"/>
        <v>0.23608843319665718</v>
      </c>
      <c r="D25" s="2">
        <f t="shared" ca="1" si="2"/>
        <v>3.3283761847782105</v>
      </c>
      <c r="E25" s="8">
        <v>24</v>
      </c>
      <c r="F25" s="3">
        <v>3.0922877515815532</v>
      </c>
      <c r="G25" s="3">
        <v>-0.23439305710769309</v>
      </c>
      <c r="H25" s="9">
        <v>2.8578946944738601</v>
      </c>
    </row>
    <row r="26" spans="1:8" ht="19.95" customHeight="1" x14ac:dyDescent="0.3">
      <c r="A26" s="2">
        <v>25</v>
      </c>
      <c r="B26" s="2">
        <f t="shared" si="0"/>
        <v>3.5522797405134683</v>
      </c>
      <c r="C26" s="2">
        <f t="shared" ca="1" si="1"/>
        <v>-8.740053665877609E-2</v>
      </c>
      <c r="D26" s="2">
        <f t="shared" ca="1" si="2"/>
        <v>3.4648792038546921</v>
      </c>
      <c r="E26" s="8">
        <v>25</v>
      </c>
      <c r="F26" s="3">
        <v>3.5522797405134683</v>
      </c>
      <c r="G26" s="3">
        <v>0.96431794198904552</v>
      </c>
      <c r="H26" s="9">
        <v>4.516597682502514</v>
      </c>
    </row>
    <row r="27" spans="1:8" ht="19.95" customHeight="1" x14ac:dyDescent="0.3">
      <c r="A27" s="2">
        <v>26</v>
      </c>
      <c r="B27" s="2">
        <f t="shared" si="0"/>
        <v>4.1489757191284031</v>
      </c>
      <c r="C27" s="2">
        <f t="shared" ca="1" si="1"/>
        <v>-0.42052593953932405</v>
      </c>
      <c r="D27" s="2">
        <f t="shared" ca="1" si="2"/>
        <v>3.728449779589079</v>
      </c>
      <c r="E27" s="8">
        <v>26</v>
      </c>
      <c r="F27" s="3">
        <v>4.1489757191284031</v>
      </c>
      <c r="G27" s="3">
        <v>5.7314639054251437E-2</v>
      </c>
      <c r="H27" s="9">
        <v>4.2062903581826543</v>
      </c>
    </row>
    <row r="28" spans="1:8" ht="19.95" customHeight="1" x14ac:dyDescent="0.3">
      <c r="A28" s="2">
        <v>27</v>
      </c>
      <c r="B28" s="2">
        <f t="shared" si="0"/>
        <v>4.7866921366840822</v>
      </c>
      <c r="C28" s="2">
        <f t="shared" ca="1" si="1"/>
        <v>0.4335320258891901</v>
      </c>
      <c r="D28" s="2">
        <f t="shared" ca="1" si="2"/>
        <v>5.2202241625732722</v>
      </c>
      <c r="E28" s="8">
        <v>27</v>
      </c>
      <c r="F28" s="3">
        <v>4.7866921366840822</v>
      </c>
      <c r="G28" s="3">
        <v>-1.0031060206765217</v>
      </c>
      <c r="H28" s="9">
        <v>3.7835861160075606</v>
      </c>
    </row>
    <row r="29" spans="1:8" ht="19.95" customHeight="1" x14ac:dyDescent="0.3">
      <c r="A29" s="2">
        <v>28</v>
      </c>
      <c r="B29" s="2">
        <f t="shared" si="0"/>
        <v>5.3606182012437218</v>
      </c>
      <c r="C29" s="2">
        <f t="shared" ca="1" si="1"/>
        <v>-0.28135451418936791</v>
      </c>
      <c r="D29" s="2">
        <f t="shared" ca="1" si="2"/>
        <v>5.0792636870543539</v>
      </c>
      <c r="E29" s="8">
        <v>28</v>
      </c>
      <c r="F29" s="3">
        <v>5.3606182012437218</v>
      </c>
      <c r="G29" s="3">
        <v>0.47310204964429375</v>
      </c>
      <c r="H29" s="9">
        <v>5.8337202508880157</v>
      </c>
    </row>
    <row r="30" spans="1:8" ht="19.95" customHeight="1" x14ac:dyDescent="0.3">
      <c r="A30" s="2">
        <v>29</v>
      </c>
      <c r="B30" s="2">
        <f t="shared" si="0"/>
        <v>5.7801367753684412</v>
      </c>
      <c r="C30" s="2">
        <f t="shared" ca="1" si="1"/>
        <v>-8.4029571854887852E-2</v>
      </c>
      <c r="D30" s="2">
        <f t="shared" ca="1" si="2"/>
        <v>5.6961072035135532</v>
      </c>
      <c r="E30" s="8">
        <v>29</v>
      </c>
      <c r="F30" s="3">
        <v>5.7801367753684412</v>
      </c>
      <c r="G30" s="3">
        <v>1.1149702976209566</v>
      </c>
      <c r="H30" s="9">
        <v>6.895107072989398</v>
      </c>
    </row>
    <row r="31" spans="1:8" ht="19.95" customHeight="1" x14ac:dyDescent="0.3">
      <c r="A31" s="2">
        <v>30</v>
      </c>
      <c r="B31" s="2">
        <f t="shared" si="0"/>
        <v>5.9889871167196933</v>
      </c>
      <c r="C31" s="2">
        <f t="shared" ca="1" si="1"/>
        <v>-3.5760481241089749E-2</v>
      </c>
      <c r="D31" s="2">
        <f t="shared" ca="1" si="2"/>
        <v>5.9532266354786039</v>
      </c>
      <c r="E31" s="8">
        <v>30</v>
      </c>
      <c r="F31" s="3">
        <v>5.9889871167196933</v>
      </c>
      <c r="G31" s="3">
        <v>-0.61330101243569279</v>
      </c>
      <c r="H31" s="9">
        <v>5.3756861042840001</v>
      </c>
    </row>
    <row r="32" spans="1:8" ht="19.95" customHeight="1" x14ac:dyDescent="0.3">
      <c r="A32" s="2">
        <v>31</v>
      </c>
      <c r="B32" s="2">
        <f t="shared" si="0"/>
        <v>5.9777831586619445</v>
      </c>
      <c r="C32" s="2">
        <f t="shared" ca="1" si="1"/>
        <v>0.76543903810244573</v>
      </c>
      <c r="D32" s="2">
        <f t="shared" ca="1" si="2"/>
        <v>6.7432221967643899</v>
      </c>
      <c r="E32" s="8">
        <v>31</v>
      </c>
      <c r="F32" s="3">
        <v>5.9777831586619445</v>
      </c>
      <c r="G32" s="3">
        <v>-0.14370100937172228</v>
      </c>
      <c r="H32" s="9">
        <v>5.8340821492902224</v>
      </c>
    </row>
    <row r="33" spans="1:8" ht="19.95" customHeight="1" x14ac:dyDescent="0.3">
      <c r="A33" s="2">
        <v>32</v>
      </c>
      <c r="B33" s="2">
        <f t="shared" si="0"/>
        <v>5.7861019543715786</v>
      </c>
      <c r="C33" s="2">
        <f t="shared" ca="1" si="1"/>
        <v>-1.0675161395142967</v>
      </c>
      <c r="D33" s="2">
        <f t="shared" ca="1" si="2"/>
        <v>4.7185858148572821</v>
      </c>
      <c r="E33" s="8">
        <v>32</v>
      </c>
      <c r="F33" s="3">
        <v>5.7861019543715786</v>
      </c>
      <c r="G33" s="3">
        <v>4.0573247369282542E-2</v>
      </c>
      <c r="H33" s="9">
        <v>5.8266752017408612</v>
      </c>
    </row>
    <row r="34" spans="1:8" ht="19.95" customHeight="1" x14ac:dyDescent="0.3">
      <c r="A34" s="2">
        <v>33</v>
      </c>
      <c r="B34" s="2">
        <f t="shared" si="0"/>
        <v>5.493677595784705</v>
      </c>
      <c r="C34" s="2">
        <f t="shared" ca="1" si="1"/>
        <v>-0.16329195160619236</v>
      </c>
      <c r="D34" s="2">
        <f t="shared" ca="1" si="2"/>
        <v>5.3303856441785129</v>
      </c>
      <c r="E34" s="8">
        <v>33</v>
      </c>
      <c r="F34" s="3">
        <v>5.493677595784705</v>
      </c>
      <c r="G34" s="3">
        <v>0.48893066886521053</v>
      </c>
      <c r="H34" s="9">
        <v>5.9826082646499152</v>
      </c>
    </row>
    <row r="35" spans="1:8" ht="19.95" customHeight="1" x14ac:dyDescent="0.3">
      <c r="A35" s="2">
        <v>34</v>
      </c>
      <c r="B35" s="2">
        <f t="shared" si="0"/>
        <v>5.2026600019641833</v>
      </c>
      <c r="C35" s="2">
        <f t="shared" ca="1" si="1"/>
        <v>0.3049857403611434</v>
      </c>
      <c r="D35" s="2">
        <f t="shared" ca="1" si="2"/>
        <v>5.5076457423253267</v>
      </c>
      <c r="E35" s="8">
        <v>34</v>
      </c>
      <c r="F35" s="3">
        <v>5.2026600019641833</v>
      </c>
      <c r="G35" s="3">
        <v>0.14573965236351741</v>
      </c>
      <c r="H35" s="9">
        <v>5.348399654327701</v>
      </c>
    </row>
    <row r="36" spans="1:8" ht="19.95" customHeight="1" x14ac:dyDescent="0.3">
      <c r="A36" s="2">
        <v>35</v>
      </c>
      <c r="B36" s="2">
        <f t="shared" si="0"/>
        <v>5.0148860801753896</v>
      </c>
      <c r="C36" s="2">
        <f t="shared" ca="1" si="1"/>
        <v>0.11408227552086964</v>
      </c>
      <c r="D36" s="2">
        <f t="shared" ca="1" si="2"/>
        <v>5.1289683556962595</v>
      </c>
      <c r="E36" s="8">
        <v>35</v>
      </c>
      <c r="F36" s="3">
        <v>5.0148860801753896</v>
      </c>
      <c r="G36" s="3">
        <v>0.68183338493444112</v>
      </c>
      <c r="H36" s="9">
        <v>5.6967194651098305</v>
      </c>
    </row>
    <row r="37" spans="1:8" ht="19.95" customHeight="1" x14ac:dyDescent="0.3">
      <c r="A37" s="2">
        <v>36</v>
      </c>
      <c r="B37" s="2">
        <f t="shared" si="0"/>
        <v>5.0092205335636786</v>
      </c>
      <c r="C37" s="2">
        <f t="shared" ca="1" si="1"/>
        <v>1.3278508432613372</v>
      </c>
      <c r="D37" s="2">
        <f t="shared" ca="1" si="2"/>
        <v>6.3370713768250155</v>
      </c>
      <c r="E37" s="8">
        <v>36</v>
      </c>
      <c r="F37" s="3">
        <v>5.0092205335636786</v>
      </c>
      <c r="G37" s="3">
        <v>0.33687999254589668</v>
      </c>
      <c r="H37" s="9">
        <v>5.3461005261095753</v>
      </c>
    </row>
    <row r="38" spans="1:8" ht="19.95" customHeight="1" x14ac:dyDescent="0.3">
      <c r="A38" s="2">
        <v>37</v>
      </c>
      <c r="B38" s="2">
        <f t="shared" si="0"/>
        <v>5.2240080926290382</v>
      </c>
      <c r="C38" s="2">
        <f t="shared" ca="1" si="1"/>
        <v>-0.20256622356528969</v>
      </c>
      <c r="D38" s="2">
        <f t="shared" ca="1" si="2"/>
        <v>5.0214418690637483</v>
      </c>
      <c r="E38" s="8">
        <v>37</v>
      </c>
      <c r="F38" s="3">
        <v>5.2240080926290382</v>
      </c>
      <c r="G38" s="3">
        <v>-0.88016704463626283</v>
      </c>
      <c r="H38" s="9">
        <v>4.3438410479927754</v>
      </c>
    </row>
    <row r="39" spans="1:8" ht="19.95" customHeight="1" x14ac:dyDescent="0.3">
      <c r="A39" s="2">
        <v>38</v>
      </c>
      <c r="B39" s="2">
        <f t="shared" si="0"/>
        <v>5.6485416317833685</v>
      </c>
      <c r="C39" s="2">
        <f t="shared" ca="1" si="1"/>
        <v>-0.2184198977451231</v>
      </c>
      <c r="D39" s="2">
        <f t="shared" ca="1" si="2"/>
        <v>5.4301217340382451</v>
      </c>
      <c r="E39" s="8">
        <v>38</v>
      </c>
      <c r="F39" s="3">
        <v>5.6485416317833685</v>
      </c>
      <c r="G39" s="3">
        <v>-0.3773360959770839</v>
      </c>
      <c r="H39" s="9">
        <v>5.2712055358062848</v>
      </c>
    </row>
    <row r="40" spans="1:8" ht="19.95" customHeight="1" x14ac:dyDescent="0.3">
      <c r="A40" s="2">
        <v>39</v>
      </c>
      <c r="B40" s="2">
        <f t="shared" si="0"/>
        <v>6.2254445553089441</v>
      </c>
      <c r="C40" s="2">
        <f t="shared" ca="1" si="1"/>
        <v>-5.7926453945162888E-2</v>
      </c>
      <c r="D40" s="2">
        <f t="shared" ca="1" si="2"/>
        <v>6.1675181013637816</v>
      </c>
      <c r="E40" s="8">
        <v>39</v>
      </c>
      <c r="F40" s="3">
        <v>6.2254445553089441</v>
      </c>
      <c r="G40" s="3">
        <v>0.40685221189951842</v>
      </c>
      <c r="H40" s="9">
        <v>6.6322967672084623</v>
      </c>
    </row>
    <row r="41" spans="1:8" ht="19.95" customHeight="1" x14ac:dyDescent="0.3">
      <c r="A41" s="2">
        <v>40</v>
      </c>
      <c r="B41" s="2">
        <f t="shared" si="0"/>
        <v>6.8634373606024583</v>
      </c>
      <c r="C41" s="2">
        <f t="shared" ca="1" si="1"/>
        <v>-0.27317360982253902</v>
      </c>
      <c r="D41" s="2">
        <f t="shared" ca="1" si="2"/>
        <v>6.5902637507799193</v>
      </c>
      <c r="E41" s="8">
        <v>40</v>
      </c>
      <c r="F41" s="3">
        <v>6.8634373606024583</v>
      </c>
      <c r="G41" s="3">
        <v>0.48205554007432083</v>
      </c>
      <c r="H41" s="9">
        <v>7.3454929006767795</v>
      </c>
    </row>
    <row r="42" spans="1:8" ht="19.95" customHeight="1" x14ac:dyDescent="0.3">
      <c r="A42" s="2">
        <v>41</v>
      </c>
      <c r="B42" s="2">
        <f t="shared" si="0"/>
        <v>7.4576477581514844</v>
      </c>
      <c r="C42" s="2">
        <f t="shared" ca="1" si="1"/>
        <v>0.22326810365291244</v>
      </c>
      <c r="D42" s="2">
        <f t="shared" ca="1" si="2"/>
        <v>7.6809158618043964</v>
      </c>
      <c r="E42" s="8">
        <v>41</v>
      </c>
      <c r="F42" s="3">
        <v>7.4576477581514844</v>
      </c>
      <c r="G42" s="3">
        <v>-0.31519952345230151</v>
      </c>
      <c r="H42" s="9">
        <v>7.1424482346991827</v>
      </c>
    </row>
    <row r="43" spans="1:8" ht="19.95" customHeight="1" x14ac:dyDescent="0.3">
      <c r="A43" s="2">
        <v>42</v>
      </c>
      <c r="B43" s="2">
        <f t="shared" si="0"/>
        <v>7.9129452507276277</v>
      </c>
      <c r="C43" s="2">
        <f t="shared" ca="1" si="1"/>
        <v>-0.25385852015958754</v>
      </c>
      <c r="D43" s="2">
        <f t="shared" ca="1" si="2"/>
        <v>7.6590867305680401</v>
      </c>
      <c r="E43" s="8">
        <v>42</v>
      </c>
      <c r="F43" s="3">
        <v>7.9129452507276277</v>
      </c>
      <c r="G43" s="3">
        <v>-0.210277720495995</v>
      </c>
      <c r="H43" s="9">
        <v>7.7026675302316328</v>
      </c>
    </row>
    <row r="44" spans="1:8" ht="19.95" customHeight="1" x14ac:dyDescent="0.3">
      <c r="A44" s="2">
        <v>43</v>
      </c>
      <c r="B44" s="2">
        <f t="shared" si="0"/>
        <v>8.1651081178356577</v>
      </c>
      <c r="C44" s="2">
        <f t="shared" ca="1" si="1"/>
        <v>-0.21574923713370106</v>
      </c>
      <c r="D44" s="2">
        <f t="shared" ca="1" si="2"/>
        <v>7.9493588807019568</v>
      </c>
      <c r="E44" s="8">
        <v>43</v>
      </c>
      <c r="F44" s="3">
        <v>8.1651081178356577</v>
      </c>
      <c r="G44" s="3">
        <v>0.39479875496548722</v>
      </c>
      <c r="H44" s="9">
        <v>8.5599068728011449</v>
      </c>
    </row>
    <row r="45" spans="1:8" ht="19.95" customHeight="1" x14ac:dyDescent="0.3">
      <c r="A45" s="2">
        <v>44</v>
      </c>
      <c r="B45" s="2">
        <f t="shared" si="0"/>
        <v>8.1951130515151487</v>
      </c>
      <c r="C45" s="2">
        <f t="shared" ca="1" si="1"/>
        <v>-0.1350201914872188</v>
      </c>
      <c r="D45" s="2">
        <f t="shared" ca="1" si="2"/>
        <v>8.0600928600279307</v>
      </c>
      <c r="E45" s="8">
        <v>44</v>
      </c>
      <c r="F45" s="3">
        <v>8.1951130515151487</v>
      </c>
      <c r="G45" s="3">
        <v>-0.89005627162955503</v>
      </c>
      <c r="H45" s="9">
        <v>7.3050567798855939</v>
      </c>
    </row>
    <row r="46" spans="1:8" ht="19.95" customHeight="1" x14ac:dyDescent="0.3">
      <c r="A46" s="2">
        <v>45</v>
      </c>
      <c r="B46" s="2">
        <f t="shared" si="0"/>
        <v>8.0333679321116591</v>
      </c>
      <c r="C46" s="2">
        <f t="shared" ca="1" si="1"/>
        <v>-1.0731929995577636</v>
      </c>
      <c r="D46" s="2">
        <f t="shared" ca="1" si="2"/>
        <v>6.9601749325538957</v>
      </c>
      <c r="E46" s="8">
        <v>45</v>
      </c>
      <c r="F46" s="3">
        <v>8.0333679321116591</v>
      </c>
      <c r="G46" s="3">
        <v>-0.29493505782818497</v>
      </c>
      <c r="H46" s="9">
        <v>7.7384328742834745</v>
      </c>
    </row>
    <row r="47" spans="1:8" ht="19.95" customHeight="1" x14ac:dyDescent="0.3">
      <c r="A47" s="2">
        <v>46</v>
      </c>
      <c r="B47" s="2">
        <f t="shared" si="0"/>
        <v>7.7529459314386173</v>
      </c>
      <c r="C47" s="2">
        <f t="shared" ca="1" si="1"/>
        <v>-0.2307765437123592</v>
      </c>
      <c r="D47" s="2">
        <f t="shared" ca="1" si="2"/>
        <v>7.5221693877262581</v>
      </c>
      <c r="E47" s="8">
        <v>46</v>
      </c>
      <c r="F47" s="3">
        <v>7.7529459314386173</v>
      </c>
      <c r="G47" s="3">
        <v>0.66556995634681704</v>
      </c>
      <c r="H47" s="9">
        <v>8.4185158877854338</v>
      </c>
    </row>
    <row r="48" spans="1:8" ht="19.95" customHeight="1" x14ac:dyDescent="0.3">
      <c r="A48" s="2">
        <v>47</v>
      </c>
      <c r="B48" s="2">
        <f t="shared" si="0"/>
        <v>7.4533263872971771</v>
      </c>
      <c r="C48" s="2">
        <f t="shared" ca="1" si="1"/>
        <v>-0.10531626331229522</v>
      </c>
      <c r="D48" s="2">
        <f t="shared" ca="1" si="2"/>
        <v>7.3480101239848823</v>
      </c>
      <c r="E48" s="8">
        <v>47</v>
      </c>
      <c r="F48" s="3">
        <v>7.4533263872971771</v>
      </c>
      <c r="G48" s="3">
        <v>-0.29205237431386094</v>
      </c>
      <c r="H48" s="9">
        <v>7.1612740129833163</v>
      </c>
    </row>
    <row r="49" spans="1:8" ht="19.95" customHeight="1" x14ac:dyDescent="0.3">
      <c r="A49" s="2">
        <v>48</v>
      </c>
      <c r="B49" s="2">
        <f t="shared" si="0"/>
        <v>7.2382601814822234</v>
      </c>
      <c r="C49" s="2">
        <f t="shared" ca="1" si="1"/>
        <v>8.6173740311218022E-2</v>
      </c>
      <c r="D49" s="2">
        <f t="shared" ca="1" si="2"/>
        <v>7.3244339217934415</v>
      </c>
      <c r="E49" s="8">
        <v>48</v>
      </c>
      <c r="F49" s="3">
        <v>7.2382601814822234</v>
      </c>
      <c r="G49" s="3">
        <v>-0.33501595328989436</v>
      </c>
      <c r="H49" s="9">
        <v>6.903244228192329</v>
      </c>
    </row>
    <row r="50" spans="1:8" ht="19.95" customHeight="1" x14ac:dyDescent="0.3">
      <c r="A50" s="2">
        <v>49</v>
      </c>
      <c r="B50" s="2">
        <f t="shared" si="0"/>
        <v>7.19268467909711</v>
      </c>
      <c r="C50" s="2">
        <f t="shared" ca="1" si="1"/>
        <v>0.34298199718981237</v>
      </c>
      <c r="D50" s="2">
        <f t="shared" ca="1" si="2"/>
        <v>7.5356666762869224</v>
      </c>
      <c r="E50" s="8">
        <v>49</v>
      </c>
      <c r="F50" s="3">
        <v>7.19268467909711</v>
      </c>
      <c r="G50" s="3">
        <v>-4.8476374956520178E-2</v>
      </c>
      <c r="H50" s="9">
        <v>7.1442083041405899</v>
      </c>
    </row>
    <row r="51" spans="1:8" ht="19.95" customHeight="1" x14ac:dyDescent="0.3">
      <c r="A51" s="2">
        <v>50</v>
      </c>
      <c r="B51" s="2">
        <f t="shared" si="0"/>
        <v>7.3638247640924455</v>
      </c>
      <c r="C51" s="2">
        <f t="shared" ca="1" si="1"/>
        <v>-3.9783280414392864E-2</v>
      </c>
      <c r="D51" s="2">
        <f t="shared" ca="1" si="2"/>
        <v>7.3240414836780525</v>
      </c>
      <c r="E51" s="8">
        <v>50</v>
      </c>
      <c r="F51" s="3">
        <v>7.3638247640924455</v>
      </c>
      <c r="G51" s="3">
        <v>0.33629790323381326</v>
      </c>
      <c r="H51" s="9">
        <v>7.7001226673262586</v>
      </c>
    </row>
    <row r="52" spans="1:8" ht="19.95" customHeight="1" x14ac:dyDescent="0.3">
      <c r="A52" s="2">
        <v>51</v>
      </c>
      <c r="B52" s="2">
        <f t="shared" si="0"/>
        <v>7.7506850797849731</v>
      </c>
      <c r="C52" s="2">
        <f t="shared" ca="1" si="1"/>
        <v>-0.47372518204611647</v>
      </c>
      <c r="D52" s="2">
        <f t="shared" ca="1" si="2"/>
        <v>7.2769598977388563</v>
      </c>
      <c r="E52" s="8">
        <v>51</v>
      </c>
      <c r="F52" s="3">
        <v>7.7506850797849731</v>
      </c>
      <c r="G52" s="3">
        <v>3.6887734453162235E-2</v>
      </c>
      <c r="H52" s="9">
        <v>7.7875728142381355</v>
      </c>
    </row>
    <row r="53" spans="1:8" ht="19.95" customHeight="1" x14ac:dyDescent="0.3">
      <c r="A53" s="2">
        <v>52</v>
      </c>
      <c r="B53" s="2">
        <f t="shared" si="0"/>
        <v>8.3042715004155916</v>
      </c>
      <c r="C53" s="2">
        <f t="shared" ca="1" si="1"/>
        <v>1.0027086759210244</v>
      </c>
      <c r="D53" s="2">
        <f t="shared" ca="1" si="2"/>
        <v>9.3069801763366158</v>
      </c>
      <c r="E53" s="8">
        <v>52</v>
      </c>
      <c r="F53" s="3">
        <v>8.3042715004155916</v>
      </c>
      <c r="G53" s="3">
        <v>0.19712391586338954</v>
      </c>
      <c r="H53" s="9">
        <v>8.5013954162789815</v>
      </c>
    </row>
    <row r="54" spans="1:8" ht="19.95" customHeight="1" x14ac:dyDescent="0.3">
      <c r="A54" s="2">
        <v>53</v>
      </c>
      <c r="B54" s="2">
        <f t="shared" si="0"/>
        <v>8.9384925552799697</v>
      </c>
      <c r="C54" s="2">
        <f t="shared" ca="1" si="1"/>
        <v>-0.26861902942852389</v>
      </c>
      <c r="D54" s="2">
        <f t="shared" ca="1" si="2"/>
        <v>8.669873525851445</v>
      </c>
      <c r="E54" s="8">
        <v>53</v>
      </c>
      <c r="F54" s="3">
        <v>8.9384925552799697</v>
      </c>
      <c r="G54" s="3">
        <v>-0.12467925870793592</v>
      </c>
      <c r="H54" s="9">
        <v>8.8138132965720342</v>
      </c>
    </row>
    <row r="55" spans="1:8" ht="19.95" customHeight="1" thickBot="1" x14ac:dyDescent="0.35">
      <c r="A55" s="2">
        <v>54</v>
      </c>
      <c r="B55" s="2">
        <f t="shared" si="0"/>
        <v>9.5493151871308903</v>
      </c>
      <c r="C55" s="2">
        <f t="shared" ca="1" si="1"/>
        <v>-0.21654178809173452</v>
      </c>
      <c r="D55" s="2">
        <f t="shared" ca="1" si="2"/>
        <v>9.332773399039155</v>
      </c>
      <c r="E55" s="10">
        <v>54</v>
      </c>
      <c r="F55" s="11">
        <v>9.5493151871308903</v>
      </c>
      <c r="G55" s="11">
        <v>0.17647737777965877</v>
      </c>
      <c r="H55" s="12">
        <v>9.7257925649105488</v>
      </c>
    </row>
  </sheetData>
  <phoneticPr fontId="1" type="noConversion"/>
  <pageMargins left="0.7" right="0.7" top="0.75" bottom="0.75" header="0.3" footer="0.3"/>
  <pageSetup paperSize="9" scale="4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778F-A527-4AEB-9CD1-D8E42971B02C}">
  <sheetPr>
    <pageSetUpPr fitToPage="1"/>
  </sheetPr>
  <dimension ref="A1:N49"/>
  <sheetViews>
    <sheetView zoomScale="70" zoomScaleNormal="70" workbookViewId="0"/>
  </sheetViews>
  <sheetFormatPr defaultColWidth="18.58203125" defaultRowHeight="19.95" customHeight="1" x14ac:dyDescent="0.3"/>
  <cols>
    <col min="1" max="16384" width="18.58203125" style="2"/>
  </cols>
  <sheetData>
    <row r="1" spans="1:14" ht="19.95" customHeight="1" x14ac:dyDescent="0.3">
      <c r="A1" s="2" t="s">
        <v>0</v>
      </c>
      <c r="B1" s="4" t="s">
        <v>21</v>
      </c>
      <c r="C1" s="5" t="s">
        <v>22</v>
      </c>
      <c r="D1" s="6" t="s">
        <v>20</v>
      </c>
      <c r="E1" s="2" t="s">
        <v>10</v>
      </c>
      <c r="F1" s="2" t="s">
        <v>35</v>
      </c>
    </row>
    <row r="2" spans="1:14" ht="19.95" customHeight="1" thickBot="1" x14ac:dyDescent="0.35">
      <c r="A2" s="2">
        <v>1</v>
      </c>
      <c r="B2" s="8"/>
      <c r="C2" s="3"/>
      <c r="D2" s="9">
        <f t="shared" ref="D2:D49" si="0">A2*$J$4+$I$9</f>
        <v>0.17083228921162724</v>
      </c>
      <c r="E2" s="2">
        <f>'1.(g-b)'!H2</f>
        <v>0.31986475208604631</v>
      </c>
    </row>
    <row r="3" spans="1:14" ht="19.95" customHeight="1" x14ac:dyDescent="0.3">
      <c r="A3" s="2">
        <v>2</v>
      </c>
      <c r="B3" s="8"/>
      <c r="C3" s="3"/>
      <c r="D3" s="9">
        <f t="shared" si="0"/>
        <v>0.34166457842325448</v>
      </c>
      <c r="E3" s="2">
        <f>'1.(g-b)'!H3</f>
        <v>1.1444562311639808</v>
      </c>
      <c r="F3" s="13" t="s">
        <v>36</v>
      </c>
      <c r="G3" s="13"/>
      <c r="I3" s="4" t="s">
        <v>11</v>
      </c>
      <c r="J3" s="6">
        <v>-8.2220593666225916E-2</v>
      </c>
    </row>
    <row r="4" spans="1:14" ht="19.95" customHeight="1" thickBot="1" x14ac:dyDescent="0.35">
      <c r="A4" s="2">
        <v>3</v>
      </c>
      <c r="B4" s="8"/>
      <c r="C4" s="3"/>
      <c r="D4" s="9">
        <f t="shared" si="0"/>
        <v>0.51249686763488178</v>
      </c>
      <c r="E4" s="2">
        <f>'1.(g-b)'!H4</f>
        <v>1.0886664010974836</v>
      </c>
      <c r="F4" s="2" t="s">
        <v>37</v>
      </c>
      <c r="G4" s="2">
        <v>0.99868302800714204</v>
      </c>
      <c r="I4" s="10" t="s">
        <v>27</v>
      </c>
      <c r="J4" s="12">
        <v>0.17083228921162724</v>
      </c>
    </row>
    <row r="5" spans="1:14" ht="19.95" customHeight="1" x14ac:dyDescent="0.3">
      <c r="A5" s="2">
        <v>4</v>
      </c>
      <c r="B5" s="8"/>
      <c r="C5" s="3"/>
      <c r="D5" s="9">
        <f t="shared" si="0"/>
        <v>0.68332915684650897</v>
      </c>
      <c r="E5" s="2">
        <f>'1.(g-b)'!H5</f>
        <v>1.56713005191419</v>
      </c>
      <c r="F5" s="2" t="s">
        <v>38</v>
      </c>
      <c r="G5" s="2">
        <v>0.99736779042951396</v>
      </c>
    </row>
    <row r="6" spans="1:14" ht="19.95" customHeight="1" x14ac:dyDescent="0.3">
      <c r="A6" s="2">
        <v>5</v>
      </c>
      <c r="B6" s="8"/>
      <c r="C6" s="3"/>
      <c r="D6" s="9">
        <f t="shared" si="0"/>
        <v>0.85416144605813615</v>
      </c>
      <c r="E6" s="2">
        <f>'1.(g-b)'!H6</f>
        <v>2.0490351087571739</v>
      </c>
      <c r="F6" s="2" t="s">
        <v>50</v>
      </c>
      <c r="G6" s="2">
        <v>0.9972903725009703</v>
      </c>
    </row>
    <row r="7" spans="1:14" ht="19.95" customHeight="1" x14ac:dyDescent="0.3">
      <c r="A7" s="2">
        <v>6</v>
      </c>
      <c r="B7" s="8"/>
      <c r="C7" s="3"/>
      <c r="D7" s="9">
        <f t="shared" si="0"/>
        <v>1.0249937352697636</v>
      </c>
      <c r="E7" s="2">
        <f>'1.(g-b)'!H7</f>
        <v>0.45950005357004819</v>
      </c>
      <c r="F7" s="2" t="s">
        <v>39</v>
      </c>
      <c r="G7" s="2">
        <v>9.3812039169134637E-2</v>
      </c>
    </row>
    <row r="8" spans="1:14" ht="19.95" customHeight="1" thickBot="1" x14ac:dyDescent="0.35">
      <c r="A8" s="2">
        <v>7</v>
      </c>
      <c r="B8" s="8">
        <f>AVERAGE('1.(g-b)'!H2:H13)</f>
        <v>1.0818838860878157</v>
      </c>
      <c r="C8" s="3">
        <f>AVERAGE(B8:B9)</f>
        <v>1.1271536702025879</v>
      </c>
      <c r="D8" s="9">
        <f t="shared" si="0"/>
        <v>1.1958260244813907</v>
      </c>
      <c r="E8" s="2">
        <f>'1.(g-b)'!H8</f>
        <v>1.6888676155843858</v>
      </c>
      <c r="F8" s="14" t="s">
        <v>40</v>
      </c>
      <c r="G8" s="14">
        <v>36</v>
      </c>
    </row>
    <row r="9" spans="1:14" ht="19.95" customHeight="1" x14ac:dyDescent="0.3">
      <c r="A9" s="2">
        <v>8</v>
      </c>
      <c r="B9" s="8">
        <f>AVERAGE('1.(g-b)'!H3:H14)</f>
        <v>1.1724234543173602</v>
      </c>
      <c r="C9" s="3">
        <f t="shared" ref="C9:C43" si="1">AVERAGE(B9:B10)</f>
        <v>1.2193483606378224</v>
      </c>
      <c r="D9" s="9">
        <f t="shared" si="0"/>
        <v>1.3666583136930179</v>
      </c>
      <c r="E9" s="2">
        <f>'1.(g-b)'!H9</f>
        <v>1.0839573783668033</v>
      </c>
    </row>
    <row r="10" spans="1:14" ht="19.95" customHeight="1" thickBot="1" x14ac:dyDescent="0.35">
      <c r="A10" s="2">
        <v>9</v>
      </c>
      <c r="B10" s="8">
        <f>AVERAGE('1.(g-b)'!H4:H15)</f>
        <v>1.2662732669582848</v>
      </c>
      <c r="C10" s="3">
        <f t="shared" si="1"/>
        <v>1.346176491041073</v>
      </c>
      <c r="D10" s="9">
        <f t="shared" si="0"/>
        <v>1.5374906029046451</v>
      </c>
      <c r="E10" s="2">
        <f>'1.(g-b)'!H10</f>
        <v>0.49323053239443787</v>
      </c>
      <c r="F10" s="2" t="s">
        <v>4</v>
      </c>
    </row>
    <row r="11" spans="1:14" ht="19.95" customHeight="1" x14ac:dyDescent="0.3">
      <c r="A11" s="2">
        <v>10</v>
      </c>
      <c r="B11" s="8">
        <f>AVERAGE('1.(g-b)'!H5:H16)</f>
        <v>1.4260797151238613</v>
      </c>
      <c r="C11" s="3">
        <f t="shared" si="1"/>
        <v>1.531345086006358</v>
      </c>
      <c r="D11" s="9">
        <f t="shared" si="0"/>
        <v>1.7083228921162723</v>
      </c>
      <c r="E11" s="2">
        <f>'1.(g-b)'!H11</f>
        <v>0.49062043269532796</v>
      </c>
      <c r="F11" s="15"/>
      <c r="G11" s="15" t="s">
        <v>41</v>
      </c>
      <c r="H11" s="15" t="s">
        <v>5</v>
      </c>
      <c r="I11" s="15" t="s">
        <v>6</v>
      </c>
      <c r="J11" s="15" t="s">
        <v>7</v>
      </c>
      <c r="K11" s="15" t="s">
        <v>42</v>
      </c>
    </row>
    <row r="12" spans="1:14" ht="19.95" customHeight="1" x14ac:dyDescent="0.3">
      <c r="A12" s="2">
        <v>11</v>
      </c>
      <c r="B12" s="8">
        <f>AVERAGE('1.(g-b)'!H6:H17)</f>
        <v>1.6366104568888549</v>
      </c>
      <c r="C12" s="3">
        <f t="shared" si="1"/>
        <v>1.6827331922223974</v>
      </c>
      <c r="D12" s="9">
        <f t="shared" si="0"/>
        <v>1.8791551813278997</v>
      </c>
      <c r="E12" s="2">
        <f>'1.(g-b)'!H12</f>
        <v>0.78305642923255014</v>
      </c>
      <c r="F12" s="2" t="s">
        <v>43</v>
      </c>
      <c r="G12" s="2">
        <v>1</v>
      </c>
      <c r="H12" s="2">
        <v>113.37856197985244</v>
      </c>
      <c r="I12" s="2">
        <v>113.37856197985244</v>
      </c>
      <c r="J12" s="2">
        <v>12882.904634505307</v>
      </c>
      <c r="K12" s="2">
        <v>1.9010612280307595E-45</v>
      </c>
    </row>
    <row r="13" spans="1:14" ht="19.95" customHeight="1" x14ac:dyDescent="0.3">
      <c r="A13" s="2">
        <v>12</v>
      </c>
      <c r="B13" s="8">
        <f>AVERAGE('1.(g-b)'!H7:H18)</f>
        <v>1.7288559275559401</v>
      </c>
      <c r="C13" s="3">
        <f t="shared" si="1"/>
        <v>1.8609585628448237</v>
      </c>
      <c r="D13" s="9">
        <f t="shared" si="0"/>
        <v>2.0499874705395271</v>
      </c>
      <c r="E13" s="2">
        <f>'1.(g-b)'!H13</f>
        <v>1.8142216461913603</v>
      </c>
      <c r="F13" s="2" t="s">
        <v>44</v>
      </c>
      <c r="G13" s="2">
        <v>34</v>
      </c>
      <c r="H13" s="2">
        <v>0.2992237555644226</v>
      </c>
      <c r="I13" s="2">
        <v>8.8006986930712523E-3</v>
      </c>
    </row>
    <row r="14" spans="1:14" ht="19.95" customHeight="1" thickBot="1" x14ac:dyDescent="0.35">
      <c r="A14" s="2">
        <v>13</v>
      </c>
      <c r="B14" s="8">
        <f>AVERAGE('1.(g-b)'!H8:H19)</f>
        <v>1.9930611981337076</v>
      </c>
      <c r="C14" s="3">
        <f t="shared" si="1"/>
        <v>2.0889315493307015</v>
      </c>
      <c r="D14" s="9">
        <f t="shared" si="0"/>
        <v>2.2208197597511541</v>
      </c>
      <c r="E14" s="2">
        <f>'1.(g-b)'!H14</f>
        <v>1.4063395708405799</v>
      </c>
      <c r="F14" s="14" t="s">
        <v>45</v>
      </c>
      <c r="G14" s="14">
        <v>35</v>
      </c>
      <c r="H14" s="14">
        <v>113.67778573541686</v>
      </c>
      <c r="I14" s="14"/>
      <c r="J14" s="14"/>
      <c r="K14" s="14"/>
    </row>
    <row r="15" spans="1:14" ht="19.95" customHeight="1" thickBot="1" x14ac:dyDescent="0.35">
      <c r="A15" s="2">
        <v>14</v>
      </c>
      <c r="B15" s="8">
        <f>AVERAGE('1.(g-b)'!H9:H20)</f>
        <v>2.1848019005276957</v>
      </c>
      <c r="C15" s="3">
        <f t="shared" si="1"/>
        <v>2.2978328182160119</v>
      </c>
      <c r="D15" s="9">
        <f t="shared" si="0"/>
        <v>2.3916520489627815</v>
      </c>
      <c r="E15" s="2">
        <f>'1.(g-b)'!H15</f>
        <v>2.2706539828550776</v>
      </c>
    </row>
    <row r="16" spans="1:14" ht="19.95" customHeight="1" x14ac:dyDescent="0.3">
      <c r="A16" s="2">
        <v>15</v>
      </c>
      <c r="B16" s="8">
        <f>AVERAGE('1.(g-b)'!H10:H21)</f>
        <v>2.4108637359043281</v>
      </c>
      <c r="C16" s="3">
        <f t="shared" si="1"/>
        <v>2.5066612262654111</v>
      </c>
      <c r="D16" s="9">
        <f t="shared" si="0"/>
        <v>2.5624843381744085</v>
      </c>
      <c r="E16" s="2">
        <f>'1.(g-b)'!H16</f>
        <v>3.0063437790844048</v>
      </c>
      <c r="F16" s="15"/>
      <c r="G16" s="15" t="s">
        <v>46</v>
      </c>
      <c r="H16" s="15" t="s">
        <v>39</v>
      </c>
      <c r="I16" s="15" t="s">
        <v>47</v>
      </c>
      <c r="J16" s="15" t="s">
        <v>48</v>
      </c>
      <c r="K16" s="15" t="s">
        <v>51</v>
      </c>
      <c r="L16" s="15" t="s">
        <v>52</v>
      </c>
      <c r="M16" s="15" t="s">
        <v>53</v>
      </c>
      <c r="N16" s="15" t="s">
        <v>54</v>
      </c>
    </row>
    <row r="17" spans="1:14" ht="19.95" customHeight="1" x14ac:dyDescent="0.3">
      <c r="A17" s="2">
        <v>16</v>
      </c>
      <c r="B17" s="8">
        <f>AVERAGE('1.(g-b)'!H11:H22)</f>
        <v>2.6024587166264936</v>
      </c>
      <c r="C17" s="3">
        <f t="shared" si="1"/>
        <v>2.7041038792181507</v>
      </c>
      <c r="D17" s="9">
        <f t="shared" si="0"/>
        <v>2.7333166273860359</v>
      </c>
      <c r="E17" s="2">
        <f>'1.(g-b)'!H17</f>
        <v>4.0934989530941106</v>
      </c>
      <c r="F17" s="2" t="s">
        <v>49</v>
      </c>
      <c r="G17" s="2">
        <v>-8.2220593666225916E-2</v>
      </c>
      <c r="H17" s="2">
        <v>4.0052608447537184E-2</v>
      </c>
      <c r="I17" s="2">
        <v>-2.0528149564571398</v>
      </c>
      <c r="J17" s="2">
        <v>4.7850330436883762E-2</v>
      </c>
      <c r="K17" s="2">
        <v>-0.16361728726758584</v>
      </c>
      <c r="L17" s="2">
        <v>-8.2390006486597611E-4</v>
      </c>
      <c r="M17" s="2">
        <v>-0.16361728726758584</v>
      </c>
      <c r="N17" s="2">
        <v>-8.2390006486597611E-4</v>
      </c>
    </row>
    <row r="18" spans="1:14" ht="19.95" customHeight="1" thickBot="1" x14ac:dyDescent="0.35">
      <c r="A18" s="2">
        <v>17</v>
      </c>
      <c r="B18" s="8">
        <f>AVERAGE('1.(g-b)'!H12:H23)</f>
        <v>2.8057490418098072</v>
      </c>
      <c r="C18" s="3">
        <f t="shared" si="1"/>
        <v>2.8916370891808305</v>
      </c>
      <c r="D18" s="9">
        <f t="shared" si="0"/>
        <v>2.9041489165976633</v>
      </c>
      <c r="E18" s="2">
        <f>'1.(g-b)'!H18</f>
        <v>3.155980756762196</v>
      </c>
      <c r="F18" s="14" t="s">
        <v>55</v>
      </c>
      <c r="G18" s="14">
        <v>0.17083228921162724</v>
      </c>
      <c r="H18" s="14">
        <v>1.505092059941401E-3</v>
      </c>
      <c r="I18" s="14">
        <v>113.50288381581018</v>
      </c>
      <c r="J18" s="14">
        <v>1.9010612280307595E-45</v>
      </c>
      <c r="K18" s="14">
        <v>0.16777357413679364</v>
      </c>
      <c r="L18" s="14">
        <v>0.17389100428646084</v>
      </c>
      <c r="M18" s="14">
        <v>0.16777357413679364</v>
      </c>
      <c r="N18" s="14">
        <v>0.17389100428646084</v>
      </c>
    </row>
    <row r="19" spans="1:14" ht="19.95" customHeight="1" x14ac:dyDescent="0.3">
      <c r="A19" s="2">
        <v>18</v>
      </c>
      <c r="B19" s="8">
        <f>AVERAGE('1.(g-b)'!H13:H24)</f>
        <v>2.9775251365518538</v>
      </c>
      <c r="C19" s="3">
        <f t="shared" si="1"/>
        <v>3.0210115135636251</v>
      </c>
      <c r="D19" s="9">
        <f t="shared" si="0"/>
        <v>3.0749812058092902</v>
      </c>
      <c r="E19" s="2">
        <f>'1.(g-b)'!H19</f>
        <v>3.6299633005032561</v>
      </c>
    </row>
    <row r="20" spans="1:14" ht="19.95" customHeight="1" x14ac:dyDescent="0.3">
      <c r="A20" s="2">
        <v>19</v>
      </c>
      <c r="B20" s="8">
        <f>AVERAGE('1.(g-b)'!H14:H25)</f>
        <v>3.0644978905753959</v>
      </c>
      <c r="C20" s="3">
        <f t="shared" si="1"/>
        <v>3.1940919785613096</v>
      </c>
      <c r="D20" s="9">
        <f t="shared" si="0"/>
        <v>3.2458134950209176</v>
      </c>
      <c r="E20" s="2">
        <f>'1.(g-b)'!H20</f>
        <v>3.9897560443122395</v>
      </c>
    </row>
    <row r="21" spans="1:14" ht="19.95" customHeight="1" x14ac:dyDescent="0.3">
      <c r="A21" s="2">
        <v>20</v>
      </c>
      <c r="B21" s="8">
        <f>AVERAGE('1.(g-b)'!H15:H26)</f>
        <v>3.3236860665472232</v>
      </c>
      <c r="C21" s="3">
        <f t="shared" si="1"/>
        <v>3.4043375821858728</v>
      </c>
      <c r="D21" s="9">
        <f t="shared" si="0"/>
        <v>3.4166457842325446</v>
      </c>
      <c r="E21" s="2">
        <f>'1.(g-b)'!H21</f>
        <v>3.7966994028863956</v>
      </c>
    </row>
    <row r="22" spans="1:14" ht="19.95" customHeight="1" x14ac:dyDescent="0.3">
      <c r="A22" s="2">
        <v>21</v>
      </c>
      <c r="B22" s="8">
        <f>AVERAGE('1.(g-b)'!H16:H27)</f>
        <v>3.4849890978245219</v>
      </c>
      <c r="C22" s="3">
        <f t="shared" si="1"/>
        <v>3.5173741951963198</v>
      </c>
      <c r="D22" s="9">
        <f t="shared" si="0"/>
        <v>3.587478073444172</v>
      </c>
      <c r="E22" s="2">
        <f>'1.(g-b)'!H22</f>
        <v>2.7923703010604224</v>
      </c>
    </row>
    <row r="23" spans="1:14" ht="19.95" customHeight="1" x14ac:dyDescent="0.3">
      <c r="A23" s="2">
        <v>22</v>
      </c>
      <c r="B23" s="8">
        <f>AVERAGE('1.(g-b)'!H17:H28)</f>
        <v>3.5497592925681176</v>
      </c>
      <c r="C23" s="3">
        <f t="shared" si="1"/>
        <v>3.62226851330953</v>
      </c>
      <c r="D23" s="9">
        <f t="shared" si="0"/>
        <v>3.7583103626557994</v>
      </c>
      <c r="E23" s="2">
        <f>'1.(g-b)'!H23</f>
        <v>2.9301043348950904</v>
      </c>
    </row>
    <row r="24" spans="1:14" ht="19.95" customHeight="1" x14ac:dyDescent="0.3">
      <c r="A24" s="2">
        <v>23</v>
      </c>
      <c r="B24" s="8">
        <f>AVERAGE('1.(g-b)'!H18:H29)</f>
        <v>3.6947777340509429</v>
      </c>
      <c r="C24" s="3">
        <f t="shared" si="1"/>
        <v>3.850574663893743</v>
      </c>
      <c r="D24" s="9">
        <f t="shared" si="0"/>
        <v>3.9291426518674264</v>
      </c>
      <c r="E24" s="2">
        <f>'1.(g-b)'!H24</f>
        <v>2.8443695661371096</v>
      </c>
    </row>
    <row r="25" spans="1:14" ht="19.95" customHeight="1" x14ac:dyDescent="0.3">
      <c r="A25" s="2">
        <v>24</v>
      </c>
      <c r="B25" s="8">
        <f>AVERAGE('1.(g-b)'!H19:H30)</f>
        <v>4.0063715937365432</v>
      </c>
      <c r="C25" s="3">
        <f t="shared" si="1"/>
        <v>4.0791100438940742</v>
      </c>
      <c r="D25" s="9">
        <f t="shared" si="0"/>
        <v>4.0999749410790542</v>
      </c>
      <c r="E25" s="2">
        <f>'1.(g-b)'!H25</f>
        <v>2.8578946944738601</v>
      </c>
    </row>
    <row r="26" spans="1:14" ht="19.95" customHeight="1" x14ac:dyDescent="0.3">
      <c r="A26" s="2">
        <v>25</v>
      </c>
      <c r="B26" s="8">
        <f>AVERAGE('1.(g-b)'!H20:H31)</f>
        <v>4.1518484940516052</v>
      </c>
      <c r="C26" s="3">
        <f t="shared" si="1"/>
        <v>4.2286954150923544</v>
      </c>
      <c r="D26" s="9">
        <f t="shared" si="0"/>
        <v>4.2708072302906812</v>
      </c>
      <c r="E26" s="2">
        <f>'1.(g-b)'!H26</f>
        <v>4.516597682502514</v>
      </c>
    </row>
    <row r="27" spans="1:14" ht="19.95" customHeight="1" x14ac:dyDescent="0.3">
      <c r="A27" s="2">
        <v>26</v>
      </c>
      <c r="B27" s="8">
        <f>AVERAGE('1.(g-b)'!H21:H32)</f>
        <v>4.3055423361331036</v>
      </c>
      <c r="C27" s="3">
        <f t="shared" si="1"/>
        <v>4.3901246610853732</v>
      </c>
      <c r="D27" s="9">
        <f t="shared" si="0"/>
        <v>4.4416395195023082</v>
      </c>
      <c r="E27" s="2">
        <f>'1.(g-b)'!H27</f>
        <v>4.2062903581826543</v>
      </c>
    </row>
    <row r="28" spans="1:14" ht="19.95" customHeight="1" x14ac:dyDescent="0.3">
      <c r="A28" s="2">
        <v>27</v>
      </c>
      <c r="B28" s="8">
        <f>AVERAGE('1.(g-b)'!H22:H33)</f>
        <v>4.4747069860376429</v>
      </c>
      <c r="C28" s="3">
        <f t="shared" si="1"/>
        <v>4.6076335678538713</v>
      </c>
      <c r="D28" s="9">
        <f t="shared" si="0"/>
        <v>4.6124718087139351</v>
      </c>
      <c r="E28" s="2">
        <f>'1.(g-b)'!H28</f>
        <v>3.7835861160075606</v>
      </c>
    </row>
    <row r="29" spans="1:14" ht="19.95" customHeight="1" x14ac:dyDescent="0.3">
      <c r="A29" s="2">
        <v>28</v>
      </c>
      <c r="B29" s="8">
        <f>AVERAGE('1.(g-b)'!H23:H34)</f>
        <v>4.7405601496700998</v>
      </c>
      <c r="C29" s="3">
        <f t="shared" si="1"/>
        <v>4.8413224546464591</v>
      </c>
      <c r="D29" s="9">
        <f t="shared" si="0"/>
        <v>4.783304097925563</v>
      </c>
      <c r="E29" s="2">
        <f>'1.(g-b)'!H29</f>
        <v>5.8337202508880157</v>
      </c>
    </row>
    <row r="30" spans="1:14" ht="19.95" customHeight="1" x14ac:dyDescent="0.3">
      <c r="A30" s="2">
        <v>29</v>
      </c>
      <c r="B30" s="8">
        <f>AVERAGE('1.(g-b)'!H24:H35)</f>
        <v>4.9420847596228175</v>
      </c>
      <c r="C30" s="3">
        <f t="shared" si="1"/>
        <v>5.0609326720800141</v>
      </c>
      <c r="D30" s="9">
        <f t="shared" si="0"/>
        <v>4.95413638713719</v>
      </c>
      <c r="E30" s="2">
        <f>'1.(g-b)'!H30</f>
        <v>6.895107072989398</v>
      </c>
    </row>
    <row r="31" spans="1:14" ht="19.95" customHeight="1" x14ac:dyDescent="0.3">
      <c r="A31" s="2">
        <v>30</v>
      </c>
      <c r="B31" s="8">
        <f>AVERAGE('1.(g-b)'!H25:H36)</f>
        <v>5.1797805845372116</v>
      </c>
      <c r="C31" s="3">
        <f t="shared" si="1"/>
        <v>5.2834558275220331</v>
      </c>
      <c r="D31" s="9">
        <f t="shared" si="0"/>
        <v>5.1249686763488169</v>
      </c>
      <c r="E31" s="2">
        <f>'1.(g-b)'!H31</f>
        <v>5.3756861042840001</v>
      </c>
    </row>
    <row r="32" spans="1:14" ht="19.95" customHeight="1" x14ac:dyDescent="0.3">
      <c r="A32" s="2">
        <v>31</v>
      </c>
      <c r="B32" s="8">
        <f>AVERAGE('1.(g-b)'!H26:H37)</f>
        <v>5.3871310705068547</v>
      </c>
      <c r="C32" s="3">
        <f t="shared" si="1"/>
        <v>5.3799328774022817</v>
      </c>
      <c r="D32" s="9">
        <f t="shared" si="0"/>
        <v>5.2958009655604448</v>
      </c>
      <c r="E32" s="2">
        <f>'1.(g-b)'!H32</f>
        <v>5.8340821492902224</v>
      </c>
    </row>
    <row r="33" spans="1:5" ht="19.95" customHeight="1" x14ac:dyDescent="0.3">
      <c r="A33" s="2">
        <v>32</v>
      </c>
      <c r="B33" s="8">
        <f>AVERAGE('1.(g-b)'!H27:H38)</f>
        <v>5.3727346842977086</v>
      </c>
      <c r="C33" s="3">
        <f t="shared" si="1"/>
        <v>5.4171061500320263</v>
      </c>
      <c r="D33" s="9">
        <f t="shared" si="0"/>
        <v>5.4666332547720717</v>
      </c>
      <c r="E33" s="2">
        <f>'1.(g-b)'!H33</f>
        <v>5.8266752017408612</v>
      </c>
    </row>
    <row r="34" spans="1:5" ht="19.95" customHeight="1" x14ac:dyDescent="0.3">
      <c r="A34" s="2">
        <v>33</v>
      </c>
      <c r="B34" s="8">
        <f>AVERAGE('1.(g-b)'!H28:H39)</f>
        <v>5.4614776157663449</v>
      </c>
      <c r="C34" s="3">
        <f t="shared" si="1"/>
        <v>5.5801738928997153</v>
      </c>
      <c r="D34" s="9">
        <f t="shared" si="0"/>
        <v>5.6374655439836987</v>
      </c>
      <c r="E34" s="2">
        <f>'1.(g-b)'!H34</f>
        <v>5.9826082646499152</v>
      </c>
    </row>
    <row r="35" spans="1:5" ht="19.95" customHeight="1" x14ac:dyDescent="0.3">
      <c r="A35" s="2">
        <v>34</v>
      </c>
      <c r="B35" s="8">
        <f>AVERAGE('1.(g-b)'!H29:H40)</f>
        <v>5.6988701700330866</v>
      </c>
      <c r="C35" s="3">
        <f t="shared" si="1"/>
        <v>5.7618606971076183</v>
      </c>
      <c r="D35" s="9">
        <f t="shared" si="0"/>
        <v>5.8082978331953266</v>
      </c>
      <c r="E35" s="2">
        <f>'1.(g-b)'!H35</f>
        <v>5.348399654327701</v>
      </c>
    </row>
    <row r="36" spans="1:5" ht="19.95" customHeight="1" x14ac:dyDescent="0.3">
      <c r="A36" s="2">
        <v>35</v>
      </c>
      <c r="B36" s="8">
        <f>AVERAGE('1.(g-b)'!H30:H41)</f>
        <v>5.82485122418215</v>
      </c>
      <c r="C36" s="3">
        <f t="shared" si="1"/>
        <v>5.8351571059200573</v>
      </c>
      <c r="D36" s="9">
        <f t="shared" si="0"/>
        <v>5.9791301224069535</v>
      </c>
      <c r="E36" s="2">
        <f>'1.(g-b)'!H36</f>
        <v>5.6967194651098305</v>
      </c>
    </row>
    <row r="37" spans="1:5" ht="19.95" customHeight="1" x14ac:dyDescent="0.3">
      <c r="A37" s="2">
        <v>36</v>
      </c>
      <c r="B37" s="8">
        <f>AVERAGE('1.(g-b)'!H31:H42)</f>
        <v>5.8454629876579647</v>
      </c>
      <c r="C37" s="3">
        <f t="shared" si="1"/>
        <v>5.9424205470724498</v>
      </c>
      <c r="D37" s="9">
        <f t="shared" si="0"/>
        <v>6.1499624116185805</v>
      </c>
      <c r="E37" s="2">
        <f>'1.(g-b)'!H37</f>
        <v>5.3461005261095753</v>
      </c>
    </row>
    <row r="38" spans="1:5" ht="19.95" customHeight="1" x14ac:dyDescent="0.3">
      <c r="A38" s="2">
        <v>37</v>
      </c>
      <c r="B38" s="8">
        <f>AVERAGE('1.(g-b)'!H32:H43)</f>
        <v>6.039378106486935</v>
      </c>
      <c r="C38" s="3">
        <f t="shared" si="1"/>
        <v>6.1529541366332241</v>
      </c>
      <c r="D38" s="9">
        <f t="shared" si="0"/>
        <v>6.3207947008302083</v>
      </c>
      <c r="E38" s="2">
        <f>'1.(g-b)'!H38</f>
        <v>4.3438410479927754</v>
      </c>
    </row>
    <row r="39" spans="1:5" ht="19.95" customHeight="1" x14ac:dyDescent="0.3">
      <c r="A39" s="2">
        <v>38</v>
      </c>
      <c r="B39" s="8">
        <f>AVERAGE('1.(g-b)'!H33:H44)</f>
        <v>6.2665301667795132</v>
      </c>
      <c r="C39" s="3">
        <f t="shared" si="1"/>
        <v>6.3281293992022096</v>
      </c>
      <c r="D39" s="9">
        <f t="shared" si="0"/>
        <v>6.4916269900418353</v>
      </c>
      <c r="E39" s="2">
        <f>'1.(g-b)'!H39</f>
        <v>5.2712055358062848</v>
      </c>
    </row>
    <row r="40" spans="1:5" ht="19.95" customHeight="1" x14ac:dyDescent="0.3">
      <c r="A40" s="2">
        <v>39</v>
      </c>
      <c r="B40" s="8">
        <f>AVERAGE('1.(g-b)'!H34:H45)</f>
        <v>6.389728631624906</v>
      </c>
      <c r="C40" s="3">
        <f t="shared" si="1"/>
        <v>6.4628879903596381</v>
      </c>
      <c r="D40" s="9">
        <f t="shared" si="0"/>
        <v>6.6624592792534623</v>
      </c>
      <c r="E40" s="2">
        <f>'1.(g-b)'!H40</f>
        <v>6.6322967672084623</v>
      </c>
    </row>
    <row r="41" spans="1:5" ht="19.95" customHeight="1" x14ac:dyDescent="0.3">
      <c r="A41" s="2">
        <v>40</v>
      </c>
      <c r="B41" s="8">
        <f>AVERAGE('1.(g-b)'!H35:H46)</f>
        <v>6.5360473490943702</v>
      </c>
      <c r="C41" s="3">
        <f t="shared" si="1"/>
        <v>6.6639688588217751</v>
      </c>
      <c r="D41" s="9">
        <f t="shared" si="0"/>
        <v>6.8332915684650892</v>
      </c>
      <c r="E41" s="2">
        <f>'1.(g-b)'!H41</f>
        <v>7.3454929006767795</v>
      </c>
    </row>
    <row r="42" spans="1:5" ht="19.95" customHeight="1" x14ac:dyDescent="0.3">
      <c r="A42" s="2">
        <v>41</v>
      </c>
      <c r="B42" s="8">
        <f>AVERAGE('1.(g-b)'!H36:H47)</f>
        <v>6.79189036854918</v>
      </c>
      <c r="C42" s="3">
        <f t="shared" si="1"/>
        <v>6.8529134747105758</v>
      </c>
      <c r="D42" s="9">
        <f t="shared" si="0"/>
        <v>7.0041238576767171</v>
      </c>
      <c r="E42" s="2">
        <f>'1.(g-b)'!H42</f>
        <v>7.1424482346991827</v>
      </c>
    </row>
    <row r="43" spans="1:5" ht="19.95" customHeight="1" x14ac:dyDescent="0.3">
      <c r="A43" s="2">
        <v>42</v>
      </c>
      <c r="B43" s="8">
        <f>AVERAGE('1.(g-b)'!H37:H48)</f>
        <v>6.9139365808719715</v>
      </c>
      <c r="C43" s="3">
        <f t="shared" si="1"/>
        <v>6.9788175684587532</v>
      </c>
      <c r="D43" s="9">
        <f t="shared" si="0"/>
        <v>7.174956146888344</v>
      </c>
      <c r="E43" s="2">
        <f>'1.(g-b)'!H43</f>
        <v>7.7026675302316328</v>
      </c>
    </row>
    <row r="44" spans="1:5" ht="19.95" customHeight="1" x14ac:dyDescent="0.3">
      <c r="A44" s="2">
        <v>43</v>
      </c>
      <c r="B44" s="8">
        <f>AVERAGE('1.(g-b)'!H38:H49)</f>
        <v>7.0436985560455341</v>
      </c>
      <c r="C44" s="3"/>
      <c r="D44" s="9">
        <f t="shared" si="0"/>
        <v>7.345788436099971</v>
      </c>
      <c r="E44" s="2">
        <f>'1.(g-b)'!H44</f>
        <v>8.5599068728011449</v>
      </c>
    </row>
    <row r="45" spans="1:5" ht="19.95" customHeight="1" x14ac:dyDescent="0.3">
      <c r="A45" s="2">
        <v>44</v>
      </c>
      <c r="B45" s="8"/>
      <c r="C45" s="3"/>
      <c r="D45" s="9">
        <f t="shared" si="0"/>
        <v>7.5166207253115989</v>
      </c>
      <c r="E45" s="2">
        <f>'1.(g-b)'!H45</f>
        <v>7.3050567798855939</v>
      </c>
    </row>
    <row r="46" spans="1:5" ht="19.95" customHeight="1" x14ac:dyDescent="0.3">
      <c r="A46" s="2">
        <v>45</v>
      </c>
      <c r="B46" s="8"/>
      <c r="C46" s="3"/>
      <c r="D46" s="9">
        <f t="shared" si="0"/>
        <v>7.6874530145232258</v>
      </c>
      <c r="E46" s="2">
        <f>'1.(g-b)'!H46</f>
        <v>7.7384328742834745</v>
      </c>
    </row>
    <row r="47" spans="1:5" ht="19.95" customHeight="1" x14ac:dyDescent="0.3">
      <c r="A47" s="2">
        <v>46</v>
      </c>
      <c r="B47" s="8"/>
      <c r="C47" s="3"/>
      <c r="D47" s="9">
        <f t="shared" si="0"/>
        <v>7.8582853037348528</v>
      </c>
      <c r="E47" s="2">
        <f>'1.(g-b)'!H47</f>
        <v>8.4185158877854338</v>
      </c>
    </row>
    <row r="48" spans="1:5" ht="19.95" customHeight="1" x14ac:dyDescent="0.3">
      <c r="A48" s="2">
        <v>47</v>
      </c>
      <c r="B48" s="8"/>
      <c r="C48" s="3"/>
      <c r="D48" s="9">
        <f t="shared" si="0"/>
        <v>8.0291175929464806</v>
      </c>
      <c r="E48" s="2">
        <f>'1.(g-b)'!H48</f>
        <v>7.1612740129833163</v>
      </c>
    </row>
    <row r="49" spans="1:5" ht="19.95" customHeight="1" thickBot="1" x14ac:dyDescent="0.35">
      <c r="A49" s="2">
        <v>48</v>
      </c>
      <c r="B49" s="10"/>
      <c r="C49" s="11"/>
      <c r="D49" s="12">
        <f t="shared" si="0"/>
        <v>8.1999498821581085</v>
      </c>
      <c r="E49" s="2">
        <f>'1.(g-b)'!H49</f>
        <v>6.903244228192329</v>
      </c>
    </row>
  </sheetData>
  <phoneticPr fontId="1" type="noConversion"/>
  <pageMargins left="0.7" right="0.7" top="0.75" bottom="0.75" header="0.3" footer="0.3"/>
  <pageSetup paperSize="9" scale="4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661F-DA0A-4BCA-8A10-A73F2A139D98}">
  <sheetPr>
    <pageSetUpPr fitToPage="1"/>
  </sheetPr>
  <dimension ref="A1:E49"/>
  <sheetViews>
    <sheetView zoomScale="70" zoomScaleNormal="70" workbookViewId="0"/>
  </sheetViews>
  <sheetFormatPr defaultColWidth="18.58203125" defaultRowHeight="19.95" customHeight="1" x14ac:dyDescent="0.3"/>
  <cols>
    <col min="1" max="4" width="18.58203125" style="2"/>
    <col min="5" max="5" width="28.75" style="2" bestFit="1" customWidth="1"/>
    <col min="6" max="16384" width="18.58203125" style="2"/>
  </cols>
  <sheetData>
    <row r="1" spans="1:5" ht="19.95" customHeight="1" x14ac:dyDescent="0.3">
      <c r="A1" s="2" t="s">
        <v>0</v>
      </c>
      <c r="B1" s="2" t="s">
        <v>10</v>
      </c>
      <c r="C1" s="2" t="s">
        <v>20</v>
      </c>
      <c r="D1" s="2" t="s">
        <v>13</v>
      </c>
      <c r="E1" s="16" t="s">
        <v>23</v>
      </c>
    </row>
    <row r="2" spans="1:5" ht="19.95" customHeight="1" x14ac:dyDescent="0.3">
      <c r="A2" s="2">
        <v>1</v>
      </c>
      <c r="B2" s="2">
        <f>'1.(g-b)'!H2</f>
        <v>0.31986475208604631</v>
      </c>
      <c r="C2" s="2">
        <f>A2*'1.(g-c)'!$J$4+'1.(g-c)'!$J$3</f>
        <v>8.8611695545401326E-2</v>
      </c>
      <c r="D2" s="2">
        <f>B2/C2</f>
        <v>3.6097351497146284</v>
      </c>
      <c r="E2" s="17">
        <f>(D2+D14+D26+D38)/4</f>
        <v>1.5104829474448076</v>
      </c>
    </row>
    <row r="3" spans="1:5" ht="19.95" customHeight="1" x14ac:dyDescent="0.3">
      <c r="A3" s="2">
        <v>2</v>
      </c>
      <c r="B3" s="2">
        <f>'1.(g-b)'!H3</f>
        <v>1.1444562311639808</v>
      </c>
      <c r="C3" s="2">
        <f>A3*'1.(g-c)'!$J$4+'1.(g-c)'!$J$3</f>
        <v>0.25944398475702857</v>
      </c>
      <c r="D3" s="2">
        <f t="shared" ref="D3:D49" si="0">B3/C3</f>
        <v>4.4111881500577992</v>
      </c>
      <c r="E3" s="17">
        <f t="shared" ref="E3:E13" si="1">(D3+D15+D27+D39)/4</f>
        <v>1.7954221095530718</v>
      </c>
    </row>
    <row r="4" spans="1:5" ht="19.95" customHeight="1" x14ac:dyDescent="0.3">
      <c r="A4" s="2">
        <v>3</v>
      </c>
      <c r="B4" s="2">
        <f>'1.(g-b)'!H4</f>
        <v>1.0886664010974836</v>
      </c>
      <c r="C4" s="2">
        <f>A4*'1.(g-c)'!$J$4+'1.(g-c)'!$J$3</f>
        <v>0.43027627396865586</v>
      </c>
      <c r="D4" s="2">
        <f t="shared" si="0"/>
        <v>2.5301567085169774</v>
      </c>
      <c r="E4" s="17">
        <f t="shared" si="1"/>
        <v>1.3963392201229183</v>
      </c>
    </row>
    <row r="5" spans="1:5" ht="19.95" customHeight="1" x14ac:dyDescent="0.3">
      <c r="A5" s="2">
        <v>4</v>
      </c>
      <c r="B5" s="2">
        <f>'1.(g-b)'!H5</f>
        <v>1.56713005191419</v>
      </c>
      <c r="C5" s="2">
        <f>A5*'1.(g-c)'!$J$4+'1.(g-c)'!$J$3</f>
        <v>0.60110856318028305</v>
      </c>
      <c r="D5" s="2">
        <f t="shared" si="0"/>
        <v>2.6070665898069731</v>
      </c>
      <c r="E5" s="17">
        <f t="shared" si="1"/>
        <v>1.6200310214316977</v>
      </c>
    </row>
    <row r="6" spans="1:5" ht="19.95" customHeight="1" x14ac:dyDescent="0.3">
      <c r="A6" s="2">
        <v>5</v>
      </c>
      <c r="B6" s="2">
        <f>'1.(g-b)'!H6</f>
        <v>2.0490351087571739</v>
      </c>
      <c r="C6" s="2">
        <f>A6*'1.(g-c)'!$J$4+'1.(g-c)'!$J$3</f>
        <v>0.77194085239191024</v>
      </c>
      <c r="D6" s="2">
        <f t="shared" si="0"/>
        <v>2.6543939246227244</v>
      </c>
      <c r="E6" s="17">
        <f t="shared" si="1"/>
        <v>1.5549773771524218</v>
      </c>
    </row>
    <row r="7" spans="1:5" ht="19.95" customHeight="1" x14ac:dyDescent="0.3">
      <c r="A7" s="2">
        <v>6</v>
      </c>
      <c r="B7" s="2">
        <f>'1.(g-b)'!H7</f>
        <v>0.45950005357004819</v>
      </c>
      <c r="C7" s="2">
        <f>A7*'1.(g-c)'!$J$4+'1.(g-c)'!$J$3</f>
        <v>0.94277314160353765</v>
      </c>
      <c r="D7" s="2">
        <f t="shared" si="0"/>
        <v>0.48739196450643135</v>
      </c>
      <c r="E7" s="17">
        <f t="shared" si="1"/>
        <v>0.96308092026370928</v>
      </c>
    </row>
    <row r="8" spans="1:5" ht="19.95" customHeight="1" x14ac:dyDescent="0.3">
      <c r="A8" s="2">
        <v>7</v>
      </c>
      <c r="B8" s="2">
        <f>'1.(g-b)'!H8</f>
        <v>1.6888676155843858</v>
      </c>
      <c r="C8" s="2">
        <f>A8*'1.(g-c)'!$J$4+'1.(g-c)'!$J$3</f>
        <v>1.1136054308151648</v>
      </c>
      <c r="D8" s="2">
        <f t="shared" si="0"/>
        <v>1.5165763104694328</v>
      </c>
      <c r="E8" s="17">
        <f t="shared" si="1"/>
        <v>1.2688028120239565</v>
      </c>
    </row>
    <row r="9" spans="1:5" ht="19.95" customHeight="1" x14ac:dyDescent="0.3">
      <c r="A9" s="2">
        <v>8</v>
      </c>
      <c r="B9" s="2">
        <f>'1.(g-b)'!H9</f>
        <v>1.0839573783668033</v>
      </c>
      <c r="C9" s="2">
        <f>A9*'1.(g-c)'!$J$4+'1.(g-c)'!$J$3</f>
        <v>1.284437720026792</v>
      </c>
      <c r="D9" s="2">
        <f t="shared" si="0"/>
        <v>0.84391587187597783</v>
      </c>
      <c r="E9" s="17">
        <f t="shared" si="1"/>
        <v>1.0118230835609869</v>
      </c>
    </row>
    <row r="10" spans="1:5" ht="19.95" customHeight="1" x14ac:dyDescent="0.3">
      <c r="A10" s="2">
        <v>9</v>
      </c>
      <c r="B10" s="2">
        <f>'1.(g-b)'!H10</f>
        <v>0.49323053239443787</v>
      </c>
      <c r="C10" s="2">
        <f>A10*'1.(g-c)'!$J$4+'1.(g-c)'!$J$3</f>
        <v>1.4552700092384192</v>
      </c>
      <c r="D10" s="2">
        <f t="shared" si="0"/>
        <v>0.33892716077654778</v>
      </c>
      <c r="E10" s="17">
        <f t="shared" si="1"/>
        <v>0.80749865601695292</v>
      </c>
    </row>
    <row r="11" spans="1:5" ht="19.95" customHeight="1" x14ac:dyDescent="0.3">
      <c r="A11" s="2">
        <v>10</v>
      </c>
      <c r="B11" s="2">
        <f>'1.(g-b)'!H11</f>
        <v>0.49062043269532796</v>
      </c>
      <c r="C11" s="2">
        <f>A11*'1.(g-c)'!$J$4+'1.(g-c)'!$J$3</f>
        <v>1.6261022984500464</v>
      </c>
      <c r="D11" s="2">
        <f t="shared" si="0"/>
        <v>0.30171560126504532</v>
      </c>
      <c r="E11" s="17">
        <f t="shared" si="1"/>
        <v>0.778862033214895</v>
      </c>
    </row>
    <row r="12" spans="1:5" ht="19.95" customHeight="1" x14ac:dyDescent="0.3">
      <c r="A12" s="2">
        <v>11</v>
      </c>
      <c r="B12" s="2">
        <f>'1.(g-b)'!H12</f>
        <v>0.78305642923255014</v>
      </c>
      <c r="C12" s="2">
        <f>A12*'1.(g-c)'!$J$4+'1.(g-c)'!$J$3</f>
        <v>1.7969345876616738</v>
      </c>
      <c r="D12" s="2">
        <f t="shared" si="0"/>
        <v>0.43577347478826745</v>
      </c>
      <c r="E12" s="17">
        <f t="shared" si="1"/>
        <v>0.76058862272656169</v>
      </c>
    </row>
    <row r="13" spans="1:5" ht="19.95" customHeight="1" thickBot="1" x14ac:dyDescent="0.35">
      <c r="A13" s="2">
        <v>12</v>
      </c>
      <c r="B13" s="2">
        <f>'1.(g-b)'!H13</f>
        <v>1.8142216461913603</v>
      </c>
      <c r="C13" s="2">
        <f>A13*'1.(g-c)'!$J$4+'1.(g-c)'!$J$3</f>
        <v>1.9677668768733012</v>
      </c>
      <c r="D13" s="2">
        <f t="shared" si="0"/>
        <v>0.92196980623745539</v>
      </c>
      <c r="E13" s="18">
        <f t="shared" si="1"/>
        <v>0.84118662327205529</v>
      </c>
    </row>
    <row r="14" spans="1:5" ht="19.95" customHeight="1" x14ac:dyDescent="0.3">
      <c r="A14" s="2">
        <v>13</v>
      </c>
      <c r="B14" s="2">
        <f>'1.(g-b)'!H14</f>
        <v>1.4063395708405799</v>
      </c>
      <c r="C14" s="2">
        <f>A14*'1.(g-c)'!$J$4+'1.(g-c)'!$J$3</f>
        <v>2.1385991660849282</v>
      </c>
      <c r="D14" s="2">
        <f t="shared" si="0"/>
        <v>0.65759848462632908</v>
      </c>
      <c r="E14" s="2">
        <f>E2</f>
        <v>1.5104829474448076</v>
      </c>
    </row>
    <row r="15" spans="1:5" ht="19.95" customHeight="1" x14ac:dyDescent="0.3">
      <c r="A15" s="2">
        <v>14</v>
      </c>
      <c r="B15" s="2">
        <f>'1.(g-b)'!H15</f>
        <v>2.2706539828550776</v>
      </c>
      <c r="C15" s="2">
        <f>A15*'1.(g-c)'!$J$4+'1.(g-c)'!$J$3</f>
        <v>2.3094314552965556</v>
      </c>
      <c r="D15" s="2">
        <f t="shared" si="0"/>
        <v>0.98320908275820706</v>
      </c>
      <c r="E15" s="2">
        <f t="shared" ref="E15:E49" si="2">E3</f>
        <v>1.7954221095530718</v>
      </c>
    </row>
    <row r="16" spans="1:5" ht="19.95" customHeight="1" x14ac:dyDescent="0.3">
      <c r="A16" s="2">
        <v>15</v>
      </c>
      <c r="B16" s="2">
        <f>'1.(g-b)'!H16</f>
        <v>3.0063437790844048</v>
      </c>
      <c r="C16" s="2">
        <f>A16*'1.(g-c)'!$J$4+'1.(g-c)'!$J$3</f>
        <v>2.4802637445081825</v>
      </c>
      <c r="D16" s="2">
        <f t="shared" si="0"/>
        <v>1.2121064889736313</v>
      </c>
      <c r="E16" s="2">
        <f t="shared" si="2"/>
        <v>1.3963392201229183</v>
      </c>
    </row>
    <row r="17" spans="1:5" ht="19.95" customHeight="1" x14ac:dyDescent="0.3">
      <c r="A17" s="2">
        <v>16</v>
      </c>
      <c r="B17" s="2">
        <f>'1.(g-b)'!H17</f>
        <v>4.0934989530941106</v>
      </c>
      <c r="C17" s="2">
        <f>A17*'1.(g-c)'!$J$4+'1.(g-c)'!$J$3</f>
        <v>2.65109603371981</v>
      </c>
      <c r="D17" s="2">
        <f t="shared" si="0"/>
        <v>1.5440779590886544</v>
      </c>
      <c r="E17" s="2">
        <f t="shared" si="2"/>
        <v>1.6200310214316977</v>
      </c>
    </row>
    <row r="18" spans="1:5" ht="19.95" customHeight="1" x14ac:dyDescent="0.3">
      <c r="A18" s="2">
        <v>17</v>
      </c>
      <c r="B18" s="2">
        <f>'1.(g-b)'!H18</f>
        <v>3.155980756762196</v>
      </c>
      <c r="C18" s="2">
        <f>A18*'1.(g-c)'!$J$4+'1.(g-c)'!$J$3</f>
        <v>2.8219283229314374</v>
      </c>
      <c r="D18" s="2">
        <f t="shared" si="0"/>
        <v>1.1183773631371838</v>
      </c>
      <c r="E18" s="2">
        <f t="shared" si="2"/>
        <v>1.5549773771524218</v>
      </c>
    </row>
    <row r="19" spans="1:5" ht="19.95" customHeight="1" x14ac:dyDescent="0.3">
      <c r="A19" s="2">
        <v>18</v>
      </c>
      <c r="B19" s="2">
        <f>'1.(g-b)'!H19</f>
        <v>3.6299633005032561</v>
      </c>
      <c r="C19" s="2">
        <f>A19*'1.(g-c)'!$J$4+'1.(g-c)'!$J$3</f>
        <v>2.9927606121430643</v>
      </c>
      <c r="D19" s="2">
        <f t="shared" si="0"/>
        <v>1.2129146867860914</v>
      </c>
      <c r="E19" s="2">
        <f t="shared" si="2"/>
        <v>0.96308092026370928</v>
      </c>
    </row>
    <row r="20" spans="1:5" ht="19.95" customHeight="1" x14ac:dyDescent="0.3">
      <c r="A20" s="2">
        <v>19</v>
      </c>
      <c r="B20" s="2">
        <f>'1.(g-b)'!H20</f>
        <v>3.9897560443122395</v>
      </c>
      <c r="C20" s="2">
        <f>A20*'1.(g-c)'!$J$4+'1.(g-c)'!$J$3</f>
        <v>3.1635929013546917</v>
      </c>
      <c r="D20" s="2">
        <f t="shared" si="0"/>
        <v>1.2611471098584695</v>
      </c>
      <c r="E20" s="2">
        <f t="shared" si="2"/>
        <v>1.2688028120239565</v>
      </c>
    </row>
    <row r="21" spans="1:5" ht="19.95" customHeight="1" x14ac:dyDescent="0.3">
      <c r="A21" s="2">
        <v>20</v>
      </c>
      <c r="B21" s="2">
        <f>'1.(g-b)'!H21</f>
        <v>3.7966994028863956</v>
      </c>
      <c r="C21" s="2">
        <f>A21*'1.(g-c)'!$J$4+'1.(g-c)'!$J$3</f>
        <v>3.3344251905663187</v>
      </c>
      <c r="D21" s="2">
        <f t="shared" si="0"/>
        <v>1.1386368522010728</v>
      </c>
      <c r="E21" s="2">
        <f t="shared" si="2"/>
        <v>1.0118230835609869</v>
      </c>
    </row>
    <row r="22" spans="1:5" ht="19.95" customHeight="1" x14ac:dyDescent="0.3">
      <c r="A22" s="2">
        <v>21</v>
      </c>
      <c r="B22" s="2">
        <f>'1.(g-b)'!H22</f>
        <v>2.7923703010604224</v>
      </c>
      <c r="C22" s="2">
        <f>A22*'1.(g-c)'!$J$4+'1.(g-c)'!$J$3</f>
        <v>3.5052574797779461</v>
      </c>
      <c r="D22" s="2">
        <f t="shared" si="0"/>
        <v>0.79662344839709631</v>
      </c>
      <c r="E22" s="2">
        <f t="shared" si="2"/>
        <v>0.80749865601695292</v>
      </c>
    </row>
    <row r="23" spans="1:5" ht="19.95" customHeight="1" x14ac:dyDescent="0.3">
      <c r="A23" s="2">
        <v>22</v>
      </c>
      <c r="B23" s="2">
        <f>'1.(g-b)'!H23</f>
        <v>2.9301043348950904</v>
      </c>
      <c r="C23" s="2">
        <f>A23*'1.(g-c)'!$J$4+'1.(g-c)'!$J$3</f>
        <v>3.6760897689895735</v>
      </c>
      <c r="D23" s="2">
        <f t="shared" si="0"/>
        <v>0.79707094195919814</v>
      </c>
      <c r="E23" s="2">
        <f t="shared" si="2"/>
        <v>0.778862033214895</v>
      </c>
    </row>
    <row r="24" spans="1:5" ht="19.95" customHeight="1" x14ac:dyDescent="0.3">
      <c r="A24" s="2">
        <v>23</v>
      </c>
      <c r="B24" s="2">
        <f>'1.(g-b)'!H24</f>
        <v>2.8443695661371096</v>
      </c>
      <c r="C24" s="2">
        <f>A24*'1.(g-c)'!$J$4+'1.(g-c)'!$J$3</f>
        <v>3.8469220582012005</v>
      </c>
      <c r="D24" s="2">
        <f t="shared" si="0"/>
        <v>0.73938840535467487</v>
      </c>
      <c r="E24" s="2">
        <f t="shared" si="2"/>
        <v>0.76058862272656169</v>
      </c>
    </row>
    <row r="25" spans="1:5" ht="19.95" customHeight="1" x14ac:dyDescent="0.3">
      <c r="A25" s="2">
        <v>24</v>
      </c>
      <c r="B25" s="2">
        <f>'1.(g-b)'!H25</f>
        <v>2.8578946944738601</v>
      </c>
      <c r="C25" s="2">
        <f>A25*'1.(g-c)'!$J$4+'1.(g-c)'!$J$3</f>
        <v>4.0177543474128283</v>
      </c>
      <c r="D25" s="2">
        <f t="shared" si="0"/>
        <v>0.71131643384672283</v>
      </c>
      <c r="E25" s="2">
        <f t="shared" si="2"/>
        <v>0.84118662327205529</v>
      </c>
    </row>
    <row r="26" spans="1:5" ht="19.95" customHeight="1" x14ac:dyDescent="0.3">
      <c r="A26" s="2">
        <v>25</v>
      </c>
      <c r="B26" s="2">
        <f>'1.(g-b)'!H26</f>
        <v>4.516597682502514</v>
      </c>
      <c r="C26" s="2">
        <f>A26*'1.(g-c)'!$J$4+'1.(g-c)'!$J$3</f>
        <v>4.1885866366244553</v>
      </c>
      <c r="D26" s="2">
        <f t="shared" si="0"/>
        <v>1.0783106747774949</v>
      </c>
      <c r="E26" s="2">
        <f>E14</f>
        <v>1.5104829474448076</v>
      </c>
    </row>
    <row r="27" spans="1:5" ht="19.95" customHeight="1" x14ac:dyDescent="0.3">
      <c r="A27" s="2">
        <v>26</v>
      </c>
      <c r="B27" s="2">
        <f>'1.(g-b)'!H27</f>
        <v>4.2062903581826543</v>
      </c>
      <c r="C27" s="2">
        <f>A27*'1.(g-c)'!$J$4+'1.(g-c)'!$J$3</f>
        <v>4.3594189258360823</v>
      </c>
      <c r="D27" s="2">
        <f t="shared" si="0"/>
        <v>0.96487408751980408</v>
      </c>
      <c r="E27" s="2">
        <f t="shared" si="2"/>
        <v>1.7954221095530718</v>
      </c>
    </row>
    <row r="28" spans="1:5" ht="19.95" customHeight="1" x14ac:dyDescent="0.3">
      <c r="A28" s="2">
        <v>27</v>
      </c>
      <c r="B28" s="2">
        <f>'1.(g-b)'!H28</f>
        <v>3.7835861160075606</v>
      </c>
      <c r="C28" s="2">
        <f>A28*'1.(g-c)'!$J$4+'1.(g-c)'!$J$3</f>
        <v>4.5302512150477092</v>
      </c>
      <c r="D28" s="2">
        <f t="shared" si="0"/>
        <v>0.83518240742146455</v>
      </c>
      <c r="E28" s="2">
        <f t="shared" si="2"/>
        <v>1.3963392201229183</v>
      </c>
    </row>
    <row r="29" spans="1:5" ht="19.95" customHeight="1" x14ac:dyDescent="0.3">
      <c r="A29" s="2">
        <v>28</v>
      </c>
      <c r="B29" s="2">
        <f>'1.(g-b)'!H29</f>
        <v>5.8337202508880157</v>
      </c>
      <c r="C29" s="2">
        <f>A29*'1.(g-c)'!$J$4+'1.(g-c)'!$J$3</f>
        <v>4.7010835042593371</v>
      </c>
      <c r="D29" s="2">
        <f t="shared" si="0"/>
        <v>1.2409309993329138</v>
      </c>
      <c r="E29" s="2">
        <f t="shared" si="2"/>
        <v>1.6200310214316977</v>
      </c>
    </row>
    <row r="30" spans="1:5" ht="19.95" customHeight="1" x14ac:dyDescent="0.3">
      <c r="A30" s="2">
        <v>29</v>
      </c>
      <c r="B30" s="2">
        <f>'1.(g-b)'!H30</f>
        <v>6.895107072989398</v>
      </c>
      <c r="C30" s="2">
        <f>A30*'1.(g-c)'!$J$4+'1.(g-c)'!$J$3</f>
        <v>4.871915793470964</v>
      </c>
      <c r="D30" s="2">
        <f t="shared" si="0"/>
        <v>1.4152763235829708</v>
      </c>
      <c r="E30" s="2">
        <f t="shared" si="2"/>
        <v>1.5549773771524218</v>
      </c>
    </row>
    <row r="31" spans="1:5" ht="19.95" customHeight="1" x14ac:dyDescent="0.3">
      <c r="A31" s="2">
        <v>30</v>
      </c>
      <c r="B31" s="2">
        <f>'1.(g-b)'!H31</f>
        <v>5.3756861042840001</v>
      </c>
      <c r="C31" s="2">
        <f>A31*'1.(g-c)'!$J$4+'1.(g-c)'!$J$3</f>
        <v>5.042748082682591</v>
      </c>
      <c r="D31" s="2">
        <f t="shared" si="0"/>
        <v>1.0660231318603359</v>
      </c>
      <c r="E31" s="2">
        <f t="shared" si="2"/>
        <v>0.96308092026370928</v>
      </c>
    </row>
    <row r="32" spans="1:5" ht="19.95" customHeight="1" x14ac:dyDescent="0.3">
      <c r="A32" s="2">
        <v>31</v>
      </c>
      <c r="B32" s="2">
        <f>'1.(g-b)'!H32</f>
        <v>5.8340821492902224</v>
      </c>
      <c r="C32" s="2">
        <f>A32*'1.(g-c)'!$J$4+'1.(g-c)'!$J$3</f>
        <v>5.2135803718942189</v>
      </c>
      <c r="D32" s="2">
        <f t="shared" si="0"/>
        <v>1.1190164403604581</v>
      </c>
      <c r="E32" s="2">
        <f t="shared" si="2"/>
        <v>1.2688028120239565</v>
      </c>
    </row>
    <row r="33" spans="1:5" ht="19.95" customHeight="1" x14ac:dyDescent="0.3">
      <c r="A33" s="2">
        <v>32</v>
      </c>
      <c r="B33" s="2">
        <f>'1.(g-b)'!H33</f>
        <v>5.8266752017408612</v>
      </c>
      <c r="C33" s="2">
        <f>A33*'1.(g-c)'!$J$4+'1.(g-c)'!$J$3</f>
        <v>5.3844126611058458</v>
      </c>
      <c r="D33" s="2">
        <f t="shared" si="0"/>
        <v>1.0821375642007691</v>
      </c>
      <c r="E33" s="2">
        <f t="shared" si="2"/>
        <v>1.0118230835609869</v>
      </c>
    </row>
    <row r="34" spans="1:5" ht="19.95" customHeight="1" x14ac:dyDescent="0.3">
      <c r="A34" s="2">
        <v>33</v>
      </c>
      <c r="B34" s="2">
        <f>'1.(g-b)'!H34</f>
        <v>5.9826082646499152</v>
      </c>
      <c r="C34" s="2">
        <f>A34*'1.(g-c)'!$J$4+'1.(g-c)'!$J$3</f>
        <v>5.5552449503174728</v>
      </c>
      <c r="D34" s="2">
        <f t="shared" si="0"/>
        <v>1.0769296976379088</v>
      </c>
      <c r="E34" s="2">
        <f t="shared" si="2"/>
        <v>0.80749865601695292</v>
      </c>
    </row>
    <row r="35" spans="1:5" ht="19.95" customHeight="1" x14ac:dyDescent="0.3">
      <c r="A35" s="2">
        <v>34</v>
      </c>
      <c r="B35" s="2">
        <f>'1.(g-b)'!H35</f>
        <v>5.348399654327701</v>
      </c>
      <c r="C35" s="2">
        <f>A35*'1.(g-c)'!$J$4+'1.(g-c)'!$J$3</f>
        <v>5.7260772395291006</v>
      </c>
      <c r="D35" s="2">
        <f t="shared" si="0"/>
        <v>0.93404252695123291</v>
      </c>
      <c r="E35" s="2">
        <f t="shared" si="2"/>
        <v>0.778862033214895</v>
      </c>
    </row>
    <row r="36" spans="1:5" ht="19.95" customHeight="1" x14ac:dyDescent="0.3">
      <c r="A36" s="2">
        <v>35</v>
      </c>
      <c r="B36" s="2">
        <f>'1.(g-b)'!H36</f>
        <v>5.6967194651098305</v>
      </c>
      <c r="C36" s="2">
        <f>A36*'1.(g-c)'!$J$4+'1.(g-c)'!$J$3</f>
        <v>5.8969095287407276</v>
      </c>
      <c r="D36" s="2">
        <f t="shared" si="0"/>
        <v>0.96605169832516535</v>
      </c>
      <c r="E36" s="2">
        <f t="shared" si="2"/>
        <v>0.76058862272656169</v>
      </c>
    </row>
    <row r="37" spans="1:5" ht="19.95" customHeight="1" x14ac:dyDescent="0.3">
      <c r="A37" s="2">
        <v>36</v>
      </c>
      <c r="B37" s="2">
        <f>'1.(g-b)'!H37</f>
        <v>5.3461005261095753</v>
      </c>
      <c r="C37" s="2">
        <f>A37*'1.(g-c)'!$J$4+'1.(g-c)'!$J$3</f>
        <v>6.0677418179523546</v>
      </c>
      <c r="D37" s="2">
        <f t="shared" si="0"/>
        <v>0.88106921594658305</v>
      </c>
      <c r="E37" s="2">
        <f t="shared" si="2"/>
        <v>0.84118662327205529</v>
      </c>
    </row>
    <row r="38" spans="1:5" ht="19.95" customHeight="1" x14ac:dyDescent="0.3">
      <c r="A38" s="2">
        <v>37</v>
      </c>
      <c r="B38" s="2">
        <f>'1.(g-b)'!H38</f>
        <v>4.3438410479927754</v>
      </c>
      <c r="C38" s="2">
        <f>A38*'1.(g-c)'!$J$4+'1.(g-c)'!$J$3</f>
        <v>6.2385741071639824</v>
      </c>
      <c r="D38" s="2">
        <f t="shared" si="0"/>
        <v>0.69628748066077861</v>
      </c>
      <c r="E38" s="2">
        <f>E26</f>
        <v>1.5104829474448076</v>
      </c>
    </row>
    <row r="39" spans="1:5" ht="19.95" customHeight="1" x14ac:dyDescent="0.3">
      <c r="A39" s="2">
        <v>38</v>
      </c>
      <c r="B39" s="2">
        <f>'1.(g-b)'!H39</f>
        <v>5.2712055358062848</v>
      </c>
      <c r="C39" s="2">
        <f>A39*'1.(g-c)'!$J$4+'1.(g-c)'!$J$3</f>
        <v>6.4094063963756094</v>
      </c>
      <c r="D39" s="2">
        <f t="shared" si="0"/>
        <v>0.82241711787647698</v>
      </c>
      <c r="E39" s="2">
        <f t="shared" si="2"/>
        <v>1.7954221095530718</v>
      </c>
    </row>
    <row r="40" spans="1:5" ht="19.95" customHeight="1" x14ac:dyDescent="0.3">
      <c r="A40" s="2">
        <v>39</v>
      </c>
      <c r="B40" s="2">
        <f>'1.(g-b)'!H40</f>
        <v>6.6322967672084623</v>
      </c>
      <c r="C40" s="2">
        <f>A40*'1.(g-c)'!$J$4+'1.(g-c)'!$J$3</f>
        <v>6.5802386855872363</v>
      </c>
      <c r="D40" s="2">
        <f t="shared" si="0"/>
        <v>1.0079112755796</v>
      </c>
      <c r="E40" s="2">
        <f t="shared" si="2"/>
        <v>1.3963392201229183</v>
      </c>
    </row>
    <row r="41" spans="1:5" ht="19.95" customHeight="1" x14ac:dyDescent="0.3">
      <c r="A41" s="2">
        <v>40</v>
      </c>
      <c r="B41" s="2">
        <f>'1.(g-b)'!H41</f>
        <v>7.3454929006767795</v>
      </c>
      <c r="C41" s="2">
        <f>A41*'1.(g-c)'!$J$4+'1.(g-c)'!$J$3</f>
        <v>6.7510709747988633</v>
      </c>
      <c r="D41" s="2">
        <f t="shared" si="0"/>
        <v>1.0880485374982487</v>
      </c>
      <c r="E41" s="2">
        <f t="shared" si="2"/>
        <v>1.6200310214316977</v>
      </c>
    </row>
    <row r="42" spans="1:5" ht="19.95" customHeight="1" x14ac:dyDescent="0.3">
      <c r="A42" s="2">
        <v>41</v>
      </c>
      <c r="B42" s="2">
        <f>'1.(g-b)'!H42</f>
        <v>7.1424482346991827</v>
      </c>
      <c r="C42" s="2">
        <f>A42*'1.(g-c)'!$J$4+'1.(g-c)'!$J$3</f>
        <v>6.9219032640104912</v>
      </c>
      <c r="D42" s="2">
        <f t="shared" si="0"/>
        <v>1.031861897266809</v>
      </c>
      <c r="E42" s="2">
        <f t="shared" si="2"/>
        <v>1.5549773771524218</v>
      </c>
    </row>
    <row r="43" spans="1:5" ht="19.95" customHeight="1" x14ac:dyDescent="0.3">
      <c r="A43" s="2">
        <v>42</v>
      </c>
      <c r="B43" s="2">
        <f>'1.(g-b)'!H43</f>
        <v>7.7026675302316328</v>
      </c>
      <c r="C43" s="2">
        <f>A43*'1.(g-c)'!$J$4+'1.(g-c)'!$J$3</f>
        <v>7.0927355532221181</v>
      </c>
      <c r="D43" s="2">
        <f t="shared" si="0"/>
        <v>1.0859938979019783</v>
      </c>
      <c r="E43" s="2">
        <f t="shared" si="2"/>
        <v>0.96308092026370928</v>
      </c>
    </row>
    <row r="44" spans="1:5" ht="19.95" customHeight="1" x14ac:dyDescent="0.3">
      <c r="A44" s="2">
        <v>43</v>
      </c>
      <c r="B44" s="2">
        <f>'1.(g-b)'!H44</f>
        <v>8.5599068728011449</v>
      </c>
      <c r="C44" s="2">
        <f>A44*'1.(g-c)'!$J$4+'1.(g-c)'!$J$3</f>
        <v>7.2635678424337451</v>
      </c>
      <c r="D44" s="2">
        <f t="shared" si="0"/>
        <v>1.1784713874074653</v>
      </c>
      <c r="E44" s="2">
        <f t="shared" si="2"/>
        <v>1.2688028120239565</v>
      </c>
    </row>
    <row r="45" spans="1:5" ht="19.95" customHeight="1" x14ac:dyDescent="0.3">
      <c r="A45" s="2">
        <v>44</v>
      </c>
      <c r="B45" s="2">
        <f>'1.(g-b)'!H45</f>
        <v>7.3050567798855939</v>
      </c>
      <c r="C45" s="2">
        <f>A45*'1.(g-c)'!$J$4+'1.(g-c)'!$J$3</f>
        <v>7.4344001316453729</v>
      </c>
      <c r="D45" s="2">
        <f t="shared" si="0"/>
        <v>0.98260204596612788</v>
      </c>
      <c r="E45" s="2">
        <f t="shared" si="2"/>
        <v>1.0118230835609869</v>
      </c>
    </row>
    <row r="46" spans="1:5" ht="19.95" customHeight="1" x14ac:dyDescent="0.3">
      <c r="A46" s="2">
        <v>45</v>
      </c>
      <c r="B46" s="2">
        <f>'1.(g-b)'!H46</f>
        <v>7.7384328742834745</v>
      </c>
      <c r="C46" s="2">
        <f>A46*'1.(g-c)'!$J$4+'1.(g-c)'!$J$3</f>
        <v>7.6052324208569999</v>
      </c>
      <c r="D46" s="2">
        <f t="shared" si="0"/>
        <v>1.0175143172562588</v>
      </c>
      <c r="E46" s="2">
        <f t="shared" si="2"/>
        <v>0.80749865601695292</v>
      </c>
    </row>
    <row r="47" spans="1:5" ht="19.95" customHeight="1" x14ac:dyDescent="0.3">
      <c r="A47" s="2">
        <v>46</v>
      </c>
      <c r="B47" s="2">
        <f>'1.(g-b)'!H47</f>
        <v>8.4185158877854338</v>
      </c>
      <c r="C47" s="2">
        <f>A47*'1.(g-c)'!$J$4+'1.(g-c)'!$J$3</f>
        <v>7.7760647100686269</v>
      </c>
      <c r="D47" s="2">
        <f t="shared" si="0"/>
        <v>1.0826190626841037</v>
      </c>
      <c r="E47" s="2">
        <f t="shared" si="2"/>
        <v>0.778862033214895</v>
      </c>
    </row>
    <row r="48" spans="1:5" ht="19.95" customHeight="1" x14ac:dyDescent="0.3">
      <c r="A48" s="2">
        <v>47</v>
      </c>
      <c r="B48" s="2">
        <f>'1.(g-b)'!H48</f>
        <v>7.1612740129833163</v>
      </c>
      <c r="C48" s="2">
        <f>A48*'1.(g-c)'!$J$4+'1.(g-c)'!$J$3</f>
        <v>7.9468969992802547</v>
      </c>
      <c r="D48" s="2">
        <f t="shared" si="0"/>
        <v>0.90114091243813887</v>
      </c>
      <c r="E48" s="2">
        <f t="shared" si="2"/>
        <v>0.76058862272656169</v>
      </c>
    </row>
    <row r="49" spans="1:5" ht="19.95" customHeight="1" x14ac:dyDescent="0.3">
      <c r="A49" s="2">
        <v>48</v>
      </c>
      <c r="B49" s="2">
        <f>'1.(g-b)'!H49</f>
        <v>6.903244228192329</v>
      </c>
      <c r="C49" s="2">
        <f>A49*'1.(g-c)'!$J$4+'1.(g-c)'!$J$3</f>
        <v>8.1177292884918835</v>
      </c>
      <c r="D49" s="2">
        <f t="shared" si="0"/>
        <v>0.85039103705745989</v>
      </c>
      <c r="E49" s="2">
        <f t="shared" si="2"/>
        <v>0.84118662327205529</v>
      </c>
    </row>
  </sheetData>
  <phoneticPr fontId="1" type="noConversion"/>
  <pageMargins left="0.7" right="0.7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1.(a)</vt:lpstr>
      <vt:lpstr>1.(b)</vt:lpstr>
      <vt:lpstr>1.(c)</vt:lpstr>
      <vt:lpstr>1.(d)</vt:lpstr>
      <vt:lpstr>1.(e)</vt:lpstr>
      <vt:lpstr>1.(f)</vt:lpstr>
      <vt:lpstr>1.(g-b)</vt:lpstr>
      <vt:lpstr>1.(g-c)</vt:lpstr>
      <vt:lpstr>1.(g-d)</vt:lpstr>
      <vt:lpstr>1.(g-e)</vt:lpstr>
      <vt:lpstr>1.(g-f)</vt:lpstr>
      <vt:lpstr>2.(1-e)</vt:lpstr>
      <vt:lpstr>2.(1-f)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王泓達</dc:creator>
  <cp:lastModifiedBy>王泓達</cp:lastModifiedBy>
  <cp:lastPrinted>2024-09-21T06:31:44Z</cp:lastPrinted>
  <dcterms:created xsi:type="dcterms:W3CDTF">2024-09-16T09:37:34Z</dcterms:created>
  <dcterms:modified xsi:type="dcterms:W3CDTF">2024-09-22T10:48:46Z</dcterms:modified>
</cp:coreProperties>
</file>