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Books\Маг_1_семестр\Системный анализ\Задания\Лаб_5\"/>
    </mc:Choice>
  </mc:AlternateContent>
  <xr:revisionPtr revIDLastSave="0" documentId="13_ncr:1_{E523CAF9-30FC-4E5C-B74F-7C3C3ECEF7D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  <sheet name="Лист2" sheetId="2" r:id="rId2"/>
  </sheets>
  <definedNames>
    <definedName name="solver_adj" localSheetId="0" hidden="1">Лист1!$J$32:$K$32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Лист1!$K$36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4" i="1" l="1"/>
  <c r="M34" i="1"/>
  <c r="N34" i="1"/>
  <c r="O34" i="1"/>
  <c r="K34" i="1"/>
  <c r="C34" i="1"/>
  <c r="D34" i="1"/>
  <c r="E34" i="1"/>
  <c r="F34" i="1"/>
  <c r="B34" i="1"/>
  <c r="B38" i="2"/>
  <c r="F36" i="2"/>
  <c r="C36" i="2"/>
  <c r="D36" i="2"/>
  <c r="E36" i="2"/>
  <c r="B36" i="2"/>
  <c r="A15" i="2"/>
  <c r="B15" i="2"/>
  <c r="C15" i="2"/>
  <c r="B21" i="2" s="1"/>
  <c r="D15" i="2"/>
  <c r="C17" i="2" s="1"/>
  <c r="E15" i="2"/>
  <c r="F15" i="2"/>
  <c r="G15" i="2"/>
  <c r="D27" i="2" s="1"/>
  <c r="B17" i="2"/>
  <c r="F18" i="2" s="1"/>
  <c r="D17" i="2"/>
  <c r="B18" i="2"/>
  <c r="C18" i="2"/>
  <c r="D18" i="2"/>
  <c r="B19" i="2"/>
  <c r="C19" i="2"/>
  <c r="D19" i="2"/>
  <c r="C21" i="2"/>
  <c r="D21" i="2"/>
  <c r="C22" i="2"/>
  <c r="D22" i="2"/>
  <c r="B23" i="2"/>
  <c r="D23" i="2"/>
  <c r="B25" i="2"/>
  <c r="D25" i="2"/>
  <c r="C26" i="2"/>
  <c r="D26" i="2"/>
  <c r="B27" i="2"/>
  <c r="C27" i="2"/>
  <c r="D29" i="2"/>
  <c r="C30" i="2"/>
  <c r="D30" i="2"/>
  <c r="B31" i="2"/>
  <c r="C31" i="2"/>
  <c r="D31" i="2"/>
  <c r="F12" i="2"/>
  <c r="E12" i="2"/>
  <c r="D12" i="2"/>
  <c r="C12" i="2"/>
  <c r="B12" i="2"/>
  <c r="F11" i="2"/>
  <c r="E11" i="2"/>
  <c r="D11" i="2"/>
  <c r="C11" i="2"/>
  <c r="B11" i="2"/>
  <c r="F10" i="2"/>
  <c r="E10" i="2"/>
  <c r="D10" i="2"/>
  <c r="C10" i="2"/>
  <c r="B10" i="2"/>
  <c r="F9" i="2"/>
  <c r="E9" i="2"/>
  <c r="D9" i="2"/>
  <c r="C9" i="2"/>
  <c r="B9" i="2"/>
  <c r="F8" i="2"/>
  <c r="E8" i="2"/>
  <c r="D8" i="2"/>
  <c r="C8" i="2"/>
  <c r="B8" i="2"/>
  <c r="K36" i="1" l="1"/>
  <c r="B36" i="1"/>
  <c r="B29" i="2"/>
  <c r="C29" i="2"/>
  <c r="B26" i="2"/>
  <c r="C23" i="2"/>
  <c r="B30" i="2"/>
  <c r="C25" i="2"/>
  <c r="F26" i="2" s="1"/>
  <c r="B22" i="2"/>
  <c r="F22" i="2" s="1"/>
  <c r="C34" i="2" l="1"/>
  <c r="B34" i="2"/>
  <c r="F30" i="2"/>
  <c r="A34" i="2" s="1"/>
</calcChain>
</file>

<file path=xl/sharedStrings.xml><?xml version="1.0" encoding="utf-8"?>
<sst xmlns="http://schemas.openxmlformats.org/spreadsheetml/2006/main" count="55" uniqueCount="37">
  <si>
    <t>Вологжанин Егор, Вариант №7</t>
  </si>
  <si>
    <t>Студент группы ОМ-20.04.01.04-11</t>
  </si>
  <si>
    <t>Задача Метод наименьших квадратов</t>
  </si>
  <si>
    <t>X</t>
  </si>
  <si>
    <t>Y</t>
  </si>
  <si>
    <t>№</t>
  </si>
  <si>
    <t>XY</t>
  </si>
  <si>
    <r>
      <t>X</t>
    </r>
    <r>
      <rPr>
        <b/>
        <vertAlign val="superscript"/>
        <sz val="12"/>
        <color theme="1"/>
        <rFont val="Times New Roman"/>
        <family val="1"/>
        <charset val="204"/>
      </rPr>
      <t>2</t>
    </r>
    <r>
      <rPr>
        <b/>
        <sz val="12"/>
        <color theme="1"/>
        <rFont val="Times New Roman"/>
        <family val="1"/>
        <charset val="204"/>
      </rPr>
      <t>Y</t>
    </r>
  </si>
  <si>
    <r>
      <t>X</t>
    </r>
    <r>
      <rPr>
        <b/>
        <vertAlign val="superscript"/>
        <sz val="12"/>
        <color theme="1"/>
        <rFont val="Times New Roman"/>
        <family val="1"/>
        <charset val="204"/>
      </rPr>
      <t>4</t>
    </r>
  </si>
  <si>
    <r>
      <t>X</t>
    </r>
    <r>
      <rPr>
        <b/>
        <vertAlign val="superscript"/>
        <sz val="12"/>
        <color theme="1"/>
        <rFont val="Times New Roman"/>
        <family val="1"/>
        <charset val="204"/>
      </rPr>
      <t>3</t>
    </r>
  </si>
  <si>
    <r>
      <t>X</t>
    </r>
    <r>
      <rPr>
        <b/>
        <vertAlign val="superscript"/>
        <sz val="12"/>
        <color theme="1"/>
        <rFont val="Times New Roman"/>
        <family val="1"/>
        <charset val="204"/>
      </rPr>
      <t>2</t>
    </r>
  </si>
  <si>
    <r>
      <t>∑X</t>
    </r>
    <r>
      <rPr>
        <b/>
        <vertAlign val="superscript"/>
        <sz val="12"/>
        <color theme="1"/>
        <rFont val="Calibri"/>
        <family val="2"/>
        <charset val="204"/>
      </rPr>
      <t>2</t>
    </r>
    <r>
      <rPr>
        <b/>
        <sz val="12"/>
        <color theme="1"/>
        <rFont val="Calibri"/>
        <family val="2"/>
        <charset val="204"/>
      </rPr>
      <t>Y</t>
    </r>
  </si>
  <si>
    <r>
      <t>∑X</t>
    </r>
    <r>
      <rPr>
        <b/>
        <sz val="12"/>
        <color theme="1"/>
        <rFont val="Calibri"/>
        <family val="2"/>
        <charset val="204"/>
      </rPr>
      <t>Y</t>
    </r>
  </si>
  <si>
    <r>
      <t>∑X</t>
    </r>
    <r>
      <rPr>
        <b/>
        <vertAlign val="superscript"/>
        <sz val="12"/>
        <color theme="1"/>
        <rFont val="Calibri"/>
        <family val="2"/>
        <charset val="204"/>
      </rPr>
      <t>4</t>
    </r>
  </si>
  <si>
    <r>
      <t>∑X</t>
    </r>
    <r>
      <rPr>
        <b/>
        <vertAlign val="superscript"/>
        <sz val="12"/>
        <color theme="1"/>
        <rFont val="Calibri"/>
        <family val="2"/>
        <charset val="204"/>
      </rPr>
      <t>3</t>
    </r>
  </si>
  <si>
    <r>
      <t>∑X</t>
    </r>
    <r>
      <rPr>
        <b/>
        <vertAlign val="superscript"/>
        <sz val="12"/>
        <color theme="1"/>
        <rFont val="Calibri"/>
        <family val="2"/>
        <charset val="204"/>
      </rPr>
      <t>2</t>
    </r>
  </si>
  <si>
    <t>∑X</t>
  </si>
  <si>
    <t>∑Y</t>
  </si>
  <si>
    <t>=</t>
  </si>
  <si>
    <t>∆a =</t>
  </si>
  <si>
    <t>∆b =</t>
  </si>
  <si>
    <t>∆с =</t>
  </si>
  <si>
    <t>∆ =</t>
  </si>
  <si>
    <t>a</t>
  </si>
  <si>
    <t>b</t>
  </si>
  <si>
    <t>c</t>
  </si>
  <si>
    <t>Польномиальная апроксимация</t>
  </si>
  <si>
    <r>
      <t>y = 0,2167x</t>
    </r>
    <r>
      <rPr>
        <vertAlign val="superscript"/>
        <sz val="12"/>
        <color theme="1"/>
        <rFont val="Times New Roman"/>
        <family val="1"/>
        <charset val="204"/>
      </rPr>
      <t>4</t>
    </r>
    <r>
      <rPr>
        <sz val="12"/>
        <color theme="1"/>
        <rFont val="Times New Roman"/>
        <family val="1"/>
        <charset val="204"/>
      </rPr>
      <t xml:space="preserve"> - 2,4333x</t>
    </r>
    <r>
      <rPr>
        <vertAlign val="superscript"/>
        <sz val="12"/>
        <color theme="1"/>
        <rFont val="Times New Roman"/>
        <family val="1"/>
        <charset val="204"/>
      </rPr>
      <t>3</t>
    </r>
    <r>
      <rPr>
        <sz val="12"/>
        <color theme="1"/>
        <rFont val="Times New Roman"/>
        <family val="1"/>
        <charset val="204"/>
      </rPr>
      <t xml:space="preserve"> + 9,6833x</t>
    </r>
    <r>
      <rPr>
        <vertAlign val="super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 xml:space="preserve"> - 14,467x + 8,5</t>
    </r>
  </si>
  <si>
    <t>d</t>
  </si>
  <si>
    <t>e</t>
  </si>
  <si>
    <t>Y(X)</t>
  </si>
  <si>
    <r>
      <t>R</t>
    </r>
    <r>
      <rPr>
        <vertAlign val="superscript"/>
        <sz val="12"/>
        <color theme="1"/>
        <rFont val="Times New Roman"/>
        <family val="1"/>
        <charset val="204"/>
      </rPr>
      <t>2</t>
    </r>
  </si>
  <si>
    <r>
      <t>y</t>
    </r>
    <r>
      <rPr>
        <b/>
        <vertAlign val="subscript"/>
        <sz val="12"/>
        <color theme="1"/>
        <rFont val="Times New Roman"/>
        <family val="1"/>
        <charset val="204"/>
      </rPr>
      <t>i</t>
    </r>
    <r>
      <rPr>
        <b/>
        <sz val="12"/>
        <color theme="1"/>
        <rFont val="Times New Roman"/>
        <family val="1"/>
        <charset val="204"/>
      </rPr>
      <t>(x</t>
    </r>
    <r>
      <rPr>
        <b/>
        <vertAlign val="subscript"/>
        <sz val="12"/>
        <color theme="1"/>
        <rFont val="Times New Roman"/>
        <family val="1"/>
        <charset val="204"/>
      </rPr>
      <t>i</t>
    </r>
    <r>
      <rPr>
        <b/>
        <sz val="12"/>
        <color theme="1"/>
        <rFont val="Times New Roman"/>
        <family val="1"/>
        <charset val="204"/>
      </rPr>
      <t>)</t>
    </r>
  </si>
  <si>
    <r>
      <t>x</t>
    </r>
    <r>
      <rPr>
        <b/>
        <vertAlign val="subscript"/>
        <sz val="12"/>
        <color theme="1"/>
        <rFont val="Times New Roman"/>
        <family val="1"/>
        <charset val="204"/>
      </rPr>
      <t>i</t>
    </r>
  </si>
  <si>
    <r>
      <t>y</t>
    </r>
    <r>
      <rPr>
        <b/>
        <vertAlign val="subscript"/>
        <sz val="12"/>
        <color theme="1"/>
        <rFont val="Times New Roman"/>
        <family val="1"/>
        <charset val="204"/>
      </rPr>
      <t>i</t>
    </r>
  </si>
  <si>
    <t>S</t>
  </si>
  <si>
    <t>Задача Метод наименьших квадратов (сам. вып.)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</si>
</sst>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b/>
      <vertAlign val="superscript"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</font>
    <font>
      <b/>
      <vertAlign val="superscript"/>
      <sz val="12"/>
      <color theme="1"/>
      <name val="Calibri"/>
      <family val="2"/>
      <charset val="204"/>
    </font>
    <font>
      <b/>
      <sz val="14"/>
      <color theme="1"/>
      <name val="Times New Roman"/>
      <family val="1"/>
      <charset val="204"/>
    </font>
    <font>
      <b/>
      <vertAlign val="subscript"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аппроксимации</a:t>
            </a:r>
            <a:r>
              <a:rPr lang="en-US"/>
              <a:t> (Exp;</a:t>
            </a:r>
            <a:r>
              <a:rPr lang="en-US" baseline="0"/>
              <a:t> Lin)</a:t>
            </a:r>
          </a:p>
        </c:rich>
      </c:tx>
      <c:layout>
        <c:manualLayout>
          <c:xMode val="edge"/>
          <c:yMode val="edge"/>
          <c:x val="0.22805208172507849"/>
          <c:y val="3.3229385017357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355459265816626E-2"/>
          <c:y val="0.13433802076860932"/>
          <c:w val="0.89488722193749448"/>
          <c:h val="0.70156669401489202"/>
        </c:manualLayout>
      </c:layout>
      <c:lineChart>
        <c:grouping val="standard"/>
        <c:varyColors val="0"/>
        <c:ser>
          <c:idx val="1"/>
          <c:order val="0"/>
          <c:tx>
            <c:v>Yi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2225" cap="rnd" cmpd="sng">
                <a:solidFill>
                  <a:srgbClr val="00B050"/>
                </a:solidFill>
                <a:prstDash val="sysDot"/>
                <a:round/>
                <a:headEnd type="none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9020801811538263"/>
                  <c:y val="0.477024036757740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22225" cap="rnd">
                <a:solidFill>
                  <a:srgbClr val="0070C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917523544851009"/>
                  <c:y val="0.193585574081586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val>
            <c:numRef>
              <c:f>Лист1!$B$6:$F$6</c:f>
              <c:numCache>
                <c:formatCode>General</c:formatCode>
                <c:ptCount val="5"/>
                <c:pt idx="0">
                  <c:v>1.5</c:v>
                </c:pt>
                <c:pt idx="1">
                  <c:v>2.2999999999999998</c:v>
                </c:pt>
                <c:pt idx="2">
                  <c:v>4.0999999999999996</c:v>
                </c:pt>
                <c:pt idx="3">
                  <c:v>5.3</c:v>
                </c:pt>
                <c:pt idx="4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76-43EB-A54E-BDCEA0DD90F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2061119"/>
        <c:axId val="1094940607"/>
      </c:lineChart>
      <c:catAx>
        <c:axId val="1202061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4940607"/>
        <c:crosses val="autoZero"/>
        <c:auto val="1"/>
        <c:lblAlgn val="ctr"/>
        <c:lblOffset val="100"/>
        <c:noMultiLvlLbl val="0"/>
      </c:catAx>
      <c:valAx>
        <c:axId val="109494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206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763089907879163E-2"/>
          <c:y val="0.91279917682726963"/>
          <c:w val="0.91016993464052287"/>
          <c:h val="8.72008409461103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аппроксимации</a:t>
            </a:r>
            <a:r>
              <a:rPr lang="en-US"/>
              <a:t> (Poly;</a:t>
            </a:r>
            <a:r>
              <a:rPr lang="en-US" baseline="0"/>
              <a:t> Pow)</a:t>
            </a:r>
            <a:endParaRPr lang="ru-RU"/>
          </a:p>
        </c:rich>
      </c:tx>
      <c:layout>
        <c:manualLayout>
          <c:xMode val="edge"/>
          <c:yMode val="edge"/>
          <c:x val="0.24640414855143974"/>
          <c:y val="2.51968462278138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Yi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2225" cap="rnd">
                <a:solidFill>
                  <a:srgbClr val="7030A0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2.1635145465694203E-2"/>
                  <c:y val="0.455821594833666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rgbClr val="00B0F0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9719672697279703"/>
                  <c:y val="4.40944809893778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val>
            <c:numRef>
              <c:f>Лист1!$B$6:$F$6</c:f>
              <c:numCache>
                <c:formatCode>General</c:formatCode>
                <c:ptCount val="5"/>
                <c:pt idx="0">
                  <c:v>1.5</c:v>
                </c:pt>
                <c:pt idx="1">
                  <c:v>2.2999999999999998</c:v>
                </c:pt>
                <c:pt idx="2">
                  <c:v>4.0999999999999996</c:v>
                </c:pt>
                <c:pt idx="3">
                  <c:v>5.3</c:v>
                </c:pt>
                <c:pt idx="4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E0-47E6-AC8A-FFBB8AA96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4190895"/>
        <c:axId val="1206331887"/>
      </c:lineChart>
      <c:catAx>
        <c:axId val="1094190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6331887"/>
        <c:crosses val="autoZero"/>
        <c:auto val="1"/>
        <c:lblAlgn val="ctr"/>
        <c:lblOffset val="100"/>
        <c:noMultiLvlLbl val="0"/>
      </c:catAx>
      <c:valAx>
        <c:axId val="120633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4190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296585798543864"/>
          <c:y val="0.90098449264079672"/>
          <c:w val="0.80719164089700934"/>
          <c:h val="6.99849263034698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аппроксимации</a:t>
            </a:r>
            <a:endParaRPr lang="en-US" baseline="0"/>
          </a:p>
        </c:rich>
      </c:tx>
      <c:layout>
        <c:manualLayout>
          <c:xMode val="edge"/>
          <c:yMode val="edge"/>
          <c:x val="0.3456991405486079"/>
          <c:y val="2.91077956598477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355459265816626E-2"/>
          <c:y val="0.13433802076860932"/>
          <c:w val="0.89488722193749448"/>
          <c:h val="0.70156669401489202"/>
        </c:manualLayout>
      </c:layout>
      <c:lineChart>
        <c:grouping val="standard"/>
        <c:varyColors val="0"/>
        <c:ser>
          <c:idx val="1"/>
          <c:order val="0"/>
          <c:tx>
            <c:v>Yi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Лист2!$B$6:$F$6</c:f>
              <c:numCache>
                <c:formatCode>General</c:formatCode>
                <c:ptCount val="5"/>
                <c:pt idx="0">
                  <c:v>1.5</c:v>
                </c:pt>
                <c:pt idx="1">
                  <c:v>2.2999999999999998</c:v>
                </c:pt>
                <c:pt idx="2">
                  <c:v>4.0999999999999996</c:v>
                </c:pt>
                <c:pt idx="3">
                  <c:v>5.3</c:v>
                </c:pt>
                <c:pt idx="4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92-4E62-BF51-1484676F5372}"/>
            </c:ext>
          </c:extLst>
        </c:ser>
        <c:ser>
          <c:idx val="0"/>
          <c:order val="1"/>
          <c:tx>
            <c:v>Yi(Xi)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Лист2!$B$36:$F$36</c:f>
              <c:numCache>
                <c:formatCode>General</c:formatCode>
                <c:ptCount val="5"/>
                <c:pt idx="0">
                  <c:v>1.7258524980174412</c:v>
                </c:pt>
                <c:pt idx="1">
                  <c:v>2.1327517842981751</c:v>
                </c:pt>
                <c:pt idx="2">
                  <c:v>3.6136399682791422</c:v>
                </c:pt>
                <c:pt idx="3">
                  <c:v>5.9839809674861089</c:v>
                </c:pt>
                <c:pt idx="4">
                  <c:v>9.2437747819190736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92-4E62-BF51-1484676F5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2061119"/>
        <c:axId val="1094940607"/>
      </c:lineChart>
      <c:catAx>
        <c:axId val="1202061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4940607"/>
        <c:crosses val="autoZero"/>
        <c:auto val="1"/>
        <c:lblAlgn val="ctr"/>
        <c:lblOffset val="100"/>
        <c:noMultiLvlLbl val="0"/>
      </c:catAx>
      <c:valAx>
        <c:axId val="109494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206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763089907879163E-2"/>
          <c:y val="0.91279917682726963"/>
          <c:w val="0.83828789048427765"/>
          <c:h val="8.7200823172730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28575</xdr:colOff>
      <xdr:row>0</xdr:row>
      <xdr:rowOff>85725</xdr:rowOff>
    </xdr:from>
    <xdr:to>
      <xdr:col>17</xdr:col>
      <xdr:colOff>178817</xdr:colOff>
      <xdr:row>5</xdr:row>
      <xdr:rowOff>123825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B90B544-4B9A-6E29-1E03-A9EA0FDEF2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14975" y="85725"/>
          <a:ext cx="5027042" cy="1057275"/>
        </a:xfrm>
        <a:prstGeom prst="rect">
          <a:avLst/>
        </a:prstGeom>
      </xdr:spPr>
    </xdr:pic>
    <xdr:clientData/>
  </xdr:twoCellAnchor>
  <xdr:twoCellAnchor editAs="oneCell">
    <xdr:from>
      <xdr:col>9</xdr:col>
      <xdr:colOff>28574</xdr:colOff>
      <xdr:row>6</xdr:row>
      <xdr:rowOff>9525</xdr:rowOff>
    </xdr:from>
    <xdr:to>
      <xdr:col>16</xdr:col>
      <xdr:colOff>591125</xdr:colOff>
      <xdr:row>9</xdr:row>
      <xdr:rowOff>12726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18BEE58B-1538-3CB7-CAF1-11D42916B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14974" y="1209675"/>
          <a:ext cx="4829751" cy="641376"/>
        </a:xfrm>
        <a:prstGeom prst="rect">
          <a:avLst/>
        </a:prstGeom>
      </xdr:spPr>
    </xdr:pic>
    <xdr:clientData/>
  </xdr:twoCellAnchor>
  <xdr:twoCellAnchor>
    <xdr:from>
      <xdr:col>9</xdr:col>
      <xdr:colOff>38100</xdr:colOff>
      <xdr:row>12</xdr:row>
      <xdr:rowOff>42861</xdr:rowOff>
    </xdr:from>
    <xdr:to>
      <xdr:col>17</xdr:col>
      <xdr:colOff>409575</xdr:colOff>
      <xdr:row>28</xdr:row>
      <xdr:rowOff>180975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C792748-F3B4-7427-7B5F-DE07E8426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12</xdr:row>
      <xdr:rowOff>42862</xdr:rowOff>
    </xdr:from>
    <xdr:to>
      <xdr:col>8</xdr:col>
      <xdr:colOff>581025</xdr:colOff>
      <xdr:row>28</xdr:row>
      <xdr:rowOff>171450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A8DD48C1-4F4E-501E-120E-D83F14F15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19050</xdr:colOff>
      <xdr:row>0</xdr:row>
      <xdr:rowOff>66675</xdr:rowOff>
    </xdr:from>
    <xdr:to>
      <xdr:col>16</xdr:col>
      <xdr:colOff>169292</xdr:colOff>
      <xdr:row>5</xdr:row>
      <xdr:rowOff>123825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9FA80D6-877D-4EE1-8D7A-730FD9D2F1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66675"/>
          <a:ext cx="5027042" cy="1057275"/>
        </a:xfrm>
        <a:prstGeom prst="rect">
          <a:avLst/>
        </a:prstGeom>
      </xdr:spPr>
    </xdr:pic>
    <xdr:clientData/>
  </xdr:twoCellAnchor>
  <xdr:twoCellAnchor editAs="oneCell">
    <xdr:from>
      <xdr:col>8</xdr:col>
      <xdr:colOff>57149</xdr:colOff>
      <xdr:row>5</xdr:row>
      <xdr:rowOff>152400</xdr:rowOff>
    </xdr:from>
    <xdr:to>
      <xdr:col>16</xdr:col>
      <xdr:colOff>10100</xdr:colOff>
      <xdr:row>8</xdr:row>
      <xdr:rowOff>155601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D5FCCB5-A003-4A6C-A948-6494770FD1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33949" y="1152525"/>
          <a:ext cx="4829751" cy="641376"/>
        </a:xfrm>
        <a:prstGeom prst="rect">
          <a:avLst/>
        </a:prstGeom>
      </xdr:spPr>
    </xdr:pic>
    <xdr:clientData/>
  </xdr:twoCellAnchor>
  <xdr:twoCellAnchor>
    <xdr:from>
      <xdr:col>8</xdr:col>
      <xdr:colOff>28576</xdr:colOff>
      <xdr:row>9</xdr:row>
      <xdr:rowOff>23811</xdr:rowOff>
    </xdr:from>
    <xdr:to>
      <xdr:col>16</xdr:col>
      <xdr:colOff>9526</xdr:colOff>
      <xdr:row>24</xdr:row>
      <xdr:rowOff>66675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5A1F973-E77F-4B0B-94E5-2B05F6F6E7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161925</xdr:colOff>
      <xdr:row>0</xdr:row>
      <xdr:rowOff>47625</xdr:rowOff>
    </xdr:from>
    <xdr:to>
      <xdr:col>22</xdr:col>
      <xdr:colOff>48120</xdr:colOff>
      <xdr:row>2</xdr:row>
      <xdr:rowOff>161997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CED6152-5509-4E8E-8C43-53912A5754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15525" y="47625"/>
          <a:ext cx="3543795" cy="514422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</xdr:colOff>
      <xdr:row>2</xdr:row>
      <xdr:rowOff>171450</xdr:rowOff>
    </xdr:from>
    <xdr:to>
      <xdr:col>21</xdr:col>
      <xdr:colOff>333846</xdr:colOff>
      <xdr:row>9</xdr:row>
      <xdr:rowOff>209756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E1840CCC-49C9-4F20-BB49-77EFFFF5D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763125" y="571500"/>
          <a:ext cx="3372321" cy="1476581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</xdr:colOff>
      <xdr:row>10</xdr:row>
      <xdr:rowOff>123824</xdr:rowOff>
    </xdr:from>
    <xdr:to>
      <xdr:col>23</xdr:col>
      <xdr:colOff>534066</xdr:colOff>
      <xdr:row>36</xdr:row>
      <xdr:rowOff>97961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5196F0DE-426A-41DD-87EF-35B98BA2D8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63125" y="2200274"/>
          <a:ext cx="4791741" cy="5289087"/>
        </a:xfrm>
        <a:prstGeom prst="rect">
          <a:avLst/>
        </a:prstGeom>
      </xdr:spPr>
    </xdr:pic>
    <xdr:clientData/>
  </xdr:twoCellAnchor>
  <xdr:twoCellAnchor editAs="oneCell">
    <xdr:from>
      <xdr:col>16</xdr:col>
      <xdr:colOff>47625</xdr:colOff>
      <xdr:row>37</xdr:row>
      <xdr:rowOff>0</xdr:rowOff>
    </xdr:from>
    <xdr:to>
      <xdr:col>22</xdr:col>
      <xdr:colOff>581610</xdr:colOff>
      <xdr:row>43</xdr:row>
      <xdr:rowOff>133541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7FFB367-34A3-40CD-AB13-6ABFB67F6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01225" y="7591425"/>
          <a:ext cx="4191585" cy="13717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"/>
  <sheetViews>
    <sheetView tabSelected="1" zoomScaleNormal="100" workbookViewId="0">
      <selection activeCell="A2" sqref="A2:H3"/>
    </sheetView>
  </sheetViews>
  <sheetFormatPr defaultRowHeight="15.75" x14ac:dyDescent="0.25"/>
  <cols>
    <col min="1" max="3" width="9.140625" style="3" customWidth="1"/>
    <col min="4" max="16384" width="9.140625" style="3"/>
  </cols>
  <sheetData>
    <row r="1" spans="1:14" x14ac:dyDescent="0.25">
      <c r="A1" s="1" t="s">
        <v>0</v>
      </c>
      <c r="B1" s="1"/>
      <c r="C1" s="1"/>
      <c r="D1" s="1"/>
      <c r="E1" s="1" t="s">
        <v>1</v>
      </c>
      <c r="F1" s="1"/>
      <c r="G1" s="1"/>
      <c r="H1" s="1"/>
    </row>
    <row r="2" spans="1:14" ht="15.75" customHeight="1" x14ac:dyDescent="0.25">
      <c r="A2" s="2" t="s">
        <v>2</v>
      </c>
      <c r="B2" s="2"/>
      <c r="C2" s="2"/>
      <c r="D2" s="2"/>
      <c r="E2" s="2"/>
      <c r="F2" s="2"/>
      <c r="G2" s="2"/>
      <c r="H2" s="2"/>
    </row>
    <row r="3" spans="1:14" ht="15.75" customHeight="1" x14ac:dyDescent="0.25">
      <c r="A3" s="2"/>
      <c r="B3" s="2"/>
      <c r="C3" s="2"/>
      <c r="D3" s="2"/>
      <c r="E3" s="2"/>
      <c r="F3" s="2"/>
      <c r="G3" s="2"/>
      <c r="H3" s="2"/>
    </row>
    <row r="4" spans="1:14" ht="15.75" customHeight="1" x14ac:dyDescent="0.25">
      <c r="A4" s="5" t="s">
        <v>5</v>
      </c>
      <c r="B4" s="4">
        <v>1</v>
      </c>
      <c r="C4" s="4">
        <v>2</v>
      </c>
      <c r="D4" s="4">
        <v>3</v>
      </c>
      <c r="E4" s="4">
        <v>4</v>
      </c>
      <c r="F4" s="7">
        <v>5</v>
      </c>
      <c r="G4" s="9"/>
    </row>
    <row r="5" spans="1:14" ht="17.25" x14ac:dyDescent="0.25">
      <c r="A5" s="5" t="s">
        <v>33</v>
      </c>
      <c r="B5" s="4">
        <v>1</v>
      </c>
      <c r="C5" s="4">
        <v>2</v>
      </c>
      <c r="D5" s="4">
        <v>4</v>
      </c>
      <c r="E5" s="4">
        <v>6</v>
      </c>
      <c r="F5" s="4">
        <v>8</v>
      </c>
    </row>
    <row r="6" spans="1:14" ht="17.25" x14ac:dyDescent="0.25">
      <c r="A6" s="5" t="s">
        <v>34</v>
      </c>
      <c r="B6" s="4">
        <v>1.5</v>
      </c>
      <c r="C6" s="4">
        <v>2.2999999999999998</v>
      </c>
      <c r="D6" s="4">
        <v>4.0999999999999996</v>
      </c>
      <c r="E6" s="4">
        <v>5.3</v>
      </c>
      <c r="F6" s="4">
        <v>9.5</v>
      </c>
    </row>
    <row r="8" spans="1:14" x14ac:dyDescent="0.25">
      <c r="A8" s="16" t="s">
        <v>26</v>
      </c>
      <c r="B8" s="16"/>
      <c r="C8" s="16"/>
      <c r="D8" s="16"/>
      <c r="E8" s="16"/>
      <c r="F8" s="16"/>
    </row>
    <row r="9" spans="1:14" ht="18.75" x14ac:dyDescent="0.25">
      <c r="A9" s="16" t="s">
        <v>27</v>
      </c>
      <c r="B9" s="16"/>
      <c r="C9" s="16"/>
      <c r="D9" s="16"/>
      <c r="E9" s="16"/>
      <c r="F9" s="16"/>
    </row>
    <row r="10" spans="1:14" x14ac:dyDescent="0.25">
      <c r="A10" s="8"/>
      <c r="B10" s="8"/>
      <c r="C10" s="8"/>
      <c r="D10" s="8"/>
      <c r="E10" s="8"/>
      <c r="F10" s="8"/>
    </row>
    <row r="11" spans="1:14" x14ac:dyDescent="0.25">
      <c r="A11" s="17" t="s">
        <v>23</v>
      </c>
      <c r="B11" s="17" t="s">
        <v>24</v>
      </c>
      <c r="C11" s="17" t="s">
        <v>25</v>
      </c>
      <c r="D11" s="17" t="s">
        <v>28</v>
      </c>
      <c r="E11" s="17" t="s">
        <v>29</v>
      </c>
      <c r="F11" s="8"/>
      <c r="K11" s="10"/>
      <c r="L11" s="10"/>
      <c r="M11" s="10"/>
      <c r="N11" s="10"/>
    </row>
    <row r="12" spans="1:14" x14ac:dyDescent="0.25">
      <c r="A12" s="4">
        <v>0.2167</v>
      </c>
      <c r="B12" s="4">
        <v>-2.4333</v>
      </c>
      <c r="C12" s="4">
        <v>9.6832999999999991</v>
      </c>
      <c r="D12" s="4">
        <v>-14.467000000000001</v>
      </c>
      <c r="E12" s="4">
        <v>8.5</v>
      </c>
      <c r="F12" s="8"/>
      <c r="K12" s="10"/>
      <c r="L12" s="10"/>
      <c r="M12" s="10"/>
      <c r="N12" s="10"/>
    </row>
    <row r="13" spans="1:14" ht="15.75" customHeight="1" x14ac:dyDescent="0.25">
      <c r="K13" s="20"/>
      <c r="L13" s="20"/>
      <c r="M13" s="20"/>
      <c r="N13" s="20"/>
    </row>
    <row r="14" spans="1:14" ht="15.75" customHeight="1" x14ac:dyDescent="0.25">
      <c r="G14" s="5"/>
      <c r="K14" s="20"/>
      <c r="L14" s="20"/>
      <c r="M14" s="20"/>
      <c r="N14" s="20"/>
    </row>
    <row r="15" spans="1:14" x14ac:dyDescent="0.25">
      <c r="A15" s="8"/>
      <c r="B15" s="8"/>
      <c r="C15" s="8"/>
      <c r="D15" s="8"/>
      <c r="E15" s="8"/>
      <c r="F15" s="8"/>
      <c r="G15" s="8"/>
    </row>
    <row r="16" spans="1:14" x14ac:dyDescent="0.25">
      <c r="A16" s="8"/>
      <c r="B16" s="8"/>
      <c r="C16" s="8"/>
      <c r="D16" s="8"/>
      <c r="E16" s="8"/>
      <c r="F16" s="8"/>
      <c r="G16" s="8"/>
    </row>
    <row r="17" spans="1:11" x14ac:dyDescent="0.25">
      <c r="A17" s="8"/>
      <c r="B17" s="8"/>
      <c r="C17" s="8"/>
      <c r="D17" s="8"/>
      <c r="E17" s="8"/>
      <c r="F17" s="8"/>
      <c r="G17" s="8"/>
    </row>
    <row r="18" spans="1:11" x14ac:dyDescent="0.25">
      <c r="A18" s="8"/>
      <c r="B18" s="8"/>
      <c r="C18" s="8"/>
      <c r="D18" s="8"/>
      <c r="E18" s="8"/>
      <c r="F18" s="8"/>
      <c r="G18" s="8"/>
    </row>
    <row r="19" spans="1:11" x14ac:dyDescent="0.25">
      <c r="A19" s="8"/>
      <c r="B19" s="8"/>
      <c r="C19" s="8"/>
      <c r="D19" s="8"/>
      <c r="E19" s="8"/>
      <c r="F19" s="8"/>
      <c r="G19" s="8"/>
    </row>
    <row r="20" spans="1:11" x14ac:dyDescent="0.25">
      <c r="A20" s="8"/>
      <c r="B20" s="8"/>
      <c r="C20" s="8"/>
      <c r="D20" s="8"/>
      <c r="E20" s="8"/>
      <c r="F20" s="8"/>
      <c r="G20" s="8"/>
    </row>
    <row r="21" spans="1:11" x14ac:dyDescent="0.25">
      <c r="A21" s="8"/>
      <c r="B21" s="8"/>
      <c r="C21" s="8"/>
      <c r="D21" s="8"/>
      <c r="E21" s="8"/>
      <c r="F21" s="8"/>
      <c r="G21" s="8"/>
    </row>
    <row r="22" spans="1:11" x14ac:dyDescent="0.25">
      <c r="A22" s="8"/>
      <c r="B22" s="8"/>
      <c r="C22" s="8"/>
      <c r="D22" s="8"/>
      <c r="E22" s="8"/>
      <c r="F22" s="8"/>
      <c r="G22" s="8"/>
    </row>
    <row r="23" spans="1:11" x14ac:dyDescent="0.25">
      <c r="A23" s="8"/>
      <c r="B23" s="8"/>
      <c r="C23" s="8"/>
      <c r="D23" s="8"/>
      <c r="E23" s="8"/>
      <c r="F23" s="8"/>
      <c r="G23" s="8"/>
    </row>
    <row r="24" spans="1:11" x14ac:dyDescent="0.25">
      <c r="A24" s="8"/>
      <c r="B24" s="8"/>
      <c r="C24" s="8"/>
      <c r="D24" s="8"/>
      <c r="E24" s="8"/>
      <c r="F24" s="8"/>
      <c r="G24" s="8"/>
    </row>
    <row r="25" spans="1:11" x14ac:dyDescent="0.25">
      <c r="A25" s="8"/>
      <c r="B25" s="8"/>
      <c r="C25" s="8"/>
      <c r="D25" s="8"/>
      <c r="E25" s="8"/>
      <c r="F25" s="8"/>
      <c r="G25" s="8"/>
    </row>
    <row r="26" spans="1:11" x14ac:dyDescent="0.25">
      <c r="A26" s="8"/>
      <c r="B26" s="8"/>
      <c r="C26" s="8"/>
      <c r="D26" s="8"/>
      <c r="E26" s="8"/>
      <c r="F26" s="8"/>
      <c r="G26" s="8"/>
    </row>
    <row r="27" spans="1:11" x14ac:dyDescent="0.25">
      <c r="A27" s="8"/>
      <c r="B27" s="8"/>
      <c r="C27" s="8"/>
      <c r="D27" s="8"/>
      <c r="E27" s="8"/>
      <c r="F27" s="8"/>
      <c r="G27" s="8"/>
    </row>
    <row r="28" spans="1:11" x14ac:dyDescent="0.25">
      <c r="A28" s="8"/>
      <c r="B28" s="8"/>
      <c r="C28" s="8"/>
      <c r="D28" s="8"/>
      <c r="E28" s="8"/>
      <c r="F28" s="8"/>
      <c r="G28" s="8"/>
    </row>
    <row r="29" spans="1:11" x14ac:dyDescent="0.25">
      <c r="A29" s="8"/>
      <c r="B29" s="8"/>
      <c r="C29" s="8"/>
      <c r="D29" s="8"/>
      <c r="E29" s="8"/>
      <c r="F29" s="8"/>
      <c r="G29" s="8"/>
    </row>
    <row r="30" spans="1:11" x14ac:dyDescent="0.25">
      <c r="A30" s="8"/>
      <c r="B30" s="8"/>
      <c r="C30" s="8"/>
      <c r="D30" s="8"/>
      <c r="E30" s="8"/>
      <c r="F30" s="8"/>
      <c r="G30" s="8"/>
    </row>
    <row r="31" spans="1:11" x14ac:dyDescent="0.25">
      <c r="A31" s="5" t="s">
        <v>23</v>
      </c>
      <c r="B31" s="5" t="s">
        <v>24</v>
      </c>
      <c r="C31" s="5" t="s">
        <v>25</v>
      </c>
      <c r="D31" s="5" t="s">
        <v>28</v>
      </c>
      <c r="E31" s="5" t="s">
        <v>29</v>
      </c>
      <c r="G31" s="8"/>
      <c r="J31" s="5" t="s">
        <v>23</v>
      </c>
      <c r="K31" s="5" t="s">
        <v>24</v>
      </c>
    </row>
    <row r="32" spans="1:11" x14ac:dyDescent="0.25">
      <c r="A32" s="4">
        <v>-3.0928051662241539E-3</v>
      </c>
      <c r="B32" s="4">
        <v>0.10997754434883955</v>
      </c>
      <c r="C32" s="4">
        <v>-0.97510326499930766</v>
      </c>
      <c r="D32" s="4">
        <v>3.7503297660305899</v>
      </c>
      <c r="E32" s="4">
        <v>-1.7448610186875277</v>
      </c>
      <c r="F32" s="8"/>
      <c r="G32" s="8"/>
      <c r="J32" s="4">
        <v>1.0658517588185945</v>
      </c>
      <c r="K32" s="4">
        <v>6.3418120267054789E-2</v>
      </c>
    </row>
    <row r="33" spans="1:15" x14ac:dyDescent="0.25">
      <c r="G33" s="8"/>
    </row>
    <row r="34" spans="1:15" ht="17.25" x14ac:dyDescent="0.25">
      <c r="A34" s="17" t="s">
        <v>32</v>
      </c>
      <c r="B34" s="4">
        <f>$A32*POWER(B5,4)+$B32*POWER(B5,3)+$C32*POWER(B5,2)+$D32*B5+$E32</f>
        <v>1.13725022152637</v>
      </c>
      <c r="C34" s="4">
        <f t="shared" ref="C34:F34" si="0">$A32*POWER(C5,4)+$B32*POWER(C5,3)+$C32*POWER(C5,2)+$D32*C5+$E32</f>
        <v>2.6857209255075518</v>
      </c>
      <c r="D34" s="4">
        <f t="shared" si="0"/>
        <v>3.9016105212182581</v>
      </c>
      <c r="E34" s="4">
        <f t="shared" si="0"/>
        <v>5.4002741214437737</v>
      </c>
      <c r="F34" s="4">
        <f t="shared" si="0"/>
        <v>9.4915408953532197</v>
      </c>
      <c r="G34" s="8"/>
      <c r="J34" s="17" t="s">
        <v>32</v>
      </c>
      <c r="K34" s="4">
        <f>$J32*B5+$K32</f>
        <v>1.1292698790856492</v>
      </c>
      <c r="L34" s="4">
        <f t="shared" ref="L34:O34" si="1">$J32*C5+$K32</f>
        <v>2.195121637904244</v>
      </c>
      <c r="M34" s="4">
        <f t="shared" si="1"/>
        <v>4.3268251555414325</v>
      </c>
      <c r="N34" s="4">
        <f t="shared" si="1"/>
        <v>6.4585286731786216</v>
      </c>
      <c r="O34" s="4">
        <f t="shared" si="1"/>
        <v>8.5902321908158115</v>
      </c>
    </row>
    <row r="35" spans="1:15" x14ac:dyDescent="0.25">
      <c r="A35" s="8"/>
      <c r="B35" s="8"/>
      <c r="C35" s="8"/>
      <c r="D35" s="8"/>
      <c r="E35" s="8"/>
      <c r="F35" s="8"/>
      <c r="G35" s="8"/>
    </row>
    <row r="36" spans="1:15" x14ac:dyDescent="0.25">
      <c r="A36" s="5" t="s">
        <v>35</v>
      </c>
      <c r="B36" s="4">
        <f>SUMXMY2(B34:F34,B6:F6)</f>
        <v>0.32985287533110708</v>
      </c>
      <c r="J36" s="5" t="s">
        <v>35</v>
      </c>
      <c r="K36" s="4">
        <f>SUMXMY2(K34:O34,B6:F6)</f>
        <v>2.369756097780269</v>
      </c>
    </row>
  </sheetData>
  <mergeCells count="5">
    <mergeCell ref="A2:H3"/>
    <mergeCell ref="A8:F8"/>
    <mergeCell ref="A9:F9"/>
    <mergeCell ref="A1:D1"/>
    <mergeCell ref="E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CEEB6-191C-4B63-A34E-7BBC13705FE4}">
  <dimension ref="A1:N40"/>
  <sheetViews>
    <sheetView workbookViewId="0">
      <selection activeCell="A2" sqref="A2:H3"/>
    </sheetView>
  </sheetViews>
  <sheetFormatPr defaultRowHeight="15.75" x14ac:dyDescent="0.25"/>
  <cols>
    <col min="1" max="3" width="9.140625" style="3" customWidth="1"/>
    <col min="4" max="16384" width="9.140625" style="3"/>
  </cols>
  <sheetData>
    <row r="1" spans="1:14" x14ac:dyDescent="0.25">
      <c r="A1" s="1" t="s">
        <v>0</v>
      </c>
      <c r="B1" s="1"/>
      <c r="C1" s="1"/>
      <c r="D1" s="1"/>
      <c r="E1" s="1" t="s">
        <v>1</v>
      </c>
      <c r="F1" s="1"/>
      <c r="G1" s="1"/>
      <c r="H1" s="1"/>
    </row>
    <row r="2" spans="1:14" ht="15.75" customHeight="1" x14ac:dyDescent="0.25">
      <c r="A2" s="2" t="s">
        <v>36</v>
      </c>
      <c r="B2" s="2"/>
      <c r="C2" s="2"/>
      <c r="D2" s="2"/>
      <c r="E2" s="2"/>
      <c r="F2" s="2"/>
      <c r="G2" s="2"/>
      <c r="H2" s="2"/>
    </row>
    <row r="3" spans="1:14" ht="15.75" customHeight="1" x14ac:dyDescent="0.25">
      <c r="A3" s="2"/>
      <c r="B3" s="2"/>
      <c r="C3" s="2"/>
      <c r="D3" s="2"/>
      <c r="E3" s="2"/>
      <c r="F3" s="2"/>
      <c r="G3" s="2"/>
      <c r="H3" s="2"/>
    </row>
    <row r="4" spans="1:14" ht="15.75" customHeight="1" x14ac:dyDescent="0.25">
      <c r="A4" s="5" t="s">
        <v>5</v>
      </c>
      <c r="B4" s="4">
        <v>1</v>
      </c>
      <c r="C4" s="4">
        <v>2</v>
      </c>
      <c r="D4" s="4">
        <v>3</v>
      </c>
      <c r="E4" s="4">
        <v>4</v>
      </c>
      <c r="F4" s="7">
        <v>5</v>
      </c>
      <c r="G4" s="9"/>
    </row>
    <row r="5" spans="1:14" x14ac:dyDescent="0.25">
      <c r="A5" s="5" t="s">
        <v>3</v>
      </c>
      <c r="B5" s="4">
        <v>1</v>
      </c>
      <c r="C5" s="4">
        <v>2</v>
      </c>
      <c r="D5" s="4">
        <v>4</v>
      </c>
      <c r="E5" s="4">
        <v>6</v>
      </c>
      <c r="F5" s="4">
        <v>8</v>
      </c>
    </row>
    <row r="6" spans="1:14" x14ac:dyDescent="0.25">
      <c r="A6" s="5" t="s">
        <v>4</v>
      </c>
      <c r="B6" s="4">
        <v>1.5</v>
      </c>
      <c r="C6" s="4">
        <v>2.2999999999999998</v>
      </c>
      <c r="D6" s="4">
        <v>4.0999999999999996</v>
      </c>
      <c r="E6" s="4">
        <v>5.3</v>
      </c>
      <c r="F6" s="4">
        <v>9.5</v>
      </c>
    </row>
    <row r="8" spans="1:14" ht="18.75" x14ac:dyDescent="0.25">
      <c r="A8" s="5" t="s">
        <v>7</v>
      </c>
      <c r="B8" s="4">
        <f>POWER(B5,2)*B6</f>
        <v>1.5</v>
      </c>
      <c r="C8" s="4">
        <f t="shared" ref="C8:F8" si="0">POWER(C5,2)*C6</f>
        <v>9.1999999999999993</v>
      </c>
      <c r="D8" s="4">
        <f t="shared" si="0"/>
        <v>65.599999999999994</v>
      </c>
      <c r="E8" s="4">
        <f t="shared" si="0"/>
        <v>190.79999999999998</v>
      </c>
      <c r="F8" s="4">
        <f t="shared" si="0"/>
        <v>608</v>
      </c>
    </row>
    <row r="9" spans="1:14" x14ac:dyDescent="0.25">
      <c r="A9" s="5" t="s">
        <v>6</v>
      </c>
      <c r="B9" s="4">
        <f>B5*B6</f>
        <v>1.5</v>
      </c>
      <c r="C9" s="4">
        <f t="shared" ref="C9:E9" si="1">C5*C6</f>
        <v>4.5999999999999996</v>
      </c>
      <c r="D9" s="4">
        <f t="shared" si="1"/>
        <v>16.399999999999999</v>
      </c>
      <c r="E9" s="4">
        <f t="shared" si="1"/>
        <v>31.799999999999997</v>
      </c>
      <c r="F9" s="4">
        <f>F5*F6</f>
        <v>76</v>
      </c>
    </row>
    <row r="10" spans="1:14" ht="18.75" x14ac:dyDescent="0.25">
      <c r="A10" s="5" t="s">
        <v>8</v>
      </c>
      <c r="B10" s="4">
        <f>POWER(B5,4)</f>
        <v>1</v>
      </c>
      <c r="C10" s="4">
        <f t="shared" ref="C10:F10" si="2">POWER(C5,4)</f>
        <v>16</v>
      </c>
      <c r="D10" s="4">
        <f t="shared" si="2"/>
        <v>256</v>
      </c>
      <c r="E10" s="4">
        <f t="shared" si="2"/>
        <v>1296</v>
      </c>
      <c r="F10" s="4">
        <f t="shared" si="2"/>
        <v>4096</v>
      </c>
    </row>
    <row r="11" spans="1:14" ht="18.75" x14ac:dyDescent="0.25">
      <c r="A11" s="5" t="s">
        <v>9</v>
      </c>
      <c r="B11" s="4">
        <f>POWER(B5,3)</f>
        <v>1</v>
      </c>
      <c r="C11" s="4">
        <f t="shared" ref="C11:F11" si="3">POWER(C5,3)</f>
        <v>8</v>
      </c>
      <c r="D11" s="4">
        <f t="shared" si="3"/>
        <v>64</v>
      </c>
      <c r="E11" s="4">
        <f t="shared" si="3"/>
        <v>216</v>
      </c>
      <c r="F11" s="4">
        <f t="shared" si="3"/>
        <v>512</v>
      </c>
      <c r="H11" s="6"/>
      <c r="I11" s="6"/>
      <c r="J11" s="6"/>
      <c r="K11" s="11"/>
      <c r="L11" s="11"/>
      <c r="M11" s="11"/>
      <c r="N11" s="11"/>
    </row>
    <row r="12" spans="1:14" ht="18.75" x14ac:dyDescent="0.25">
      <c r="A12" s="5" t="s">
        <v>10</v>
      </c>
      <c r="B12" s="4">
        <f>POWER(B5,2)</f>
        <v>1</v>
      </c>
      <c r="C12" s="4">
        <f t="shared" ref="C12:F12" si="4">POWER(C5,2)</f>
        <v>4</v>
      </c>
      <c r="D12" s="4">
        <f t="shared" si="4"/>
        <v>16</v>
      </c>
      <c r="E12" s="4">
        <f t="shared" si="4"/>
        <v>36</v>
      </c>
      <c r="F12" s="4">
        <f t="shared" si="4"/>
        <v>64</v>
      </c>
      <c r="H12" s="6"/>
      <c r="I12" s="6"/>
      <c r="J12" s="6"/>
      <c r="K12" s="11"/>
      <c r="L12" s="11"/>
      <c r="M12" s="11"/>
      <c r="N12" s="11"/>
    </row>
    <row r="13" spans="1:14" ht="15.75" customHeight="1" x14ac:dyDescent="0.25">
      <c r="K13" s="12"/>
      <c r="L13" s="12"/>
      <c r="M13" s="12"/>
      <c r="N13" s="12"/>
    </row>
    <row r="14" spans="1:14" ht="15.75" customHeight="1" x14ac:dyDescent="0.25">
      <c r="A14" s="13" t="s">
        <v>11</v>
      </c>
      <c r="B14" s="13" t="s">
        <v>12</v>
      </c>
      <c r="C14" s="13" t="s">
        <v>13</v>
      </c>
      <c r="D14" s="13" t="s">
        <v>14</v>
      </c>
      <c r="E14" s="13" t="s">
        <v>15</v>
      </c>
      <c r="F14" s="13" t="s">
        <v>16</v>
      </c>
      <c r="G14" s="13" t="s">
        <v>17</v>
      </c>
      <c r="K14" s="12"/>
      <c r="L14" s="12"/>
      <c r="M14" s="12"/>
      <c r="N14" s="12"/>
    </row>
    <row r="15" spans="1:14" x14ac:dyDescent="0.25">
      <c r="A15" s="4">
        <f>SUM(B8:F8)</f>
        <v>875.09999999999991</v>
      </c>
      <c r="B15" s="4">
        <f>SUM(B9:F9)</f>
        <v>130.30000000000001</v>
      </c>
      <c r="C15" s="4">
        <f>SUM(B10:F10)</f>
        <v>5665</v>
      </c>
      <c r="D15" s="4">
        <f>SUM(B11:F11)</f>
        <v>801</v>
      </c>
      <c r="E15" s="4">
        <f>SUM(B12:F12)</f>
        <v>121</v>
      </c>
      <c r="F15" s="4">
        <f>SUM(B5:F5)</f>
        <v>21</v>
      </c>
      <c r="G15" s="4">
        <f>SUM(B6:F6)</f>
        <v>22.7</v>
      </c>
    </row>
    <row r="17" spans="1:6" x14ac:dyDescent="0.25">
      <c r="B17" s="9">
        <f>A15</f>
        <v>875.09999999999991</v>
      </c>
      <c r="C17" s="3">
        <f>D15</f>
        <v>801</v>
      </c>
      <c r="D17" s="14">
        <f>E15</f>
        <v>121</v>
      </c>
    </row>
    <row r="18" spans="1:6" x14ac:dyDescent="0.25">
      <c r="A18" s="5" t="s">
        <v>19</v>
      </c>
      <c r="B18" s="9">
        <f>B15</f>
        <v>130.30000000000001</v>
      </c>
      <c r="C18" s="3">
        <f>E15</f>
        <v>121</v>
      </c>
      <c r="D18" s="14">
        <f>F15</f>
        <v>21</v>
      </c>
      <c r="E18" s="3" t="s">
        <v>18</v>
      </c>
      <c r="F18" s="4">
        <f>MDETERM(B17:D19)</f>
        <v>2243.1999999999571</v>
      </c>
    </row>
    <row r="19" spans="1:6" x14ac:dyDescent="0.25">
      <c r="B19" s="9">
        <f>G15</f>
        <v>22.7</v>
      </c>
      <c r="C19" s="3">
        <f>F15</f>
        <v>21</v>
      </c>
      <c r="D19" s="14">
        <f>F4</f>
        <v>5</v>
      </c>
    </row>
    <row r="21" spans="1:6" x14ac:dyDescent="0.25">
      <c r="B21" s="9">
        <f>C15</f>
        <v>5665</v>
      </c>
      <c r="C21" s="3">
        <f>A15</f>
        <v>875.09999999999991</v>
      </c>
      <c r="D21" s="14">
        <f>E15</f>
        <v>121</v>
      </c>
    </row>
    <row r="22" spans="1:6" x14ac:dyDescent="0.25">
      <c r="A22" s="5" t="s">
        <v>20</v>
      </c>
      <c r="B22" s="9">
        <f>D15</f>
        <v>801</v>
      </c>
      <c r="C22" s="3">
        <f>B15</f>
        <v>130.30000000000001</v>
      </c>
      <c r="D22" s="14">
        <f>F15</f>
        <v>21</v>
      </c>
      <c r="E22" s="3" t="s">
        <v>18</v>
      </c>
      <c r="F22" s="4">
        <f>MDETERM(B21:D23)</f>
        <v>1480.0000000001712</v>
      </c>
    </row>
    <row r="23" spans="1:6" x14ac:dyDescent="0.25">
      <c r="B23" s="9">
        <f>E15</f>
        <v>121</v>
      </c>
      <c r="C23" s="3">
        <f>G15</f>
        <v>22.7</v>
      </c>
      <c r="D23" s="14">
        <f>F4</f>
        <v>5</v>
      </c>
    </row>
    <row r="25" spans="1:6" x14ac:dyDescent="0.25">
      <c r="B25" s="9">
        <f>C15</f>
        <v>5665</v>
      </c>
      <c r="C25" s="3">
        <f>D15</f>
        <v>801</v>
      </c>
      <c r="D25" s="14">
        <f>A15</f>
        <v>875.09999999999991</v>
      </c>
    </row>
    <row r="26" spans="1:6" x14ac:dyDescent="0.25">
      <c r="A26" s="5" t="s">
        <v>21</v>
      </c>
      <c r="B26" s="9">
        <f>D15</f>
        <v>801</v>
      </c>
      <c r="C26" s="3">
        <f>E15</f>
        <v>121</v>
      </c>
      <c r="D26" s="14">
        <f>B15</f>
        <v>130.30000000000001</v>
      </c>
      <c r="E26" s="3" t="s">
        <v>18</v>
      </c>
      <c r="F26" s="4">
        <f>MDETERM(B25:D27)</f>
        <v>31097.599999999573</v>
      </c>
    </row>
    <row r="27" spans="1:6" x14ac:dyDescent="0.25">
      <c r="B27" s="9">
        <f>E15</f>
        <v>121</v>
      </c>
      <c r="C27" s="3">
        <f>F15</f>
        <v>21</v>
      </c>
      <c r="D27" s="14">
        <f>G15</f>
        <v>22.7</v>
      </c>
    </row>
    <row r="29" spans="1:6" x14ac:dyDescent="0.25">
      <c r="B29" s="9">
        <f>C15</f>
        <v>5665</v>
      </c>
      <c r="C29" s="3">
        <f>D15</f>
        <v>801</v>
      </c>
      <c r="D29" s="14">
        <f>E15</f>
        <v>121</v>
      </c>
    </row>
    <row r="30" spans="1:6" x14ac:dyDescent="0.25">
      <c r="A30" s="5" t="s">
        <v>22</v>
      </c>
      <c r="B30" s="9">
        <f>D15</f>
        <v>801</v>
      </c>
      <c r="C30" s="3">
        <f>E15</f>
        <v>121</v>
      </c>
      <c r="D30" s="14">
        <f>F15</f>
        <v>21</v>
      </c>
      <c r="E30" s="3" t="s">
        <v>18</v>
      </c>
      <c r="F30" s="4">
        <f>MDETERM(B29:D31)</f>
        <v>20175.999999999887</v>
      </c>
    </row>
    <row r="31" spans="1:6" x14ac:dyDescent="0.25">
      <c r="B31" s="9">
        <f>E15</f>
        <v>121</v>
      </c>
      <c r="C31" s="3">
        <f>F15</f>
        <v>21</v>
      </c>
      <c r="D31" s="14">
        <f>F4</f>
        <v>5</v>
      </c>
    </row>
    <row r="33" spans="1:6" ht="18.75" x14ac:dyDescent="0.25">
      <c r="A33" s="15" t="s">
        <v>23</v>
      </c>
      <c r="B33" s="15" t="s">
        <v>24</v>
      </c>
      <c r="C33" s="15" t="s">
        <v>25</v>
      </c>
    </row>
    <row r="34" spans="1:6" x14ac:dyDescent="0.25">
      <c r="A34" s="4">
        <f>F18/F30</f>
        <v>0.11118160190324988</v>
      </c>
      <c r="B34" s="4">
        <f>F22/F30</f>
        <v>7.3354480570984315E-2</v>
      </c>
      <c r="C34" s="4">
        <f>F26/F30</f>
        <v>1.5413164155432071</v>
      </c>
    </row>
    <row r="36" spans="1:6" x14ac:dyDescent="0.25">
      <c r="A36" s="5" t="s">
        <v>30</v>
      </c>
      <c r="B36" s="4">
        <f>$A34*POWER(B5,2)+$B34*B5+$C34</f>
        <v>1.7258524980174412</v>
      </c>
      <c r="C36" s="4">
        <f t="shared" ref="C36:F36" si="5">$A34*POWER(C5,2)+$B34*C5+$C34</f>
        <v>2.1327517842981751</v>
      </c>
      <c r="D36" s="4">
        <f t="shared" si="5"/>
        <v>3.6136399682791422</v>
      </c>
      <c r="E36" s="4">
        <f t="shared" si="5"/>
        <v>5.9839809674861089</v>
      </c>
      <c r="F36" s="4">
        <f t="shared" si="5"/>
        <v>9.2437747819190736</v>
      </c>
    </row>
    <row r="38" spans="1:6" ht="18.75" x14ac:dyDescent="0.25">
      <c r="A38" s="3" t="s">
        <v>31</v>
      </c>
      <c r="B38" s="19">
        <f>1-SUMXMY2(B36:F36,B6:F6)/(SUMSQ(B36:F36)-POWER(SUM(B36:F36),2)/F4)</f>
        <v>0.97810873542020493</v>
      </c>
      <c r="C38" s="18"/>
      <c r="D38" s="18"/>
      <c r="E38" s="18"/>
    </row>
    <row r="39" spans="1:6" x14ac:dyDescent="0.25">
      <c r="A39" s="8"/>
      <c r="B39" s="8"/>
      <c r="C39" s="8"/>
      <c r="D39" s="8"/>
      <c r="E39" s="8"/>
    </row>
    <row r="40" spans="1:6" x14ac:dyDescent="0.25">
      <c r="A40" s="16"/>
      <c r="B40" s="16"/>
      <c r="C40" s="16"/>
      <c r="D40" s="16"/>
      <c r="E40" s="16"/>
    </row>
  </sheetData>
  <mergeCells count="4">
    <mergeCell ref="A1:D1"/>
    <mergeCell ref="E1:H1"/>
    <mergeCell ref="A2:H3"/>
    <mergeCell ref="A40:E4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Вологжанин</dc:creator>
  <cp:lastModifiedBy>Егор Вологжанин</cp:lastModifiedBy>
  <dcterms:created xsi:type="dcterms:W3CDTF">2015-06-05T18:19:34Z</dcterms:created>
  <dcterms:modified xsi:type="dcterms:W3CDTF">2023-12-01T17:17:43Z</dcterms:modified>
</cp:coreProperties>
</file>