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defaultThemeVersion="202300"/>
  <xr:revisionPtr revIDLastSave="0" documentId="13_ncr:1000001_{798C27AD-EFBE-9E4D-AD10-2FE926AA4D6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식단매크로" sheetId="1" r:id="rId1"/>
    <sheet name="식품명단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M13" i="1"/>
  <c r="G13" i="1"/>
  <c r="Q14" i="1"/>
  <c r="M14" i="1"/>
  <c r="G14" i="1"/>
  <c r="Q15" i="1"/>
  <c r="M15" i="1"/>
  <c r="G15" i="1"/>
  <c r="Q16" i="1"/>
  <c r="M16" i="1"/>
  <c r="G16" i="1"/>
  <c r="Q17" i="1"/>
  <c r="M17" i="1"/>
  <c r="G17" i="1"/>
  <c r="Q18" i="1"/>
  <c r="M18" i="1"/>
  <c r="G18" i="1"/>
  <c r="G19" i="1"/>
  <c r="N13" i="1"/>
  <c r="H13" i="1"/>
  <c r="N14" i="1"/>
  <c r="H14" i="1"/>
  <c r="N15" i="1"/>
  <c r="H15" i="1"/>
  <c r="N16" i="1"/>
  <c r="H16" i="1"/>
  <c r="N17" i="1"/>
  <c r="H17" i="1"/>
  <c r="N18" i="1"/>
  <c r="H18" i="1"/>
  <c r="H19" i="1"/>
  <c r="O13" i="1"/>
  <c r="I13" i="1"/>
  <c r="O14" i="1"/>
  <c r="I14" i="1"/>
  <c r="O15" i="1"/>
  <c r="I15" i="1"/>
  <c r="O16" i="1"/>
  <c r="I16" i="1"/>
  <c r="O17" i="1"/>
  <c r="I17" i="1"/>
  <c r="O18" i="1"/>
  <c r="I18" i="1"/>
  <c r="I19" i="1"/>
  <c r="P13" i="1"/>
  <c r="J13" i="1"/>
  <c r="P14" i="1"/>
  <c r="J14" i="1"/>
  <c r="P15" i="1"/>
  <c r="J15" i="1"/>
  <c r="P16" i="1"/>
  <c r="J16" i="1"/>
  <c r="P17" i="1"/>
  <c r="J17" i="1"/>
  <c r="P18" i="1"/>
  <c r="J18" i="1"/>
  <c r="J19" i="1"/>
  <c r="F6" i="1"/>
  <c r="N2" i="1"/>
  <c r="P2" i="1"/>
  <c r="R2" i="1"/>
  <c r="H2" i="1"/>
  <c r="F2" i="1"/>
  <c r="E22" i="1"/>
  <c r="N4" i="1"/>
  <c r="P4" i="1"/>
  <c r="R4" i="1"/>
  <c r="I2" i="1"/>
  <c r="I3" i="1"/>
  <c r="F3" i="1"/>
  <c r="E23" i="1"/>
  <c r="M2" i="1"/>
  <c r="G22" i="1"/>
  <c r="M3" i="1"/>
  <c r="G23" i="1"/>
  <c r="G24" i="1"/>
  <c r="M4" i="1"/>
  <c r="F4" i="1"/>
  <c r="E24" i="1"/>
  <c r="G25" i="1"/>
  <c r="P5" i="1"/>
  <c r="R5" i="1"/>
  <c r="N3" i="1"/>
  <c r="P3" i="1"/>
  <c r="R3" i="1"/>
  <c r="N1" i="1"/>
  <c r="P1" i="1"/>
  <c r="R1" i="1"/>
  <c r="F18" i="1"/>
  <c r="R18" i="1"/>
  <c r="F17" i="1"/>
  <c r="R17" i="1"/>
  <c r="F16" i="1"/>
  <c r="R16" i="1"/>
  <c r="F15" i="1"/>
  <c r="R15" i="1"/>
  <c r="F13" i="1"/>
  <c r="R13" i="1"/>
  <c r="F14" i="1"/>
  <c r="R14" i="1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22" i="1"/>
  <c r="D23" i="1"/>
  <c r="J2" i="1"/>
  <c r="G2" i="1"/>
  <c r="H3" i="1"/>
  <c r="J3" i="1"/>
  <c r="G3" i="1"/>
  <c r="H4" i="1"/>
  <c r="I4" i="1"/>
  <c r="J4" i="1"/>
  <c r="G4" i="1"/>
  <c r="F24" i="1"/>
  <c r="F23" i="1"/>
  <c r="F22" i="1"/>
  <c r="D24" i="1"/>
  <c r="E9" i="1"/>
</calcChain>
</file>

<file path=xl/sharedStrings.xml><?xml version="1.0" encoding="utf-8"?>
<sst xmlns="http://schemas.openxmlformats.org/spreadsheetml/2006/main" count="78" uniqueCount="39">
  <si>
    <t>벌크</t>
  </si>
  <si>
    <t>단백질</t>
  </si>
  <si>
    <t>지방</t>
  </si>
  <si>
    <t>탄수화물</t>
  </si>
  <si>
    <t>지방 최대</t>
  </si>
  <si>
    <t>지방 최소</t>
  </si>
  <si>
    <t>탄수화물 나머지</t>
  </si>
  <si>
    <t>다이어트</t>
  </si>
  <si>
    <t>계수 최대</t>
  </si>
  <si>
    <t>계수 최소</t>
  </si>
  <si>
    <t>(*몸무게)단백질 최대</t>
  </si>
  <si>
    <t>(*몸무게)단백질 최소</t>
  </si>
  <si>
    <t>목적</t>
  </si>
  <si>
    <t>체중</t>
  </si>
  <si>
    <t>칼로리</t>
  </si>
  <si>
    <t>수준</t>
  </si>
  <si>
    <t>kcal</t>
  </si>
  <si>
    <t>g</t>
  </si>
  <si>
    <t>식품</t>
  </si>
  <si>
    <t>단</t>
  </si>
  <si>
    <t>탄</t>
  </si>
  <si>
    <t>지</t>
  </si>
  <si>
    <t>닭가슴살</t>
  </si>
  <si>
    <t>기준량</t>
  </si>
  <si>
    <t>량 단위</t>
  </si>
  <si>
    <t>개</t>
  </si>
  <si>
    <t>아몬드</t>
  </si>
  <si>
    <t>고구마</t>
  </si>
  <si>
    <t>영양</t>
  </si>
  <si>
    <t>단위</t>
  </si>
  <si>
    <t>시작칼로리</t>
  </si>
  <si>
    <t>목표칼로리</t>
  </si>
  <si>
    <t>식사</t>
  </si>
  <si>
    <t>양</t>
  </si>
  <si>
    <t>초기값</t>
  </si>
  <si>
    <t>추가영양</t>
  </si>
  <si>
    <t>보충제</t>
  </si>
  <si>
    <t>스쿱</t>
  </si>
  <si>
    <t>섭취량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</si>
</sst>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ck">
        <color rgb="FF505050"/>
      </left>
      <right style="thick">
        <color rgb="FF505050"/>
      </right>
      <top style="thick">
        <color rgb="FF505050"/>
      </top>
      <bottom style="thick">
        <color rgb="FF50505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7" xfId="0" applyFill="1" applyBorder="1">
      <alignment vertical="center"/>
    </xf>
    <xf numFmtId="1" fontId="0" fillId="2" borderId="7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2" borderId="8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384E-1D9E-3C42-A222-EFD13E1D6B5D}">
  <dimension ref="A1:R25"/>
  <sheetViews>
    <sheetView tabSelected="1" zoomScaleNormal="60" zoomScaleSheetLayoutView="100" workbookViewId="0">
      <selection activeCell="S30" sqref="S30"/>
    </sheetView>
  </sheetViews>
  <sheetFormatPr defaultColWidth="8.91015625" defaultRowHeight="16.5" x14ac:dyDescent="0.25"/>
  <cols>
    <col min="1" max="1" width="18.56640625" hidden="1" customWidth="1"/>
    <col min="2" max="3" width="0" hidden="1" customWidth="1"/>
    <col min="4" max="4" width="11.6328125" style="12" customWidth="1"/>
    <col min="5" max="5" width="8.16796875" bestFit="1" customWidth="1"/>
    <col min="6" max="6" width="6.1875" bestFit="1" customWidth="1"/>
    <col min="7" max="7" width="8.6640625" customWidth="1"/>
    <col min="8" max="8" width="6.55859375" hidden="1" customWidth="1"/>
    <col min="9" max="9" width="6.1875" hidden="1" customWidth="1"/>
    <col min="10" max="10" width="8.29296875" hidden="1" customWidth="1"/>
    <col min="11" max="11" width="6.1875" hidden="1" customWidth="1"/>
    <col min="12" max="18" width="8.91015625" hidden="1" customWidth="1"/>
  </cols>
  <sheetData>
    <row r="1" spans="1:18" x14ac:dyDescent="0.25">
      <c r="D1" s="12" t="s">
        <v>28</v>
      </c>
      <c r="E1" t="s">
        <v>18</v>
      </c>
      <c r="F1" t="s">
        <v>23</v>
      </c>
      <c r="G1" t="s">
        <v>29</v>
      </c>
      <c r="H1" t="s">
        <v>19</v>
      </c>
      <c r="I1" t="s">
        <v>21</v>
      </c>
      <c r="J1" t="s">
        <v>20</v>
      </c>
      <c r="M1" t="s">
        <v>14</v>
      </c>
      <c r="N1" s="3">
        <f>VLOOKUP(O1,$A$7:$D$14,$F$6,0)</f>
        <v>2.8</v>
      </c>
      <c r="O1" t="s">
        <v>10</v>
      </c>
      <c r="P1" s="2">
        <f>E7*N1</f>
        <v>285.59999999999997</v>
      </c>
      <c r="Q1" t="s">
        <v>17</v>
      </c>
      <c r="R1" s="2">
        <f>P1-$H$19</f>
        <v>235.59999999999997</v>
      </c>
    </row>
    <row r="2" spans="1:18" x14ac:dyDescent="0.25">
      <c r="A2" t="s">
        <v>0</v>
      </c>
      <c r="B2">
        <v>2</v>
      </c>
      <c r="D2" s="12" t="s">
        <v>1</v>
      </c>
      <c r="E2" s="7" t="s">
        <v>22</v>
      </c>
      <c r="F2">
        <f>VLOOKUP(E2,식품명단!$A:$F,5,0)</f>
        <v>100</v>
      </c>
      <c r="G2" t="str">
        <f>VLOOKUP(E2,식품명단!$A:$F,6,0)</f>
        <v>g</v>
      </c>
      <c r="H2">
        <f>VLOOKUP(E2,식품명단!$A:$F,2,0)</f>
        <v>26.5</v>
      </c>
      <c r="I2">
        <f>VLOOKUP(E2,식품명단!$A:$F,3,0)</f>
        <v>1.2</v>
      </c>
      <c r="J2">
        <f>VLOOKUP(E2,식품명단!$A:$F,4,0)</f>
        <v>0.9</v>
      </c>
      <c r="M2">
        <f>VLOOKUP(E2,식품명단!$A:$G,7,0)</f>
        <v>120.39999999999999</v>
      </c>
      <c r="N2" s="3">
        <f>VLOOKUP(O2,$A$7:$D$14,$F$6,0)</f>
        <v>2.2999999999999998</v>
      </c>
      <c r="O2" t="s">
        <v>11</v>
      </c>
      <c r="P2" s="2">
        <f>$E$7*N2</f>
        <v>234.6</v>
      </c>
      <c r="Q2" t="s">
        <v>17</v>
      </c>
      <c r="R2" s="2">
        <f>P2-$H$19</f>
        <v>184.6</v>
      </c>
    </row>
    <row r="3" spans="1:18" x14ac:dyDescent="0.25">
      <c r="A3" t="s">
        <v>7</v>
      </c>
      <c r="B3">
        <v>3</v>
      </c>
      <c r="D3" s="12" t="s">
        <v>2</v>
      </c>
      <c r="E3" s="7" t="s">
        <v>26</v>
      </c>
      <c r="F3">
        <f>VLOOKUP(E3,식품명단!$A:$F,5,0)</f>
        <v>1</v>
      </c>
      <c r="G3" t="str">
        <f>VLOOKUP(E3,식품명단!$A:$F,6,0)</f>
        <v>개</v>
      </c>
      <c r="H3">
        <f>VLOOKUP(E3,식품명단!$A:$F,2,0)</f>
        <v>0.26</v>
      </c>
      <c r="I3">
        <f>VLOOKUP(E3,식품명단!$A:$F,3,0)</f>
        <v>0.61</v>
      </c>
      <c r="J3">
        <f>VLOOKUP(E3,식품명단!$A:$F,4,0)</f>
        <v>0.24</v>
      </c>
      <c r="M3">
        <f>VLOOKUP(E3,식품명단!$A:$G,7,0)</f>
        <v>7.49</v>
      </c>
      <c r="N3" s="3">
        <f>VLOOKUP(O3,$A$7:$D$14,$F$6,0)</f>
        <v>0.3</v>
      </c>
      <c r="O3" t="s">
        <v>4</v>
      </c>
      <c r="P3" s="2">
        <f>$E$10*N3/9</f>
        <v>82.266666666666666</v>
      </c>
      <c r="Q3" t="s">
        <v>17</v>
      </c>
      <c r="R3" s="2">
        <f>P3-$I$19</f>
        <v>79.266666666666666</v>
      </c>
    </row>
    <row r="4" spans="1:18" x14ac:dyDescent="0.25">
      <c r="D4" s="12" t="s">
        <v>3</v>
      </c>
      <c r="E4" s="7" t="s">
        <v>27</v>
      </c>
      <c r="F4">
        <f>VLOOKUP(E4,식품명단!$A:$F,5,0)</f>
        <v>100</v>
      </c>
      <c r="G4" t="str">
        <f>VLOOKUP(E4,식품명단!$A:$F,6,0)</f>
        <v>g</v>
      </c>
      <c r="H4">
        <f>VLOOKUP(E4,식품명단!$A:$F,2,0)</f>
        <v>1.37</v>
      </c>
      <c r="I4">
        <f>VLOOKUP(E4,식품명단!$A:$F,3,0)</f>
        <v>0.14000000000000001</v>
      </c>
      <c r="J4">
        <f>VLOOKUP(E4,식품명단!$A:$F,4,0)</f>
        <v>17.72</v>
      </c>
      <c r="M4">
        <f>VLOOKUP(E4,식품명단!$A:$G,7,0)</f>
        <v>77.61999999999999</v>
      </c>
      <c r="N4" s="3">
        <f>VLOOKUP(O4,$A$7:$D$14,$F$6,0)</f>
        <v>0.2</v>
      </c>
      <c r="O4" t="s">
        <v>5</v>
      </c>
      <c r="P4" s="2">
        <f>$E$10*N4/9</f>
        <v>54.844444444444449</v>
      </c>
      <c r="Q4" t="s">
        <v>17</v>
      </c>
      <c r="R4" s="2">
        <f>P4-$I$19</f>
        <v>51.844444444444449</v>
      </c>
    </row>
    <row r="5" spans="1:18" x14ac:dyDescent="0.25">
      <c r="O5" t="s">
        <v>14</v>
      </c>
      <c r="P5">
        <f>E10</f>
        <v>2468</v>
      </c>
      <c r="Q5" t="s">
        <v>16</v>
      </c>
      <c r="R5">
        <f>P5-G19</f>
        <v>2217</v>
      </c>
    </row>
    <row r="6" spans="1:18" x14ac:dyDescent="0.25">
      <c r="A6" t="s">
        <v>12</v>
      </c>
      <c r="B6" t="s">
        <v>0</v>
      </c>
      <c r="C6" t="s">
        <v>7</v>
      </c>
      <c r="D6" s="12" t="s">
        <v>12</v>
      </c>
      <c r="E6" s="7" t="s">
        <v>7</v>
      </c>
      <c r="F6" s="3">
        <f>VLOOKUP($E$6,$A$2:$B$3,2,0)</f>
        <v>3</v>
      </c>
    </row>
    <row r="7" spans="1:18" x14ac:dyDescent="0.25">
      <c r="A7" t="s">
        <v>8</v>
      </c>
      <c r="B7">
        <v>2</v>
      </c>
      <c r="C7">
        <v>2</v>
      </c>
      <c r="D7" s="12" t="s">
        <v>13</v>
      </c>
      <c r="E7" s="7">
        <v>102</v>
      </c>
    </row>
    <row r="8" spans="1:18" x14ac:dyDescent="0.25">
      <c r="A8" t="s">
        <v>9</v>
      </c>
      <c r="B8">
        <v>1.3</v>
      </c>
      <c r="C8">
        <v>1.3</v>
      </c>
      <c r="D8" s="12" t="s">
        <v>15</v>
      </c>
      <c r="E8" s="7">
        <v>1.3</v>
      </c>
      <c r="F8" t="s">
        <v>34</v>
      </c>
    </row>
    <row r="9" spans="1:18" ht="17.25" thickBot="1" x14ac:dyDescent="0.3">
      <c r="A9" t="s">
        <v>10</v>
      </c>
      <c r="B9">
        <v>2.2999999999999998</v>
      </c>
      <c r="C9">
        <v>2.8</v>
      </c>
      <c r="D9" s="12" t="s">
        <v>30</v>
      </c>
      <c r="E9" s="11">
        <f>E7*22*E8</f>
        <v>2917.2000000000003</v>
      </c>
      <c r="F9" t="s">
        <v>16</v>
      </c>
    </row>
    <row r="10" spans="1:18" ht="18" thickTop="1" thickBot="1" x14ac:dyDescent="0.3">
      <c r="A10" t="s">
        <v>11</v>
      </c>
      <c r="B10">
        <v>1.8</v>
      </c>
      <c r="C10">
        <v>2.2999999999999998</v>
      </c>
      <c r="D10" s="12" t="s">
        <v>31</v>
      </c>
      <c r="E10" s="10">
        <v>2468</v>
      </c>
      <c r="F10" t="s">
        <v>16</v>
      </c>
    </row>
    <row r="11" spans="1:18" ht="17.25" thickTop="1" x14ac:dyDescent="0.25">
      <c r="A11" t="s">
        <v>4</v>
      </c>
      <c r="B11" s="1">
        <v>0.3</v>
      </c>
      <c r="C11" s="1">
        <v>0.3</v>
      </c>
    </row>
    <row r="12" spans="1:18" x14ac:dyDescent="0.25">
      <c r="B12" s="1"/>
      <c r="C12" s="1"/>
      <c r="D12" s="12" t="s">
        <v>35</v>
      </c>
      <c r="E12" t="s">
        <v>38</v>
      </c>
      <c r="F12" t="s">
        <v>29</v>
      </c>
      <c r="G12" t="s">
        <v>14</v>
      </c>
      <c r="H12" t="s">
        <v>19</v>
      </c>
      <c r="I12" t="s">
        <v>21</v>
      </c>
      <c r="J12" t="s">
        <v>20</v>
      </c>
      <c r="M12" t="s">
        <v>14</v>
      </c>
      <c r="N12" t="s">
        <v>19</v>
      </c>
      <c r="O12" t="s">
        <v>21</v>
      </c>
      <c r="P12" t="s">
        <v>20</v>
      </c>
      <c r="Q12" t="s">
        <v>23</v>
      </c>
      <c r="R12" t="s">
        <v>29</v>
      </c>
    </row>
    <row r="13" spans="1:18" x14ac:dyDescent="0.25">
      <c r="B13" s="1"/>
      <c r="C13" s="1"/>
      <c r="D13" s="13" t="s">
        <v>36</v>
      </c>
      <c r="E13" s="7">
        <v>2</v>
      </c>
      <c r="F13" t="str">
        <f>VLOOKUP(D13,식품명단!$A:$F,6,0)</f>
        <v>스쿱</v>
      </c>
      <c r="G13">
        <f>$E13/$Q13*M13</f>
        <v>251</v>
      </c>
      <c r="H13">
        <f>$E13/$Q13*N13</f>
        <v>50</v>
      </c>
      <c r="I13">
        <f>$E13/$Q13*O13</f>
        <v>3</v>
      </c>
      <c r="J13">
        <f>$E13/$Q13*P13</f>
        <v>6</v>
      </c>
      <c r="M13">
        <f>IFERROR(VLOOKUP(D13,식품명단!$A:$G,7,0),0)</f>
        <v>125.5</v>
      </c>
      <c r="N13">
        <f>IFERROR(VLOOKUP(D13,식품명단!$A:$F,2,0),0)</f>
        <v>25</v>
      </c>
      <c r="O13">
        <f>IFERROR(VLOOKUP(D13,식품명단!$A:$F,3,0),0)</f>
        <v>1.5</v>
      </c>
      <c r="P13">
        <f>IFERROR(VLOOKUP(D13,식품명단!$A:$F,4,0),0)</f>
        <v>3</v>
      </c>
      <c r="Q13">
        <f>IFERROR(VLOOKUP(D13,식품명단!$A:$F,5,0),0)</f>
        <v>1</v>
      </c>
      <c r="R13" t="str">
        <f>F13</f>
        <v>스쿱</v>
      </c>
    </row>
    <row r="14" spans="1:18" x14ac:dyDescent="0.25">
      <c r="A14" t="s">
        <v>5</v>
      </c>
      <c r="B14" s="1">
        <v>0.2</v>
      </c>
      <c r="C14" s="1">
        <v>0.2</v>
      </c>
      <c r="D14" s="13"/>
      <c r="E14" s="7"/>
      <c r="F14">
        <f>IFERROR(VLOOKUP(D14,식품명단!$A:$F,6,0),0)</f>
        <v>0</v>
      </c>
      <c r="G14">
        <f>IFERROR($E14/$Q14*M14,0)</f>
        <v>0</v>
      </c>
      <c r="H14">
        <f>IFERROR($E14/$Q14*N14,0)</f>
        <v>0</v>
      </c>
      <c r="I14">
        <f>IFERROR($E14/$Q14*O14,0)</f>
        <v>0</v>
      </c>
      <c r="J14">
        <f>IFERROR($E14/$Q14*P14,0)</f>
        <v>0</v>
      </c>
      <c r="M14">
        <f>IFERROR(VLOOKUP(D14,식품명단!$A:$G,7,0),0)</f>
        <v>0</v>
      </c>
      <c r="N14">
        <f>IFERROR(VLOOKUP(D14,식품명단!$A:$F,2,0),0)</f>
        <v>0</v>
      </c>
      <c r="O14">
        <f>IFERROR(VLOOKUP(D14,식품명단!$A:$F,3,0),0)</f>
        <v>0</v>
      </c>
      <c r="P14">
        <f>IFERROR(VLOOKUP(D14,식품명단!$A:$F,4,0),0)</f>
        <v>0</v>
      </c>
      <c r="Q14">
        <f>IFERROR(VLOOKUP(D14,식품명단!$A:$F,5,0),0)</f>
        <v>0</v>
      </c>
      <c r="R14">
        <f>F14</f>
        <v>0</v>
      </c>
    </row>
    <row r="15" spans="1:18" x14ac:dyDescent="0.25">
      <c r="A15" t="s">
        <v>6</v>
      </c>
      <c r="D15" s="13"/>
      <c r="E15" s="7"/>
      <c r="F15">
        <f>IFERROR(VLOOKUP(D15,식품명단!$A:$F,6,0),0)</f>
        <v>0</v>
      </c>
      <c r="G15">
        <f>IFERROR($E15/$Q15*M15,0)</f>
        <v>0</v>
      </c>
      <c r="H15">
        <f>IFERROR($E15/$Q15*N15,0)</f>
        <v>0</v>
      </c>
      <c r="I15">
        <f>IFERROR($E15/$Q15*O15,0)</f>
        <v>0</v>
      </c>
      <c r="J15">
        <f>IFERROR($E15/$Q15*P15,0)</f>
        <v>0</v>
      </c>
      <c r="M15">
        <f>IFERROR(VLOOKUP(D15,식품명단!$A:$G,7,0),0)</f>
        <v>0</v>
      </c>
      <c r="N15">
        <f>IFERROR(VLOOKUP(D15,식품명단!$A:$F,2,0),0)</f>
        <v>0</v>
      </c>
      <c r="O15">
        <f>IFERROR(VLOOKUP(D15,식품명단!$A:$F,3,0),0)</f>
        <v>0</v>
      </c>
      <c r="P15">
        <f>IFERROR(VLOOKUP(D15,식품명단!$A:$F,4,0),0)</f>
        <v>0</v>
      </c>
      <c r="Q15">
        <f>IFERROR(VLOOKUP(D15,식품명단!$A:$F,5,0),0)</f>
        <v>0</v>
      </c>
      <c r="R15">
        <f t="shared" ref="R15:R18" si="0">F15</f>
        <v>0</v>
      </c>
    </row>
    <row r="16" spans="1:18" x14ac:dyDescent="0.25">
      <c r="D16" s="13"/>
      <c r="E16" s="7"/>
      <c r="F16">
        <f>IFERROR(VLOOKUP(D16,식품명단!$A:$F,6,0),0)</f>
        <v>0</v>
      </c>
      <c r="G16">
        <f>IFERROR($E16/$Q16*M16,0)</f>
        <v>0</v>
      </c>
      <c r="H16">
        <f>IFERROR($E16/$Q16*N16,0)</f>
        <v>0</v>
      </c>
      <c r="I16">
        <f>IFERROR($E16/$Q16*O16,0)</f>
        <v>0</v>
      </c>
      <c r="J16">
        <f>IFERROR($E16/$Q16*P16,0)</f>
        <v>0</v>
      </c>
      <c r="M16">
        <f>IFERROR(VLOOKUP(D16,식품명단!$A:$G,7,0),0)</f>
        <v>0</v>
      </c>
      <c r="N16">
        <f>IFERROR(VLOOKUP(D16,식품명단!$A:$F,2,0),0)</f>
        <v>0</v>
      </c>
      <c r="O16">
        <f>IFERROR(VLOOKUP(D16,식품명단!$A:$F,3,0),0)</f>
        <v>0</v>
      </c>
      <c r="P16">
        <f>IFERROR(VLOOKUP(D16,식품명단!$A:$F,4,0),0)</f>
        <v>0</v>
      </c>
      <c r="Q16">
        <f>IFERROR(VLOOKUP(D16,식품명단!$A:$F,5,0),0)</f>
        <v>0</v>
      </c>
      <c r="R16">
        <f t="shared" si="0"/>
        <v>0</v>
      </c>
    </row>
    <row r="17" spans="4:18" x14ac:dyDescent="0.25">
      <c r="D17" s="13"/>
      <c r="E17" s="8"/>
      <c r="F17">
        <f>IFERROR(VLOOKUP(D17,식품명단!$A:$F,6,0),0)</f>
        <v>0</v>
      </c>
      <c r="G17">
        <f>IFERROR($E17/$Q17*M17,0)</f>
        <v>0</v>
      </c>
      <c r="H17">
        <f>IFERROR($E17/$Q17*N17,0)</f>
        <v>0</v>
      </c>
      <c r="I17">
        <f>IFERROR($E17/$Q17*O17,0)</f>
        <v>0</v>
      </c>
      <c r="J17">
        <f>IFERROR($E17/$Q17*P17,0)</f>
        <v>0</v>
      </c>
      <c r="M17">
        <f>IFERROR(VLOOKUP(D17,식품명단!$A:$G,7,0),0)</f>
        <v>0</v>
      </c>
      <c r="N17">
        <f>IFERROR(VLOOKUP(D17,식품명단!$A:$F,2,0),0)</f>
        <v>0</v>
      </c>
      <c r="O17">
        <f>IFERROR(VLOOKUP(D17,식품명단!$A:$F,3,0),0)</f>
        <v>0</v>
      </c>
      <c r="P17">
        <f>IFERROR(VLOOKUP(D17,식품명단!$A:$F,4,0),0)</f>
        <v>0</v>
      </c>
      <c r="Q17">
        <f>IFERROR(VLOOKUP(D17,식품명단!$A:$F,5,0),0)</f>
        <v>0</v>
      </c>
      <c r="R17">
        <f t="shared" si="0"/>
        <v>0</v>
      </c>
    </row>
    <row r="18" spans="4:18" x14ac:dyDescent="0.25">
      <c r="D18" s="13"/>
      <c r="E18" s="8"/>
      <c r="F18">
        <f>IFERROR(VLOOKUP(D18,식품명단!$A:$F,6,0),0)</f>
        <v>0</v>
      </c>
      <c r="G18">
        <f>IFERROR($E18/$Q18*M18,0)</f>
        <v>0</v>
      </c>
      <c r="H18">
        <f>IFERROR($E18/$Q18*N18,0)</f>
        <v>0</v>
      </c>
      <c r="I18">
        <f>IFERROR($E18/$Q18*O18,0)</f>
        <v>0</v>
      </c>
      <c r="J18">
        <f>IFERROR($E18/$Q18*P18,0)</f>
        <v>0</v>
      </c>
      <c r="M18">
        <f>IFERROR(VLOOKUP(D18,식품명단!$A:$G,7,0),0)</f>
        <v>0</v>
      </c>
      <c r="N18">
        <f>IFERROR(VLOOKUP(D18,식품명단!$A:$F,2,0),0)</f>
        <v>0</v>
      </c>
      <c r="O18">
        <f>IFERROR(VLOOKUP(D18,식품명단!$A:$F,3,0),0)</f>
        <v>0</v>
      </c>
      <c r="P18">
        <f>IFERROR(VLOOKUP(D18,식품명단!$A:$F,4,0),0)</f>
        <v>0</v>
      </c>
      <c r="Q18">
        <f>IFERROR(VLOOKUP(D18,식품명단!$A:$F,5,0),0)</f>
        <v>0</v>
      </c>
      <c r="R18">
        <f t="shared" si="0"/>
        <v>0</v>
      </c>
    </row>
    <row r="19" spans="4:18" x14ac:dyDescent="0.25">
      <c r="E19" s="2"/>
      <c r="G19">
        <f>SUM(G13:G18)</f>
        <v>251</v>
      </c>
      <c r="H19">
        <f t="shared" ref="H19:J19" si="1">SUM(H13:H18)</f>
        <v>50</v>
      </c>
      <c r="I19">
        <f t="shared" si="1"/>
        <v>3</v>
      </c>
      <c r="J19">
        <f t="shared" si="1"/>
        <v>6</v>
      </c>
    </row>
    <row r="20" spans="4:18" ht="17.25" thickBot="1" x14ac:dyDescent="0.3"/>
    <row r="21" spans="4:18" x14ac:dyDescent="0.25">
      <c r="D21" s="14" t="s">
        <v>32</v>
      </c>
      <c r="E21" s="4" t="s">
        <v>33</v>
      </c>
      <c r="F21" t="s">
        <v>29</v>
      </c>
      <c r="G21" t="s">
        <v>14</v>
      </c>
    </row>
    <row r="22" spans="4:18" x14ac:dyDescent="0.25">
      <c r="D22" s="15" t="str">
        <f>E2</f>
        <v>닭가슴살</v>
      </c>
      <c r="E22" s="5">
        <f>ROUNDUP(R2/H2,0)*F2</f>
        <v>700</v>
      </c>
      <c r="F22" t="str">
        <f>G2</f>
        <v>g</v>
      </c>
      <c r="G22">
        <f>E22/F2*M2</f>
        <v>842.8</v>
      </c>
    </row>
    <row r="23" spans="4:18" x14ac:dyDescent="0.25">
      <c r="D23" s="15" t="str">
        <f>E3</f>
        <v>아몬드</v>
      </c>
      <c r="E23" s="5">
        <f>ROUNDUP((R4-E22/F2*I2)/I3,0)*F3</f>
        <v>72</v>
      </c>
      <c r="F23" t="str">
        <f>G3</f>
        <v>개</v>
      </c>
      <c r="G23">
        <f>E23/F3*M3</f>
        <v>539.28</v>
      </c>
    </row>
    <row r="24" spans="4:18" ht="17.25" thickBot="1" x14ac:dyDescent="0.3">
      <c r="D24" s="16" t="str">
        <f>E4</f>
        <v>고구마</v>
      </c>
      <c r="E24" s="6">
        <f>MROUND(G24/M4*F4,F4)</f>
        <v>1100</v>
      </c>
      <c r="F24" t="str">
        <f>G4</f>
        <v>g</v>
      </c>
      <c r="G24">
        <f>E10-G22-G23-G19</f>
        <v>834.92000000000007</v>
      </c>
    </row>
    <row r="25" spans="4:18" x14ac:dyDescent="0.25">
      <c r="G25" s="9">
        <f>E22*M2/F2+E23*M3/F3+E24*M4/F4+G19</f>
        <v>2486.8999999999996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1F19-F9BE-1A48-BA51-3F982AAAA31B}">
  <dimension ref="A1:G124"/>
  <sheetViews>
    <sheetView zoomScaleNormal="60" zoomScaleSheetLayoutView="100" workbookViewId="0">
      <pane ySplit="1" topLeftCell="A2" activePane="bottomLeft" state="frozen"/>
      <selection activeCell="D1" sqref="D1"/>
      <selection pane="bottomLeft" activeCell="F6" sqref="F6"/>
    </sheetView>
  </sheetViews>
  <sheetFormatPr defaultRowHeight="16.5" x14ac:dyDescent="0.25"/>
  <cols>
    <col min="1" max="1" width="11.6328125" style="12" customWidth="1"/>
  </cols>
  <sheetData>
    <row r="1" spans="1:7" x14ac:dyDescent="0.25">
      <c r="A1" s="12" t="s">
        <v>18</v>
      </c>
      <c r="B1" t="s">
        <v>19</v>
      </c>
      <c r="C1" t="s">
        <v>21</v>
      </c>
      <c r="D1" t="s">
        <v>20</v>
      </c>
      <c r="E1" t="s">
        <v>23</v>
      </c>
      <c r="F1" t="s">
        <v>24</v>
      </c>
      <c r="G1" t="s">
        <v>14</v>
      </c>
    </row>
    <row r="2" spans="1:7" x14ac:dyDescent="0.25">
      <c r="A2" s="13" t="s">
        <v>22</v>
      </c>
      <c r="B2" s="7">
        <v>26.5</v>
      </c>
      <c r="C2" s="7">
        <v>1.2</v>
      </c>
      <c r="D2" s="7">
        <v>0.9</v>
      </c>
      <c r="E2" s="7">
        <v>100</v>
      </c>
      <c r="F2" s="7" t="s">
        <v>17</v>
      </c>
      <c r="G2">
        <f>B2*4+C2*9+D2*4</f>
        <v>120.39999999999999</v>
      </c>
    </row>
    <row r="3" spans="1:7" x14ac:dyDescent="0.25">
      <c r="A3" s="13" t="s">
        <v>26</v>
      </c>
      <c r="B3" s="7">
        <v>0.26</v>
      </c>
      <c r="C3" s="7">
        <v>0.61</v>
      </c>
      <c r="D3" s="7">
        <v>0.24</v>
      </c>
      <c r="E3" s="7">
        <v>1</v>
      </c>
      <c r="F3" s="7" t="s">
        <v>25</v>
      </c>
      <c r="G3">
        <f t="shared" ref="G3:G66" si="0">B3*4+C3*9+D3*4</f>
        <v>7.49</v>
      </c>
    </row>
    <row r="4" spans="1:7" x14ac:dyDescent="0.25">
      <c r="A4" s="13" t="s">
        <v>27</v>
      </c>
      <c r="B4" s="7">
        <v>1.37</v>
      </c>
      <c r="C4" s="7">
        <v>0.14000000000000001</v>
      </c>
      <c r="D4" s="7">
        <v>17.72</v>
      </c>
      <c r="E4" s="7">
        <v>100</v>
      </c>
      <c r="F4" s="7" t="s">
        <v>17</v>
      </c>
      <c r="G4">
        <f t="shared" si="0"/>
        <v>77.61999999999999</v>
      </c>
    </row>
    <row r="5" spans="1:7" x14ac:dyDescent="0.25">
      <c r="A5" s="13" t="s">
        <v>36</v>
      </c>
      <c r="B5" s="7">
        <v>25</v>
      </c>
      <c r="C5" s="7">
        <v>1.5</v>
      </c>
      <c r="D5" s="7">
        <v>3</v>
      </c>
      <c r="E5" s="7">
        <v>1</v>
      </c>
      <c r="F5" s="7" t="s">
        <v>37</v>
      </c>
      <c r="G5">
        <f t="shared" si="0"/>
        <v>125.5</v>
      </c>
    </row>
    <row r="6" spans="1:7" x14ac:dyDescent="0.25">
      <c r="A6" s="13"/>
      <c r="B6" s="7"/>
      <c r="C6" s="7"/>
      <c r="D6" s="7"/>
      <c r="E6" s="7"/>
      <c r="F6" s="7"/>
      <c r="G6">
        <f t="shared" si="0"/>
        <v>0</v>
      </c>
    </row>
    <row r="7" spans="1:7" x14ac:dyDescent="0.25">
      <c r="A7" s="13"/>
      <c r="B7" s="7"/>
      <c r="C7" s="7"/>
      <c r="D7" s="7"/>
      <c r="E7" s="7"/>
      <c r="F7" s="7"/>
      <c r="G7">
        <f t="shared" si="0"/>
        <v>0</v>
      </c>
    </row>
    <row r="8" spans="1:7" x14ac:dyDescent="0.25">
      <c r="A8" s="13"/>
      <c r="B8" s="7"/>
      <c r="C8" s="7"/>
      <c r="D8" s="7"/>
      <c r="E8" s="7"/>
      <c r="F8" s="7"/>
      <c r="G8">
        <f t="shared" si="0"/>
        <v>0</v>
      </c>
    </row>
    <row r="9" spans="1:7" x14ac:dyDescent="0.25">
      <c r="A9" s="13"/>
      <c r="B9" s="7"/>
      <c r="C9" s="7"/>
      <c r="D9" s="7"/>
      <c r="E9" s="7"/>
      <c r="F9" s="7"/>
      <c r="G9">
        <f t="shared" si="0"/>
        <v>0</v>
      </c>
    </row>
    <row r="10" spans="1:7" x14ac:dyDescent="0.25">
      <c r="A10" s="13"/>
      <c r="B10" s="7"/>
      <c r="C10" s="7"/>
      <c r="D10" s="7"/>
      <c r="E10" s="7"/>
      <c r="F10" s="7"/>
      <c r="G10">
        <f t="shared" si="0"/>
        <v>0</v>
      </c>
    </row>
    <row r="11" spans="1:7" x14ac:dyDescent="0.25">
      <c r="A11" s="13"/>
      <c r="B11" s="7"/>
      <c r="C11" s="7"/>
      <c r="D11" s="7"/>
      <c r="E11" s="7"/>
      <c r="F11" s="7"/>
      <c r="G11">
        <f t="shared" si="0"/>
        <v>0</v>
      </c>
    </row>
    <row r="12" spans="1:7" x14ac:dyDescent="0.25">
      <c r="A12" s="13"/>
      <c r="B12" s="7"/>
      <c r="C12" s="7"/>
      <c r="D12" s="7"/>
      <c r="E12" s="7"/>
      <c r="F12" s="7"/>
      <c r="G12">
        <f t="shared" si="0"/>
        <v>0</v>
      </c>
    </row>
    <row r="13" spans="1:7" x14ac:dyDescent="0.25">
      <c r="A13" s="13"/>
      <c r="B13" s="7"/>
      <c r="C13" s="7"/>
      <c r="D13" s="7"/>
      <c r="E13" s="7"/>
      <c r="F13" s="7"/>
      <c r="G13">
        <f t="shared" si="0"/>
        <v>0</v>
      </c>
    </row>
    <row r="14" spans="1:7" x14ac:dyDescent="0.25">
      <c r="A14" s="13"/>
      <c r="B14" s="7"/>
      <c r="C14" s="7"/>
      <c r="D14" s="7"/>
      <c r="E14" s="7"/>
      <c r="F14" s="7"/>
      <c r="G14">
        <f t="shared" si="0"/>
        <v>0</v>
      </c>
    </row>
    <row r="15" spans="1:7" x14ac:dyDescent="0.25">
      <c r="A15" s="13"/>
      <c r="B15" s="7"/>
      <c r="C15" s="7"/>
      <c r="D15" s="7"/>
      <c r="E15" s="7"/>
      <c r="F15" s="7"/>
      <c r="G15">
        <f t="shared" si="0"/>
        <v>0</v>
      </c>
    </row>
    <row r="16" spans="1:7" x14ac:dyDescent="0.25">
      <c r="A16" s="13"/>
      <c r="B16" s="7"/>
      <c r="C16" s="7"/>
      <c r="D16" s="7"/>
      <c r="E16" s="7"/>
      <c r="F16" s="7"/>
      <c r="G16">
        <f t="shared" si="0"/>
        <v>0</v>
      </c>
    </row>
    <row r="17" spans="1:7" x14ac:dyDescent="0.25">
      <c r="A17" s="13"/>
      <c r="B17" s="7"/>
      <c r="C17" s="7"/>
      <c r="D17" s="7"/>
      <c r="E17" s="7"/>
      <c r="F17" s="7"/>
      <c r="G17">
        <f t="shared" si="0"/>
        <v>0</v>
      </c>
    </row>
    <row r="18" spans="1:7" x14ac:dyDescent="0.25">
      <c r="A18" s="13"/>
      <c r="B18" s="7"/>
      <c r="C18" s="7"/>
      <c r="D18" s="7"/>
      <c r="E18" s="7"/>
      <c r="F18" s="7"/>
      <c r="G18">
        <f t="shared" si="0"/>
        <v>0</v>
      </c>
    </row>
    <row r="19" spans="1:7" x14ac:dyDescent="0.25">
      <c r="A19" s="13"/>
      <c r="B19" s="7"/>
      <c r="C19" s="7"/>
      <c r="D19" s="7"/>
      <c r="E19" s="7"/>
      <c r="F19" s="7"/>
      <c r="G19">
        <f t="shared" si="0"/>
        <v>0</v>
      </c>
    </row>
    <row r="20" spans="1:7" x14ac:dyDescent="0.25">
      <c r="A20" s="13"/>
      <c r="B20" s="7"/>
      <c r="C20" s="7"/>
      <c r="D20" s="7"/>
      <c r="E20" s="7"/>
      <c r="F20" s="7"/>
      <c r="G20">
        <f t="shared" si="0"/>
        <v>0</v>
      </c>
    </row>
    <row r="21" spans="1:7" x14ac:dyDescent="0.25">
      <c r="A21" s="13"/>
      <c r="B21" s="7"/>
      <c r="C21" s="7"/>
      <c r="D21" s="7"/>
      <c r="E21" s="7"/>
      <c r="F21" s="7"/>
      <c r="G21">
        <f t="shared" si="0"/>
        <v>0</v>
      </c>
    </row>
    <row r="22" spans="1:7" x14ac:dyDescent="0.25">
      <c r="A22" s="13"/>
      <c r="B22" s="7"/>
      <c r="C22" s="7"/>
      <c r="D22" s="7"/>
      <c r="E22" s="7"/>
      <c r="F22" s="7"/>
      <c r="G22">
        <f t="shared" si="0"/>
        <v>0</v>
      </c>
    </row>
    <row r="23" spans="1:7" x14ac:dyDescent="0.25">
      <c r="A23" s="13"/>
      <c r="B23" s="7"/>
      <c r="C23" s="7"/>
      <c r="D23" s="7"/>
      <c r="E23" s="7"/>
      <c r="F23" s="7"/>
      <c r="G23">
        <f t="shared" si="0"/>
        <v>0</v>
      </c>
    </row>
    <row r="24" spans="1:7" x14ac:dyDescent="0.25">
      <c r="A24" s="13"/>
      <c r="B24" s="7"/>
      <c r="C24" s="7"/>
      <c r="D24" s="7"/>
      <c r="E24" s="7"/>
      <c r="F24" s="7"/>
      <c r="G24">
        <f t="shared" si="0"/>
        <v>0</v>
      </c>
    </row>
    <row r="25" spans="1:7" x14ac:dyDescent="0.25">
      <c r="A25" s="13"/>
      <c r="B25" s="7"/>
      <c r="C25" s="7"/>
      <c r="D25" s="7"/>
      <c r="E25" s="7"/>
      <c r="F25" s="7"/>
      <c r="G25">
        <f t="shared" si="0"/>
        <v>0</v>
      </c>
    </row>
    <row r="26" spans="1:7" x14ac:dyDescent="0.25">
      <c r="A26" s="13"/>
      <c r="B26" s="7"/>
      <c r="C26" s="7"/>
      <c r="D26" s="7"/>
      <c r="E26" s="7"/>
      <c r="F26" s="7"/>
      <c r="G26">
        <f t="shared" si="0"/>
        <v>0</v>
      </c>
    </row>
    <row r="27" spans="1:7" x14ac:dyDescent="0.25">
      <c r="A27" s="13"/>
      <c r="B27" s="7"/>
      <c r="C27" s="7"/>
      <c r="D27" s="7"/>
      <c r="E27" s="7"/>
      <c r="F27" s="7"/>
      <c r="G27">
        <f t="shared" si="0"/>
        <v>0</v>
      </c>
    </row>
    <row r="28" spans="1:7" x14ac:dyDescent="0.25">
      <c r="A28" s="13"/>
      <c r="B28" s="7"/>
      <c r="C28" s="7"/>
      <c r="D28" s="7"/>
      <c r="E28" s="7"/>
      <c r="F28" s="7"/>
      <c r="G28">
        <f t="shared" si="0"/>
        <v>0</v>
      </c>
    </row>
    <row r="29" spans="1:7" x14ac:dyDescent="0.25">
      <c r="A29" s="13"/>
      <c r="B29" s="7"/>
      <c r="C29" s="7"/>
      <c r="D29" s="7"/>
      <c r="E29" s="7"/>
      <c r="F29" s="7"/>
      <c r="G29">
        <f t="shared" si="0"/>
        <v>0</v>
      </c>
    </row>
    <row r="30" spans="1:7" x14ac:dyDescent="0.25">
      <c r="A30" s="13"/>
      <c r="B30" s="7"/>
      <c r="C30" s="7"/>
      <c r="D30" s="7"/>
      <c r="E30" s="7"/>
      <c r="F30" s="7"/>
      <c r="G30">
        <f t="shared" si="0"/>
        <v>0</v>
      </c>
    </row>
    <row r="31" spans="1:7" x14ac:dyDescent="0.25">
      <c r="A31" s="13"/>
      <c r="B31" s="7"/>
      <c r="C31" s="7"/>
      <c r="D31" s="7"/>
      <c r="E31" s="7"/>
      <c r="F31" s="7"/>
      <c r="G31">
        <f t="shared" si="0"/>
        <v>0</v>
      </c>
    </row>
    <row r="32" spans="1:7" x14ac:dyDescent="0.25">
      <c r="A32" s="13"/>
      <c r="B32" s="7"/>
      <c r="C32" s="7"/>
      <c r="D32" s="7"/>
      <c r="E32" s="7"/>
      <c r="F32" s="7"/>
      <c r="G32">
        <f t="shared" si="0"/>
        <v>0</v>
      </c>
    </row>
    <row r="33" spans="1:7" x14ac:dyDescent="0.25">
      <c r="A33" s="13"/>
      <c r="B33" s="7"/>
      <c r="C33" s="7"/>
      <c r="D33" s="7"/>
      <c r="E33" s="7"/>
      <c r="F33" s="7"/>
      <c r="G33">
        <f t="shared" si="0"/>
        <v>0</v>
      </c>
    </row>
    <row r="34" spans="1:7" x14ac:dyDescent="0.25">
      <c r="A34" s="13"/>
      <c r="B34" s="7"/>
      <c r="C34" s="7"/>
      <c r="D34" s="7"/>
      <c r="E34" s="7"/>
      <c r="F34" s="7"/>
      <c r="G34">
        <f t="shared" si="0"/>
        <v>0</v>
      </c>
    </row>
    <row r="35" spans="1:7" x14ac:dyDescent="0.25">
      <c r="G35">
        <f t="shared" si="0"/>
        <v>0</v>
      </c>
    </row>
    <row r="36" spans="1:7" x14ac:dyDescent="0.25">
      <c r="G36">
        <f t="shared" si="0"/>
        <v>0</v>
      </c>
    </row>
    <row r="37" spans="1:7" x14ac:dyDescent="0.25">
      <c r="G37">
        <f t="shared" si="0"/>
        <v>0</v>
      </c>
    </row>
    <row r="38" spans="1:7" x14ac:dyDescent="0.25">
      <c r="G38">
        <f t="shared" si="0"/>
        <v>0</v>
      </c>
    </row>
    <row r="39" spans="1:7" x14ac:dyDescent="0.25">
      <c r="G39">
        <f t="shared" si="0"/>
        <v>0</v>
      </c>
    </row>
    <row r="40" spans="1:7" x14ac:dyDescent="0.25">
      <c r="G40">
        <f t="shared" si="0"/>
        <v>0</v>
      </c>
    </row>
    <row r="41" spans="1:7" x14ac:dyDescent="0.25">
      <c r="G41">
        <f t="shared" si="0"/>
        <v>0</v>
      </c>
    </row>
    <row r="42" spans="1:7" x14ac:dyDescent="0.25">
      <c r="G42">
        <f t="shared" si="0"/>
        <v>0</v>
      </c>
    </row>
    <row r="43" spans="1:7" x14ac:dyDescent="0.25">
      <c r="G43">
        <f t="shared" si="0"/>
        <v>0</v>
      </c>
    </row>
    <row r="44" spans="1:7" x14ac:dyDescent="0.25">
      <c r="G44">
        <f t="shared" si="0"/>
        <v>0</v>
      </c>
    </row>
    <row r="45" spans="1:7" x14ac:dyDescent="0.25">
      <c r="G45">
        <f t="shared" si="0"/>
        <v>0</v>
      </c>
    </row>
    <row r="46" spans="1:7" x14ac:dyDescent="0.25">
      <c r="G46">
        <f t="shared" si="0"/>
        <v>0</v>
      </c>
    </row>
    <row r="47" spans="1:7" x14ac:dyDescent="0.25">
      <c r="G47">
        <f t="shared" si="0"/>
        <v>0</v>
      </c>
    </row>
    <row r="48" spans="1:7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ref="G67:G124" si="1">B67*4+C67*9+D67*4</f>
        <v>0</v>
      </c>
    </row>
    <row r="68" spans="7:7" x14ac:dyDescent="0.25">
      <c r="G68">
        <f t="shared" si="1"/>
        <v>0</v>
      </c>
    </row>
    <row r="69" spans="7:7" x14ac:dyDescent="0.25">
      <c r="G69">
        <f t="shared" si="1"/>
        <v>0</v>
      </c>
    </row>
    <row r="70" spans="7:7" x14ac:dyDescent="0.25">
      <c r="G70">
        <f t="shared" si="1"/>
        <v>0</v>
      </c>
    </row>
    <row r="71" spans="7:7" x14ac:dyDescent="0.25">
      <c r="G71">
        <f t="shared" si="1"/>
        <v>0</v>
      </c>
    </row>
    <row r="72" spans="7:7" x14ac:dyDescent="0.25">
      <c r="G72">
        <f t="shared" si="1"/>
        <v>0</v>
      </c>
    </row>
    <row r="73" spans="7:7" x14ac:dyDescent="0.25">
      <c r="G73">
        <f t="shared" si="1"/>
        <v>0</v>
      </c>
    </row>
    <row r="74" spans="7:7" x14ac:dyDescent="0.25">
      <c r="G74">
        <f t="shared" si="1"/>
        <v>0</v>
      </c>
    </row>
    <row r="75" spans="7:7" x14ac:dyDescent="0.25">
      <c r="G75">
        <f t="shared" si="1"/>
        <v>0</v>
      </c>
    </row>
    <row r="76" spans="7:7" x14ac:dyDescent="0.25">
      <c r="G76">
        <f t="shared" si="1"/>
        <v>0</v>
      </c>
    </row>
    <row r="77" spans="7:7" x14ac:dyDescent="0.25">
      <c r="G77">
        <f t="shared" si="1"/>
        <v>0</v>
      </c>
    </row>
    <row r="78" spans="7:7" x14ac:dyDescent="0.25">
      <c r="G78">
        <f t="shared" si="1"/>
        <v>0</v>
      </c>
    </row>
    <row r="79" spans="7:7" x14ac:dyDescent="0.25">
      <c r="G79">
        <f t="shared" si="1"/>
        <v>0</v>
      </c>
    </row>
    <row r="80" spans="7:7" x14ac:dyDescent="0.25">
      <c r="G80">
        <f t="shared" si="1"/>
        <v>0</v>
      </c>
    </row>
    <row r="81" spans="7:7" x14ac:dyDescent="0.25">
      <c r="G81">
        <f t="shared" si="1"/>
        <v>0</v>
      </c>
    </row>
    <row r="82" spans="7:7" x14ac:dyDescent="0.25">
      <c r="G82">
        <f t="shared" si="1"/>
        <v>0</v>
      </c>
    </row>
    <row r="83" spans="7:7" x14ac:dyDescent="0.25">
      <c r="G83">
        <f t="shared" si="1"/>
        <v>0</v>
      </c>
    </row>
    <row r="84" spans="7:7" x14ac:dyDescent="0.25">
      <c r="G84">
        <f t="shared" si="1"/>
        <v>0</v>
      </c>
    </row>
    <row r="85" spans="7:7" x14ac:dyDescent="0.25">
      <c r="G85">
        <f t="shared" si="1"/>
        <v>0</v>
      </c>
    </row>
    <row r="86" spans="7:7" x14ac:dyDescent="0.25">
      <c r="G86">
        <f t="shared" si="1"/>
        <v>0</v>
      </c>
    </row>
    <row r="87" spans="7:7" x14ac:dyDescent="0.25">
      <c r="G87">
        <f t="shared" si="1"/>
        <v>0</v>
      </c>
    </row>
    <row r="88" spans="7:7" x14ac:dyDescent="0.25">
      <c r="G88">
        <f t="shared" si="1"/>
        <v>0</v>
      </c>
    </row>
    <row r="89" spans="7:7" x14ac:dyDescent="0.25">
      <c r="G89">
        <f t="shared" si="1"/>
        <v>0</v>
      </c>
    </row>
    <row r="90" spans="7:7" x14ac:dyDescent="0.25">
      <c r="G90">
        <f t="shared" si="1"/>
        <v>0</v>
      </c>
    </row>
    <row r="91" spans="7:7" x14ac:dyDescent="0.25">
      <c r="G91">
        <f t="shared" si="1"/>
        <v>0</v>
      </c>
    </row>
    <row r="92" spans="7:7" x14ac:dyDescent="0.25">
      <c r="G92">
        <f t="shared" si="1"/>
        <v>0</v>
      </c>
    </row>
    <row r="93" spans="7:7" x14ac:dyDescent="0.25">
      <c r="G93">
        <f t="shared" si="1"/>
        <v>0</v>
      </c>
    </row>
    <row r="94" spans="7:7" x14ac:dyDescent="0.25">
      <c r="G94">
        <f t="shared" si="1"/>
        <v>0</v>
      </c>
    </row>
    <row r="95" spans="7:7" x14ac:dyDescent="0.25">
      <c r="G95">
        <f t="shared" si="1"/>
        <v>0</v>
      </c>
    </row>
    <row r="96" spans="7:7" x14ac:dyDescent="0.25">
      <c r="G96">
        <f t="shared" si="1"/>
        <v>0</v>
      </c>
    </row>
    <row r="97" spans="7:7" x14ac:dyDescent="0.25">
      <c r="G97">
        <f t="shared" si="1"/>
        <v>0</v>
      </c>
    </row>
    <row r="98" spans="7:7" x14ac:dyDescent="0.25">
      <c r="G98">
        <f t="shared" si="1"/>
        <v>0</v>
      </c>
    </row>
    <row r="99" spans="7:7" x14ac:dyDescent="0.25">
      <c r="G99">
        <f t="shared" si="1"/>
        <v>0</v>
      </c>
    </row>
    <row r="100" spans="7:7" x14ac:dyDescent="0.25">
      <c r="G100">
        <f t="shared" si="1"/>
        <v>0</v>
      </c>
    </row>
    <row r="101" spans="7:7" x14ac:dyDescent="0.25">
      <c r="G101">
        <f t="shared" si="1"/>
        <v>0</v>
      </c>
    </row>
    <row r="102" spans="7:7" x14ac:dyDescent="0.25">
      <c r="G102">
        <f t="shared" si="1"/>
        <v>0</v>
      </c>
    </row>
    <row r="103" spans="7:7" x14ac:dyDescent="0.25">
      <c r="G103">
        <f t="shared" si="1"/>
        <v>0</v>
      </c>
    </row>
    <row r="104" spans="7:7" x14ac:dyDescent="0.25">
      <c r="G104">
        <f t="shared" si="1"/>
        <v>0</v>
      </c>
    </row>
    <row r="105" spans="7:7" x14ac:dyDescent="0.25">
      <c r="G105">
        <f t="shared" si="1"/>
        <v>0</v>
      </c>
    </row>
    <row r="106" spans="7:7" x14ac:dyDescent="0.25">
      <c r="G106">
        <f t="shared" si="1"/>
        <v>0</v>
      </c>
    </row>
    <row r="107" spans="7:7" x14ac:dyDescent="0.25">
      <c r="G107">
        <f t="shared" si="1"/>
        <v>0</v>
      </c>
    </row>
    <row r="108" spans="7:7" x14ac:dyDescent="0.25">
      <c r="G108">
        <f t="shared" si="1"/>
        <v>0</v>
      </c>
    </row>
    <row r="109" spans="7:7" x14ac:dyDescent="0.25">
      <c r="G109">
        <f t="shared" si="1"/>
        <v>0</v>
      </c>
    </row>
    <row r="110" spans="7:7" x14ac:dyDescent="0.25">
      <c r="G110">
        <f t="shared" si="1"/>
        <v>0</v>
      </c>
    </row>
    <row r="111" spans="7:7" x14ac:dyDescent="0.25">
      <c r="G111">
        <f t="shared" si="1"/>
        <v>0</v>
      </c>
    </row>
    <row r="112" spans="7:7" x14ac:dyDescent="0.25">
      <c r="G112">
        <f t="shared" si="1"/>
        <v>0</v>
      </c>
    </row>
    <row r="113" spans="7:7" x14ac:dyDescent="0.25">
      <c r="G113">
        <f t="shared" si="1"/>
        <v>0</v>
      </c>
    </row>
    <row r="114" spans="7:7" x14ac:dyDescent="0.25">
      <c r="G114">
        <f t="shared" si="1"/>
        <v>0</v>
      </c>
    </row>
    <row r="115" spans="7:7" x14ac:dyDescent="0.25">
      <c r="G115">
        <f t="shared" si="1"/>
        <v>0</v>
      </c>
    </row>
    <row r="116" spans="7:7" x14ac:dyDescent="0.25">
      <c r="G116">
        <f t="shared" si="1"/>
        <v>0</v>
      </c>
    </row>
    <row r="117" spans="7:7" x14ac:dyDescent="0.25">
      <c r="G117">
        <f t="shared" si="1"/>
        <v>0</v>
      </c>
    </row>
    <row r="118" spans="7:7" x14ac:dyDescent="0.25">
      <c r="G118">
        <f t="shared" si="1"/>
        <v>0</v>
      </c>
    </row>
    <row r="119" spans="7:7" x14ac:dyDescent="0.25">
      <c r="G119">
        <f t="shared" si="1"/>
        <v>0</v>
      </c>
    </row>
    <row r="120" spans="7:7" x14ac:dyDescent="0.25">
      <c r="G120">
        <f t="shared" si="1"/>
        <v>0</v>
      </c>
    </row>
    <row r="121" spans="7:7" x14ac:dyDescent="0.25">
      <c r="G121">
        <f t="shared" si="1"/>
        <v>0</v>
      </c>
    </row>
    <row r="122" spans="7:7" x14ac:dyDescent="0.25">
      <c r="G122">
        <f t="shared" si="1"/>
        <v>0</v>
      </c>
    </row>
    <row r="123" spans="7:7" x14ac:dyDescent="0.25">
      <c r="G123">
        <f t="shared" si="1"/>
        <v>0</v>
      </c>
    </row>
    <row r="124" spans="7:7" x14ac:dyDescent="0.25">
      <c r="G124">
        <f t="shared" si="1"/>
        <v>0</v>
      </c>
    </row>
  </sheetData>
  <phoneticPr fontId="2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식단매크로</vt:lpstr>
      <vt:lpstr>식품명단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chlwlsdnr912@gmail.com</dc:creator>
  <dcterms:created xsi:type="dcterms:W3CDTF">2025-06-23T20:54:38Z</dcterms:created>
</cp:coreProperties>
</file>