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rendiz\Downloads\"/>
    </mc:Choice>
  </mc:AlternateContent>
  <xr:revisionPtr revIDLastSave="0" documentId="13_ncr:1_{B3E7839B-CD1B-4BAE-811E-21B83CC804EC}" xr6:coauthVersionLast="44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roguería" sheetId="1" r:id="rId1"/>
    <sheet name="Drogueria 2" sheetId="3" r:id="rId2"/>
    <sheet name="Alumno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4" i="2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2" i="2"/>
  <c r="G50" i="2" s="1"/>
  <c r="L44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F50" i="1"/>
  <c r="E3" i="3"/>
  <c r="D3" i="3"/>
  <c r="C3" i="3"/>
</calcChain>
</file>

<file path=xl/sharedStrings.xml><?xml version="1.0" encoding="utf-8"?>
<sst xmlns="http://schemas.openxmlformats.org/spreadsheetml/2006/main" count="318" uniqueCount="186">
  <si>
    <t>Código</t>
  </si>
  <si>
    <t>Producto</t>
  </si>
  <si>
    <t>Categoría</t>
  </si>
  <si>
    <t>Precio</t>
  </si>
  <si>
    <t>Stock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</si>
  <si>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</si>
  <si>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</si>
  <si>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</si>
  <si>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</si>
  <si>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</si>
  <si>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</si>
  <si>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</si>
  <si>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</si>
  <si>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</si>
  <si>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</si>
  <si>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</si>
  <si>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</si>
  <si>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</si>
  <si>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</si>
  <si>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</si>
  <si>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</si>
  <si>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</si>
  <si>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</si>
  <si>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</si>
  <si>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</si>
  <si>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</si>
  <si>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</si>
  <si>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</si>
  <si>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</si>
  <si>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</si>
  <si>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</si>
  <si>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</si>
  <si>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</si>
  <si>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</si>
  <si>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</si>
  <si>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</si>
  <si>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</si>
  <si>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</si>
  <si>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</si>
  <si>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</si>
  <si>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</si>
  <si>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</si>
  <si>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</si>
  <si>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</si>
  <si>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</si>
  <si>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Paracetamol 500mg</t>
  </si>
  <si>
    <t>Ibuprofeno 400mg</t>
  </si>
  <si>
    <t>Omeprazol 20mg</t>
  </si>
  <si>
    <t>Loratadina 10mg</t>
  </si>
  <si>
    <t>Amoxicilina 500mg</t>
  </si>
  <si>
    <t>Vitamina C 1000mg</t>
  </si>
  <si>
    <t>Antigripal</t>
  </si>
  <si>
    <t>Salbutamol Inhalador</t>
  </si>
  <si>
    <t>Jarabe para la tos</t>
  </si>
  <si>
    <t>Clorfenamina</t>
  </si>
  <si>
    <t>Ciprofloxacino 500mg</t>
  </si>
  <si>
    <t>Diclofenaco Sódico</t>
  </si>
  <si>
    <t>Metformina 850mg</t>
  </si>
  <si>
    <t>Losartán 50mg</t>
  </si>
  <si>
    <t>Atorvastatina 20mg</t>
  </si>
  <si>
    <t>Insulina</t>
  </si>
  <si>
    <t>Ranitidina</t>
  </si>
  <si>
    <t>Dolex Forte</t>
  </si>
  <si>
    <t>Buscapina</t>
  </si>
  <si>
    <t>Gaviscon</t>
  </si>
  <si>
    <t>Panadol</t>
  </si>
  <si>
    <t>Vitamina D</t>
  </si>
  <si>
    <t>Multivitamínico</t>
  </si>
  <si>
    <t>Laxante</t>
  </si>
  <si>
    <t>Antibiótico Genérico</t>
  </si>
  <si>
    <t>Gotas Nasales</t>
  </si>
  <si>
    <t>Antiséptico Bucal</t>
  </si>
  <si>
    <t>Alcohol Antiséptico</t>
  </si>
  <si>
    <t>Peróxido de Hidrógeno</t>
  </si>
  <si>
    <t>Clorhexidina</t>
  </si>
  <si>
    <t>Espirulina</t>
  </si>
  <si>
    <t>Ácido Fólico</t>
  </si>
  <si>
    <t>Calcio + Vitamina D</t>
  </si>
  <si>
    <t>Magnesio</t>
  </si>
  <si>
    <t>Vitamina B12</t>
  </si>
  <si>
    <t>Melatonina</t>
  </si>
  <si>
    <t>Ansiolítico Natural</t>
  </si>
  <si>
    <t>Anticonceptivo Oral</t>
  </si>
  <si>
    <t>Test de Embarazo</t>
  </si>
  <si>
    <t>Suero Oral</t>
  </si>
  <si>
    <t>Analgésico</t>
  </si>
  <si>
    <t>Antiinflamatorio</t>
  </si>
  <si>
    <t>Vitaminas</t>
  </si>
  <si>
    <t>Respiratorio</t>
  </si>
  <si>
    <t>Antialérgico</t>
  </si>
  <si>
    <t>Antibiótico</t>
  </si>
  <si>
    <t>Gastrointestinal</t>
  </si>
  <si>
    <t>Jarabe</t>
  </si>
  <si>
    <t>Dermatológico</t>
  </si>
  <si>
    <t>ID Alumno</t>
  </si>
  <si>
    <t>Nombres</t>
  </si>
  <si>
    <t>Apellidos</t>
  </si>
  <si>
    <t>Curso</t>
  </si>
  <si>
    <t>Nota Final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</si>
  <si>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</si>
  <si>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</si>
  <si>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</si>
  <si>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</si>
  <si>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</si>
  <si>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</si>
  <si>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</si>
  <si>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</si>
  <si>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</si>
  <si>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</si>
  <si>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</si>
  <si>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</si>
  <si>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</si>
  <si>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</si>
  <si>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</si>
  <si>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</si>
  <si>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</si>
  <si>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</si>
  <si>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</si>
  <si>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</si>
  <si>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</si>
  <si>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</si>
  <si>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</si>
  <si>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</si>
  <si>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</si>
  <si>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</si>
  <si>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</si>
  <si>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</si>
  <si>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</si>
  <si>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</si>
  <si>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</si>
  <si>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</si>
  <si>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</si>
  <si>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</si>
  <si>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</si>
  <si>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</si>
  <si>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</si>
  <si>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</si>
  <si>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</si>
  <si>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</si>
  <si>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David</t>
  </si>
  <si>
    <t>Mariana</t>
  </si>
  <si>
    <t>Emma</t>
  </si>
  <si>
    <t>Isabella</t>
  </si>
  <si>
    <t>Sofía</t>
  </si>
  <si>
    <t>Valentina</t>
  </si>
  <si>
    <t>Camila</t>
  </si>
  <si>
    <t>Andrés</t>
  </si>
  <si>
    <t>Sebastián</t>
  </si>
  <si>
    <t>Luciana</t>
  </si>
  <si>
    <t>Felipe</t>
  </si>
  <si>
    <t>Santiago</t>
  </si>
  <si>
    <t>Juan</t>
  </si>
  <si>
    <t>Mateo</t>
  </si>
  <si>
    <t>Alejandro</t>
  </si>
  <si>
    <t>Laura</t>
  </si>
  <si>
    <t>Sara</t>
  </si>
  <si>
    <t>Tomás</t>
  </si>
  <si>
    <t>Gabriela</t>
  </si>
  <si>
    <t>Ruiz</t>
  </si>
  <si>
    <t>Pérez</t>
  </si>
  <si>
    <t>Martínez</t>
  </si>
  <si>
    <t>Gómez</t>
  </si>
  <si>
    <t>Romero</t>
  </si>
  <si>
    <t>Torres</t>
  </si>
  <si>
    <t>Vargas</t>
  </si>
  <si>
    <t>Castro</t>
  </si>
  <si>
    <t>Silva</t>
  </si>
  <si>
    <t>Ríos</t>
  </si>
  <si>
    <t>9°A</t>
  </si>
  <si>
    <t>9°B</t>
  </si>
  <si>
    <r>
      <t xml:space="preserve">Aplica </t>
    </r>
    <r>
      <rPr>
        <b/>
        <sz val="11"/>
        <color theme="1"/>
        <rFont val="Calibri"/>
        <family val="2"/>
        <scheme val="minor"/>
      </rPr>
      <t>formato condicional</t>
    </r>
    <r>
      <rPr>
        <sz val="11"/>
        <color theme="1"/>
        <rFont val="Calibri"/>
        <family val="2"/>
        <scheme val="minor"/>
      </rPr>
      <t xml:space="preserve"> para resaltar los productos cuyo </t>
    </r>
    <r>
      <rPr>
        <b/>
        <sz val="11"/>
        <color theme="1"/>
        <rFont val="Calibri"/>
        <family val="2"/>
        <scheme val="minor"/>
      </rPr>
      <t>stock sea menor a 10</t>
    </r>
    <r>
      <rPr>
        <sz val="11"/>
        <color theme="1"/>
        <rFont val="Calibri"/>
        <family val="2"/>
        <scheme val="minor"/>
      </rPr>
      <t xml:space="preserve"> en rojo.</t>
    </r>
  </si>
  <si>
    <r>
      <t xml:space="preserve">crear una hoja adicional dond el dueño de la drogueria necesita  ver  el nombre, categoría y precio de un producto dado su </t>
    </r>
    <r>
      <rPr>
        <b/>
        <sz val="11"/>
        <color theme="1"/>
        <rFont val="Calibri"/>
        <family val="2"/>
        <scheme val="minor"/>
      </rPr>
      <t>código</t>
    </r>
    <r>
      <rPr>
        <sz val="11"/>
        <color theme="1"/>
        <rFont val="Calibri"/>
        <family val="2"/>
        <scheme val="minor"/>
      </rPr>
      <t>.</t>
    </r>
  </si>
  <si>
    <r>
      <t xml:space="preserve">crear una columna con titulo </t>
    </r>
    <r>
      <rPr>
        <b/>
        <sz val="11"/>
        <color theme="1"/>
        <rFont val="Calibri"/>
        <family val="2"/>
        <scheme val="minor"/>
      </rPr>
      <t xml:space="preserve">Reposicion: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"Reposición necesaria"</t>
    </r>
    <r>
      <rPr>
        <sz val="11"/>
        <color theme="1"/>
        <rFont val="Calibri"/>
        <family val="2"/>
        <scheme val="minor"/>
      </rPr>
      <t xml:space="preserve"> si el stock es menor a 10, y "Stock suficiente" si es 10 o más.</t>
    </r>
  </si>
  <si>
    <t>en una columna nueva al lado de reposicion debe ir  el código del producto y su nombre en una sola celda.</t>
  </si>
  <si>
    <r>
      <t xml:space="preserve">necesito saber  cuántos productos pertenecen a la categoría </t>
    </r>
    <r>
      <rPr>
        <b/>
        <sz val="11"/>
        <color theme="1"/>
        <rFont val="Calibri"/>
        <family val="2"/>
        <scheme val="minor"/>
      </rPr>
      <t>Analgésico</t>
    </r>
    <r>
      <rPr>
        <sz val="11"/>
        <color theme="1"/>
        <rFont val="Calibri"/>
        <family val="2"/>
        <scheme val="minor"/>
      </rPr>
      <t>.</t>
    </r>
  </si>
  <si>
    <r>
      <t xml:space="preserve">Aplica </t>
    </r>
    <r>
      <rPr>
        <b/>
        <sz val="11"/>
        <color theme="1"/>
        <rFont val="Calibri"/>
        <family val="2"/>
        <scheme val="minor"/>
      </rPr>
      <t>formato condicional</t>
    </r>
    <r>
      <rPr>
        <sz val="11"/>
        <color theme="1"/>
        <rFont val="Calibri"/>
        <family val="2"/>
        <scheme val="minor"/>
      </rPr>
      <t xml:space="preserve"> para resaltar en </t>
    </r>
    <r>
      <rPr>
        <b/>
        <sz val="11"/>
        <color theme="1"/>
        <rFont val="Calibri"/>
        <family val="2"/>
        <scheme val="minor"/>
      </rPr>
      <t>verde</t>
    </r>
    <r>
      <rPr>
        <sz val="11"/>
        <color theme="1"/>
        <rFont val="Calibri"/>
        <family val="2"/>
        <scheme val="minor"/>
      </rPr>
      <t xml:space="preserve"> las notas mayores o iguales a 4.5 y en </t>
    </r>
    <r>
      <rPr>
        <b/>
        <sz val="11"/>
        <color theme="1"/>
        <rFont val="Calibri"/>
        <family val="2"/>
        <scheme val="minor"/>
      </rPr>
      <t>rojo</t>
    </r>
    <r>
      <rPr>
        <sz val="11"/>
        <color theme="1"/>
        <rFont val="Calibri"/>
        <family val="2"/>
        <scheme val="minor"/>
      </rPr>
      <t xml:space="preserve"> las menores a 3.0.</t>
    </r>
  </si>
  <si>
    <r>
      <t xml:space="preserve">el director de grupo necesita ver  el </t>
    </r>
    <r>
      <rPr>
        <b/>
        <sz val="11"/>
        <color theme="1"/>
        <rFont val="Calibri"/>
        <family val="2"/>
        <scheme val="minor"/>
      </rPr>
      <t>nombre completo y nota</t>
    </r>
    <r>
      <rPr>
        <sz val="11"/>
        <color theme="1"/>
        <rFont val="Calibri"/>
        <family val="2"/>
        <scheme val="minor"/>
      </rPr>
      <t xml:space="preserve"> de un estudiante dado su </t>
    </r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>.</t>
    </r>
  </si>
  <si>
    <r>
      <t xml:space="preserve">en una columna adicional el director de grupo necesita saber  si el alumno </t>
    </r>
    <r>
      <rPr>
        <b/>
        <sz val="11"/>
        <color theme="1"/>
        <rFont val="Calibri"/>
        <family val="2"/>
        <scheme val="minor"/>
      </rPr>
      <t>“Aprueba” (nota ≥ 3.0)</t>
    </r>
    <r>
      <rPr>
        <sz val="11"/>
        <color theme="1"/>
        <rFont val="Calibri"/>
        <family val="2"/>
        <scheme val="minor"/>
      </rPr>
      <t xml:space="preserve"> o </t>
    </r>
    <r>
      <rPr>
        <b/>
        <sz val="11"/>
        <color theme="1"/>
        <rFont val="Calibri"/>
        <family val="2"/>
        <scheme val="minor"/>
      </rPr>
      <t>“Reprueba” (nota &lt; 3.0)</t>
    </r>
    <r>
      <rPr>
        <sz val="11"/>
        <color theme="1"/>
        <rFont val="Calibri"/>
        <family val="2"/>
        <scheme val="minor"/>
      </rPr>
      <t>.</t>
    </r>
  </si>
  <si>
    <r>
      <t xml:space="preserve">el directror de grupo necesita  unir </t>
    </r>
    <r>
      <rPr>
        <b/>
        <sz val="11"/>
        <color theme="1"/>
        <rFont val="Calibri"/>
        <family val="2"/>
        <scheme val="minor"/>
      </rPr>
      <t>nombre y apellido</t>
    </r>
    <r>
      <rPr>
        <sz val="11"/>
        <color theme="1"/>
        <rFont val="Calibri"/>
        <family val="2"/>
        <scheme val="minor"/>
      </rPr>
      <t xml:space="preserve"> en una sola celda.</t>
    </r>
  </si>
  <si>
    <r>
      <t xml:space="preserve">el director de grupo necesita   saber cuántos estudiantes </t>
    </r>
    <r>
      <rPr>
        <b/>
        <sz val="11"/>
        <color theme="1"/>
        <rFont val="Calibri"/>
        <family val="2"/>
        <scheme val="minor"/>
      </rPr>
      <t>aprobaron</t>
    </r>
    <r>
      <rPr>
        <sz val="11"/>
        <color theme="1"/>
        <rFont val="Calibri"/>
        <family val="2"/>
        <scheme val="minor"/>
      </rPr>
      <t>.</t>
    </r>
  </si>
  <si>
    <t>reposición necesaria</t>
  </si>
  <si>
    <t>Aprobación</t>
  </si>
  <si>
    <t>Nombre completo</t>
  </si>
  <si>
    <t>Codigo y Nombre</t>
  </si>
  <si>
    <t>YA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</si>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</sst>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opLeftCell="A21" workbookViewId="0">
      <selection activeCell="E25" sqref="E25"/>
    </sheetView>
  </sheetViews>
  <sheetFormatPr baseColWidth="10" defaultColWidth="8.85546875" defaultRowHeight="15" x14ac:dyDescent="0.25"/>
  <cols>
    <col min="2" max="2" width="21.7109375" bestFit="1" customWidth="1"/>
    <col min="3" max="3" width="17" customWidth="1"/>
    <col min="6" max="6" width="19.7109375" bestFit="1" customWidth="1"/>
    <col min="7" max="7" width="27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180</v>
      </c>
      <c r="G1" s="2" t="s">
        <v>183</v>
      </c>
    </row>
    <row r="2" spans="1:7" x14ac:dyDescent="0.25">
      <c r="A2" s="8" t="s">
        <v>5</v>
      </c>
      <c r="B2" s="8" t="s">
        <v>45</v>
      </c>
      <c r="C2" s="8" t="s">
        <v>85</v>
      </c>
      <c r="D2" s="8">
        <v>16.53</v>
      </c>
      <c r="E2" s="8">
        <v>7</v>
      </c>
      <c r="F2" s="8" t="str">
        <f>IF(E2&gt;10,"stock suficiente"," menos stock")</f>
        <v xml:space="preserve"> menos stock</v>
      </c>
      <c r="G2" s="10" t="str">
        <f>CONCATENATE(A2,"    ",B2)</f>
        <v>P001    Paracetamol 500mg</v>
      </c>
    </row>
    <row r="3" spans="1:7" x14ac:dyDescent="0.25">
      <c r="A3" s="8" t="s">
        <v>6</v>
      </c>
      <c r="B3" s="8" t="s">
        <v>46</v>
      </c>
      <c r="C3" s="8" t="s">
        <v>86</v>
      </c>
      <c r="D3" s="8">
        <v>19.100000000000001</v>
      </c>
      <c r="E3" s="8">
        <v>20</v>
      </c>
      <c r="F3" s="8" t="str">
        <f t="shared" ref="F3:F41" si="0">IF(E3&gt;10,"stock suficiente"," menos stock")</f>
        <v>stock suficiente</v>
      </c>
      <c r="G3" s="10" t="str">
        <f t="shared" ref="G3:G41" si="1">CONCATENATE(A3,"    ",B3)</f>
        <v>P002    Ibuprofeno 400mg</v>
      </c>
    </row>
    <row r="4" spans="1:7" x14ac:dyDescent="0.25">
      <c r="A4" s="8" t="s">
        <v>7</v>
      </c>
      <c r="B4" s="8" t="s">
        <v>47</v>
      </c>
      <c r="C4" s="8" t="s">
        <v>86</v>
      </c>
      <c r="D4" s="8">
        <v>4.04</v>
      </c>
      <c r="E4" s="8">
        <v>7</v>
      </c>
      <c r="F4" s="8" t="str">
        <f t="shared" si="0"/>
        <v xml:space="preserve"> menos stock</v>
      </c>
      <c r="G4" s="10" t="str">
        <f t="shared" si="1"/>
        <v>P003    Omeprazol 20mg</v>
      </c>
    </row>
    <row r="5" spans="1:7" x14ac:dyDescent="0.25">
      <c r="A5" s="8" t="s">
        <v>8</v>
      </c>
      <c r="B5" s="8" t="s">
        <v>48</v>
      </c>
      <c r="C5" s="8" t="s">
        <v>85</v>
      </c>
      <c r="D5" s="8">
        <v>11.03</v>
      </c>
      <c r="E5" s="8">
        <v>4</v>
      </c>
      <c r="F5" s="8" t="str">
        <f t="shared" si="0"/>
        <v xml:space="preserve"> menos stock</v>
      </c>
      <c r="G5" s="10" t="str">
        <f t="shared" si="1"/>
        <v>P004    Loratadina 10mg</v>
      </c>
    </row>
    <row r="6" spans="1:7" x14ac:dyDescent="0.25">
      <c r="A6" s="8" t="s">
        <v>9</v>
      </c>
      <c r="B6" s="8" t="s">
        <v>49</v>
      </c>
      <c r="C6" s="8" t="s">
        <v>87</v>
      </c>
      <c r="D6" s="8">
        <v>8.86</v>
      </c>
      <c r="E6" s="8">
        <v>5</v>
      </c>
      <c r="F6" s="8" t="str">
        <f t="shared" si="0"/>
        <v xml:space="preserve"> menos stock</v>
      </c>
      <c r="G6" s="10" t="str">
        <f t="shared" si="1"/>
        <v>P005    Amoxicilina 500mg</v>
      </c>
    </row>
    <row r="7" spans="1:7" x14ac:dyDescent="0.25">
      <c r="A7" s="8" t="s">
        <v>10</v>
      </c>
      <c r="B7" s="8" t="s">
        <v>50</v>
      </c>
      <c r="C7" s="8" t="s">
        <v>85</v>
      </c>
      <c r="D7" s="8">
        <v>19.53</v>
      </c>
      <c r="E7" s="8">
        <v>10</v>
      </c>
      <c r="F7" s="8" t="str">
        <f t="shared" si="0"/>
        <v xml:space="preserve"> menos stock</v>
      </c>
      <c r="G7" s="10" t="str">
        <f t="shared" si="1"/>
        <v>P006    Vitamina C 1000mg</v>
      </c>
    </row>
    <row r="8" spans="1:7" x14ac:dyDescent="0.25">
      <c r="A8" s="8" t="s">
        <v>11</v>
      </c>
      <c r="B8" s="8" t="s">
        <v>51</v>
      </c>
      <c r="C8" s="8" t="s">
        <v>88</v>
      </c>
      <c r="D8" s="8">
        <v>11.06</v>
      </c>
      <c r="E8" s="8">
        <v>26</v>
      </c>
      <c r="F8" s="8" t="str">
        <f t="shared" si="0"/>
        <v>stock suficiente</v>
      </c>
      <c r="G8" s="10" t="str">
        <f t="shared" si="1"/>
        <v>P007    Antigripal</v>
      </c>
    </row>
    <row r="9" spans="1:7" x14ac:dyDescent="0.25">
      <c r="A9" s="8" t="s">
        <v>12</v>
      </c>
      <c r="B9" s="8" t="s">
        <v>52</v>
      </c>
      <c r="C9" s="8" t="s">
        <v>89</v>
      </c>
      <c r="D9" s="8">
        <v>2.99</v>
      </c>
      <c r="E9" s="8">
        <v>24</v>
      </c>
      <c r="F9" s="8" t="str">
        <f t="shared" si="0"/>
        <v>stock suficiente</v>
      </c>
      <c r="G9" s="10" t="str">
        <f t="shared" si="1"/>
        <v>P008    Salbutamol Inhalador</v>
      </c>
    </row>
    <row r="10" spans="1:7" x14ac:dyDescent="0.25">
      <c r="A10" s="8" t="s">
        <v>13</v>
      </c>
      <c r="B10" s="8" t="s">
        <v>53</v>
      </c>
      <c r="C10" s="8" t="s">
        <v>89</v>
      </c>
      <c r="D10" s="8">
        <v>9.27</v>
      </c>
      <c r="E10" s="8">
        <v>24</v>
      </c>
      <c r="F10" s="8" t="str">
        <f t="shared" si="0"/>
        <v>stock suficiente</v>
      </c>
      <c r="G10" s="10" t="str">
        <f t="shared" si="1"/>
        <v>P009    Jarabe para la tos</v>
      </c>
    </row>
    <row r="11" spans="1:7" x14ac:dyDescent="0.25">
      <c r="A11" s="8" t="s">
        <v>14</v>
      </c>
      <c r="B11" s="8" t="s">
        <v>54</v>
      </c>
      <c r="C11" s="8" t="s">
        <v>87</v>
      </c>
      <c r="D11" s="8">
        <v>18.29</v>
      </c>
      <c r="E11" s="8">
        <v>21</v>
      </c>
      <c r="F11" s="8" t="str">
        <f t="shared" si="0"/>
        <v>stock suficiente</v>
      </c>
      <c r="G11" s="10" t="str">
        <f t="shared" si="1"/>
        <v>P010    Clorfenamina</v>
      </c>
    </row>
    <row r="12" spans="1:7" x14ac:dyDescent="0.25">
      <c r="A12" s="8" t="s">
        <v>15</v>
      </c>
      <c r="B12" s="8" t="s">
        <v>55</v>
      </c>
      <c r="C12" s="8" t="s">
        <v>89</v>
      </c>
      <c r="D12" s="8">
        <v>14.58</v>
      </c>
      <c r="E12" s="8">
        <v>14</v>
      </c>
      <c r="F12" s="8" t="str">
        <f t="shared" si="0"/>
        <v>stock suficiente</v>
      </c>
      <c r="G12" s="10" t="str">
        <f t="shared" si="1"/>
        <v>P011    Ciprofloxacino 500mg</v>
      </c>
    </row>
    <row r="13" spans="1:7" x14ac:dyDescent="0.25">
      <c r="A13" s="8" t="s">
        <v>16</v>
      </c>
      <c r="B13" s="8" t="s">
        <v>56</v>
      </c>
      <c r="C13" s="8" t="s">
        <v>90</v>
      </c>
      <c r="D13" s="8">
        <v>17.72</v>
      </c>
      <c r="E13" s="8">
        <v>19</v>
      </c>
      <c r="F13" s="8" t="str">
        <f t="shared" si="0"/>
        <v>stock suficiente</v>
      </c>
      <c r="G13" s="10" t="str">
        <f t="shared" si="1"/>
        <v>P012    Diclofenaco Sódico</v>
      </c>
    </row>
    <row r="14" spans="1:7" x14ac:dyDescent="0.25">
      <c r="A14" s="8" t="s">
        <v>17</v>
      </c>
      <c r="B14" s="8" t="s">
        <v>57</v>
      </c>
      <c r="C14" s="8" t="s">
        <v>91</v>
      </c>
      <c r="D14" s="8">
        <v>18.59</v>
      </c>
      <c r="E14" s="8">
        <v>12</v>
      </c>
      <c r="F14" s="8" t="str">
        <f t="shared" si="0"/>
        <v>stock suficiente</v>
      </c>
      <c r="G14" s="10" t="str">
        <f t="shared" si="1"/>
        <v>P013    Metformina 850mg</v>
      </c>
    </row>
    <row r="15" spans="1:7" x14ac:dyDescent="0.25">
      <c r="A15" s="8" t="s">
        <v>18</v>
      </c>
      <c r="B15" s="8" t="s">
        <v>58</v>
      </c>
      <c r="C15" s="8" t="s">
        <v>90</v>
      </c>
      <c r="D15" s="8">
        <v>17.649999999999999</v>
      </c>
      <c r="E15" s="8">
        <v>4</v>
      </c>
      <c r="F15" s="8" t="str">
        <f t="shared" si="0"/>
        <v xml:space="preserve"> menos stock</v>
      </c>
      <c r="G15" s="10" t="str">
        <f t="shared" si="1"/>
        <v>P014    Losartán 50mg</v>
      </c>
    </row>
    <row r="16" spans="1:7" x14ac:dyDescent="0.25">
      <c r="A16" s="8" t="s">
        <v>19</v>
      </c>
      <c r="B16" s="8" t="s">
        <v>59</v>
      </c>
      <c r="C16" s="8" t="s">
        <v>90</v>
      </c>
      <c r="D16" s="8">
        <v>10.1</v>
      </c>
      <c r="E16" s="8">
        <v>0</v>
      </c>
      <c r="F16" s="8" t="str">
        <f t="shared" si="0"/>
        <v xml:space="preserve"> menos stock</v>
      </c>
      <c r="G16" s="10" t="str">
        <f t="shared" si="1"/>
        <v>P015    Atorvastatina 20mg</v>
      </c>
    </row>
    <row r="17" spans="1:7" x14ac:dyDescent="0.25">
      <c r="A17" s="8" t="s">
        <v>20</v>
      </c>
      <c r="B17" s="8" t="s">
        <v>60</v>
      </c>
      <c r="C17" s="8" t="s">
        <v>86</v>
      </c>
      <c r="D17" s="8">
        <v>9.18</v>
      </c>
      <c r="E17" s="8">
        <v>5</v>
      </c>
      <c r="F17" s="8" t="str">
        <f t="shared" si="0"/>
        <v xml:space="preserve"> menos stock</v>
      </c>
      <c r="G17" s="10" t="str">
        <f t="shared" si="1"/>
        <v>P016    Insulina</v>
      </c>
    </row>
    <row r="18" spans="1:7" x14ac:dyDescent="0.25">
      <c r="A18" s="8" t="s">
        <v>21</v>
      </c>
      <c r="B18" s="8" t="s">
        <v>61</v>
      </c>
      <c r="C18" s="8" t="s">
        <v>86</v>
      </c>
      <c r="D18" s="8">
        <v>17.63</v>
      </c>
      <c r="E18" s="8">
        <v>6</v>
      </c>
      <c r="F18" s="8" t="str">
        <f t="shared" si="0"/>
        <v xml:space="preserve"> menos stock</v>
      </c>
      <c r="G18" s="10" t="str">
        <f t="shared" si="1"/>
        <v>P017    Ranitidina</v>
      </c>
    </row>
    <row r="19" spans="1:7" x14ac:dyDescent="0.25">
      <c r="A19" s="8" t="s">
        <v>22</v>
      </c>
      <c r="B19" s="8" t="s">
        <v>62</v>
      </c>
      <c r="C19" s="8" t="s">
        <v>86</v>
      </c>
      <c r="D19" s="8">
        <v>8.98</v>
      </c>
      <c r="E19" s="8">
        <v>20</v>
      </c>
      <c r="F19" s="8" t="str">
        <f t="shared" si="0"/>
        <v>stock suficiente</v>
      </c>
      <c r="G19" s="10" t="str">
        <f t="shared" si="1"/>
        <v>P018    Dolex Forte</v>
      </c>
    </row>
    <row r="20" spans="1:7" x14ac:dyDescent="0.25">
      <c r="A20" s="8" t="s">
        <v>23</v>
      </c>
      <c r="B20" s="8" t="s">
        <v>63</v>
      </c>
      <c r="C20" s="8" t="s">
        <v>85</v>
      </c>
      <c r="D20" s="8">
        <v>8.82</v>
      </c>
      <c r="E20" s="8">
        <v>27</v>
      </c>
      <c r="F20" s="8" t="str">
        <f t="shared" si="0"/>
        <v>stock suficiente</v>
      </c>
      <c r="G20" s="10" t="str">
        <f t="shared" si="1"/>
        <v>P019    Buscapina</v>
      </c>
    </row>
    <row r="21" spans="1:7" x14ac:dyDescent="0.25">
      <c r="A21" s="8" t="s">
        <v>24</v>
      </c>
      <c r="B21" s="8" t="s">
        <v>64</v>
      </c>
      <c r="C21" s="8" t="s">
        <v>90</v>
      </c>
      <c r="D21" s="8">
        <v>4.88</v>
      </c>
      <c r="E21" s="8">
        <v>1</v>
      </c>
      <c r="F21" s="8" t="str">
        <f t="shared" si="0"/>
        <v xml:space="preserve"> menos stock</v>
      </c>
      <c r="G21" s="10" t="str">
        <f t="shared" si="1"/>
        <v>P020    Gaviscon</v>
      </c>
    </row>
    <row r="22" spans="1:7" x14ac:dyDescent="0.25">
      <c r="A22" s="8" t="s">
        <v>25</v>
      </c>
      <c r="B22" s="8" t="s">
        <v>65</v>
      </c>
      <c r="C22" s="8" t="s">
        <v>87</v>
      </c>
      <c r="D22" s="8">
        <v>7.72</v>
      </c>
      <c r="E22" s="8">
        <v>0</v>
      </c>
      <c r="F22" s="8" t="str">
        <f t="shared" si="0"/>
        <v xml:space="preserve"> menos stock</v>
      </c>
      <c r="G22" s="10" t="str">
        <f t="shared" si="1"/>
        <v>P021    Panadol</v>
      </c>
    </row>
    <row r="23" spans="1:7" x14ac:dyDescent="0.25">
      <c r="A23" s="8" t="s">
        <v>26</v>
      </c>
      <c r="B23" s="8" t="s">
        <v>66</v>
      </c>
      <c r="C23" s="8" t="s">
        <v>89</v>
      </c>
      <c r="D23" s="8">
        <v>2.44</v>
      </c>
      <c r="E23" s="8">
        <v>8</v>
      </c>
      <c r="F23" s="8" t="str">
        <f t="shared" si="0"/>
        <v xml:space="preserve"> menos stock</v>
      </c>
      <c r="G23" s="10" t="str">
        <f t="shared" si="1"/>
        <v>P022    Vitamina D</v>
      </c>
    </row>
    <row r="24" spans="1:7" x14ac:dyDescent="0.25">
      <c r="A24" s="8" t="s">
        <v>27</v>
      </c>
      <c r="B24" s="8" t="s">
        <v>67</v>
      </c>
      <c r="C24" s="8" t="s">
        <v>86</v>
      </c>
      <c r="D24" s="8">
        <v>8.3000000000000007</v>
      </c>
      <c r="E24" s="8">
        <v>8</v>
      </c>
      <c r="F24" s="8" t="str">
        <f t="shared" si="0"/>
        <v xml:space="preserve"> menos stock</v>
      </c>
      <c r="G24" s="10" t="str">
        <f t="shared" si="1"/>
        <v>P023    Multivitamínico</v>
      </c>
    </row>
    <row r="25" spans="1:7" x14ac:dyDescent="0.25">
      <c r="A25" s="8" t="s">
        <v>28</v>
      </c>
      <c r="B25" s="8" t="s">
        <v>68</v>
      </c>
      <c r="C25" s="8" t="s">
        <v>86</v>
      </c>
      <c r="D25" s="8">
        <v>13.92</v>
      </c>
      <c r="E25" s="8">
        <v>1</v>
      </c>
      <c r="F25" s="8" t="str">
        <f t="shared" si="0"/>
        <v xml:space="preserve"> menos stock</v>
      </c>
      <c r="G25" s="10" t="str">
        <f t="shared" si="1"/>
        <v>P024    Laxante</v>
      </c>
    </row>
    <row r="26" spans="1:7" x14ac:dyDescent="0.25">
      <c r="A26" s="8" t="s">
        <v>29</v>
      </c>
      <c r="B26" s="8" t="s">
        <v>69</v>
      </c>
      <c r="C26" s="8" t="s">
        <v>88</v>
      </c>
      <c r="D26" s="8">
        <v>6.98</v>
      </c>
      <c r="E26" s="8">
        <v>5</v>
      </c>
      <c r="F26" s="8" t="str">
        <f t="shared" si="0"/>
        <v xml:space="preserve"> menos stock</v>
      </c>
      <c r="G26" s="10" t="str">
        <f t="shared" si="1"/>
        <v>P025    Antibiótico Genérico</v>
      </c>
    </row>
    <row r="27" spans="1:7" x14ac:dyDescent="0.25">
      <c r="A27" s="8" t="s">
        <v>30</v>
      </c>
      <c r="B27" s="8" t="s">
        <v>70</v>
      </c>
      <c r="C27" s="8" t="s">
        <v>88</v>
      </c>
      <c r="D27" s="8">
        <v>9</v>
      </c>
      <c r="E27" s="8">
        <v>20</v>
      </c>
      <c r="F27" s="8" t="str">
        <f t="shared" si="0"/>
        <v>stock suficiente</v>
      </c>
      <c r="G27" s="10" t="str">
        <f t="shared" si="1"/>
        <v>P026    Gotas Nasales</v>
      </c>
    </row>
    <row r="28" spans="1:7" x14ac:dyDescent="0.25">
      <c r="A28" s="8" t="s">
        <v>31</v>
      </c>
      <c r="B28" s="8" t="s">
        <v>71</v>
      </c>
      <c r="C28" s="8" t="s">
        <v>92</v>
      </c>
      <c r="D28" s="8">
        <v>9.32</v>
      </c>
      <c r="E28" s="8">
        <v>18</v>
      </c>
      <c r="F28" s="8" t="str">
        <f t="shared" si="0"/>
        <v>stock suficiente</v>
      </c>
      <c r="G28" s="10" t="str">
        <f t="shared" si="1"/>
        <v>P027    Antiséptico Bucal</v>
      </c>
    </row>
    <row r="29" spans="1:7" x14ac:dyDescent="0.25">
      <c r="A29" s="8" t="s">
        <v>32</v>
      </c>
      <c r="B29" s="8" t="s">
        <v>72</v>
      </c>
      <c r="C29" s="8" t="s">
        <v>92</v>
      </c>
      <c r="D29" s="8">
        <v>18.13</v>
      </c>
      <c r="E29" s="8">
        <v>3</v>
      </c>
      <c r="F29" s="8" t="str">
        <f t="shared" si="0"/>
        <v xml:space="preserve"> menos stock</v>
      </c>
      <c r="G29" s="10" t="str">
        <f t="shared" si="1"/>
        <v>P028    Alcohol Antiséptico</v>
      </c>
    </row>
    <row r="30" spans="1:7" x14ac:dyDescent="0.25">
      <c r="A30" s="8" t="s">
        <v>33</v>
      </c>
      <c r="B30" s="8" t="s">
        <v>73</v>
      </c>
      <c r="C30" s="8" t="s">
        <v>86</v>
      </c>
      <c r="D30" s="8">
        <v>8.34</v>
      </c>
      <c r="E30" s="8">
        <v>18</v>
      </c>
      <c r="F30" s="8" t="str">
        <f t="shared" si="0"/>
        <v>stock suficiente</v>
      </c>
      <c r="G30" s="10" t="str">
        <f t="shared" si="1"/>
        <v>P029    Peróxido de Hidrógeno</v>
      </c>
    </row>
    <row r="31" spans="1:7" x14ac:dyDescent="0.25">
      <c r="A31" s="8" t="s">
        <v>34</v>
      </c>
      <c r="B31" s="8" t="s">
        <v>74</v>
      </c>
      <c r="C31" s="8" t="s">
        <v>90</v>
      </c>
      <c r="D31" s="8">
        <v>5.5</v>
      </c>
      <c r="E31" s="8">
        <v>4</v>
      </c>
      <c r="F31" s="8" t="str">
        <f t="shared" si="0"/>
        <v xml:space="preserve"> menos stock</v>
      </c>
      <c r="G31" s="10" t="str">
        <f t="shared" si="1"/>
        <v>P030    Clorhexidina</v>
      </c>
    </row>
    <row r="32" spans="1:7" x14ac:dyDescent="0.25">
      <c r="A32" s="8" t="s">
        <v>35</v>
      </c>
      <c r="B32" s="8" t="s">
        <v>75</v>
      </c>
      <c r="C32" s="8" t="s">
        <v>89</v>
      </c>
      <c r="D32" s="8">
        <v>17.29</v>
      </c>
      <c r="E32" s="8">
        <v>22</v>
      </c>
      <c r="F32" s="8" t="str">
        <f t="shared" si="0"/>
        <v>stock suficiente</v>
      </c>
      <c r="G32" s="10" t="str">
        <f t="shared" si="1"/>
        <v>P031    Espirulina</v>
      </c>
    </row>
    <row r="33" spans="1:9" x14ac:dyDescent="0.25">
      <c r="A33" s="8" t="s">
        <v>36</v>
      </c>
      <c r="B33" s="8" t="s">
        <v>76</v>
      </c>
      <c r="C33" s="8" t="s">
        <v>93</v>
      </c>
      <c r="D33" s="8">
        <v>12.78</v>
      </c>
      <c r="E33" s="8">
        <v>11</v>
      </c>
      <c r="F33" s="8" t="str">
        <f t="shared" si="0"/>
        <v>stock suficiente</v>
      </c>
      <c r="G33" s="10" t="str">
        <f t="shared" si="1"/>
        <v>P032    Ácido Fólico</v>
      </c>
    </row>
    <row r="34" spans="1:9" x14ac:dyDescent="0.25">
      <c r="A34" s="8" t="s">
        <v>37</v>
      </c>
      <c r="B34" s="8" t="s">
        <v>77</v>
      </c>
      <c r="C34" s="8" t="s">
        <v>86</v>
      </c>
      <c r="D34" s="8">
        <v>17.190000000000001</v>
      </c>
      <c r="E34" s="8">
        <v>22</v>
      </c>
      <c r="F34" s="8" t="str">
        <f t="shared" si="0"/>
        <v>stock suficiente</v>
      </c>
      <c r="G34" s="10" t="str">
        <f t="shared" si="1"/>
        <v>P033    Calcio + Vitamina D</v>
      </c>
    </row>
    <row r="35" spans="1:9" x14ac:dyDescent="0.25">
      <c r="A35" s="8" t="s">
        <v>38</v>
      </c>
      <c r="B35" s="8" t="s">
        <v>78</v>
      </c>
      <c r="C35" s="8" t="s">
        <v>88</v>
      </c>
      <c r="D35" s="8">
        <v>18.16</v>
      </c>
      <c r="E35" s="8">
        <v>2</v>
      </c>
      <c r="F35" s="8" t="str">
        <f t="shared" si="0"/>
        <v xml:space="preserve"> menos stock</v>
      </c>
      <c r="G35" s="10" t="str">
        <f t="shared" si="1"/>
        <v>P034    Magnesio</v>
      </c>
    </row>
    <row r="36" spans="1:9" x14ac:dyDescent="0.25">
      <c r="A36" s="8" t="s">
        <v>39</v>
      </c>
      <c r="B36" s="8" t="s">
        <v>79</v>
      </c>
      <c r="C36" s="8" t="s">
        <v>88</v>
      </c>
      <c r="D36" s="8">
        <v>18.28</v>
      </c>
      <c r="E36" s="8">
        <v>6</v>
      </c>
      <c r="F36" s="8" t="str">
        <f t="shared" si="0"/>
        <v xml:space="preserve"> menos stock</v>
      </c>
      <c r="G36" s="10" t="str">
        <f t="shared" si="1"/>
        <v>P035    Vitamina B12</v>
      </c>
    </row>
    <row r="37" spans="1:9" x14ac:dyDescent="0.25">
      <c r="A37" s="8" t="s">
        <v>40</v>
      </c>
      <c r="B37" s="8" t="s">
        <v>80</v>
      </c>
      <c r="C37" s="8" t="s">
        <v>86</v>
      </c>
      <c r="D37" s="8">
        <v>15.23</v>
      </c>
      <c r="E37" s="8">
        <v>23</v>
      </c>
      <c r="F37" s="8" t="str">
        <f t="shared" si="0"/>
        <v>stock suficiente</v>
      </c>
      <c r="G37" s="10" t="str">
        <f t="shared" si="1"/>
        <v>P036    Melatonina</v>
      </c>
    </row>
    <row r="38" spans="1:9" x14ac:dyDescent="0.25">
      <c r="A38" s="8" t="s">
        <v>41</v>
      </c>
      <c r="B38" s="8" t="s">
        <v>81</v>
      </c>
      <c r="C38" s="8" t="s">
        <v>92</v>
      </c>
      <c r="D38" s="8">
        <v>8.57</v>
      </c>
      <c r="E38" s="8">
        <v>8</v>
      </c>
      <c r="F38" s="8" t="str">
        <f t="shared" si="0"/>
        <v xml:space="preserve"> menos stock</v>
      </c>
      <c r="G38" s="10" t="str">
        <f t="shared" si="1"/>
        <v>P037    Ansiolítico Natural</v>
      </c>
    </row>
    <row r="39" spans="1:9" x14ac:dyDescent="0.25">
      <c r="A39" s="8" t="s">
        <v>42</v>
      </c>
      <c r="B39" s="8" t="s">
        <v>82</v>
      </c>
      <c r="C39" s="8" t="s">
        <v>93</v>
      </c>
      <c r="D39" s="8">
        <v>5.8</v>
      </c>
      <c r="E39" s="8">
        <v>13</v>
      </c>
      <c r="F39" s="8" t="str">
        <f t="shared" si="0"/>
        <v>stock suficiente</v>
      </c>
      <c r="G39" s="10" t="str">
        <f t="shared" si="1"/>
        <v>P038    Anticonceptivo Oral</v>
      </c>
    </row>
    <row r="40" spans="1:9" x14ac:dyDescent="0.25">
      <c r="A40" s="8" t="s">
        <v>43</v>
      </c>
      <c r="B40" s="8" t="s">
        <v>83</v>
      </c>
      <c r="C40" s="8" t="s">
        <v>92</v>
      </c>
      <c r="D40" s="8">
        <v>10.32</v>
      </c>
      <c r="E40" s="8">
        <v>5</v>
      </c>
      <c r="F40" s="8" t="str">
        <f t="shared" si="0"/>
        <v xml:space="preserve"> menos stock</v>
      </c>
      <c r="G40" s="10" t="str">
        <f t="shared" si="1"/>
        <v>P039    Test de Embarazo</v>
      </c>
    </row>
    <row r="41" spans="1:9" x14ac:dyDescent="0.25">
      <c r="A41" s="8" t="s">
        <v>44</v>
      </c>
      <c r="B41" s="8" t="s">
        <v>84</v>
      </c>
      <c r="C41" s="8" t="s">
        <v>87</v>
      </c>
      <c r="D41" s="8">
        <v>17.88</v>
      </c>
      <c r="E41" s="8">
        <v>26</v>
      </c>
      <c r="F41" s="8" t="str">
        <f t="shared" si="0"/>
        <v>stock suficiente</v>
      </c>
      <c r="G41" s="10" t="str">
        <f t="shared" si="1"/>
        <v>P040    Suero Oral</v>
      </c>
    </row>
    <row r="44" spans="1:9" x14ac:dyDescent="0.25">
      <c r="A44" t="s">
        <v>171</v>
      </c>
      <c r="I44" s="7" t="s">
        <v>184</v>
      </c>
    </row>
    <row r="46" spans="1:9" x14ac:dyDescent="0.25">
      <c r="A46" t="s">
        <v>172</v>
      </c>
      <c r="H46" s="7" t="s">
        <v>184</v>
      </c>
    </row>
    <row r="48" spans="1:9" x14ac:dyDescent="0.25">
      <c r="A48" t="s">
        <v>173</v>
      </c>
      <c r="H48" s="7" t="s">
        <v>184</v>
      </c>
    </row>
    <row r="50" spans="1:7" x14ac:dyDescent="0.25">
      <c r="A50" t="s">
        <v>174</v>
      </c>
      <c r="F50" s="8">
        <f>COUNTIF(C2:C41,"Analgésico")</f>
        <v>4</v>
      </c>
      <c r="G50" s="7" t="s">
        <v>184</v>
      </c>
    </row>
    <row r="54" spans="1:7" x14ac:dyDescent="0.25">
      <c r="A54" t="s">
        <v>170</v>
      </c>
    </row>
  </sheetData>
  <conditionalFormatting sqref="E2:E41">
    <cfRule type="colorScale" priority="1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80A8-8D19-44C2-920E-101D9AD5E385}">
  <dimension ref="B2:E3"/>
  <sheetViews>
    <sheetView workbookViewId="0">
      <selection activeCell="B38" sqref="B38"/>
    </sheetView>
  </sheetViews>
  <sheetFormatPr baseColWidth="10" defaultRowHeight="15" x14ac:dyDescent="0.25"/>
  <cols>
    <col min="3" max="3" width="18.85546875" customWidth="1"/>
  </cols>
  <sheetData>
    <row r="2" spans="2:5" x14ac:dyDescent="0.25">
      <c r="B2" s="6" t="s">
        <v>185</v>
      </c>
      <c r="C2" s="6" t="s">
        <v>1</v>
      </c>
      <c r="D2" s="5" t="s">
        <v>2</v>
      </c>
      <c r="E2" s="6" t="s">
        <v>3</v>
      </c>
    </row>
    <row r="3" spans="2:5" x14ac:dyDescent="0.25">
      <c r="B3" s="3" t="s">
        <v>5</v>
      </c>
      <c r="C3" s="3" t="str">
        <f>INDEX(Droguería!A2:E41,MATCH('Drogueria 2'!B3,Droguería!A2:A41,0),2)</f>
        <v>Paracetamol 500mg</v>
      </c>
      <c r="D3" s="3" t="str">
        <f>INDEX(Droguería!A2:E41,MATCH('Drogueria 2'!B3,Droguería!A2:A41,0),3)</f>
        <v>Analgésico</v>
      </c>
      <c r="E3" s="3">
        <f>INDEX(Droguería!A2:E41,MATCH('Drogueria 2'!B3,Droguería!A2:A41,0),4)</f>
        <v>16.53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4509C89-944D-44EF-9D82-2E93A90D7945}">
          <x14:formula1>
            <xm:f>Droguería!$A$2:$A$41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2"/>
  <sheetViews>
    <sheetView tabSelected="1" workbookViewId="0">
      <selection activeCell="K10" sqref="K10"/>
    </sheetView>
  </sheetViews>
  <sheetFormatPr baseColWidth="10" defaultColWidth="8.85546875" defaultRowHeight="15" x14ac:dyDescent="0.25"/>
  <cols>
    <col min="1" max="1" width="10.5703125" customWidth="1"/>
    <col min="2" max="2" width="9.7109375" bestFit="1" customWidth="1"/>
    <col min="3" max="3" width="9.42578125" bestFit="1" customWidth="1"/>
    <col min="5" max="5" width="12" customWidth="1"/>
    <col min="6" max="6" width="15" customWidth="1"/>
    <col min="7" max="7" width="18.85546875" customWidth="1"/>
    <col min="10" max="10" width="10.5703125" customWidth="1"/>
    <col min="11" max="11" width="14" customWidth="1"/>
  </cols>
  <sheetData>
    <row r="1" spans="1:7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4" t="s">
        <v>181</v>
      </c>
      <c r="G1" s="4" t="s">
        <v>182</v>
      </c>
    </row>
    <row r="2" spans="1:7" x14ac:dyDescent="0.25">
      <c r="A2" s="8" t="s">
        <v>99</v>
      </c>
      <c r="B2" s="8" t="s">
        <v>139</v>
      </c>
      <c r="C2" s="8" t="s">
        <v>158</v>
      </c>
      <c r="D2" s="8" t="s">
        <v>168</v>
      </c>
      <c r="E2" s="8">
        <v>2</v>
      </c>
      <c r="F2" s="8" t="str">
        <f>IF(E2&gt;3,"Aprueba","Reprueba")</f>
        <v>Reprueba</v>
      </c>
      <c r="G2" s="8" t="str">
        <f>CONCATENATE(B2,"   ",C2)</f>
        <v>David   Ruiz</v>
      </c>
    </row>
    <row r="3" spans="1:7" x14ac:dyDescent="0.25">
      <c r="A3" s="8" t="s">
        <v>100</v>
      </c>
      <c r="B3" s="8" t="s">
        <v>140</v>
      </c>
      <c r="C3" s="8" t="s">
        <v>159</v>
      </c>
      <c r="D3" s="8" t="s">
        <v>169</v>
      </c>
      <c r="E3" s="8">
        <v>1.6</v>
      </c>
      <c r="F3" s="8" t="str">
        <f t="shared" ref="F3:F41" si="0">IF(E3&gt;3,"Aprueba","Reprueba")</f>
        <v>Reprueba</v>
      </c>
      <c r="G3" s="8" t="str">
        <f t="shared" ref="G3:G41" si="1">CONCATENATE(B3,"   ",C3)</f>
        <v>Mariana   Pérez</v>
      </c>
    </row>
    <row r="4" spans="1:7" x14ac:dyDescent="0.25">
      <c r="A4" s="8" t="s">
        <v>101</v>
      </c>
      <c r="B4" s="8" t="s">
        <v>141</v>
      </c>
      <c r="C4" s="8" t="s">
        <v>160</v>
      </c>
      <c r="D4" s="8" t="s">
        <v>169</v>
      </c>
      <c r="E4" s="8">
        <v>3.1</v>
      </c>
      <c r="F4" s="8" t="str">
        <f t="shared" si="0"/>
        <v>Aprueba</v>
      </c>
      <c r="G4" s="8" t="str">
        <f t="shared" si="1"/>
        <v>Emma   Martínez</v>
      </c>
    </row>
    <row r="5" spans="1:7" x14ac:dyDescent="0.25">
      <c r="A5" s="8" t="s">
        <v>102</v>
      </c>
      <c r="B5" s="8" t="s">
        <v>142</v>
      </c>
      <c r="C5" s="8" t="s">
        <v>158</v>
      </c>
      <c r="D5" s="8" t="s">
        <v>169</v>
      </c>
      <c r="E5" s="8">
        <v>4.3</v>
      </c>
      <c r="F5" s="8" t="str">
        <f t="shared" si="0"/>
        <v>Aprueba</v>
      </c>
      <c r="G5" s="8" t="str">
        <f t="shared" si="1"/>
        <v>Isabella   Ruiz</v>
      </c>
    </row>
    <row r="6" spans="1:7" x14ac:dyDescent="0.25">
      <c r="A6" s="8" t="s">
        <v>103</v>
      </c>
      <c r="B6" s="8" t="s">
        <v>139</v>
      </c>
      <c r="C6" s="8" t="s">
        <v>161</v>
      </c>
      <c r="D6" s="8" t="s">
        <v>169</v>
      </c>
      <c r="E6" s="8">
        <v>4.9000000000000004</v>
      </c>
      <c r="F6" s="8" t="str">
        <f t="shared" si="0"/>
        <v>Aprueba</v>
      </c>
      <c r="G6" s="8" t="str">
        <f t="shared" si="1"/>
        <v>David   Gómez</v>
      </c>
    </row>
    <row r="7" spans="1:7" x14ac:dyDescent="0.25">
      <c r="A7" s="8" t="s">
        <v>104</v>
      </c>
      <c r="B7" s="8" t="s">
        <v>143</v>
      </c>
      <c r="C7" s="8" t="s">
        <v>162</v>
      </c>
      <c r="D7" s="8" t="s">
        <v>169</v>
      </c>
      <c r="E7" s="8">
        <v>4.3</v>
      </c>
      <c r="F7" s="8" t="str">
        <f t="shared" si="0"/>
        <v>Aprueba</v>
      </c>
      <c r="G7" s="8" t="str">
        <f t="shared" si="1"/>
        <v>Sofía   Romero</v>
      </c>
    </row>
    <row r="8" spans="1:7" x14ac:dyDescent="0.25">
      <c r="A8" s="8" t="s">
        <v>105</v>
      </c>
      <c r="B8" s="8" t="s">
        <v>144</v>
      </c>
      <c r="C8" s="8" t="s">
        <v>163</v>
      </c>
      <c r="D8" s="8" t="s">
        <v>168</v>
      </c>
      <c r="E8" s="8">
        <v>2.2999999999999998</v>
      </c>
      <c r="F8" s="8" t="str">
        <f t="shared" si="0"/>
        <v>Reprueba</v>
      </c>
      <c r="G8" s="8" t="str">
        <f t="shared" si="1"/>
        <v>Valentina   Torres</v>
      </c>
    </row>
    <row r="9" spans="1:7" x14ac:dyDescent="0.25">
      <c r="A9" s="8" t="s">
        <v>106</v>
      </c>
      <c r="B9" s="8" t="s">
        <v>145</v>
      </c>
      <c r="C9" s="8" t="s">
        <v>159</v>
      </c>
      <c r="D9" s="8" t="s">
        <v>168</v>
      </c>
      <c r="E9" s="8">
        <v>2.9</v>
      </c>
      <c r="F9" s="8" t="str">
        <f t="shared" si="0"/>
        <v>Reprueba</v>
      </c>
      <c r="G9" s="8" t="str">
        <f t="shared" si="1"/>
        <v>Camila   Pérez</v>
      </c>
    </row>
    <row r="10" spans="1:7" x14ac:dyDescent="0.25">
      <c r="A10" s="8" t="s">
        <v>107</v>
      </c>
      <c r="B10" s="8" t="s">
        <v>146</v>
      </c>
      <c r="C10" s="8" t="s">
        <v>164</v>
      </c>
      <c r="D10" s="8" t="s">
        <v>168</v>
      </c>
      <c r="E10" s="8">
        <v>4.9000000000000004</v>
      </c>
      <c r="F10" s="8" t="str">
        <f t="shared" si="0"/>
        <v>Aprueba</v>
      </c>
      <c r="G10" s="8" t="str">
        <f t="shared" si="1"/>
        <v>Andrés   Vargas</v>
      </c>
    </row>
    <row r="11" spans="1:7" x14ac:dyDescent="0.25">
      <c r="A11" s="8" t="s">
        <v>108</v>
      </c>
      <c r="B11" s="8" t="s">
        <v>146</v>
      </c>
      <c r="C11" s="8" t="s">
        <v>165</v>
      </c>
      <c r="D11" s="8" t="s">
        <v>169</v>
      </c>
      <c r="E11" s="8">
        <v>3.3</v>
      </c>
      <c r="F11" s="8" t="str">
        <f t="shared" si="0"/>
        <v>Aprueba</v>
      </c>
      <c r="G11" s="8" t="str">
        <f t="shared" si="1"/>
        <v>Andrés   Castro</v>
      </c>
    </row>
    <row r="12" spans="1:7" x14ac:dyDescent="0.25">
      <c r="A12" s="8" t="s">
        <v>109</v>
      </c>
      <c r="B12" s="8" t="s">
        <v>143</v>
      </c>
      <c r="C12" s="8" t="s">
        <v>166</v>
      </c>
      <c r="D12" s="8" t="s">
        <v>168</v>
      </c>
      <c r="E12" s="8">
        <v>3.7</v>
      </c>
      <c r="F12" s="8" t="str">
        <f t="shared" si="0"/>
        <v>Aprueba</v>
      </c>
      <c r="G12" s="8" t="str">
        <f t="shared" si="1"/>
        <v>Sofía   Silva</v>
      </c>
    </row>
    <row r="13" spans="1:7" x14ac:dyDescent="0.25">
      <c r="A13" s="8" t="s">
        <v>110</v>
      </c>
      <c r="B13" s="8" t="s">
        <v>142</v>
      </c>
      <c r="C13" s="8" t="s">
        <v>166</v>
      </c>
      <c r="D13" s="8" t="s">
        <v>168</v>
      </c>
      <c r="E13" s="8">
        <v>4</v>
      </c>
      <c r="F13" s="8" t="str">
        <f t="shared" si="0"/>
        <v>Aprueba</v>
      </c>
      <c r="G13" s="8" t="str">
        <f t="shared" si="1"/>
        <v>Isabella   Silva</v>
      </c>
    </row>
    <row r="14" spans="1:7" x14ac:dyDescent="0.25">
      <c r="A14" s="8" t="s">
        <v>111</v>
      </c>
      <c r="B14" s="8" t="s">
        <v>147</v>
      </c>
      <c r="C14" s="8" t="s">
        <v>160</v>
      </c>
      <c r="D14" s="8" t="s">
        <v>169</v>
      </c>
      <c r="E14" s="8">
        <v>2.7</v>
      </c>
      <c r="F14" s="8" t="str">
        <f t="shared" si="0"/>
        <v>Reprueba</v>
      </c>
      <c r="G14" s="8" t="str">
        <f t="shared" si="1"/>
        <v>Sebastián   Martínez</v>
      </c>
    </row>
    <row r="15" spans="1:7" x14ac:dyDescent="0.25">
      <c r="A15" s="8" t="s">
        <v>112</v>
      </c>
      <c r="B15" s="8" t="s">
        <v>148</v>
      </c>
      <c r="C15" s="8" t="s">
        <v>158</v>
      </c>
      <c r="D15" s="8" t="s">
        <v>169</v>
      </c>
      <c r="E15" s="8">
        <v>3.7</v>
      </c>
      <c r="F15" s="8" t="str">
        <f t="shared" si="0"/>
        <v>Aprueba</v>
      </c>
      <c r="G15" s="8" t="str">
        <f t="shared" si="1"/>
        <v>Luciana   Ruiz</v>
      </c>
    </row>
    <row r="16" spans="1:7" x14ac:dyDescent="0.25">
      <c r="A16" s="8" t="s">
        <v>113</v>
      </c>
      <c r="B16" s="8" t="s">
        <v>149</v>
      </c>
      <c r="C16" s="8" t="s">
        <v>158</v>
      </c>
      <c r="D16" s="8" t="s">
        <v>169</v>
      </c>
      <c r="E16" s="8">
        <v>2.6</v>
      </c>
      <c r="F16" s="8" t="str">
        <f t="shared" si="0"/>
        <v>Reprueba</v>
      </c>
      <c r="G16" s="8" t="str">
        <f t="shared" si="1"/>
        <v>Felipe   Ruiz</v>
      </c>
    </row>
    <row r="17" spans="1:7" x14ac:dyDescent="0.25">
      <c r="A17" s="8" t="s">
        <v>114</v>
      </c>
      <c r="B17" s="8" t="s">
        <v>147</v>
      </c>
      <c r="C17" s="8" t="s">
        <v>166</v>
      </c>
      <c r="D17" s="8" t="s">
        <v>168</v>
      </c>
      <c r="E17" s="8">
        <v>3.3</v>
      </c>
      <c r="F17" s="8" t="str">
        <f t="shared" si="0"/>
        <v>Aprueba</v>
      </c>
      <c r="G17" s="8" t="str">
        <f t="shared" si="1"/>
        <v>Sebastián   Silva</v>
      </c>
    </row>
    <row r="18" spans="1:7" x14ac:dyDescent="0.25">
      <c r="A18" s="8" t="s">
        <v>115</v>
      </c>
      <c r="B18" s="8" t="s">
        <v>150</v>
      </c>
      <c r="C18" s="8" t="s">
        <v>160</v>
      </c>
      <c r="D18" s="8" t="s">
        <v>169</v>
      </c>
      <c r="E18" s="8">
        <v>4.7</v>
      </c>
      <c r="F18" s="8" t="str">
        <f t="shared" si="0"/>
        <v>Aprueba</v>
      </c>
      <c r="G18" s="8" t="str">
        <f t="shared" si="1"/>
        <v>Santiago   Martínez</v>
      </c>
    </row>
    <row r="19" spans="1:7" x14ac:dyDescent="0.25">
      <c r="A19" s="8" t="s">
        <v>116</v>
      </c>
      <c r="B19" s="8" t="s">
        <v>146</v>
      </c>
      <c r="C19" s="8" t="s">
        <v>158</v>
      </c>
      <c r="D19" s="8" t="s">
        <v>169</v>
      </c>
      <c r="E19" s="8">
        <v>2.7</v>
      </c>
      <c r="F19" s="8" t="str">
        <f t="shared" si="0"/>
        <v>Reprueba</v>
      </c>
      <c r="G19" s="8" t="str">
        <f t="shared" si="1"/>
        <v>Andrés   Ruiz</v>
      </c>
    </row>
    <row r="20" spans="1:7" x14ac:dyDescent="0.25">
      <c r="A20" s="8" t="s">
        <v>117</v>
      </c>
      <c r="B20" s="8" t="s">
        <v>144</v>
      </c>
      <c r="C20" s="8" t="s">
        <v>161</v>
      </c>
      <c r="D20" s="8" t="s">
        <v>168</v>
      </c>
      <c r="E20" s="8">
        <v>4.5999999999999996</v>
      </c>
      <c r="F20" s="8" t="str">
        <f t="shared" si="0"/>
        <v>Aprueba</v>
      </c>
      <c r="G20" s="8" t="str">
        <f t="shared" si="1"/>
        <v>Valentina   Gómez</v>
      </c>
    </row>
    <row r="21" spans="1:7" x14ac:dyDescent="0.25">
      <c r="A21" s="8" t="s">
        <v>118</v>
      </c>
      <c r="B21" s="8" t="s">
        <v>151</v>
      </c>
      <c r="C21" s="8" t="s">
        <v>162</v>
      </c>
      <c r="D21" s="8" t="s">
        <v>168</v>
      </c>
      <c r="E21" s="8">
        <v>3.1</v>
      </c>
      <c r="F21" s="8" t="str">
        <f t="shared" si="0"/>
        <v>Aprueba</v>
      </c>
      <c r="G21" s="8" t="str">
        <f t="shared" si="1"/>
        <v>Juan   Romero</v>
      </c>
    </row>
    <row r="22" spans="1:7" x14ac:dyDescent="0.25">
      <c r="A22" s="8" t="s">
        <v>119</v>
      </c>
      <c r="B22" s="8" t="s">
        <v>145</v>
      </c>
      <c r="C22" s="8" t="s">
        <v>160</v>
      </c>
      <c r="D22" s="8" t="s">
        <v>168</v>
      </c>
      <c r="E22" s="8">
        <v>3</v>
      </c>
      <c r="F22" s="8" t="str">
        <f t="shared" si="0"/>
        <v>Reprueba</v>
      </c>
      <c r="G22" s="8" t="str">
        <f t="shared" si="1"/>
        <v>Camila   Martínez</v>
      </c>
    </row>
    <row r="23" spans="1:7" x14ac:dyDescent="0.25">
      <c r="A23" s="8" t="s">
        <v>120</v>
      </c>
      <c r="B23" s="8" t="s">
        <v>141</v>
      </c>
      <c r="C23" s="8" t="s">
        <v>161</v>
      </c>
      <c r="D23" s="8" t="s">
        <v>169</v>
      </c>
      <c r="E23" s="8">
        <v>4.0999999999999996</v>
      </c>
      <c r="F23" s="8" t="str">
        <f t="shared" si="0"/>
        <v>Aprueba</v>
      </c>
      <c r="G23" s="8" t="str">
        <f t="shared" si="1"/>
        <v>Emma   Gómez</v>
      </c>
    </row>
    <row r="24" spans="1:7" x14ac:dyDescent="0.25">
      <c r="A24" s="8" t="s">
        <v>121</v>
      </c>
      <c r="B24" s="8" t="s">
        <v>152</v>
      </c>
      <c r="C24" s="8" t="s">
        <v>165</v>
      </c>
      <c r="D24" s="8" t="s">
        <v>169</v>
      </c>
      <c r="E24" s="8">
        <v>4.2</v>
      </c>
      <c r="F24" s="8" t="str">
        <f t="shared" si="0"/>
        <v>Aprueba</v>
      </c>
      <c r="G24" s="8" t="str">
        <f t="shared" si="1"/>
        <v>Mateo   Castro</v>
      </c>
    </row>
    <row r="25" spans="1:7" x14ac:dyDescent="0.25">
      <c r="A25" s="8" t="s">
        <v>122</v>
      </c>
      <c r="B25" s="8" t="s">
        <v>142</v>
      </c>
      <c r="C25" s="8" t="s">
        <v>162</v>
      </c>
      <c r="D25" s="8" t="s">
        <v>168</v>
      </c>
      <c r="E25" s="8">
        <v>2.1</v>
      </c>
      <c r="F25" s="8" t="str">
        <f t="shared" si="0"/>
        <v>Reprueba</v>
      </c>
      <c r="G25" s="8" t="str">
        <f t="shared" si="1"/>
        <v>Isabella   Romero</v>
      </c>
    </row>
    <row r="26" spans="1:7" x14ac:dyDescent="0.25">
      <c r="A26" s="8" t="s">
        <v>123</v>
      </c>
      <c r="B26" s="8" t="s">
        <v>153</v>
      </c>
      <c r="C26" s="8" t="s">
        <v>161</v>
      </c>
      <c r="D26" s="8" t="s">
        <v>169</v>
      </c>
      <c r="E26" s="8">
        <v>2.7</v>
      </c>
      <c r="F26" s="8" t="str">
        <f t="shared" si="0"/>
        <v>Reprueba</v>
      </c>
      <c r="G26" s="8" t="str">
        <f t="shared" si="1"/>
        <v>Alejandro   Gómez</v>
      </c>
    </row>
    <row r="27" spans="1:7" x14ac:dyDescent="0.25">
      <c r="A27" s="8" t="s">
        <v>124</v>
      </c>
      <c r="B27" s="8" t="s">
        <v>146</v>
      </c>
      <c r="C27" s="8" t="s">
        <v>166</v>
      </c>
      <c r="D27" s="8" t="s">
        <v>169</v>
      </c>
      <c r="E27" s="8">
        <v>3.2</v>
      </c>
      <c r="F27" s="8" t="str">
        <f t="shared" si="0"/>
        <v>Aprueba</v>
      </c>
      <c r="G27" s="8" t="str">
        <f t="shared" si="1"/>
        <v>Andrés   Silva</v>
      </c>
    </row>
    <row r="28" spans="1:7" x14ac:dyDescent="0.25">
      <c r="A28" s="8" t="s">
        <v>125</v>
      </c>
      <c r="B28" s="8" t="s">
        <v>154</v>
      </c>
      <c r="C28" s="8" t="s">
        <v>161</v>
      </c>
      <c r="D28" s="8" t="s">
        <v>169</v>
      </c>
      <c r="E28" s="8">
        <v>2.9</v>
      </c>
      <c r="F28" s="8" t="str">
        <f t="shared" si="0"/>
        <v>Reprueba</v>
      </c>
      <c r="G28" s="8" t="str">
        <f t="shared" si="1"/>
        <v>Laura   Gómez</v>
      </c>
    </row>
    <row r="29" spans="1:7" x14ac:dyDescent="0.25">
      <c r="A29" s="8" t="s">
        <v>126</v>
      </c>
      <c r="B29" s="8" t="s">
        <v>155</v>
      </c>
      <c r="C29" s="8" t="s">
        <v>158</v>
      </c>
      <c r="D29" s="8" t="s">
        <v>168</v>
      </c>
      <c r="E29" s="8">
        <v>2.2000000000000002</v>
      </c>
      <c r="F29" s="8" t="str">
        <f t="shared" si="0"/>
        <v>Reprueba</v>
      </c>
      <c r="G29" s="8" t="str">
        <f t="shared" si="1"/>
        <v>Sara   Ruiz</v>
      </c>
    </row>
    <row r="30" spans="1:7" x14ac:dyDescent="0.25">
      <c r="A30" s="8" t="s">
        <v>127</v>
      </c>
      <c r="B30" s="8" t="s">
        <v>156</v>
      </c>
      <c r="C30" s="8" t="s">
        <v>165</v>
      </c>
      <c r="D30" s="8" t="s">
        <v>169</v>
      </c>
      <c r="E30" s="8">
        <v>3.5</v>
      </c>
      <c r="F30" s="8" t="str">
        <f t="shared" si="0"/>
        <v>Aprueba</v>
      </c>
      <c r="G30" s="8" t="str">
        <f t="shared" si="1"/>
        <v>Tomás   Castro</v>
      </c>
    </row>
    <row r="31" spans="1:7" x14ac:dyDescent="0.25">
      <c r="A31" s="8" t="s">
        <v>128</v>
      </c>
      <c r="B31" s="8" t="s">
        <v>148</v>
      </c>
      <c r="C31" s="8" t="s">
        <v>158</v>
      </c>
      <c r="D31" s="8" t="s">
        <v>168</v>
      </c>
      <c r="E31" s="8">
        <v>4.5</v>
      </c>
      <c r="F31" s="8" t="str">
        <f t="shared" si="0"/>
        <v>Aprueba</v>
      </c>
      <c r="G31" s="8" t="str">
        <f t="shared" si="1"/>
        <v>Luciana   Ruiz</v>
      </c>
    </row>
    <row r="32" spans="1:7" x14ac:dyDescent="0.25">
      <c r="A32" s="8" t="s">
        <v>129</v>
      </c>
      <c r="B32" s="8" t="s">
        <v>150</v>
      </c>
      <c r="C32" s="8" t="s">
        <v>166</v>
      </c>
      <c r="D32" s="8" t="s">
        <v>168</v>
      </c>
      <c r="E32" s="8">
        <v>4.2</v>
      </c>
      <c r="F32" s="8" t="str">
        <f t="shared" si="0"/>
        <v>Aprueba</v>
      </c>
      <c r="G32" s="8" t="str">
        <f t="shared" si="1"/>
        <v>Santiago   Silva</v>
      </c>
    </row>
    <row r="33" spans="1:13" x14ac:dyDescent="0.25">
      <c r="A33" s="8" t="s">
        <v>130</v>
      </c>
      <c r="B33" s="8" t="s">
        <v>157</v>
      </c>
      <c r="C33" s="8" t="s">
        <v>161</v>
      </c>
      <c r="D33" s="8" t="s">
        <v>169</v>
      </c>
      <c r="E33" s="8">
        <v>4.4000000000000004</v>
      </c>
      <c r="F33" s="8" t="str">
        <f t="shared" si="0"/>
        <v>Aprueba</v>
      </c>
      <c r="G33" s="8" t="str">
        <f t="shared" si="1"/>
        <v>Gabriela   Gómez</v>
      </c>
    </row>
    <row r="34" spans="1:13" x14ac:dyDescent="0.25">
      <c r="A34" s="8" t="s">
        <v>131</v>
      </c>
      <c r="B34" s="8" t="s">
        <v>147</v>
      </c>
      <c r="C34" s="8" t="s">
        <v>160</v>
      </c>
      <c r="D34" s="8" t="s">
        <v>169</v>
      </c>
      <c r="E34" s="8">
        <v>2.4</v>
      </c>
      <c r="F34" s="8" t="str">
        <f t="shared" si="0"/>
        <v>Reprueba</v>
      </c>
      <c r="G34" s="8" t="str">
        <f t="shared" si="1"/>
        <v>Sebastián   Martínez</v>
      </c>
    </row>
    <row r="35" spans="1:13" x14ac:dyDescent="0.25">
      <c r="A35" s="8" t="s">
        <v>132</v>
      </c>
      <c r="B35" s="8" t="s">
        <v>157</v>
      </c>
      <c r="C35" s="8" t="s">
        <v>158</v>
      </c>
      <c r="D35" s="8" t="s">
        <v>169</v>
      </c>
      <c r="E35" s="8">
        <v>3</v>
      </c>
      <c r="F35" s="8" t="str">
        <f t="shared" si="0"/>
        <v>Reprueba</v>
      </c>
      <c r="G35" s="8" t="str">
        <f t="shared" si="1"/>
        <v>Gabriela   Ruiz</v>
      </c>
    </row>
    <row r="36" spans="1:13" x14ac:dyDescent="0.25">
      <c r="A36" s="8" t="s">
        <v>133</v>
      </c>
      <c r="B36" s="8" t="s">
        <v>149</v>
      </c>
      <c r="C36" s="8" t="s">
        <v>161</v>
      </c>
      <c r="D36" s="8" t="s">
        <v>169</v>
      </c>
      <c r="E36" s="8">
        <v>3.1</v>
      </c>
      <c r="F36" s="8" t="str">
        <f t="shared" si="0"/>
        <v>Aprueba</v>
      </c>
      <c r="G36" s="8" t="str">
        <f t="shared" si="1"/>
        <v>Felipe   Gómez</v>
      </c>
    </row>
    <row r="37" spans="1:13" x14ac:dyDescent="0.25">
      <c r="A37" s="8" t="s">
        <v>134</v>
      </c>
      <c r="B37" s="8" t="s">
        <v>145</v>
      </c>
      <c r="C37" s="8" t="s">
        <v>166</v>
      </c>
      <c r="D37" s="8" t="s">
        <v>168</v>
      </c>
      <c r="E37" s="8">
        <v>3.3</v>
      </c>
      <c r="F37" s="8" t="str">
        <f t="shared" si="0"/>
        <v>Aprueba</v>
      </c>
      <c r="G37" s="8" t="str">
        <f t="shared" si="1"/>
        <v>Camila   Silva</v>
      </c>
    </row>
    <row r="38" spans="1:13" x14ac:dyDescent="0.25">
      <c r="A38" s="8" t="s">
        <v>135</v>
      </c>
      <c r="B38" s="8" t="s">
        <v>149</v>
      </c>
      <c r="C38" s="8" t="s">
        <v>167</v>
      </c>
      <c r="D38" s="8" t="s">
        <v>169</v>
      </c>
      <c r="E38" s="8">
        <v>2.2999999999999998</v>
      </c>
      <c r="F38" s="8" t="str">
        <f t="shared" si="0"/>
        <v>Reprueba</v>
      </c>
      <c r="G38" s="8" t="str">
        <f t="shared" si="1"/>
        <v>Felipe   Ríos</v>
      </c>
    </row>
    <row r="39" spans="1:13" x14ac:dyDescent="0.25">
      <c r="A39" s="8" t="s">
        <v>136</v>
      </c>
      <c r="B39" s="8" t="s">
        <v>148</v>
      </c>
      <c r="C39" s="8" t="s">
        <v>158</v>
      </c>
      <c r="D39" s="8" t="s">
        <v>169</v>
      </c>
      <c r="E39" s="8">
        <v>3</v>
      </c>
      <c r="F39" s="8" t="str">
        <f t="shared" si="0"/>
        <v>Reprueba</v>
      </c>
      <c r="G39" s="8" t="str">
        <f t="shared" si="1"/>
        <v>Luciana   Ruiz</v>
      </c>
    </row>
    <row r="40" spans="1:13" x14ac:dyDescent="0.25">
      <c r="A40" s="8" t="s">
        <v>137</v>
      </c>
      <c r="B40" s="8" t="s">
        <v>156</v>
      </c>
      <c r="C40" s="8" t="s">
        <v>161</v>
      </c>
      <c r="D40" s="8" t="s">
        <v>168</v>
      </c>
      <c r="E40" s="8">
        <v>2</v>
      </c>
      <c r="F40" s="8" t="str">
        <f t="shared" si="0"/>
        <v>Reprueba</v>
      </c>
      <c r="G40" s="8" t="str">
        <f t="shared" si="1"/>
        <v>Tomás   Gómez</v>
      </c>
    </row>
    <row r="41" spans="1:13" x14ac:dyDescent="0.25">
      <c r="A41" s="8" t="s">
        <v>138</v>
      </c>
      <c r="B41" s="8" t="s">
        <v>156</v>
      </c>
      <c r="C41" s="8" t="s">
        <v>162</v>
      </c>
      <c r="D41" s="8" t="s">
        <v>169</v>
      </c>
      <c r="E41" s="8">
        <v>1.6</v>
      </c>
      <c r="F41" s="8" t="str">
        <f t="shared" si="0"/>
        <v>Reprueba</v>
      </c>
      <c r="G41" s="8" t="str">
        <f t="shared" si="1"/>
        <v>Tomás   Romero</v>
      </c>
    </row>
    <row r="44" spans="1:13" x14ac:dyDescent="0.25">
      <c r="A44" t="s">
        <v>176</v>
      </c>
      <c r="J44" s="9" t="s">
        <v>99</v>
      </c>
      <c r="K44" s="9" t="str">
        <f>INDEX(A2:G41,MATCH(J44,A2:A41,0),7)</f>
        <v>David   Ruiz</v>
      </c>
      <c r="L44" s="9">
        <f>INDEX(A2:E41,MATCH(J44,A2:A41,0),5)</f>
        <v>2</v>
      </c>
      <c r="M44" s="7" t="s">
        <v>184</v>
      </c>
    </row>
    <row r="46" spans="1:13" x14ac:dyDescent="0.25">
      <c r="A46" t="s">
        <v>177</v>
      </c>
      <c r="L46" s="7" t="s">
        <v>184</v>
      </c>
    </row>
    <row r="48" spans="1:13" x14ac:dyDescent="0.25">
      <c r="A48" t="s">
        <v>178</v>
      </c>
      <c r="H48" s="7" t="s">
        <v>184</v>
      </c>
    </row>
    <row r="50" spans="1:8" x14ac:dyDescent="0.25">
      <c r="A50" t="s">
        <v>179</v>
      </c>
      <c r="G50" s="3">
        <f>COUNTIF(F2:F41,"Aprueba")</f>
        <v>22</v>
      </c>
      <c r="H50" s="7" t="s">
        <v>184</v>
      </c>
    </row>
    <row r="52" spans="1:8" x14ac:dyDescent="0.25">
      <c r="A52" t="s">
        <v>175</v>
      </c>
    </row>
  </sheetData>
  <conditionalFormatting sqref="J52">
    <cfRule type="top10" priority="4" rank="10"/>
    <cfRule type="top10" priority="2" rank="4"/>
  </conditionalFormatting>
  <conditionalFormatting sqref="E2:E41">
    <cfRule type="colorScale" priority="1">
      <colorScale>
        <cfvo type="min"/>
        <cfvo type="max"/>
        <color rgb="FFFF0000"/>
        <color rgb="FF00B050"/>
      </colorScale>
    </cfRule>
  </conditionalFormatting>
  <dataValidations count="1">
    <dataValidation type="list" allowBlank="1" showInputMessage="1" showErrorMessage="1" sqref="J44" xr:uid="{951FDBC3-5B79-4CF0-A0B1-8814EC3B2B0F}">
      <formula1>$A$2:$A$41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Droguería</vt:lpstr>
      <vt:lpstr>Drogueria 2</vt:lpstr>
      <vt:lpstr>Alumnos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Alejandro Olaya Cardona</dc:creator>
  <cp:lastModifiedBy>Aprendiz</cp:lastModifiedBy>
  <dcterms:created xsi:type="dcterms:W3CDTF">2025-04-08T12:01:00Z</dcterms:created>
  <dcterms:modified xsi:type="dcterms:W3CDTF">2025-08-01T00:16:27Z</dcterms:modified>
</cp:coreProperties>
</file>