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 Rohovit\Desktop\TVC Rocket Project\Old TVC Mount Issues\"/>
    </mc:Choice>
  </mc:AlternateContent>
  <xr:revisionPtr revIDLastSave="0" documentId="13_ncr:1_{CB9909B7-DC40-417C-AC17-2A63A95EBECF}" xr6:coauthVersionLast="47" xr6:coauthVersionMax="47" xr10:uidLastSave="{00000000-0000-0000-0000-000000000000}"/>
  <bookViews>
    <workbookView xWindow="-110" yWindow="-110" windowWidth="38620" windowHeight="21100" xr2:uid="{6333632B-995F-4353-A62A-3EFD73FA9E33}"/>
  </bookViews>
  <sheets>
    <sheet name="Sheet1" sheetId="1" r:id="rId1"/>
    <sheet name="Equ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3" i="1"/>
  <c r="E45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C42" i="1"/>
  <c r="C43" i="1" s="1"/>
  <c r="C37" i="1"/>
  <c r="C38" i="1" s="1"/>
  <c r="C39" i="1" s="1"/>
  <c r="C40" i="1" s="1"/>
  <c r="C41" i="1" s="1"/>
  <c r="C29" i="1"/>
  <c r="C30" i="1" s="1"/>
  <c r="C31" i="1" s="1"/>
  <c r="C32" i="1" s="1"/>
  <c r="C33" i="1" s="1"/>
  <c r="C34" i="1" s="1"/>
  <c r="C35" i="1" s="1"/>
  <c r="C36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14" i="1"/>
  <c r="C7" i="1"/>
  <c r="C8" i="1" s="1"/>
  <c r="K7" i="1"/>
  <c r="K8" i="1" s="1"/>
  <c r="L7" i="1"/>
  <c r="L8" i="1" s="1"/>
  <c r="M7" i="1"/>
  <c r="M8" i="1" s="1"/>
  <c r="J7" i="1"/>
  <c r="D7" i="1"/>
  <c r="E7" i="1"/>
  <c r="F7" i="1"/>
  <c r="M6" i="1"/>
  <c r="L6" i="1"/>
  <c r="K6" i="1"/>
  <c r="J6" i="1"/>
  <c r="D8" i="1"/>
  <c r="E8" i="1"/>
  <c r="F8" i="1"/>
  <c r="D6" i="1"/>
  <c r="E6" i="1"/>
  <c r="F6" i="1"/>
  <c r="C6" i="1"/>
  <c r="J8" i="1" l="1"/>
</calcChain>
</file>

<file path=xl/sharedStrings.xml><?xml version="1.0" encoding="utf-8"?>
<sst xmlns="http://schemas.openxmlformats.org/spreadsheetml/2006/main" count="48" uniqueCount="32">
  <si>
    <t>TVC Mount 1 (X-axis)</t>
  </si>
  <si>
    <t>in</t>
  </si>
  <si>
    <t>Radians</t>
  </si>
  <si>
    <t>Degrees</t>
  </si>
  <si>
    <t>Control Arm Length (L)</t>
  </si>
  <si>
    <t xml:space="preserve">Distance From Point of Rotation (R) </t>
  </si>
  <si>
    <t xml:space="preserve"> Angle of Servo (θ)</t>
  </si>
  <si>
    <t>Predicted Angle of Motor Case (ϕ)</t>
  </si>
  <si>
    <t>Actual Angle of Motor Case (ϕ)</t>
  </si>
  <si>
    <t>TVC Mount 1 (Y-axis)</t>
  </si>
  <si>
    <t>**This equation assumes the linkage to be parallel the whole time</t>
  </si>
  <si>
    <t>**This isn't realistic, but a good approximation</t>
  </si>
  <si>
    <t>**The matlab code shows a deflection of &lt;0.3 degrees</t>
  </si>
  <si>
    <t>θ</t>
  </si>
  <si>
    <t>**Can be used for both equations</t>
  </si>
  <si>
    <t>Actual X-axis System of Nonlinear Equations</t>
  </si>
  <si>
    <t>**The x subscript just denotes the TVC X-axis servo-linkage system</t>
  </si>
  <si>
    <t>C = control arm length</t>
  </si>
  <si>
    <t>L = Linkage Length</t>
  </si>
  <si>
    <t>R = Radius of Rotation of TVC Mount</t>
  </si>
  <si>
    <t>theta1 = angle of servo</t>
  </si>
  <si>
    <t>theta2 = deflection angle of linkage</t>
  </si>
  <si>
    <t>phi = Thrust vector angle</t>
  </si>
  <si>
    <t>Actual Y-axis System of Nonlinear Equations</t>
  </si>
  <si>
    <t>**The y subscript just denotes the TVC X-axis servo-linkage system</t>
  </si>
  <si>
    <t xml:space="preserve">Linear Approximation of TVC angle related to servo rotation </t>
  </si>
  <si>
    <t>ϕ X (predicted)</t>
  </si>
  <si>
    <t>ϕ Y (predicted)</t>
  </si>
  <si>
    <t xml:space="preserve">TVC Mount 1 </t>
  </si>
  <si>
    <t>Pitch Servo</t>
  </si>
  <si>
    <t>Yaw Servo</t>
  </si>
  <si>
    <t>*How many degrees per degree of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</si>
</sst>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rgb="FF111111"/>
      <name val="Segoe U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Thrust</a:t>
            </a:r>
            <a:r>
              <a:rPr lang="en-US" baseline="0"/>
              <a:t> Vector Angle vs. Servo Angle (Mount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240897192610151E-2"/>
          <c:y val="9.6088082901554406E-2"/>
          <c:w val="0.69606066884027551"/>
          <c:h val="0.87541450777202068"/>
        </c:manualLayout>
      </c:layout>
      <c:scatterChart>
        <c:scatterStyle val="smoothMarker"/>
        <c:varyColors val="0"/>
        <c:ser>
          <c:idx val="0"/>
          <c:order val="0"/>
          <c:tx>
            <c:v>Xaxis TVC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Sheet1!$C$13:$C$43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Sheet1!$D$13:$D$43</c:f>
              <c:numCache>
                <c:formatCode>0.0000</c:formatCode>
                <c:ptCount val="31"/>
                <c:pt idx="0">
                  <c:v>-4.3618691049036302</c:v>
                </c:pt>
                <c:pt idx="1">
                  <c:v>-4.0766035597672108</c:v>
                </c:pt>
                <c:pt idx="2">
                  <c:v>-3.7901957582082488</c:v>
                </c:pt>
                <c:pt idx="3">
                  <c:v>-3.5027269240485825</c:v>
                </c:pt>
                <c:pt idx="4">
                  <c:v>-3.214278367382899</c:v>
                </c:pt>
                <c:pt idx="5">
                  <c:v>-2.9249314760439908</c:v>
                </c:pt>
                <c:pt idx="6">
                  <c:v>-2.634767707519047</c:v>
                </c:pt>
                <c:pt idx="7">
                  <c:v>-2.3438685812813538</c:v>
                </c:pt>
                <c:pt idx="8">
                  <c:v>-2.0523156715012285</c:v>
                </c:pt>
                <c:pt idx="9">
                  <c:v>-1.760190600099518</c:v>
                </c:pt>
                <c:pt idx="10">
                  <c:v>-1.4675750301066137</c:v>
                </c:pt>
                <c:pt idx="11">
                  <c:v>-1.1745506592895503</c:v>
                </c:pt>
                <c:pt idx="12">
                  <c:v>-0.88119921400945389</c:v>
                </c:pt>
                <c:pt idx="13">
                  <c:v>-0.58760244327134548</c:v>
                </c:pt>
                <c:pt idx="14">
                  <c:v>-0.29384211292807305</c:v>
                </c:pt>
                <c:pt idx="15">
                  <c:v>0</c:v>
                </c:pt>
                <c:pt idx="16">
                  <c:v>0.29384211292807305</c:v>
                </c:pt>
                <c:pt idx="17">
                  <c:v>0.58760244327134548</c:v>
                </c:pt>
                <c:pt idx="18">
                  <c:v>0.88119921400945389</c:v>
                </c:pt>
                <c:pt idx="19">
                  <c:v>1.1745506592895503</c:v>
                </c:pt>
                <c:pt idx="20">
                  <c:v>1.4675750301066135</c:v>
                </c:pt>
                <c:pt idx="21">
                  <c:v>1.760190600099518</c:v>
                </c:pt>
                <c:pt idx="22">
                  <c:v>2.0523156715012285</c:v>
                </c:pt>
                <c:pt idx="23">
                  <c:v>2.3438685812813538</c:v>
                </c:pt>
                <c:pt idx="24">
                  <c:v>2.634767707519047</c:v>
                </c:pt>
                <c:pt idx="25">
                  <c:v>2.9249314760439908</c:v>
                </c:pt>
                <c:pt idx="26">
                  <c:v>3.2142783673828994</c:v>
                </c:pt>
                <c:pt idx="27">
                  <c:v>3.5027269240485825</c:v>
                </c:pt>
                <c:pt idx="28">
                  <c:v>3.7901957582082488</c:v>
                </c:pt>
                <c:pt idx="29">
                  <c:v>4.0766035597672108</c:v>
                </c:pt>
                <c:pt idx="30">
                  <c:v>4.3618691049036302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42-4B9E-BC1B-7CC5416FC9E4}"/>
            </c:ext>
          </c:extLst>
        </c:ser>
        <c:ser>
          <c:idx val="1"/>
          <c:order val="1"/>
          <c:tx>
            <c:v>Yaxis TVC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Sheet1!$C$13:$C$43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xVal>
          <c:yVal>
            <c:numRef>
              <c:f>Sheet1!$E$13:$E$43</c:f>
              <c:numCache>
                <c:formatCode>0.0000</c:formatCode>
                <c:ptCount val="31"/>
                <c:pt idx="0">
                  <c:v>-4.4290469520029889</c:v>
                </c:pt>
                <c:pt idx="1">
                  <c:v>-4.1393722449791195</c:v>
                </c:pt>
                <c:pt idx="2">
                  <c:v>-3.8485408462524617</c:v>
                </c:pt>
                <c:pt idx="3">
                  <c:v>-3.5566350405939362</c:v>
                </c:pt>
                <c:pt idx="4">
                  <c:v>-3.2637371926116558</c:v>
                </c:pt>
                <c:pt idx="5">
                  <c:v>-2.9699297386343328</c:v>
                </c:pt>
                <c:pt idx="6">
                  <c:v>-2.6752951790642929</c:v>
                </c:pt>
                <c:pt idx="7">
                  <c:v>-2.3799160711628917</c:v>
                </c:pt>
                <c:pt idx="8">
                  <c:v>-2.0838750222305409</c:v>
                </c:pt>
                <c:pt idx="9">
                  <c:v>-1.7872546831431249</c:v>
                </c:pt>
                <c:pt idx="10">
                  <c:v>-1.490137742206203</c:v>
                </c:pt>
                <c:pt idx="11">
                  <c:v>-1.1926069192879891</c:v>
                </c:pt>
                <c:pt idx="12">
                  <c:v>-0.89474496019184269</c:v>
                </c:pt>
                <c:pt idx="13">
                  <c:v>-0.59663463122873484</c:v>
                </c:pt>
                <c:pt idx="14">
                  <c:v>-0.29835871394993302</c:v>
                </c:pt>
                <c:pt idx="15">
                  <c:v>0</c:v>
                </c:pt>
                <c:pt idx="16">
                  <c:v>0.29835871394993302</c:v>
                </c:pt>
                <c:pt idx="17">
                  <c:v>0.59663463122873484</c:v>
                </c:pt>
                <c:pt idx="18">
                  <c:v>0.89474496019184269</c:v>
                </c:pt>
                <c:pt idx="19">
                  <c:v>1.1926069192879893</c:v>
                </c:pt>
                <c:pt idx="20">
                  <c:v>1.490137742206203</c:v>
                </c:pt>
                <c:pt idx="21">
                  <c:v>1.7872546831431249</c:v>
                </c:pt>
                <c:pt idx="22">
                  <c:v>2.0838750222305409</c:v>
                </c:pt>
                <c:pt idx="23">
                  <c:v>2.3799160711628917</c:v>
                </c:pt>
                <c:pt idx="24">
                  <c:v>2.6752951790642929</c:v>
                </c:pt>
                <c:pt idx="25">
                  <c:v>2.9699297386343328</c:v>
                </c:pt>
                <c:pt idx="26">
                  <c:v>3.2637371926116558</c:v>
                </c:pt>
                <c:pt idx="27">
                  <c:v>3.5566350405939362</c:v>
                </c:pt>
                <c:pt idx="28">
                  <c:v>3.8485408462524617</c:v>
                </c:pt>
                <c:pt idx="29">
                  <c:v>4.1393722449791195</c:v>
                </c:pt>
                <c:pt idx="30">
                  <c:v>4.4290469520029889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42-4B9E-BC1B-7CC5416FC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71712"/>
        <c:axId val="1169757792"/>
      </c:scatterChart>
      <c:valAx>
        <c:axId val="1169771712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57792"/>
        <c:crosses val="autoZero"/>
        <c:crossBetween val="midCat"/>
      </c:valAx>
      <c:valAx>
        <c:axId val="1169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77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296219843277913E-2"/>
          <c:y val="4.1193643222795584E-3"/>
          <c:w val="0.15302964709115713"/>
          <c:h val="9.0241273316771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276224</xdr:colOff>
      <xdr:row>12</xdr:row>
      <xdr:rowOff>0</xdr:rowOff>
    </xdr:from>
    <xdr:to>
      <xdr:col>16</xdr:col>
      <xdr:colOff>38100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DE3B7-5295-CE96-0054-95CF42789B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13</xdr:col>
      <xdr:colOff>190500</xdr:colOff>
      <xdr:row>12</xdr:row>
      <xdr:rowOff>12699</xdr:rowOff>
    </xdr:from>
    <xdr:to>
      <xdr:col>23</xdr:col>
      <xdr:colOff>196850</xdr:colOff>
      <xdr:row>39</xdr:row>
      <xdr:rowOff>38828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388951-FAAB-AE84-57FF-512C287A4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6650" y="2260599"/>
          <a:ext cx="6102350" cy="5017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0.86147</cdr:x>
      <cdr:y>0.52587</cdr:y>
    </cdr:from>
    <cdr:to>
      <cdr:x>1</cdr:x>
      <cdr:y>0.72727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3DCD8B-2194-8F7D-E102-8681FD46AC8D}"/>
            </a:ext>
          </a:extLst>
        </cdr:cNvPr>
        <cdr:cNvSpPr txBox="1"/>
      </cdr:nvSpPr>
      <cdr:spPr>
        <a:xfrm xmlns:a="http://schemas.openxmlformats.org/drawingml/2006/main">
          <a:off x="6391276" y="2387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39565</xdr:colOff>
      <xdr:row>2</xdr:row>
      <xdr:rowOff>9769</xdr:rowOff>
    </xdr:from>
    <xdr:to>
      <xdr:col>5</xdr:col>
      <xdr:colOff>184195</xdr:colOff>
      <xdr:row>6</xdr:row>
      <xdr:rowOff>164612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DC5938-4561-43BE-93CB-FE398296D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142" y="381000"/>
          <a:ext cx="2586938" cy="8973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159040</xdr:colOff>
      <xdr:row>18</xdr:row>
      <xdr:rowOff>123416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D9F85B-4C7B-6087-3A6C-860B1801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608943"/>
          <a:ext cx="5645440" cy="8636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38384</xdr:colOff>
      <xdr:row>26</xdr:row>
      <xdr:rowOff>59912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BBD7CD-68FC-6C10-D619-77FBA7903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089400"/>
          <a:ext cx="5524784" cy="8001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46D7-1D8C-4503-BF95-F63C52AEF1CA}">
  <dimension ref="B1:P47"/>
  <sheetViews>
    <sheetView tabSelected="1" topLeftCell="B1" zoomScaleNormal="100" workbookViewId="0">
      <selection activeCell="I49" sqref="I49"/>
    </sheetView>
  </sheetViews>
  <sheetFormatPr defaultRowHeight="14.5" x14ac:dyDescent="0.35"/>
  <cols>
    <col min="2" max="2" width="31.81640625" customWidth="1"/>
    <col min="4" max="4" width="14.90625" customWidth="1"/>
    <col min="5" max="5" width="13.453125" customWidth="1"/>
    <col min="6" max="6" width="13.1796875" customWidth="1"/>
    <col min="9" max="9" width="31" customWidth="1"/>
    <col min="11" max="11" width="11.7265625" customWidth="1"/>
  </cols>
  <sheetData>
    <row r="1" spans="2:16" ht="15" thickBot="1" x14ac:dyDescent="0.4"/>
    <row r="2" spans="2:16" ht="15" thickBot="1" x14ac:dyDescent="0.4">
      <c r="B2" s="9" t="s">
        <v>0</v>
      </c>
      <c r="C2" s="10"/>
      <c r="D2" s="10"/>
      <c r="E2" s="10"/>
      <c r="F2" s="10"/>
      <c r="G2" s="11"/>
      <c r="I2" s="9" t="s">
        <v>9</v>
      </c>
      <c r="J2" s="10"/>
      <c r="K2" s="10"/>
      <c r="L2" s="10"/>
      <c r="M2" s="10"/>
      <c r="N2" s="11"/>
    </row>
    <row r="3" spans="2:16" x14ac:dyDescent="0.35">
      <c r="B3" s="2" t="s">
        <v>4</v>
      </c>
      <c r="C3">
        <v>0.33</v>
      </c>
      <c r="D3">
        <v>0.33</v>
      </c>
      <c r="E3">
        <v>0.33</v>
      </c>
      <c r="F3">
        <v>0.33</v>
      </c>
      <c r="G3" s="3" t="s">
        <v>1</v>
      </c>
      <c r="I3" s="2" t="s">
        <v>4</v>
      </c>
      <c r="J3">
        <v>0.33</v>
      </c>
      <c r="K3">
        <v>0.33</v>
      </c>
      <c r="L3">
        <v>0.33</v>
      </c>
      <c r="M3">
        <v>0.33</v>
      </c>
      <c r="N3" s="3" t="s">
        <v>1</v>
      </c>
    </row>
    <row r="4" spans="2:16" x14ac:dyDescent="0.35">
      <c r="B4" s="2" t="s">
        <v>5</v>
      </c>
      <c r="C4">
        <v>1.123</v>
      </c>
      <c r="D4">
        <v>0.67900000000000005</v>
      </c>
      <c r="E4">
        <v>0.67900000000000005</v>
      </c>
      <c r="F4">
        <v>0.67900000000000005</v>
      </c>
      <c r="G4" s="3" t="s">
        <v>1</v>
      </c>
      <c r="I4" s="2" t="s">
        <v>5</v>
      </c>
      <c r="J4">
        <v>1.1060000000000001</v>
      </c>
      <c r="K4">
        <v>1.1100000000000001</v>
      </c>
      <c r="L4">
        <v>1.1100000000000001</v>
      </c>
      <c r="M4">
        <v>1.1100000000000001</v>
      </c>
      <c r="N4" s="3" t="s">
        <v>1</v>
      </c>
    </row>
    <row r="5" spans="2:16" x14ac:dyDescent="0.35">
      <c r="B5" s="2" t="s">
        <v>6</v>
      </c>
      <c r="C5">
        <v>10</v>
      </c>
      <c r="D5">
        <v>5</v>
      </c>
      <c r="E5">
        <v>15</v>
      </c>
      <c r="F5">
        <v>-12</v>
      </c>
      <c r="G5" s="3" t="s">
        <v>3</v>
      </c>
      <c r="I5" s="2" t="s">
        <v>6</v>
      </c>
      <c r="J5">
        <v>10</v>
      </c>
      <c r="K5">
        <v>5</v>
      </c>
      <c r="L5">
        <v>15</v>
      </c>
      <c r="M5">
        <v>-12</v>
      </c>
      <c r="N5" s="3" t="s">
        <v>3</v>
      </c>
    </row>
    <row r="6" spans="2:16" x14ac:dyDescent="0.35">
      <c r="B6" s="2"/>
      <c r="C6">
        <f>RADIANS(C5)</f>
        <v>0.17453292519943295</v>
      </c>
      <c r="D6">
        <f t="shared" ref="D6:F6" si="0">RADIANS(D5)</f>
        <v>8.7266462599716474E-2</v>
      </c>
      <c r="E6">
        <f t="shared" si="0"/>
        <v>0.26179938779914941</v>
      </c>
      <c r="F6">
        <f t="shared" si="0"/>
        <v>-0.20943951023931956</v>
      </c>
      <c r="G6" s="3" t="s">
        <v>2</v>
      </c>
      <c r="I6" s="2"/>
      <c r="J6">
        <f>RADIANS(J5)</f>
        <v>0.17453292519943295</v>
      </c>
      <c r="K6">
        <f t="shared" ref="K6" si="1">RADIANS(K5)</f>
        <v>8.7266462599716474E-2</v>
      </c>
      <c r="L6">
        <f t="shared" ref="L6" si="2">RADIANS(L5)</f>
        <v>0.26179938779914941</v>
      </c>
      <c r="M6">
        <f t="shared" ref="M6" si="3">RADIANS(M5)</f>
        <v>-0.20943951023931956</v>
      </c>
      <c r="N6" s="3" t="s">
        <v>2</v>
      </c>
    </row>
    <row r="7" spans="2:16" x14ac:dyDescent="0.35">
      <c r="B7" s="2" t="s">
        <v>7</v>
      </c>
      <c r="C7">
        <f>ASIN(C3*SIN(C6)/C4)</f>
        <v>5.104968465218529E-2</v>
      </c>
      <c r="D7">
        <f t="shared" ref="D7:F7" si="4">ASIN(D3*SIN(D6)/D4)</f>
        <v>4.2371138236238164E-2</v>
      </c>
      <c r="E7">
        <f t="shared" si="4"/>
        <v>0.12612244606486278</v>
      </c>
      <c r="F7">
        <f t="shared" si="4"/>
        <v>-0.10121967013445171</v>
      </c>
      <c r="G7" s="3" t="s">
        <v>3</v>
      </c>
      <c r="I7" s="2" t="s">
        <v>7</v>
      </c>
      <c r="J7">
        <f>-ASIN(J3*SIN(J6)/J4)</f>
        <v>-5.1835052492063743E-2</v>
      </c>
      <c r="K7">
        <f t="shared" ref="K7:M7" si="5">-ASIN(K3*SIN(K6)/K4)</f>
        <v>-2.5914067049321202E-2</v>
      </c>
      <c r="L7">
        <f t="shared" si="5"/>
        <v>-7.7022335076845541E-2</v>
      </c>
      <c r="M7">
        <f t="shared" si="5"/>
        <v>6.18510118799038E-2</v>
      </c>
      <c r="N7" s="3" t="s">
        <v>3</v>
      </c>
    </row>
    <row r="8" spans="2:16" x14ac:dyDescent="0.35">
      <c r="B8" s="2"/>
      <c r="C8">
        <f>DEGREES(C7)</f>
        <v>2.9249314760439908</v>
      </c>
      <c r="D8">
        <f t="shared" ref="D8:F8" si="6">DEGREES(D7)</f>
        <v>2.4276873941018335</v>
      </c>
      <c r="E8">
        <f t="shared" si="6"/>
        <v>7.2262838613829947</v>
      </c>
      <c r="F8">
        <f t="shared" si="6"/>
        <v>-5.7994599024104687</v>
      </c>
      <c r="G8" s="3" t="s">
        <v>3</v>
      </c>
      <c r="I8" s="2"/>
      <c r="J8">
        <f>DEGREES(J7)</f>
        <v>-2.9699297386343328</v>
      </c>
      <c r="K8">
        <f t="shared" ref="K8:M8" si="7">DEGREES(K7)</f>
        <v>-1.4847666719451393</v>
      </c>
      <c r="L8">
        <f t="shared" si="7"/>
        <v>-4.4130547281456884</v>
      </c>
      <c r="M8">
        <f t="shared" si="7"/>
        <v>3.5438019393320035</v>
      </c>
      <c r="N8" s="3" t="s">
        <v>3</v>
      </c>
    </row>
    <row r="9" spans="2:16" ht="16.5" thickBot="1" x14ac:dyDescent="0.5">
      <c r="B9" s="4" t="s">
        <v>8</v>
      </c>
      <c r="C9" s="5">
        <v>4.7949999999999999</v>
      </c>
      <c r="D9" s="5">
        <v>2.3460000000000001</v>
      </c>
      <c r="E9" s="5">
        <v>7.2069999999999999</v>
      </c>
      <c r="F9" s="5">
        <v>-5.7249999999999996</v>
      </c>
      <c r="G9" s="6" t="s">
        <v>3</v>
      </c>
      <c r="I9" s="4" t="s">
        <v>8</v>
      </c>
      <c r="J9" s="5"/>
      <c r="K9" s="5"/>
      <c r="L9" s="5"/>
      <c r="M9" s="5"/>
      <c r="N9" s="6" t="s">
        <v>3</v>
      </c>
      <c r="P9" s="1"/>
    </row>
    <row r="11" spans="2:16" x14ac:dyDescent="0.35">
      <c r="C11" s="12" t="s">
        <v>28</v>
      </c>
      <c r="D11" s="12"/>
      <c r="E11" s="12"/>
      <c r="J11" s="7"/>
      <c r="K11" s="7"/>
      <c r="L11" s="7"/>
      <c r="M11" s="7"/>
    </row>
    <row r="12" spans="2:16" x14ac:dyDescent="0.35">
      <c r="C12" t="s">
        <v>13</v>
      </c>
      <c r="D12" t="s">
        <v>26</v>
      </c>
      <c r="E12" t="s">
        <v>27</v>
      </c>
    </row>
    <row r="13" spans="2:16" x14ac:dyDescent="0.35">
      <c r="C13">
        <v>-15</v>
      </c>
      <c r="D13" s="8">
        <f>DEGREES(ASIN($C$3*SIN(RADIANS(C13))/$C$4))</f>
        <v>-4.3618691049036302</v>
      </c>
      <c r="E13" s="8">
        <f>DEGREES(ASIN($J$3*SIN(RADIANS(C13))/$J$4))</f>
        <v>-4.4290469520029889</v>
      </c>
      <c r="K13" s="8"/>
    </row>
    <row r="14" spans="2:16" x14ac:dyDescent="0.35">
      <c r="C14">
        <f>C13+1</f>
        <v>-14</v>
      </c>
      <c r="D14" s="8">
        <f t="shared" ref="D14:D43" si="8">DEGREES(ASIN($C$3*SIN(RADIANS(C14))/$C$4))</f>
        <v>-4.0766035597672108</v>
      </c>
      <c r="E14" s="8">
        <f t="shared" ref="E14:E43" si="9">DEGREES(ASIN($J$3*SIN(RADIANS(C14))/$J$4))</f>
        <v>-4.1393722449791195</v>
      </c>
      <c r="K14" s="8"/>
    </row>
    <row r="15" spans="2:16" x14ac:dyDescent="0.35">
      <c r="C15">
        <f t="shared" ref="C15:C43" si="10">C14+1</f>
        <v>-13</v>
      </c>
      <c r="D15" s="8">
        <f t="shared" si="8"/>
        <v>-3.7901957582082488</v>
      </c>
      <c r="E15" s="8">
        <f t="shared" si="9"/>
        <v>-3.8485408462524617</v>
      </c>
      <c r="K15" s="8"/>
    </row>
    <row r="16" spans="2:16" x14ac:dyDescent="0.35">
      <c r="C16">
        <f t="shared" si="10"/>
        <v>-12</v>
      </c>
      <c r="D16" s="8">
        <f t="shared" si="8"/>
        <v>-3.5027269240485825</v>
      </c>
      <c r="E16" s="8">
        <f t="shared" si="9"/>
        <v>-3.5566350405939362</v>
      </c>
      <c r="K16" s="8"/>
    </row>
    <row r="17" spans="2:11" x14ac:dyDescent="0.35">
      <c r="C17">
        <f t="shared" si="10"/>
        <v>-11</v>
      </c>
      <c r="D17" s="8">
        <f t="shared" si="8"/>
        <v>-3.214278367382899</v>
      </c>
      <c r="E17" s="8">
        <f t="shared" si="9"/>
        <v>-3.2637371926116558</v>
      </c>
      <c r="K17" s="8"/>
    </row>
    <row r="18" spans="2:11" ht="16" x14ac:dyDescent="0.45">
      <c r="B18" s="1"/>
      <c r="C18">
        <f t="shared" si="10"/>
        <v>-10</v>
      </c>
      <c r="D18" s="8">
        <f t="shared" si="8"/>
        <v>-2.9249314760439908</v>
      </c>
      <c r="E18" s="8">
        <f t="shared" si="9"/>
        <v>-2.9699297386343328</v>
      </c>
      <c r="K18" s="8"/>
    </row>
    <row r="19" spans="2:11" x14ac:dyDescent="0.35">
      <c r="C19">
        <f t="shared" si="10"/>
        <v>-9</v>
      </c>
      <c r="D19" s="8">
        <f t="shared" si="8"/>
        <v>-2.634767707519047</v>
      </c>
      <c r="E19" s="8">
        <f t="shared" si="9"/>
        <v>-2.6752951790642929</v>
      </c>
      <c r="K19" s="8"/>
    </row>
    <row r="20" spans="2:11" x14ac:dyDescent="0.35">
      <c r="C20">
        <f t="shared" si="10"/>
        <v>-8</v>
      </c>
      <c r="D20" s="8">
        <f t="shared" si="8"/>
        <v>-2.3438685812813538</v>
      </c>
      <c r="E20" s="8">
        <f t="shared" si="9"/>
        <v>-2.3799160711628917</v>
      </c>
      <c r="K20" s="8"/>
    </row>
    <row r="21" spans="2:11" x14ac:dyDescent="0.35">
      <c r="C21">
        <f t="shared" si="10"/>
        <v>-7</v>
      </c>
      <c r="D21" s="8">
        <f t="shared" si="8"/>
        <v>-2.0523156715012285</v>
      </c>
      <c r="E21" s="8">
        <f t="shared" si="9"/>
        <v>-2.0838750222305409</v>
      </c>
      <c r="K21" s="8"/>
    </row>
    <row r="22" spans="2:11" x14ac:dyDescent="0.35">
      <c r="C22">
        <f t="shared" si="10"/>
        <v>-6</v>
      </c>
      <c r="D22" s="8">
        <f t="shared" si="8"/>
        <v>-1.760190600099518</v>
      </c>
      <c r="E22" s="8">
        <f t="shared" si="9"/>
        <v>-1.7872546831431249</v>
      </c>
      <c r="K22" s="8"/>
    </row>
    <row r="23" spans="2:11" x14ac:dyDescent="0.35">
      <c r="C23">
        <f t="shared" si="10"/>
        <v>-5</v>
      </c>
      <c r="D23" s="8">
        <f t="shared" si="8"/>
        <v>-1.4675750301066137</v>
      </c>
      <c r="E23" s="8">
        <f t="shared" si="9"/>
        <v>-1.490137742206203</v>
      </c>
      <c r="K23" s="8"/>
    </row>
    <row r="24" spans="2:11" x14ac:dyDescent="0.35">
      <c r="C24">
        <f t="shared" si="10"/>
        <v>-4</v>
      </c>
      <c r="D24" s="8">
        <f t="shared" si="8"/>
        <v>-1.1745506592895503</v>
      </c>
      <c r="E24" s="8">
        <f t="shared" si="9"/>
        <v>-1.1926069192879891</v>
      </c>
      <c r="K24" s="8"/>
    </row>
    <row r="25" spans="2:11" x14ac:dyDescent="0.35">
      <c r="C25">
        <f t="shared" si="10"/>
        <v>-3</v>
      </c>
      <c r="D25" s="8">
        <f t="shared" si="8"/>
        <v>-0.88119921400945389</v>
      </c>
      <c r="E25" s="8">
        <f t="shared" si="9"/>
        <v>-0.89474496019184269</v>
      </c>
      <c r="K25" s="8"/>
    </row>
    <row r="26" spans="2:11" x14ac:dyDescent="0.35">
      <c r="C26">
        <f t="shared" si="10"/>
        <v>-2</v>
      </c>
      <c r="D26" s="8">
        <f t="shared" si="8"/>
        <v>-0.58760244327134548</v>
      </c>
      <c r="E26" s="8">
        <f t="shared" si="9"/>
        <v>-0.59663463122873484</v>
      </c>
      <c r="K26" s="8"/>
    </row>
    <row r="27" spans="2:11" x14ac:dyDescent="0.35">
      <c r="C27">
        <f t="shared" si="10"/>
        <v>-1</v>
      </c>
      <c r="D27" s="8">
        <f t="shared" si="8"/>
        <v>-0.29384211292807305</v>
      </c>
      <c r="E27" s="8">
        <f t="shared" si="9"/>
        <v>-0.29835871394993302</v>
      </c>
      <c r="K27" s="8"/>
    </row>
    <row r="28" spans="2:11" x14ac:dyDescent="0.35">
      <c r="C28">
        <f t="shared" si="10"/>
        <v>0</v>
      </c>
      <c r="D28" s="8">
        <f t="shared" si="8"/>
        <v>0</v>
      </c>
      <c r="E28" s="8">
        <f t="shared" si="9"/>
        <v>0</v>
      </c>
      <c r="K28" s="8"/>
    </row>
    <row r="29" spans="2:11" x14ac:dyDescent="0.35">
      <c r="C29">
        <f t="shared" si="10"/>
        <v>1</v>
      </c>
      <c r="D29" s="8">
        <f t="shared" si="8"/>
        <v>0.29384211292807305</v>
      </c>
      <c r="E29" s="8">
        <f t="shared" si="9"/>
        <v>0.29835871394993302</v>
      </c>
      <c r="K29" s="8"/>
    </row>
    <row r="30" spans="2:11" x14ac:dyDescent="0.35">
      <c r="C30">
        <f t="shared" si="10"/>
        <v>2</v>
      </c>
      <c r="D30" s="8">
        <f t="shared" si="8"/>
        <v>0.58760244327134548</v>
      </c>
      <c r="E30" s="8">
        <f t="shared" si="9"/>
        <v>0.59663463122873484</v>
      </c>
    </row>
    <row r="31" spans="2:11" x14ac:dyDescent="0.35">
      <c r="C31">
        <f t="shared" si="10"/>
        <v>3</v>
      </c>
      <c r="D31" s="8">
        <f t="shared" si="8"/>
        <v>0.88119921400945389</v>
      </c>
      <c r="E31" s="8">
        <f t="shared" si="9"/>
        <v>0.89474496019184269</v>
      </c>
    </row>
    <row r="32" spans="2:11" x14ac:dyDescent="0.35">
      <c r="C32">
        <f t="shared" si="10"/>
        <v>4</v>
      </c>
      <c r="D32" s="8">
        <f t="shared" si="8"/>
        <v>1.1745506592895503</v>
      </c>
      <c r="E32" s="8">
        <f t="shared" si="9"/>
        <v>1.1926069192879893</v>
      </c>
    </row>
    <row r="33" spans="3:6" x14ac:dyDescent="0.35">
      <c r="C33">
        <f t="shared" si="10"/>
        <v>5</v>
      </c>
      <c r="D33" s="8">
        <f t="shared" si="8"/>
        <v>1.4675750301066135</v>
      </c>
      <c r="E33" s="8">
        <f t="shared" si="9"/>
        <v>1.490137742206203</v>
      </c>
    </row>
    <row r="34" spans="3:6" x14ac:dyDescent="0.35">
      <c r="C34">
        <f t="shared" si="10"/>
        <v>6</v>
      </c>
      <c r="D34" s="8">
        <f t="shared" si="8"/>
        <v>1.760190600099518</v>
      </c>
      <c r="E34" s="8">
        <f t="shared" si="9"/>
        <v>1.7872546831431249</v>
      </c>
    </row>
    <row r="35" spans="3:6" x14ac:dyDescent="0.35">
      <c r="C35">
        <f t="shared" si="10"/>
        <v>7</v>
      </c>
      <c r="D35" s="8">
        <f t="shared" si="8"/>
        <v>2.0523156715012285</v>
      </c>
      <c r="E35" s="8">
        <f t="shared" si="9"/>
        <v>2.0838750222305409</v>
      </c>
    </row>
    <row r="36" spans="3:6" x14ac:dyDescent="0.35">
      <c r="C36">
        <f t="shared" si="10"/>
        <v>8</v>
      </c>
      <c r="D36" s="8">
        <f t="shared" si="8"/>
        <v>2.3438685812813538</v>
      </c>
      <c r="E36" s="8">
        <f t="shared" si="9"/>
        <v>2.3799160711628917</v>
      </c>
    </row>
    <row r="37" spans="3:6" x14ac:dyDescent="0.35">
      <c r="C37">
        <f t="shared" si="10"/>
        <v>9</v>
      </c>
      <c r="D37" s="8">
        <f t="shared" si="8"/>
        <v>2.634767707519047</v>
      </c>
      <c r="E37" s="8">
        <f t="shared" si="9"/>
        <v>2.6752951790642929</v>
      </c>
    </row>
    <row r="38" spans="3:6" x14ac:dyDescent="0.35">
      <c r="C38">
        <f t="shared" si="10"/>
        <v>10</v>
      </c>
      <c r="D38" s="8">
        <f t="shared" si="8"/>
        <v>2.9249314760439908</v>
      </c>
      <c r="E38" s="8">
        <f t="shared" si="9"/>
        <v>2.9699297386343328</v>
      </c>
    </row>
    <row r="39" spans="3:6" x14ac:dyDescent="0.35">
      <c r="C39">
        <f t="shared" si="10"/>
        <v>11</v>
      </c>
      <c r="D39" s="8">
        <f t="shared" si="8"/>
        <v>3.2142783673828994</v>
      </c>
      <c r="E39" s="8">
        <f t="shared" si="9"/>
        <v>3.2637371926116558</v>
      </c>
    </row>
    <row r="40" spans="3:6" x14ac:dyDescent="0.35">
      <c r="C40">
        <f t="shared" si="10"/>
        <v>12</v>
      </c>
      <c r="D40" s="8">
        <f t="shared" si="8"/>
        <v>3.5027269240485825</v>
      </c>
      <c r="E40" s="8">
        <f t="shared" si="9"/>
        <v>3.5566350405939362</v>
      </c>
    </row>
    <row r="41" spans="3:6" x14ac:dyDescent="0.35">
      <c r="C41">
        <f t="shared" si="10"/>
        <v>13</v>
      </c>
      <c r="D41" s="8">
        <f t="shared" si="8"/>
        <v>3.7901957582082488</v>
      </c>
      <c r="E41" s="8">
        <f t="shared" si="9"/>
        <v>3.8485408462524617</v>
      </c>
    </row>
    <row r="42" spans="3:6" x14ac:dyDescent="0.35">
      <c r="C42">
        <f t="shared" si="10"/>
        <v>14</v>
      </c>
      <c r="D42" s="8">
        <f t="shared" si="8"/>
        <v>4.0766035597672108</v>
      </c>
      <c r="E42" s="8">
        <f t="shared" si="9"/>
        <v>4.1393722449791195</v>
      </c>
    </row>
    <row r="43" spans="3:6" x14ac:dyDescent="0.35">
      <c r="C43">
        <f t="shared" si="10"/>
        <v>15</v>
      </c>
      <c r="D43" s="8">
        <f t="shared" si="8"/>
        <v>4.3618691049036302</v>
      </c>
      <c r="E43" s="8">
        <f t="shared" si="9"/>
        <v>4.4290469520029889</v>
      </c>
    </row>
    <row r="44" spans="3:6" x14ac:dyDescent="0.35">
      <c r="D44" s="8" t="s">
        <v>29</v>
      </c>
      <c r="E44" t="s">
        <v>30</v>
      </c>
    </row>
    <row r="45" spans="3:6" x14ac:dyDescent="0.35">
      <c r="D45" s="8">
        <f>SLOPE(D13:D43,C13:C43)</f>
        <v>0.29189682653665794</v>
      </c>
      <c r="E45" s="8">
        <f>SLOPE(E13:E43,C13:C43)</f>
        <v>0.29638918659980118</v>
      </c>
      <c r="F45" t="s">
        <v>31</v>
      </c>
    </row>
    <row r="46" spans="3:6" x14ac:dyDescent="0.35">
      <c r="D46" s="8"/>
    </row>
    <row r="47" spans="3:6" x14ac:dyDescent="0.35">
      <c r="D47" s="8"/>
    </row>
  </sheetData>
  <mergeCells count="3">
    <mergeCell ref="B2:G2"/>
    <mergeCell ref="I2:N2"/>
    <mergeCell ref="C11:E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C2F2-46DD-4166-9A31-BCFA24C36061}">
  <dimension ref="B2:N28"/>
  <sheetViews>
    <sheetView zoomScale="130" zoomScaleNormal="130" workbookViewId="0">
      <selection activeCell="O1" sqref="O1"/>
    </sheetView>
  </sheetViews>
  <sheetFormatPr defaultRowHeight="14.5" x14ac:dyDescent="0.35"/>
  <sheetData>
    <row r="2" spans="2:2" x14ac:dyDescent="0.35">
      <c r="B2" t="s">
        <v>25</v>
      </c>
    </row>
    <row r="8" spans="2:2" x14ac:dyDescent="0.35">
      <c r="B8" t="s">
        <v>10</v>
      </c>
    </row>
    <row r="9" spans="2:2" ht="16" x14ac:dyDescent="0.45">
      <c r="B9" s="1" t="s">
        <v>11</v>
      </c>
    </row>
    <row r="10" spans="2:2" x14ac:dyDescent="0.35">
      <c r="B10" t="s">
        <v>12</v>
      </c>
    </row>
    <row r="11" spans="2:2" x14ac:dyDescent="0.35">
      <c r="B11" t="s">
        <v>14</v>
      </c>
    </row>
    <row r="14" spans="2:2" x14ac:dyDescent="0.35">
      <c r="B14" t="s">
        <v>15</v>
      </c>
    </row>
    <row r="20" spans="2:14" x14ac:dyDescent="0.35">
      <c r="B20" t="s">
        <v>16</v>
      </c>
      <c r="N20" t="s">
        <v>17</v>
      </c>
    </row>
    <row r="21" spans="2:14" x14ac:dyDescent="0.35">
      <c r="N21" t="s">
        <v>18</v>
      </c>
    </row>
    <row r="22" spans="2:14" x14ac:dyDescent="0.35">
      <c r="B22" t="s">
        <v>23</v>
      </c>
      <c r="N22" t="s">
        <v>19</v>
      </c>
    </row>
    <row r="23" spans="2:14" x14ac:dyDescent="0.35">
      <c r="N23" t="s">
        <v>20</v>
      </c>
    </row>
    <row r="24" spans="2:14" x14ac:dyDescent="0.35">
      <c r="N24" t="s">
        <v>21</v>
      </c>
    </row>
    <row r="25" spans="2:14" x14ac:dyDescent="0.35">
      <c r="N25" t="s">
        <v>22</v>
      </c>
    </row>
    <row r="28" spans="2:14" x14ac:dyDescent="0.35">
      <c r="B28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Rohovit</dc:creator>
  <cp:lastModifiedBy>Hunter Rohovit</cp:lastModifiedBy>
  <dcterms:created xsi:type="dcterms:W3CDTF">2025-05-06T03:54:11Z</dcterms:created>
  <dcterms:modified xsi:type="dcterms:W3CDTF">2025-07-31T04:22:06Z</dcterms:modified>
</cp:coreProperties>
</file>