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unter Rohovit\Desktop\TVC Rocket Project\Simulation\Determining Actual CG &amp; MOI\"/>
    </mc:Choice>
  </mc:AlternateContent>
  <xr:revisionPtr revIDLastSave="0" documentId="13_ncr:1_{BD0B0063-15FA-4291-B6E5-9EA24D8AD472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J22" i="1"/>
  <c r="H12" i="1"/>
  <c r="H11" i="1"/>
  <c r="H10" i="1"/>
  <c r="H8" i="1"/>
  <c r="H6" i="1"/>
  <c r="H4" i="1"/>
  <c r="E16" i="1"/>
  <c r="E4" i="1"/>
  <c r="B5" i="1"/>
  <c r="B6" i="1" s="1"/>
  <c r="B7" i="1" s="1"/>
  <c r="B8" i="1" s="1"/>
  <c r="B9" i="1" s="1"/>
  <c r="B10" i="1" s="1"/>
  <c r="B11" i="1" s="1"/>
  <c r="B12" i="1" s="1"/>
  <c r="B13" i="1" s="1"/>
  <c r="B14" i="1" s="1"/>
  <c r="E5" i="1"/>
  <c r="E6" i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<sst xmlns="http://schemas.openxmlformats.org/spreadsheetml/2006/main" count="31" uniqueCount="25">
  <si>
    <t>Oscillation Tests</t>
  </si>
  <si>
    <t>Test #</t>
  </si>
  <si>
    <t>Total Oscillations</t>
  </si>
  <si>
    <t>Period</t>
  </si>
  <si>
    <t>Time (s)</t>
  </si>
  <si>
    <t>Period (s)</t>
  </si>
  <si>
    <t>Average Period</t>
  </si>
  <si>
    <t>Standard Deviation</t>
  </si>
  <si>
    <t>Moment of Inertia Calculation</t>
  </si>
  <si>
    <t>Label</t>
  </si>
  <si>
    <t>Value</t>
  </si>
  <si>
    <t>Units</t>
  </si>
  <si>
    <t>Mass</t>
  </si>
  <si>
    <t>Gravity Constant</t>
  </si>
  <si>
    <t>Radial Distance</t>
  </si>
  <si>
    <t>String Length</t>
  </si>
  <si>
    <t>kg</t>
  </si>
  <si>
    <t>m/s^2</t>
  </si>
  <si>
    <t>s</t>
  </si>
  <si>
    <t>in</t>
  </si>
  <si>
    <t>m</t>
  </si>
  <si>
    <t>Moment of Inertia</t>
  </si>
  <si>
    <t>N*m</t>
  </si>
  <si>
    <t>lbm*in^2</t>
  </si>
  <si>
    <t>Final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</si>
</sst>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9" xfId="0" applyFill="1" applyBorder="1"/>
    <xf numFmtId="164" fontId="0" fillId="3" borderId="11" xfId="0" applyNumberFormat="1" applyFill="1" applyBorder="1"/>
    <xf numFmtId="0" fontId="0" fillId="4" borderId="9" xfId="0" applyFill="1" applyBorder="1"/>
    <xf numFmtId="0" fontId="0" fillId="4" borderId="11" xfId="0" applyFill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7" xfId="0" applyFill="1" applyBorder="1"/>
    <xf numFmtId="0" fontId="0" fillId="3" borderId="8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280983</xdr:colOff>
      <xdr:row>1</xdr:row>
      <xdr:rowOff>4131</xdr:rowOff>
    </xdr:from>
    <xdr:to>
      <xdr:col>12</xdr:col>
      <xdr:colOff>507028</xdr:colOff>
      <xdr:row>7</xdr:row>
      <xdr:rowOff>86451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735478-B232-3F9B-1C05-D9429C0BC1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372"/>
        <a:stretch>
          <a:fillRect/>
        </a:stretch>
      </xdr:blipFill>
      <xdr:spPr>
        <a:xfrm>
          <a:off x="7168291" y="194631"/>
          <a:ext cx="2053624" cy="1199187"/>
        </a:xfrm>
        <a:prstGeom prst="rect">
          <a:avLst/>
        </a:prstGeom>
      </xdr:spPr>
    </xdr:pic>
    <xdr:clientData/>
  </xdr:twoCellAnchor>
  <xdr:twoCellAnchor editAs="oneCell">
    <xdr:from>
      <xdr:col>9</xdr:col>
      <xdr:colOff>161203</xdr:colOff>
      <xdr:row>7</xdr:row>
      <xdr:rowOff>162466</xdr:rowOff>
    </xdr:from>
    <xdr:to>
      <xdr:col>17</xdr:col>
      <xdr:colOff>68271</xdr:colOff>
      <xdr:row>19</xdr:row>
      <xdr:rowOff>142391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40185D-0F50-4822-6F43-02C2D9827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11" y="1466658"/>
          <a:ext cx="4768970" cy="2211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topLeftCell="A4" zoomScale="130" zoomScaleNormal="130" workbookViewId="0">
      <selection activeCell="M24" sqref="M24"/>
    </sheetView>
  </sheetViews>
  <sheetFormatPr defaultRowHeight="14.5" x14ac:dyDescent="0.35"/>
  <cols>
    <col min="3" max="3" width="10.36328125" customWidth="1"/>
    <col min="4" max="4" width="16.81640625" customWidth="1"/>
    <col min="5" max="5" width="10.81640625" customWidth="1"/>
    <col min="7" max="7" width="17.08984375" customWidth="1"/>
  </cols>
  <sheetData>
    <row r="1" spans="2:9" ht="15" thickBot="1" x14ac:dyDescent="0.4"/>
    <row r="2" spans="2:9" ht="15" thickBot="1" x14ac:dyDescent="0.4">
      <c r="B2" s="23" t="s">
        <v>0</v>
      </c>
      <c r="C2" s="24"/>
      <c r="D2" s="24"/>
      <c r="E2" s="25"/>
      <c r="G2" s="23" t="s">
        <v>8</v>
      </c>
      <c r="H2" s="24"/>
      <c r="I2" s="25"/>
    </row>
    <row r="3" spans="2:9" ht="15" thickBot="1" x14ac:dyDescent="0.4">
      <c r="B3" s="4" t="s">
        <v>1</v>
      </c>
      <c r="C3" s="5" t="s">
        <v>4</v>
      </c>
      <c r="D3" s="5" t="s">
        <v>2</v>
      </c>
      <c r="E3" s="6" t="s">
        <v>5</v>
      </c>
      <c r="G3" s="4" t="s">
        <v>9</v>
      </c>
      <c r="H3" s="5" t="s">
        <v>10</v>
      </c>
      <c r="I3" s="6" t="s">
        <v>11</v>
      </c>
    </row>
    <row r="4" spans="2:9" x14ac:dyDescent="0.35">
      <c r="B4" s="11">
        <v>1</v>
      </c>
      <c r="C4" s="7">
        <v>8.16</v>
      </c>
      <c r="D4" s="7">
        <v>5</v>
      </c>
      <c r="E4" s="8">
        <f>C4/D4</f>
        <v>1.6320000000000001</v>
      </c>
      <c r="G4" s="18" t="s">
        <v>12</v>
      </c>
      <c r="H4" s="19">
        <f>0.881</f>
        <v>0.88100000000000001</v>
      </c>
      <c r="I4" s="20" t="s">
        <v>16</v>
      </c>
    </row>
    <row r="5" spans="2:9" x14ac:dyDescent="0.35">
      <c r="B5" s="11">
        <f>B4+1</f>
        <v>2</v>
      </c>
      <c r="C5" s="7">
        <v>7.88</v>
      </c>
      <c r="D5" s="7">
        <v>5</v>
      </c>
      <c r="E5" s="8">
        <f>C5/D5</f>
        <v>1.5760000000000001</v>
      </c>
      <c r="G5" s="1" t="s">
        <v>13</v>
      </c>
      <c r="H5">
        <v>9.81</v>
      </c>
      <c r="I5" s="2" t="s">
        <v>17</v>
      </c>
    </row>
    <row r="6" spans="2:9" x14ac:dyDescent="0.35">
      <c r="B6" s="11">
        <f t="shared" ref="B6:B14" si="0">B5+1</f>
        <v>3</v>
      </c>
      <c r="C6" s="7">
        <v>7.96</v>
      </c>
      <c r="D6" s="7">
        <v>5</v>
      </c>
      <c r="E6" s="8">
        <f t="shared" ref="E6:E14" si="1">C6/D6</f>
        <v>1.5920000000000001</v>
      </c>
      <c r="G6" s="1" t="s">
        <v>3</v>
      </c>
      <c r="H6" s="17">
        <f>E15</f>
        <v>1.5976363636363637</v>
      </c>
      <c r="I6" s="2" t="s">
        <v>18</v>
      </c>
    </row>
    <row r="7" spans="2:9" x14ac:dyDescent="0.35">
      <c r="B7" s="11">
        <f t="shared" si="0"/>
        <v>4</v>
      </c>
      <c r="C7" s="7">
        <v>7.8</v>
      </c>
      <c r="D7" s="7">
        <v>5</v>
      </c>
      <c r="E7" s="8">
        <f t="shared" si="1"/>
        <v>1.56</v>
      </c>
      <c r="G7" s="1" t="s">
        <v>14</v>
      </c>
      <c r="H7">
        <v>14</v>
      </c>
      <c r="I7" s="2" t="s">
        <v>19</v>
      </c>
    </row>
    <row r="8" spans="2:9" x14ac:dyDescent="0.35">
      <c r="B8" s="11">
        <f t="shared" si="0"/>
        <v>5</v>
      </c>
      <c r="C8" s="7">
        <v>7.91</v>
      </c>
      <c r="D8" s="7">
        <v>5</v>
      </c>
      <c r="E8" s="8">
        <f t="shared" si="1"/>
        <v>1.5820000000000001</v>
      </c>
      <c r="G8" s="1"/>
      <c r="H8">
        <f>CONVERT(H7,"in","m")</f>
        <v>0.35560000000000003</v>
      </c>
      <c r="I8" s="2" t="s">
        <v>20</v>
      </c>
    </row>
    <row r="9" spans="2:9" x14ac:dyDescent="0.35">
      <c r="B9" s="11">
        <f t="shared" si="0"/>
        <v>6</v>
      </c>
      <c r="C9" s="7">
        <v>8.23</v>
      </c>
      <c r="D9" s="7">
        <v>5</v>
      </c>
      <c r="E9" s="8">
        <f t="shared" si="1"/>
        <v>1.6460000000000001</v>
      </c>
      <c r="G9" s="1" t="s">
        <v>15</v>
      </c>
      <c r="H9">
        <v>42.75</v>
      </c>
      <c r="I9" s="2" t="s">
        <v>19</v>
      </c>
    </row>
    <row r="10" spans="2:9" ht="15" thickBot="1" x14ac:dyDescent="0.4">
      <c r="B10" s="11">
        <f t="shared" si="0"/>
        <v>7</v>
      </c>
      <c r="C10" s="7">
        <v>15.75</v>
      </c>
      <c r="D10" s="7">
        <v>10</v>
      </c>
      <c r="E10" s="8">
        <f t="shared" si="1"/>
        <v>1.575</v>
      </c>
      <c r="G10" s="1"/>
      <c r="H10">
        <f>CONVERT(H9,"in","m")</f>
        <v>1.08585</v>
      </c>
      <c r="I10" s="2" t="s">
        <v>20</v>
      </c>
    </row>
    <row r="11" spans="2:9" x14ac:dyDescent="0.35">
      <c r="B11" s="11">
        <f>B10+1</f>
        <v>8</v>
      </c>
      <c r="C11" s="7">
        <v>15.95</v>
      </c>
      <c r="D11" s="7">
        <v>10</v>
      </c>
      <c r="E11" s="8">
        <f t="shared" si="1"/>
        <v>1.595</v>
      </c>
      <c r="G11" s="18" t="s">
        <v>21</v>
      </c>
      <c r="H11" s="19">
        <f>H4*H5*H6^2*H8^2/(4*PI()^2*H10)</f>
        <v>6.5072084917099399E-2</v>
      </c>
      <c r="I11" s="20" t="s">
        <v>22</v>
      </c>
    </row>
    <row r="12" spans="2:9" ht="15" thickBot="1" x14ac:dyDescent="0.4">
      <c r="B12" s="11">
        <f t="shared" si="0"/>
        <v>9</v>
      </c>
      <c r="C12" s="7">
        <v>31.75</v>
      </c>
      <c r="D12" s="7">
        <v>20</v>
      </c>
      <c r="E12" s="8">
        <f t="shared" si="1"/>
        <v>1.5874999999999999</v>
      </c>
      <c r="G12" s="3"/>
      <c r="H12" s="21">
        <f>H11/0.0002926397</f>
        <v>222.36246454974975</v>
      </c>
      <c r="I12" s="22" t="s">
        <v>23</v>
      </c>
    </row>
    <row r="13" spans="2:9" x14ac:dyDescent="0.35">
      <c r="B13" s="11">
        <f>B12+1</f>
        <v>10</v>
      </c>
      <c r="C13" s="7">
        <v>32.299999999999997</v>
      </c>
      <c r="D13" s="7">
        <v>20</v>
      </c>
      <c r="E13" s="8">
        <f t="shared" si="1"/>
        <v>1.6149999999999998</v>
      </c>
    </row>
    <row r="14" spans="2:9" ht="15" thickBot="1" x14ac:dyDescent="0.4">
      <c r="B14" s="12">
        <f t="shared" si="0"/>
        <v>11</v>
      </c>
      <c r="C14" s="9">
        <v>32.270000000000003</v>
      </c>
      <c r="D14" s="9">
        <v>20</v>
      </c>
      <c r="E14" s="10">
        <f t="shared" si="1"/>
        <v>1.6135000000000002</v>
      </c>
    </row>
    <row r="15" spans="2:9" ht="15" thickBot="1" x14ac:dyDescent="0.4">
      <c r="D15" s="13" t="s">
        <v>6</v>
      </c>
      <c r="E15" s="14">
        <f>AVERAGE(E4:E14)</f>
        <v>1.5976363636363637</v>
      </c>
    </row>
    <row r="16" spans="2:9" ht="15" thickBot="1" x14ac:dyDescent="0.4">
      <c r="D16" s="15" t="s">
        <v>7</v>
      </c>
      <c r="E16" s="16">
        <f>_xlfn.STDEV.S(E4:E14)</f>
        <v>2.6184051356781032E-2</v>
      </c>
    </row>
    <row r="21" spans="7:11" x14ac:dyDescent="0.35">
      <c r="G21" t="s">
        <v>22</v>
      </c>
      <c r="H21" t="s">
        <v>16</v>
      </c>
      <c r="I21" t="s">
        <v>19</v>
      </c>
      <c r="J21" t="s">
        <v>20</v>
      </c>
      <c r="K21" t="s">
        <v>24</v>
      </c>
    </row>
    <row r="22" spans="7:11" x14ac:dyDescent="0.35">
      <c r="G22">
        <v>6.5070000000000003E-2</v>
      </c>
      <c r="H22">
        <v>0.04</v>
      </c>
      <c r="I22">
        <v>16.260000000000002</v>
      </c>
      <c r="J22">
        <f>CONVERT(I22, "in", "m")</f>
        <v>0.41300400000000004</v>
      </c>
      <c r="K22">
        <f>G22-H22*J22^2</f>
        <v>5.8247107839360004E-2</v>
      </c>
    </row>
  </sheetData>
  <mergeCells count="2">
    <mergeCell ref="B2:E2"/>
    <mergeCell ref="G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Rohovit</dc:creator>
  <cp:lastModifiedBy>Hunter Rohovit</cp:lastModifiedBy>
  <dcterms:created xsi:type="dcterms:W3CDTF">2015-06-05T18:17:20Z</dcterms:created>
  <dcterms:modified xsi:type="dcterms:W3CDTF">2025-07-29T05:43:17Z</dcterms:modified>
</cp:coreProperties>
</file>