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unter Rohovit\Desktop\TVC Rocket Project\Simulation\Servo Characterization\"/>
    </mc:Choice>
  </mc:AlternateContent>
  <xr:revisionPtr revIDLastSave="0" documentId="13_ncr:1_{CE227D35-D89F-47AC-9B9F-DB35FC783D33}" xr6:coauthVersionLast="47" xr6:coauthVersionMax="47" xr10:uidLastSave="{00000000-0000-0000-0000-000000000000}"/>
  <bookViews>
    <workbookView xWindow="66525" yWindow="1590" windowWidth="14265" windowHeight="10275" xr2:uid="{00000000-000D-0000-FFFF-FFFF00000000}"/>
  </bookViews>
  <sheets>
    <sheet name="Sheet1" sheetId="1" r:id="rId1"/>
  </sheets>
  <definedNames>
    <definedName name="_xlchart.v1.0" hidden="1">(Sheet1!$J$3:$J$26,Sheet1!$J$30:$J$53)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2" i="1" l="1"/>
  <c r="S51" i="1"/>
  <c r="J27" i="1"/>
  <c r="J54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I26" i="1"/>
  <c r="K26" i="1" s="1"/>
  <c r="L26" i="1" s="1"/>
  <c r="G26" i="1"/>
  <c r="J26" i="1" s="1"/>
  <c r="E26" i="1"/>
  <c r="I25" i="1"/>
  <c r="K25" i="1" s="1"/>
  <c r="L25" i="1" s="1"/>
  <c r="G25" i="1"/>
  <c r="J25" i="1" s="1"/>
  <c r="E25" i="1"/>
  <c r="I24" i="1"/>
  <c r="K24" i="1" s="1"/>
  <c r="L24" i="1" s="1"/>
  <c r="G24" i="1"/>
  <c r="J24" i="1" s="1"/>
  <c r="E24" i="1"/>
  <c r="I23" i="1"/>
  <c r="K23" i="1" s="1"/>
  <c r="L23" i="1" s="1"/>
  <c r="G23" i="1"/>
  <c r="J23" i="1" s="1"/>
  <c r="E23" i="1"/>
  <c r="I22" i="1"/>
  <c r="K22" i="1" s="1"/>
  <c r="L22" i="1" s="1"/>
  <c r="G22" i="1"/>
  <c r="J22" i="1" s="1"/>
  <c r="E22" i="1"/>
  <c r="I21" i="1"/>
  <c r="K21" i="1" s="1"/>
  <c r="L21" i="1" s="1"/>
  <c r="G21" i="1"/>
  <c r="J21" i="1" s="1"/>
  <c r="E21" i="1"/>
  <c r="G10" i="1"/>
  <c r="E3" i="1"/>
  <c r="J3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G4" i="1"/>
  <c r="J4" i="1" s="1"/>
  <c r="G5" i="1"/>
  <c r="G6" i="1"/>
  <c r="G7" i="1"/>
  <c r="G8" i="1"/>
  <c r="G9" i="1"/>
  <c r="G11" i="1"/>
  <c r="G12" i="1"/>
  <c r="G13" i="1"/>
  <c r="G14" i="1"/>
  <c r="G15" i="1"/>
  <c r="G16" i="1"/>
  <c r="G17" i="1"/>
  <c r="G18" i="1"/>
  <c r="G19" i="1"/>
  <c r="G20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I3" i="1"/>
  <c r="K3" i="1" s="1"/>
  <c r="G3" i="1"/>
  <c r="K53" i="1" l="1"/>
  <c r="J53" i="1"/>
  <c r="L53" i="1" s="1"/>
  <c r="K52" i="1"/>
  <c r="J52" i="1"/>
  <c r="J51" i="1"/>
  <c r="K50" i="1"/>
  <c r="K51" i="1"/>
  <c r="L51" i="1" s="1"/>
  <c r="J50" i="1"/>
  <c r="L50" i="1" s="1"/>
  <c r="K49" i="1"/>
  <c r="J49" i="1"/>
  <c r="K48" i="1"/>
  <c r="J48" i="1"/>
  <c r="K47" i="1"/>
  <c r="J47" i="1"/>
  <c r="L47" i="1" s="1"/>
  <c r="K46" i="1"/>
  <c r="J46" i="1"/>
  <c r="L46" i="1" s="1"/>
  <c r="J45" i="1"/>
  <c r="K44" i="1"/>
  <c r="K45" i="1"/>
  <c r="J44" i="1"/>
  <c r="L44" i="1" s="1"/>
  <c r="J43" i="1"/>
  <c r="K42" i="1"/>
  <c r="K43" i="1"/>
  <c r="L43" i="1" s="1"/>
  <c r="J42" i="1"/>
  <c r="J41" i="1"/>
  <c r="K41" i="1"/>
  <c r="K40" i="1"/>
  <c r="J40" i="1"/>
  <c r="L40" i="1" s="1"/>
  <c r="J39" i="1"/>
  <c r="K39" i="1"/>
  <c r="L39" i="1" s="1"/>
  <c r="K38" i="1"/>
  <c r="J38" i="1"/>
  <c r="J37" i="1"/>
  <c r="K36" i="1"/>
  <c r="K37" i="1"/>
  <c r="L37" i="1" s="1"/>
  <c r="J36" i="1"/>
  <c r="J35" i="1"/>
  <c r="K34" i="1"/>
  <c r="K35" i="1"/>
  <c r="J34" i="1"/>
  <c r="L34" i="1" s="1"/>
  <c r="K33" i="1"/>
  <c r="L33" i="1" s="1"/>
  <c r="J33" i="1"/>
  <c r="K32" i="1"/>
  <c r="J32" i="1"/>
  <c r="L32" i="1" s="1"/>
  <c r="K31" i="1"/>
  <c r="J31" i="1"/>
  <c r="L31" i="1" s="1"/>
  <c r="K30" i="1"/>
  <c r="J30" i="1"/>
  <c r="K20" i="1"/>
  <c r="J20" i="1"/>
  <c r="L20" i="1" s="1"/>
  <c r="K19" i="1"/>
  <c r="J19" i="1"/>
  <c r="L19" i="1" s="1"/>
  <c r="K18" i="1"/>
  <c r="J18" i="1"/>
  <c r="L18" i="1" s="1"/>
  <c r="K17" i="1"/>
  <c r="J17" i="1"/>
  <c r="K16" i="1"/>
  <c r="J16" i="1"/>
  <c r="K15" i="1"/>
  <c r="J15" i="1"/>
  <c r="L15" i="1" s="1"/>
  <c r="K14" i="1"/>
  <c r="J14" i="1"/>
  <c r="L14" i="1" s="1"/>
  <c r="J13" i="1"/>
  <c r="K13" i="1"/>
  <c r="L13" i="1" s="1"/>
  <c r="K12" i="1"/>
  <c r="J12" i="1"/>
  <c r="L12" i="1" s="1"/>
  <c r="K11" i="1"/>
  <c r="J11" i="1"/>
  <c r="L11" i="1" s="1"/>
  <c r="K10" i="1"/>
  <c r="K9" i="1"/>
  <c r="J10" i="1"/>
  <c r="L10" i="1" s="1"/>
  <c r="J9" i="1"/>
  <c r="L9" i="1" s="1"/>
  <c r="K8" i="1"/>
  <c r="J8" i="1"/>
  <c r="L8" i="1" s="1"/>
  <c r="K7" i="1"/>
  <c r="J7" i="1"/>
  <c r="L7" i="1" s="1"/>
  <c r="K6" i="1"/>
  <c r="J6" i="1"/>
  <c r="L6" i="1" s="1"/>
  <c r="K5" i="1"/>
  <c r="J5" i="1"/>
  <c r="L5" i="1"/>
  <c r="L3" i="1"/>
  <c r="K4" i="1"/>
  <c r="L4" i="1" s="1"/>
  <c r="L52" i="1" l="1"/>
  <c r="L49" i="1"/>
  <c r="L48" i="1"/>
  <c r="L45" i="1"/>
  <c r="L42" i="1"/>
  <c r="L41" i="1"/>
  <c r="L38" i="1"/>
  <c r="L36" i="1"/>
  <c r="L35" i="1"/>
  <c r="L30" i="1"/>
  <c r="L17" i="1"/>
  <c r="L16" i="1"/>
</calcChain>
</file>

<file path=xl/sharedStrings.xml><?xml version="1.0" encoding="utf-8"?>
<sst xmlns="http://schemas.openxmlformats.org/spreadsheetml/2006/main" count="219" uniqueCount="157">
  <si>
    <t>Axis</t>
  </si>
  <si>
    <t>Pitch</t>
  </si>
  <si>
    <t>Delta Angle</t>
  </si>
  <si>
    <t>Light On Frame</t>
  </si>
  <si>
    <t>2:29</t>
  </si>
  <si>
    <t>Light On Time</t>
  </si>
  <si>
    <t>First Move Frame</t>
  </si>
  <si>
    <t>First Move Time</t>
  </si>
  <si>
    <t>Stop Move Time</t>
  </si>
  <si>
    <t>Stop Move Frame</t>
  </si>
  <si>
    <t>3:11</t>
  </si>
  <si>
    <t>Latency (ms)</t>
  </si>
  <si>
    <t>Response Time (ms)</t>
  </si>
  <si>
    <t>Total Lag (ms)</t>
  </si>
  <si>
    <t>42:23</t>
  </si>
  <si>
    <t>43:02</t>
  </si>
  <si>
    <t>44:00</t>
  </si>
  <si>
    <t>4:03</t>
  </si>
  <si>
    <t>14:29</t>
  </si>
  <si>
    <t>16:04</t>
  </si>
  <si>
    <t>15:11</t>
  </si>
  <si>
    <t>49:07</t>
  </si>
  <si>
    <t>49:20</t>
  </si>
  <si>
    <t>50:09</t>
  </si>
  <si>
    <t>18:29</t>
  </si>
  <si>
    <t>19:08</t>
  </si>
  <si>
    <t>19:24</t>
  </si>
  <si>
    <t>47:13</t>
  </si>
  <si>
    <t>47:27</t>
  </si>
  <si>
    <t>48:14</t>
  </si>
  <si>
    <t>15:18</t>
  </si>
  <si>
    <t>15:28</t>
  </si>
  <si>
    <t>16:14</t>
  </si>
  <si>
    <t>41:27</t>
  </si>
  <si>
    <t>42:10</t>
  </si>
  <si>
    <t>42:17</t>
  </si>
  <si>
    <t>8:26</t>
  </si>
  <si>
    <t>9:10</t>
  </si>
  <si>
    <t>9:19</t>
  </si>
  <si>
    <t>6:03</t>
  </si>
  <si>
    <t>6:22</t>
  </si>
  <si>
    <t>32:05</t>
  </si>
  <si>
    <t>38:06</t>
  </si>
  <si>
    <t>38:20</t>
  </si>
  <si>
    <t>38:26</t>
  </si>
  <si>
    <t>6:16</t>
  </si>
  <si>
    <t>32:13</t>
  </si>
  <si>
    <t>32:27</t>
  </si>
  <si>
    <t>33:04</t>
  </si>
  <si>
    <t>2:27</t>
  </si>
  <si>
    <t>3:09</t>
  </si>
  <si>
    <t>3:25</t>
  </si>
  <si>
    <t>37:01</t>
  </si>
  <si>
    <t>37:11</t>
  </si>
  <si>
    <t>37:27</t>
  </si>
  <si>
    <t>8:27</t>
  </si>
  <si>
    <t>9:11</t>
  </si>
  <si>
    <t>9:26</t>
  </si>
  <si>
    <t>38:15</t>
  </si>
  <si>
    <t>38:25</t>
  </si>
  <si>
    <t>39:03</t>
  </si>
  <si>
    <t>12:03</t>
  </si>
  <si>
    <t>12:18</t>
  </si>
  <si>
    <t>12:26</t>
  </si>
  <si>
    <t>44:12</t>
  </si>
  <si>
    <t>44:22</t>
  </si>
  <si>
    <t>12:21</t>
  </si>
  <si>
    <t>13:01</t>
  </si>
  <si>
    <t>13:10</t>
  </si>
  <si>
    <t>40:16</t>
  </si>
  <si>
    <t>40:28</t>
  </si>
  <si>
    <t>41:06</t>
  </si>
  <si>
    <t>6:18</t>
  </si>
  <si>
    <t>7:00</t>
  </si>
  <si>
    <t>7:08</t>
  </si>
  <si>
    <t>31:20</t>
  </si>
  <si>
    <t>32:10</t>
  </si>
  <si>
    <t>57:21</t>
  </si>
  <si>
    <t>58:03</t>
  </si>
  <si>
    <t>58:08</t>
  </si>
  <si>
    <t>25:15</t>
  </si>
  <si>
    <t>25:28</t>
  </si>
  <si>
    <t>26:04</t>
  </si>
  <si>
    <t>Yaw</t>
  </si>
  <si>
    <t>10:12</t>
  </si>
  <si>
    <t>10:25</t>
  </si>
  <si>
    <t>11:14</t>
  </si>
  <si>
    <t>45:27</t>
  </si>
  <si>
    <t>46:07</t>
  </si>
  <si>
    <t>46:24</t>
  </si>
  <si>
    <t>15:09</t>
  </si>
  <si>
    <t>15:20</t>
  </si>
  <si>
    <t>16:07</t>
  </si>
  <si>
    <t>45:08</t>
  </si>
  <si>
    <t>45:22</t>
  </si>
  <si>
    <t>46:10</t>
  </si>
  <si>
    <t>16:27</t>
  </si>
  <si>
    <t>17:08</t>
  </si>
  <si>
    <t>17:26</t>
  </si>
  <si>
    <t>47:20</t>
  </si>
  <si>
    <t>48:04</t>
  </si>
  <si>
    <t>48:22</t>
  </si>
  <si>
    <t>17:27</t>
  </si>
  <si>
    <t>18:08</t>
  </si>
  <si>
    <t>18:23</t>
  </si>
  <si>
    <t>49:12</t>
  </si>
  <si>
    <t>39:23</t>
  </si>
  <si>
    <t>49:23</t>
  </si>
  <si>
    <t>50:03</t>
  </si>
  <si>
    <t>19:21</t>
  </si>
  <si>
    <t>20:07</t>
  </si>
  <si>
    <t>49:04</t>
  </si>
  <si>
    <t>49:19</t>
  </si>
  <si>
    <t>49:28</t>
  </si>
  <si>
    <t>17:01</t>
  </si>
  <si>
    <t>17:14</t>
  </si>
  <si>
    <t>17:22</t>
  </si>
  <si>
    <t>47:07</t>
  </si>
  <si>
    <t>47:22</t>
  </si>
  <si>
    <t>48:00</t>
  </si>
  <si>
    <t>2:26</t>
  </si>
  <si>
    <t>3:08</t>
  </si>
  <si>
    <t>35:19</t>
  </si>
  <si>
    <t>36:00</t>
  </si>
  <si>
    <t>36:16</t>
  </si>
  <si>
    <t>8:10</t>
  </si>
  <si>
    <t>8:23</t>
  </si>
  <si>
    <t>9:09</t>
  </si>
  <si>
    <t>43:07</t>
  </si>
  <si>
    <t>43:19</t>
  </si>
  <si>
    <t>43:29</t>
  </si>
  <si>
    <t>13:22</t>
  </si>
  <si>
    <t>14:08</t>
  </si>
  <si>
    <t>40:20</t>
  </si>
  <si>
    <t>41:03</t>
  </si>
  <si>
    <t>41:12</t>
  </si>
  <si>
    <t>3:06</t>
  </si>
  <si>
    <t>7:05</t>
  </si>
  <si>
    <t>6:21</t>
  </si>
  <si>
    <t>6:08</t>
  </si>
  <si>
    <t>33:23</t>
  </si>
  <si>
    <t>34:06</t>
  </si>
  <si>
    <t>34:20</t>
  </si>
  <si>
    <t>2:23</t>
  </si>
  <si>
    <t>3:19</t>
  </si>
  <si>
    <t>33:03</t>
  </si>
  <si>
    <t>33:14</t>
  </si>
  <si>
    <t>33:20</t>
  </si>
  <si>
    <t>6:15</t>
  </si>
  <si>
    <t>6:28</t>
  </si>
  <si>
    <t>7:04</t>
  </si>
  <si>
    <t>39:07</t>
  </si>
  <si>
    <t>39:28</t>
  </si>
  <si>
    <t>Average</t>
  </si>
  <si>
    <t>Latency Average</t>
  </si>
  <si>
    <t>ms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</si>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</sst>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quotePrefix="1"/>
    <xf numFmtId="20" fontId="0" fillId="0" borderId="0" xfId="0" quotePrefix="1" applyNumberFormat="1"/>
    <xf numFmtId="0" fontId="0" fillId="0" borderId="8" xfId="0" quotePrefix="1" applyBorder="1"/>
    <xf numFmtId="0" fontId="0" fillId="0" borderId="5" xfId="0" applyBorder="1"/>
    <xf numFmtId="46" fontId="0" fillId="0" borderId="0" xfId="0" quotePrefix="1" applyNumberFormat="1"/>
    <xf numFmtId="21" fontId="0" fillId="0" borderId="0" xfId="0" quotePrefix="1" applyNumberFormat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3" xfId="0" quotePrefix="1" applyBorder="1"/>
    <xf numFmtId="2" fontId="0" fillId="2" borderId="3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F91D08C-1E6A-4AD6-ACB2-38012714B6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Pitch Up Delta Angle Vs. 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Sheet1!$C$3:$C$14</c:f>
              <c:numCache>
                <c:formatCode>General</c:formatCode>
                <c:ptCount val="12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xVal>
          <c:yVal>
            <c:numRef>
              <c:f>Sheet1!$K$3:$K$14</c:f>
              <c:numCache>
                <c:formatCode>0.00</c:formatCode>
                <c:ptCount val="12"/>
                <c:pt idx="0">
                  <c:v>91.666666666666657</c:v>
                </c:pt>
                <c:pt idx="1">
                  <c:v>116.66666666666667</c:v>
                </c:pt>
                <c:pt idx="2">
                  <c:v>95.833333333333343</c:v>
                </c:pt>
                <c:pt idx="3">
                  <c:v>79.166666666666657</c:v>
                </c:pt>
                <c:pt idx="4">
                  <c:v>66.666666666666671</c:v>
                </c:pt>
                <c:pt idx="5">
                  <c:v>70.833333333333329</c:v>
                </c:pt>
                <c:pt idx="6">
                  <c:v>66.666666666666671</c:v>
                </c:pt>
                <c:pt idx="7">
                  <c:v>29.166666666666668</c:v>
                </c:pt>
                <c:pt idx="8">
                  <c:v>37.5</c:v>
                </c:pt>
                <c:pt idx="9">
                  <c:v>25</c:v>
                </c:pt>
                <c:pt idx="10">
                  <c:v>25</c:v>
                </c:pt>
                <c:pt idx="11">
                  <c:v>29.166666666666668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EF-4B1B-9D2C-171D0BC2C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875328"/>
        <c:axId val="1575859008"/>
      </c:scatterChart>
      <c:valAx>
        <c:axId val="157587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59008"/>
        <c:crosses val="autoZero"/>
        <c:crossBetween val="midCat"/>
      </c:valAx>
      <c:valAx>
        <c:axId val="157585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7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Pitch Down</a:t>
            </a:r>
            <a:r>
              <a:rPr lang="en-US" baseline="0"/>
              <a:t> </a:t>
            </a:r>
            <a:r>
              <a:rPr lang="en-US"/>
              <a:t>Delta Angle Vs. 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Sheet1!$C$15:$C$26</c:f>
              <c:numCache>
                <c:formatCode>General</c:formatCode>
                <c:ptCount val="12"/>
                <c:pt idx="0">
                  <c:v>-22</c:v>
                </c:pt>
                <c:pt idx="1">
                  <c:v>-22</c:v>
                </c:pt>
                <c:pt idx="2">
                  <c:v>-22</c:v>
                </c:pt>
                <c:pt idx="3">
                  <c:v>-15</c:v>
                </c:pt>
                <c:pt idx="4">
                  <c:v>-15</c:v>
                </c:pt>
                <c:pt idx="5">
                  <c:v>-15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</c:numCache>
            </c:numRef>
          </c:xVal>
          <c:yVal>
            <c:numRef>
              <c:f>Sheet1!$K$15:$K$26</c:f>
              <c:numCache>
                <c:formatCode>0.00</c:formatCode>
                <c:ptCount val="12"/>
                <c:pt idx="0">
                  <c:v>66.666666666666671</c:v>
                </c:pt>
                <c:pt idx="1">
                  <c:v>66.666666666666671</c:v>
                </c:pt>
                <c:pt idx="2">
                  <c:v>62.5</c:v>
                </c:pt>
                <c:pt idx="3">
                  <c:v>33.333333333333336</c:v>
                </c:pt>
                <c:pt idx="4">
                  <c:v>33.333333333333336</c:v>
                </c:pt>
                <c:pt idx="5">
                  <c:v>41.666666666666664</c:v>
                </c:pt>
                <c:pt idx="6">
                  <c:v>37.5</c:v>
                </c:pt>
                <c:pt idx="7">
                  <c:v>33.333333333333336</c:v>
                </c:pt>
                <c:pt idx="8">
                  <c:v>33.333333333333336</c:v>
                </c:pt>
                <c:pt idx="9">
                  <c:v>20.833333333333332</c:v>
                </c:pt>
                <c:pt idx="10">
                  <c:v>20.833333333333332</c:v>
                </c:pt>
                <c:pt idx="11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DF-4FCE-A47B-6BC568EFA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875328"/>
        <c:axId val="1575859008"/>
      </c:scatterChart>
      <c:valAx>
        <c:axId val="157587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59008"/>
        <c:crosses val="autoZero"/>
        <c:crossBetween val="midCat"/>
      </c:valAx>
      <c:valAx>
        <c:axId val="157585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7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Yaw Up Delta Angle Vs. 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Sheet1!$C$30:$C$41</c:f>
              <c:numCache>
                <c:formatCode>General</c:formatCode>
                <c:ptCount val="12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xVal>
          <c:yVal>
            <c:numRef>
              <c:f>Sheet1!$K$30:$K$41</c:f>
              <c:numCache>
                <c:formatCode>0.00</c:formatCode>
                <c:ptCount val="12"/>
                <c:pt idx="0">
                  <c:v>79.166666666666657</c:v>
                </c:pt>
                <c:pt idx="1">
                  <c:v>70.833333333333329</c:v>
                </c:pt>
                <c:pt idx="2">
                  <c:v>70.833333333333329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62.5</c:v>
                </c:pt>
                <c:pt idx="7">
                  <c:v>41.666666666666664</c:v>
                </c:pt>
                <c:pt idx="8">
                  <c:v>66.666666666666671</c:v>
                </c:pt>
                <c:pt idx="9">
                  <c:v>37.5</c:v>
                </c:pt>
                <c:pt idx="10">
                  <c:v>33.333333333333336</c:v>
                </c:pt>
                <c:pt idx="11">
                  <c:v>33.333333333333336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D-4DE9-980C-91B4A2FF6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875328"/>
        <c:axId val="1575859008"/>
      </c:scatterChart>
      <c:valAx>
        <c:axId val="157587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59008"/>
        <c:crosses val="autoZero"/>
        <c:crossBetween val="midCat"/>
      </c:valAx>
      <c:valAx>
        <c:axId val="157585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7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Yaw Down Delta Angle Vs. 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Sheet1!$C$42:$C$53</c:f>
              <c:numCache>
                <c:formatCode>General</c:formatCode>
                <c:ptCount val="12"/>
                <c:pt idx="0">
                  <c:v>-22</c:v>
                </c:pt>
                <c:pt idx="1">
                  <c:v>-22</c:v>
                </c:pt>
                <c:pt idx="2">
                  <c:v>-22</c:v>
                </c:pt>
                <c:pt idx="3">
                  <c:v>-15</c:v>
                </c:pt>
                <c:pt idx="4">
                  <c:v>-15</c:v>
                </c:pt>
                <c:pt idx="5">
                  <c:v>-15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</c:numCache>
            </c:numRef>
          </c:xVal>
          <c:yVal>
            <c:numRef>
              <c:f>Sheet1!$K$42:$K$53</c:f>
              <c:numCache>
                <c:formatCode>0.00</c:formatCode>
                <c:ptCount val="12"/>
                <c:pt idx="0">
                  <c:v>70.833333333333329</c:v>
                </c:pt>
                <c:pt idx="1">
                  <c:v>66.666666666666671</c:v>
                </c:pt>
                <c:pt idx="2">
                  <c:v>66.666666666666671</c:v>
                </c:pt>
                <c:pt idx="3">
                  <c:v>41.666666666666664</c:v>
                </c:pt>
                <c:pt idx="4">
                  <c:v>66.666666666666671</c:v>
                </c:pt>
                <c:pt idx="5">
                  <c:v>37.5</c:v>
                </c:pt>
                <c:pt idx="6">
                  <c:v>58.333333333333336</c:v>
                </c:pt>
                <c:pt idx="7">
                  <c:v>58.333333333333336</c:v>
                </c:pt>
                <c:pt idx="8">
                  <c:v>54.166666666666671</c:v>
                </c:pt>
                <c:pt idx="9">
                  <c:v>25</c:v>
                </c:pt>
                <c:pt idx="10">
                  <c:v>25</c:v>
                </c:pt>
                <c:pt idx="11">
                  <c:v>20.833333333333332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F-4F22-A0E5-B9D06B39B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875328"/>
        <c:axId val="1575859008"/>
      </c:scatterChart>
      <c:valAx>
        <c:axId val="157587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59008"/>
        <c:crosses val="autoZero"/>
        <c:crossBetween val="midCat"/>
      </c:valAx>
      <c:valAx>
        <c:axId val="157585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7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Servo Latency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Servo Latency</a:t>
          </a:r>
        </a:p>
      </cx:txPr>
    </cx:title>
    <cx:plotArea>
      <cx:plotAreaRegion>
        <cx:series layoutId="clusteredColumn" uniqueId="{91F37A04-D96A-4628-80B2-F64EDB5B8F6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5443</xdr:colOff>
      <xdr:row>0</xdr:row>
      <xdr:rowOff>84591</xdr:rowOff>
    </xdr:from>
    <xdr:to>
      <xdr:col>20</xdr:col>
      <xdr:colOff>307068</xdr:colOff>
      <xdr:row>15</xdr:row>
      <xdr:rowOff>109991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9BE09-C542-6E66-5E0A-82EFBA1D2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60778</xdr:colOff>
      <xdr:row>15</xdr:row>
      <xdr:rowOff>138793</xdr:rowOff>
    </xdr:from>
    <xdr:to>
      <xdr:col>20</xdr:col>
      <xdr:colOff>368753</xdr:colOff>
      <xdr:row>30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4E5230-F927-4C2D-982C-CD77A03BF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489858</xdr:colOff>
      <xdr:row>0</xdr:row>
      <xdr:rowOff>139246</xdr:rowOff>
    </xdr:from>
    <xdr:to>
      <xdr:col>28</xdr:col>
      <xdr:colOff>169636</xdr:colOff>
      <xdr:row>15</xdr:row>
      <xdr:rowOff>158296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A9AF8F-F218-4451-8ADA-781E1EEB1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585107</xdr:colOff>
      <xdr:row>16</xdr:row>
      <xdr:rowOff>27214</xdr:rowOff>
    </xdr:from>
    <xdr:to>
      <xdr:col>28</xdr:col>
      <xdr:colOff>264885</xdr:colOff>
      <xdr:row>31</xdr:row>
      <xdr:rowOff>46264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D95E59-2912-49EE-B679-5D2FC70912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412750</xdr:colOff>
      <xdr:row>33</xdr:row>
      <xdr:rowOff>129722</xdr:rowOff>
    </xdr:from>
    <xdr:to>
      <xdr:col>22</xdr:col>
      <xdr:colOff>122464</xdr:colOff>
      <xdr:row>48</xdr:row>
      <xdr:rowOff>151493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E42EE5A-B362-E62A-3345-8A53C01124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41300" y="6244772"/>
              <a:ext cx="4586514" cy="27840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54"/>
  <sheetViews>
    <sheetView tabSelected="1" topLeftCell="I1" zoomScaleNormal="100" workbookViewId="0">
      <selection activeCell="Z35" sqref="Z35"/>
    </sheetView>
  </sheetViews>
  <sheetFormatPr defaultRowHeight="14.5" x14ac:dyDescent="0.35"/>
  <cols>
    <col min="3" max="3" width="11.81640625" customWidth="1"/>
    <col min="4" max="4" width="12.7265625" customWidth="1"/>
    <col min="5" max="5" width="13.90625" customWidth="1"/>
    <col min="6" max="6" width="15.90625" customWidth="1"/>
    <col min="7" max="7" width="15.453125" customWidth="1"/>
    <col min="8" max="8" width="15.6328125" customWidth="1"/>
    <col min="9" max="9" width="16.453125" customWidth="1"/>
    <col min="10" max="10" width="12.36328125" customWidth="1"/>
    <col min="11" max="11" width="17.453125" customWidth="1"/>
    <col min="12" max="12" width="12.7265625" customWidth="1"/>
  </cols>
  <sheetData>
    <row r="1" spans="2:12" ht="15" thickBot="1" x14ac:dyDescent="0.4"/>
    <row r="2" spans="2:12" ht="15" thickBot="1" x14ac:dyDescent="0.4">
      <c r="B2" s="1" t="s">
        <v>0</v>
      </c>
      <c r="C2" s="2" t="s">
        <v>2</v>
      </c>
      <c r="D2" s="2" t="s">
        <v>5</v>
      </c>
      <c r="E2" s="2" t="s">
        <v>3</v>
      </c>
      <c r="F2" s="2" t="s">
        <v>7</v>
      </c>
      <c r="G2" s="2" t="s">
        <v>6</v>
      </c>
      <c r="H2" s="2" t="s">
        <v>8</v>
      </c>
      <c r="I2" s="2" t="s">
        <v>9</v>
      </c>
      <c r="J2" s="2" t="s">
        <v>11</v>
      </c>
      <c r="K2" s="2" t="s">
        <v>12</v>
      </c>
      <c r="L2" s="3" t="s">
        <v>13</v>
      </c>
    </row>
    <row r="3" spans="2:12" x14ac:dyDescent="0.35">
      <c r="B3" s="7" t="s">
        <v>1</v>
      </c>
      <c r="C3">
        <v>22</v>
      </c>
      <c r="D3" s="5" t="s">
        <v>4</v>
      </c>
      <c r="E3">
        <f>VALUE(LEFT(D3,FIND(":",D3)-1))*30 + VALUE(RIGHT(D3,LEN(D3)-FIND(":",D3)))</f>
        <v>89</v>
      </c>
      <c r="F3" s="4" t="s">
        <v>10</v>
      </c>
      <c r="G3">
        <f>VALUE(LEFT(F3,FIND(":",F3)-1))*30 + VALUE(RIGHT(F3,LEN(F3)-FIND(":",F3)))</f>
        <v>101</v>
      </c>
      <c r="H3" s="4" t="s">
        <v>17</v>
      </c>
      <c r="I3">
        <f>VALUE(LEFT(H3,FIND(":",H3)-1))*30 + VALUE(RIGHT(H3,LEN(H3)-FIND(":",H3)))</f>
        <v>123</v>
      </c>
      <c r="J3" s="24">
        <f>(G3-E3)/240*1000</f>
        <v>50</v>
      </c>
      <c r="K3" s="15">
        <f>(I3-G3)/240*1000</f>
        <v>91.666666666666657</v>
      </c>
      <c r="L3" s="16">
        <f>J3+K3</f>
        <v>141.66666666666666</v>
      </c>
    </row>
    <row r="4" spans="2:12" x14ac:dyDescent="0.35">
      <c r="B4" s="7" t="s">
        <v>1</v>
      </c>
      <c r="C4">
        <v>22</v>
      </c>
      <c r="D4" s="8" t="s">
        <v>14</v>
      </c>
      <c r="E4">
        <f>VALUE(LEFT(D4,FIND(":",D4)-1))*30 + VALUE(RIGHT(D4,LEN(D4)-FIND(":",D4)))</f>
        <v>1283</v>
      </c>
      <c r="F4" s="4" t="s">
        <v>15</v>
      </c>
      <c r="G4">
        <f t="shared" ref="G4:G53" si="0">VALUE(LEFT(F4,FIND(":",F4)-1))*30 + VALUE(RIGHT(F4,LEN(F4)-FIND(":",F4)))</f>
        <v>1292</v>
      </c>
      <c r="H4" s="8" t="s">
        <v>16</v>
      </c>
      <c r="I4">
        <f t="shared" ref="I4:I53" si="1">VALUE(LEFT(H4,FIND(":",H4)-1))*30 + VALUE(RIGHT(H4,LEN(H4)-FIND(":",H4)))</f>
        <v>1320</v>
      </c>
      <c r="J4" s="25">
        <f t="shared" ref="J4:J26" si="2">(G4-E4)/240*1000</f>
        <v>37.5</v>
      </c>
      <c r="K4" s="17">
        <f t="shared" ref="K4:K26" si="3">(I4-G4)/240*1000</f>
        <v>116.66666666666667</v>
      </c>
      <c r="L4" s="18">
        <f t="shared" ref="L4:L26" si="4">J4+K4</f>
        <v>154.16666666666669</v>
      </c>
    </row>
    <row r="5" spans="2:12" x14ac:dyDescent="0.35">
      <c r="B5" s="7" t="s">
        <v>1</v>
      </c>
      <c r="C5">
        <v>22</v>
      </c>
      <c r="D5" s="9" t="s">
        <v>18</v>
      </c>
      <c r="E5">
        <f t="shared" ref="E5:E53" si="5">VALUE(LEFT(D5,FIND(":",D5)-1))*30 + VALUE(RIGHT(D5,LEN(D5)-FIND(":",D5)))</f>
        <v>449</v>
      </c>
      <c r="F5" s="4" t="s">
        <v>20</v>
      </c>
      <c r="G5">
        <f t="shared" si="0"/>
        <v>461</v>
      </c>
      <c r="H5" s="4" t="s">
        <v>19</v>
      </c>
      <c r="I5">
        <f t="shared" si="1"/>
        <v>484</v>
      </c>
      <c r="J5" s="25">
        <f t="shared" si="2"/>
        <v>50</v>
      </c>
      <c r="K5" s="17">
        <f t="shared" si="3"/>
        <v>95.833333333333343</v>
      </c>
      <c r="L5" s="18">
        <f t="shared" si="4"/>
        <v>145.83333333333334</v>
      </c>
    </row>
    <row r="6" spans="2:12" x14ac:dyDescent="0.35">
      <c r="B6" s="7" t="s">
        <v>1</v>
      </c>
      <c r="C6">
        <v>15</v>
      </c>
      <c r="D6" s="8" t="s">
        <v>21</v>
      </c>
      <c r="E6">
        <f t="shared" si="5"/>
        <v>1477</v>
      </c>
      <c r="F6" s="4" t="s">
        <v>22</v>
      </c>
      <c r="G6">
        <f t="shared" si="0"/>
        <v>1490</v>
      </c>
      <c r="H6" s="4" t="s">
        <v>23</v>
      </c>
      <c r="I6">
        <f t="shared" si="1"/>
        <v>1509</v>
      </c>
      <c r="J6" s="25">
        <f t="shared" si="2"/>
        <v>54.166666666666671</v>
      </c>
      <c r="K6" s="17">
        <f t="shared" si="3"/>
        <v>79.166666666666657</v>
      </c>
      <c r="L6" s="18">
        <f t="shared" si="4"/>
        <v>133.33333333333331</v>
      </c>
    </row>
    <row r="7" spans="2:12" x14ac:dyDescent="0.35">
      <c r="B7" s="7" t="s">
        <v>1</v>
      </c>
      <c r="C7">
        <v>15</v>
      </c>
      <c r="D7" s="4" t="s">
        <v>24</v>
      </c>
      <c r="E7">
        <f t="shared" si="5"/>
        <v>569</v>
      </c>
      <c r="F7" s="4" t="s">
        <v>25</v>
      </c>
      <c r="G7">
        <f t="shared" si="0"/>
        <v>578</v>
      </c>
      <c r="H7" s="4" t="s">
        <v>26</v>
      </c>
      <c r="I7">
        <f t="shared" si="1"/>
        <v>594</v>
      </c>
      <c r="J7" s="25">
        <f t="shared" si="2"/>
        <v>37.5</v>
      </c>
      <c r="K7" s="17">
        <f t="shared" si="3"/>
        <v>66.666666666666671</v>
      </c>
      <c r="L7" s="18">
        <f t="shared" si="4"/>
        <v>104.16666666666667</v>
      </c>
    </row>
    <row r="8" spans="2:12" x14ac:dyDescent="0.35">
      <c r="B8" s="7" t="s">
        <v>1</v>
      </c>
      <c r="C8">
        <v>15</v>
      </c>
      <c r="D8" s="4" t="s">
        <v>27</v>
      </c>
      <c r="E8">
        <f t="shared" si="5"/>
        <v>1423</v>
      </c>
      <c r="F8" s="8" t="s">
        <v>28</v>
      </c>
      <c r="G8">
        <f t="shared" si="0"/>
        <v>1437</v>
      </c>
      <c r="H8" s="4" t="s">
        <v>29</v>
      </c>
      <c r="I8">
        <f t="shared" si="1"/>
        <v>1454</v>
      </c>
      <c r="J8" s="25">
        <f t="shared" si="2"/>
        <v>58.333333333333336</v>
      </c>
      <c r="K8" s="17">
        <f t="shared" si="3"/>
        <v>70.833333333333329</v>
      </c>
      <c r="L8" s="18">
        <f t="shared" si="4"/>
        <v>129.16666666666666</v>
      </c>
    </row>
    <row r="9" spans="2:12" x14ac:dyDescent="0.35">
      <c r="B9" s="7" t="s">
        <v>1</v>
      </c>
      <c r="C9">
        <v>10</v>
      </c>
      <c r="D9" s="4" t="s">
        <v>30</v>
      </c>
      <c r="E9">
        <f t="shared" si="5"/>
        <v>468</v>
      </c>
      <c r="F9" s="4" t="s">
        <v>31</v>
      </c>
      <c r="G9">
        <f t="shared" si="0"/>
        <v>478</v>
      </c>
      <c r="H9" s="4" t="s">
        <v>32</v>
      </c>
      <c r="I9">
        <f t="shared" si="1"/>
        <v>494</v>
      </c>
      <c r="J9" s="25">
        <f t="shared" si="2"/>
        <v>41.666666666666664</v>
      </c>
      <c r="K9" s="17">
        <f t="shared" si="3"/>
        <v>66.666666666666671</v>
      </c>
      <c r="L9" s="18">
        <f t="shared" si="4"/>
        <v>108.33333333333334</v>
      </c>
    </row>
    <row r="10" spans="2:12" x14ac:dyDescent="0.35">
      <c r="B10" s="7" t="s">
        <v>1</v>
      </c>
      <c r="C10">
        <v>10</v>
      </c>
      <c r="D10" s="4" t="s">
        <v>33</v>
      </c>
      <c r="E10">
        <f t="shared" si="5"/>
        <v>1257</v>
      </c>
      <c r="F10" s="4" t="s">
        <v>34</v>
      </c>
      <c r="G10">
        <f>VALUE(LEFT(F10,FIND(":",F10)-1))*30 + VALUE(RIGHT(F10,LEN(F10)-FIND(":",F10)))</f>
        <v>1270</v>
      </c>
      <c r="H10" s="4" t="s">
        <v>35</v>
      </c>
      <c r="I10">
        <f t="shared" si="1"/>
        <v>1277</v>
      </c>
      <c r="J10" s="25">
        <f t="shared" si="2"/>
        <v>54.166666666666671</v>
      </c>
      <c r="K10" s="17">
        <f t="shared" si="3"/>
        <v>29.166666666666668</v>
      </c>
      <c r="L10" s="18">
        <f t="shared" si="4"/>
        <v>83.333333333333343</v>
      </c>
    </row>
    <row r="11" spans="2:12" x14ac:dyDescent="0.35">
      <c r="B11" s="7" t="s">
        <v>1</v>
      </c>
      <c r="C11">
        <v>10</v>
      </c>
      <c r="D11" s="4" t="s">
        <v>36</v>
      </c>
      <c r="E11">
        <f t="shared" si="5"/>
        <v>266</v>
      </c>
      <c r="F11" s="4" t="s">
        <v>37</v>
      </c>
      <c r="G11">
        <f t="shared" si="0"/>
        <v>280</v>
      </c>
      <c r="H11" s="4" t="s">
        <v>38</v>
      </c>
      <c r="I11">
        <f t="shared" si="1"/>
        <v>289</v>
      </c>
      <c r="J11" s="25">
        <f t="shared" si="2"/>
        <v>58.333333333333336</v>
      </c>
      <c r="K11" s="17">
        <f t="shared" si="3"/>
        <v>37.5</v>
      </c>
      <c r="L11" s="18">
        <f t="shared" si="4"/>
        <v>95.833333333333343</v>
      </c>
    </row>
    <row r="12" spans="2:12" x14ac:dyDescent="0.35">
      <c r="B12" s="7" t="s">
        <v>1</v>
      </c>
      <c r="C12">
        <v>5</v>
      </c>
      <c r="D12" s="4" t="s">
        <v>42</v>
      </c>
      <c r="E12">
        <f t="shared" si="5"/>
        <v>1146</v>
      </c>
      <c r="F12" s="8" t="s">
        <v>43</v>
      </c>
      <c r="G12">
        <f t="shared" si="0"/>
        <v>1160</v>
      </c>
      <c r="H12" s="4" t="s">
        <v>44</v>
      </c>
      <c r="I12">
        <f t="shared" si="1"/>
        <v>1166</v>
      </c>
      <c r="J12" s="25">
        <f t="shared" si="2"/>
        <v>58.333333333333336</v>
      </c>
      <c r="K12" s="17">
        <f t="shared" si="3"/>
        <v>25</v>
      </c>
      <c r="L12" s="18">
        <f t="shared" si="4"/>
        <v>83.333333333333343</v>
      </c>
    </row>
    <row r="13" spans="2:12" x14ac:dyDescent="0.35">
      <c r="B13" s="7" t="s">
        <v>1</v>
      </c>
      <c r="C13">
        <v>5</v>
      </c>
      <c r="D13" s="8" t="s">
        <v>39</v>
      </c>
      <c r="E13">
        <f t="shared" si="5"/>
        <v>183</v>
      </c>
      <c r="F13" s="4" t="s">
        <v>45</v>
      </c>
      <c r="G13">
        <f t="shared" si="0"/>
        <v>196</v>
      </c>
      <c r="H13" s="4" t="s">
        <v>40</v>
      </c>
      <c r="I13">
        <f t="shared" si="1"/>
        <v>202</v>
      </c>
      <c r="J13" s="25">
        <f t="shared" si="2"/>
        <v>54.166666666666671</v>
      </c>
      <c r="K13" s="17">
        <f t="shared" si="3"/>
        <v>25</v>
      </c>
      <c r="L13" s="18">
        <f t="shared" si="4"/>
        <v>79.166666666666671</v>
      </c>
    </row>
    <row r="14" spans="2:12" x14ac:dyDescent="0.35">
      <c r="B14" s="7" t="s">
        <v>1</v>
      </c>
      <c r="C14">
        <v>5</v>
      </c>
      <c r="D14" s="5" t="s">
        <v>46</v>
      </c>
      <c r="E14">
        <f t="shared" si="5"/>
        <v>973</v>
      </c>
      <c r="F14" s="5" t="s">
        <v>47</v>
      </c>
      <c r="G14">
        <f t="shared" si="0"/>
        <v>987</v>
      </c>
      <c r="H14" s="4" t="s">
        <v>48</v>
      </c>
      <c r="I14">
        <f t="shared" si="1"/>
        <v>994</v>
      </c>
      <c r="J14" s="25">
        <f t="shared" si="2"/>
        <v>58.333333333333336</v>
      </c>
      <c r="K14" s="17">
        <f t="shared" si="3"/>
        <v>29.166666666666668</v>
      </c>
      <c r="L14" s="18">
        <f t="shared" si="4"/>
        <v>87.5</v>
      </c>
    </row>
    <row r="15" spans="2:12" x14ac:dyDescent="0.35">
      <c r="B15" s="7" t="s">
        <v>1</v>
      </c>
      <c r="C15">
        <v>-22</v>
      </c>
      <c r="D15" s="4" t="s">
        <v>49</v>
      </c>
      <c r="E15">
        <f t="shared" si="5"/>
        <v>87</v>
      </c>
      <c r="F15" s="4" t="s">
        <v>50</v>
      </c>
      <c r="G15">
        <f t="shared" si="0"/>
        <v>99</v>
      </c>
      <c r="H15" s="4" t="s">
        <v>51</v>
      </c>
      <c r="I15">
        <f t="shared" si="1"/>
        <v>115</v>
      </c>
      <c r="J15" s="25">
        <f t="shared" si="2"/>
        <v>50</v>
      </c>
      <c r="K15" s="17">
        <f t="shared" si="3"/>
        <v>66.666666666666671</v>
      </c>
      <c r="L15" s="18">
        <f t="shared" si="4"/>
        <v>116.66666666666667</v>
      </c>
    </row>
    <row r="16" spans="2:12" x14ac:dyDescent="0.35">
      <c r="B16" s="7" t="s">
        <v>1</v>
      </c>
      <c r="C16">
        <v>-22</v>
      </c>
      <c r="D16" s="4" t="s">
        <v>52</v>
      </c>
      <c r="E16">
        <f t="shared" si="5"/>
        <v>1111</v>
      </c>
      <c r="F16" s="4" t="s">
        <v>53</v>
      </c>
      <c r="G16">
        <f t="shared" si="0"/>
        <v>1121</v>
      </c>
      <c r="H16" s="4" t="s">
        <v>54</v>
      </c>
      <c r="I16">
        <f t="shared" si="1"/>
        <v>1137</v>
      </c>
      <c r="J16" s="25">
        <f t="shared" si="2"/>
        <v>41.666666666666664</v>
      </c>
      <c r="K16" s="17">
        <f t="shared" si="3"/>
        <v>66.666666666666671</v>
      </c>
      <c r="L16" s="18">
        <f t="shared" si="4"/>
        <v>108.33333333333334</v>
      </c>
    </row>
    <row r="17" spans="2:12" x14ac:dyDescent="0.35">
      <c r="B17" s="7" t="s">
        <v>1</v>
      </c>
      <c r="C17">
        <v>-22</v>
      </c>
      <c r="D17" s="4" t="s">
        <v>55</v>
      </c>
      <c r="E17">
        <f t="shared" si="5"/>
        <v>267</v>
      </c>
      <c r="F17" s="4" t="s">
        <v>56</v>
      </c>
      <c r="G17">
        <f t="shared" si="0"/>
        <v>281</v>
      </c>
      <c r="H17" s="4" t="s">
        <v>57</v>
      </c>
      <c r="I17">
        <f t="shared" si="1"/>
        <v>296</v>
      </c>
      <c r="J17" s="25">
        <f t="shared" si="2"/>
        <v>58.333333333333336</v>
      </c>
      <c r="K17" s="17">
        <f t="shared" si="3"/>
        <v>62.5</v>
      </c>
      <c r="L17" s="18">
        <f t="shared" si="4"/>
        <v>120.83333333333334</v>
      </c>
    </row>
    <row r="18" spans="2:12" x14ac:dyDescent="0.35">
      <c r="B18" s="7" t="s">
        <v>1</v>
      </c>
      <c r="C18">
        <v>-15</v>
      </c>
      <c r="D18" s="4" t="s">
        <v>58</v>
      </c>
      <c r="E18">
        <f t="shared" si="5"/>
        <v>1155</v>
      </c>
      <c r="F18" s="4" t="s">
        <v>59</v>
      </c>
      <c r="G18">
        <f t="shared" si="0"/>
        <v>1165</v>
      </c>
      <c r="H18" s="4" t="s">
        <v>60</v>
      </c>
      <c r="I18">
        <f t="shared" si="1"/>
        <v>1173</v>
      </c>
      <c r="J18" s="25">
        <f t="shared" si="2"/>
        <v>41.666666666666664</v>
      </c>
      <c r="K18" s="17">
        <f t="shared" si="3"/>
        <v>33.333333333333336</v>
      </c>
      <c r="L18" s="18">
        <f t="shared" si="4"/>
        <v>75</v>
      </c>
    </row>
    <row r="19" spans="2:12" x14ac:dyDescent="0.35">
      <c r="B19" s="7" t="s">
        <v>1</v>
      </c>
      <c r="C19">
        <v>-15</v>
      </c>
      <c r="D19" s="4" t="s">
        <v>61</v>
      </c>
      <c r="E19">
        <f t="shared" si="5"/>
        <v>363</v>
      </c>
      <c r="F19" s="4" t="s">
        <v>62</v>
      </c>
      <c r="G19">
        <f t="shared" si="0"/>
        <v>378</v>
      </c>
      <c r="H19" s="4" t="s">
        <v>63</v>
      </c>
      <c r="I19">
        <f t="shared" si="1"/>
        <v>386</v>
      </c>
      <c r="J19" s="25">
        <f t="shared" si="2"/>
        <v>62.5</v>
      </c>
      <c r="K19" s="17">
        <f t="shared" si="3"/>
        <v>33.333333333333336</v>
      </c>
      <c r="L19" s="18">
        <f t="shared" si="4"/>
        <v>95.833333333333343</v>
      </c>
    </row>
    <row r="20" spans="2:12" x14ac:dyDescent="0.35">
      <c r="B20" s="7" t="s">
        <v>1</v>
      </c>
      <c r="C20">
        <v>-15</v>
      </c>
      <c r="D20" s="4" t="s">
        <v>16</v>
      </c>
      <c r="E20">
        <f t="shared" si="5"/>
        <v>1320</v>
      </c>
      <c r="F20" s="4" t="s">
        <v>64</v>
      </c>
      <c r="G20">
        <f t="shared" si="0"/>
        <v>1332</v>
      </c>
      <c r="H20" s="4" t="s">
        <v>65</v>
      </c>
      <c r="I20">
        <f t="shared" si="1"/>
        <v>1342</v>
      </c>
      <c r="J20" s="25">
        <f t="shared" si="2"/>
        <v>50</v>
      </c>
      <c r="K20" s="17">
        <f t="shared" si="3"/>
        <v>41.666666666666664</v>
      </c>
      <c r="L20" s="18">
        <f t="shared" si="4"/>
        <v>91.666666666666657</v>
      </c>
    </row>
    <row r="21" spans="2:12" x14ac:dyDescent="0.35">
      <c r="B21" s="7" t="s">
        <v>1</v>
      </c>
      <c r="C21">
        <v>-10</v>
      </c>
      <c r="D21" s="4" t="s">
        <v>66</v>
      </c>
      <c r="E21">
        <f t="shared" si="5"/>
        <v>381</v>
      </c>
      <c r="F21" s="4" t="s">
        <v>67</v>
      </c>
      <c r="G21">
        <f t="shared" si="0"/>
        <v>391</v>
      </c>
      <c r="H21" s="4" t="s">
        <v>68</v>
      </c>
      <c r="I21">
        <f t="shared" si="1"/>
        <v>400</v>
      </c>
      <c r="J21" s="25">
        <f t="shared" si="2"/>
        <v>41.666666666666664</v>
      </c>
      <c r="K21" s="17">
        <f t="shared" si="3"/>
        <v>37.5</v>
      </c>
      <c r="L21" s="18">
        <f t="shared" si="4"/>
        <v>79.166666666666657</v>
      </c>
    </row>
    <row r="22" spans="2:12" x14ac:dyDescent="0.35">
      <c r="B22" s="7" t="s">
        <v>1</v>
      </c>
      <c r="C22">
        <v>-10</v>
      </c>
      <c r="D22" s="4" t="s">
        <v>69</v>
      </c>
      <c r="E22">
        <f t="shared" si="5"/>
        <v>1216</v>
      </c>
      <c r="F22" s="4" t="s">
        <v>70</v>
      </c>
      <c r="G22">
        <f t="shared" si="0"/>
        <v>1228</v>
      </c>
      <c r="H22" s="4" t="s">
        <v>71</v>
      </c>
      <c r="I22">
        <f t="shared" si="1"/>
        <v>1236</v>
      </c>
      <c r="J22" s="25">
        <f t="shared" si="2"/>
        <v>50</v>
      </c>
      <c r="K22" s="17">
        <f t="shared" si="3"/>
        <v>33.333333333333336</v>
      </c>
      <c r="L22" s="18">
        <f t="shared" si="4"/>
        <v>83.333333333333343</v>
      </c>
    </row>
    <row r="23" spans="2:12" x14ac:dyDescent="0.35">
      <c r="B23" s="7" t="s">
        <v>1</v>
      </c>
      <c r="C23">
        <v>-10</v>
      </c>
      <c r="D23" s="4" t="s">
        <v>72</v>
      </c>
      <c r="E23">
        <f t="shared" si="5"/>
        <v>198</v>
      </c>
      <c r="F23" s="4" t="s">
        <v>73</v>
      </c>
      <c r="G23">
        <f t="shared" si="0"/>
        <v>210</v>
      </c>
      <c r="H23" s="4" t="s">
        <v>74</v>
      </c>
      <c r="I23">
        <f t="shared" si="1"/>
        <v>218</v>
      </c>
      <c r="J23" s="25">
        <f t="shared" si="2"/>
        <v>50</v>
      </c>
      <c r="K23" s="17">
        <f t="shared" si="3"/>
        <v>33.333333333333336</v>
      </c>
      <c r="L23" s="18">
        <f t="shared" si="4"/>
        <v>83.333333333333343</v>
      </c>
    </row>
    <row r="24" spans="2:12" x14ac:dyDescent="0.35">
      <c r="B24" s="7" t="s">
        <v>1</v>
      </c>
      <c r="C24">
        <v>-5</v>
      </c>
      <c r="D24" s="4" t="s">
        <v>75</v>
      </c>
      <c r="E24">
        <f t="shared" si="5"/>
        <v>950</v>
      </c>
      <c r="F24" s="4" t="s">
        <v>41</v>
      </c>
      <c r="G24">
        <f t="shared" si="0"/>
        <v>965</v>
      </c>
      <c r="H24" s="4" t="s">
        <v>76</v>
      </c>
      <c r="I24">
        <f t="shared" si="1"/>
        <v>970</v>
      </c>
      <c r="J24" s="25">
        <f t="shared" si="2"/>
        <v>62.5</v>
      </c>
      <c r="K24" s="17">
        <f t="shared" si="3"/>
        <v>20.833333333333332</v>
      </c>
      <c r="L24" s="18">
        <f t="shared" si="4"/>
        <v>83.333333333333329</v>
      </c>
    </row>
    <row r="25" spans="2:12" x14ac:dyDescent="0.35">
      <c r="B25" s="7" t="s">
        <v>1</v>
      </c>
      <c r="C25">
        <v>-5</v>
      </c>
      <c r="D25" s="4" t="s">
        <v>77</v>
      </c>
      <c r="E25">
        <f t="shared" si="5"/>
        <v>1731</v>
      </c>
      <c r="F25" s="4" t="s">
        <v>78</v>
      </c>
      <c r="G25">
        <f t="shared" si="0"/>
        <v>1743</v>
      </c>
      <c r="H25" s="4" t="s">
        <v>79</v>
      </c>
      <c r="I25">
        <f t="shared" si="1"/>
        <v>1748</v>
      </c>
      <c r="J25" s="25">
        <f t="shared" si="2"/>
        <v>50</v>
      </c>
      <c r="K25" s="17">
        <f t="shared" si="3"/>
        <v>20.833333333333332</v>
      </c>
      <c r="L25" s="18">
        <f t="shared" si="4"/>
        <v>70.833333333333329</v>
      </c>
    </row>
    <row r="26" spans="2:12" ht="15" thickBot="1" x14ac:dyDescent="0.4">
      <c r="B26" s="10" t="s">
        <v>1</v>
      </c>
      <c r="C26" s="11">
        <v>-5</v>
      </c>
      <c r="D26" s="6" t="s">
        <v>80</v>
      </c>
      <c r="E26" s="11">
        <f t="shared" si="5"/>
        <v>765</v>
      </c>
      <c r="F26" s="6" t="s">
        <v>81</v>
      </c>
      <c r="G26" s="11">
        <f t="shared" si="0"/>
        <v>778</v>
      </c>
      <c r="H26" s="6" t="s">
        <v>82</v>
      </c>
      <c r="I26" s="11">
        <f t="shared" si="1"/>
        <v>784</v>
      </c>
      <c r="J26" s="26">
        <f t="shared" si="2"/>
        <v>54.166666666666671</v>
      </c>
      <c r="K26" s="19">
        <f t="shared" si="3"/>
        <v>25</v>
      </c>
      <c r="L26" s="20">
        <f t="shared" si="4"/>
        <v>79.166666666666671</v>
      </c>
    </row>
    <row r="27" spans="2:12" ht="15" thickBot="1" x14ac:dyDescent="0.4">
      <c r="I27" s="1" t="s">
        <v>153</v>
      </c>
      <c r="J27" s="29">
        <f>AVERAGE(J3:J26)</f>
        <v>51.041666666666664</v>
      </c>
      <c r="K27" s="21"/>
      <c r="L27" s="21"/>
    </row>
    <row r="28" spans="2:12" ht="15" thickBot="1" x14ac:dyDescent="0.4">
      <c r="J28" s="21"/>
      <c r="K28" s="21"/>
      <c r="L28" s="21"/>
    </row>
    <row r="29" spans="2:12" ht="15" thickBot="1" x14ac:dyDescent="0.4">
      <c r="B29" s="1" t="s">
        <v>0</v>
      </c>
      <c r="C29" s="2" t="s">
        <v>2</v>
      </c>
      <c r="D29" s="2" t="s">
        <v>5</v>
      </c>
      <c r="E29" s="2" t="s">
        <v>3</v>
      </c>
      <c r="F29" s="2" t="s">
        <v>7</v>
      </c>
      <c r="G29" s="2" t="s">
        <v>6</v>
      </c>
      <c r="H29" s="2" t="s">
        <v>8</v>
      </c>
      <c r="I29" s="2" t="s">
        <v>9</v>
      </c>
      <c r="J29" s="27" t="s">
        <v>11</v>
      </c>
      <c r="K29" s="22" t="s">
        <v>12</v>
      </c>
      <c r="L29" s="23" t="s">
        <v>13</v>
      </c>
    </row>
    <row r="30" spans="2:12" x14ac:dyDescent="0.35">
      <c r="B30" s="12" t="s">
        <v>83</v>
      </c>
      <c r="C30" s="13">
        <v>22</v>
      </c>
      <c r="D30" s="14" t="s">
        <v>84</v>
      </c>
      <c r="E30" s="13">
        <f t="shared" si="5"/>
        <v>312</v>
      </c>
      <c r="F30" s="14" t="s">
        <v>85</v>
      </c>
      <c r="G30" s="13">
        <f t="shared" si="0"/>
        <v>325</v>
      </c>
      <c r="H30" s="14" t="s">
        <v>86</v>
      </c>
      <c r="I30" s="13">
        <f t="shared" si="1"/>
        <v>344</v>
      </c>
      <c r="J30" s="24">
        <f t="shared" ref="J30:J53" si="6">(G30-E30)/240*1000</f>
        <v>54.166666666666671</v>
      </c>
      <c r="K30" s="15">
        <f t="shared" ref="K30:K53" si="7">(I30-G30)/240*1000</f>
        <v>79.166666666666657</v>
      </c>
      <c r="L30" s="16">
        <f t="shared" ref="L30:L53" si="8">J30+K30</f>
        <v>133.33333333333331</v>
      </c>
    </row>
    <row r="31" spans="2:12" x14ac:dyDescent="0.35">
      <c r="B31" s="7" t="s">
        <v>83</v>
      </c>
      <c r="C31">
        <v>22</v>
      </c>
      <c r="D31" s="4" t="s">
        <v>87</v>
      </c>
      <c r="E31">
        <f t="shared" si="5"/>
        <v>1377</v>
      </c>
      <c r="F31" s="4" t="s">
        <v>88</v>
      </c>
      <c r="G31">
        <f t="shared" si="0"/>
        <v>1387</v>
      </c>
      <c r="H31" s="4" t="s">
        <v>89</v>
      </c>
      <c r="I31">
        <f t="shared" si="1"/>
        <v>1404</v>
      </c>
      <c r="J31" s="25">
        <f t="shared" si="6"/>
        <v>41.666666666666664</v>
      </c>
      <c r="K31" s="17">
        <f t="shared" si="7"/>
        <v>70.833333333333329</v>
      </c>
      <c r="L31" s="18">
        <f t="shared" si="8"/>
        <v>112.5</v>
      </c>
    </row>
    <row r="32" spans="2:12" x14ac:dyDescent="0.35">
      <c r="B32" s="7" t="s">
        <v>83</v>
      </c>
      <c r="C32">
        <v>22</v>
      </c>
      <c r="D32" s="4" t="s">
        <v>90</v>
      </c>
      <c r="E32">
        <f t="shared" si="5"/>
        <v>459</v>
      </c>
      <c r="F32" s="4" t="s">
        <v>91</v>
      </c>
      <c r="G32">
        <f t="shared" si="0"/>
        <v>470</v>
      </c>
      <c r="H32" s="4" t="s">
        <v>92</v>
      </c>
      <c r="I32">
        <f t="shared" si="1"/>
        <v>487</v>
      </c>
      <c r="J32" s="25">
        <f t="shared" si="6"/>
        <v>45.833333333333329</v>
      </c>
      <c r="K32" s="17">
        <f t="shared" si="7"/>
        <v>70.833333333333329</v>
      </c>
      <c r="L32" s="18">
        <f t="shared" si="8"/>
        <v>116.66666666666666</v>
      </c>
    </row>
    <row r="33" spans="2:12" x14ac:dyDescent="0.35">
      <c r="B33" s="7" t="s">
        <v>83</v>
      </c>
      <c r="C33">
        <v>15</v>
      </c>
      <c r="D33" s="4" t="s">
        <v>93</v>
      </c>
      <c r="E33">
        <f t="shared" si="5"/>
        <v>1358</v>
      </c>
      <c r="F33" s="4" t="s">
        <v>94</v>
      </c>
      <c r="G33">
        <f t="shared" si="0"/>
        <v>1372</v>
      </c>
      <c r="H33" s="4" t="s">
        <v>95</v>
      </c>
      <c r="I33">
        <f t="shared" si="1"/>
        <v>1390</v>
      </c>
      <c r="J33" s="25">
        <f t="shared" si="6"/>
        <v>58.333333333333336</v>
      </c>
      <c r="K33" s="17">
        <f t="shared" si="7"/>
        <v>75</v>
      </c>
      <c r="L33" s="18">
        <f t="shared" si="8"/>
        <v>133.33333333333334</v>
      </c>
    </row>
    <row r="34" spans="2:12" x14ac:dyDescent="0.35">
      <c r="B34" s="7" t="s">
        <v>83</v>
      </c>
      <c r="C34">
        <v>15</v>
      </c>
      <c r="D34" s="4" t="s">
        <v>96</v>
      </c>
      <c r="E34">
        <f t="shared" si="5"/>
        <v>507</v>
      </c>
      <c r="F34" s="4" t="s">
        <v>97</v>
      </c>
      <c r="G34">
        <f t="shared" si="0"/>
        <v>518</v>
      </c>
      <c r="H34" s="4" t="s">
        <v>98</v>
      </c>
      <c r="I34">
        <f t="shared" si="1"/>
        <v>536</v>
      </c>
      <c r="J34" s="25">
        <f t="shared" si="6"/>
        <v>45.833333333333329</v>
      </c>
      <c r="K34" s="17">
        <f t="shared" si="7"/>
        <v>75</v>
      </c>
      <c r="L34" s="18">
        <f t="shared" si="8"/>
        <v>120.83333333333333</v>
      </c>
    </row>
    <row r="35" spans="2:12" x14ac:dyDescent="0.35">
      <c r="B35" s="7" t="s">
        <v>83</v>
      </c>
      <c r="C35">
        <v>15</v>
      </c>
      <c r="D35" s="4" t="s">
        <v>99</v>
      </c>
      <c r="E35">
        <f t="shared" si="5"/>
        <v>1430</v>
      </c>
      <c r="F35" s="4" t="s">
        <v>100</v>
      </c>
      <c r="G35">
        <f t="shared" si="0"/>
        <v>1444</v>
      </c>
      <c r="H35" s="4" t="s">
        <v>101</v>
      </c>
      <c r="I35">
        <f t="shared" si="1"/>
        <v>1462</v>
      </c>
      <c r="J35" s="25">
        <f t="shared" si="6"/>
        <v>58.333333333333336</v>
      </c>
      <c r="K35" s="17">
        <f t="shared" si="7"/>
        <v>75</v>
      </c>
      <c r="L35" s="18">
        <f t="shared" si="8"/>
        <v>133.33333333333334</v>
      </c>
    </row>
    <row r="36" spans="2:12" x14ac:dyDescent="0.35">
      <c r="B36" s="7" t="s">
        <v>83</v>
      </c>
      <c r="C36">
        <v>10</v>
      </c>
      <c r="D36" s="4" t="s">
        <v>102</v>
      </c>
      <c r="E36">
        <f t="shared" si="5"/>
        <v>537</v>
      </c>
      <c r="F36" s="4" t="s">
        <v>103</v>
      </c>
      <c r="G36">
        <f t="shared" si="0"/>
        <v>548</v>
      </c>
      <c r="H36" s="4" t="s">
        <v>104</v>
      </c>
      <c r="I36">
        <f t="shared" si="1"/>
        <v>563</v>
      </c>
      <c r="J36" s="25">
        <f t="shared" si="6"/>
        <v>45.833333333333329</v>
      </c>
      <c r="K36" s="17">
        <f t="shared" si="7"/>
        <v>62.5</v>
      </c>
      <c r="L36" s="18">
        <f t="shared" si="8"/>
        <v>108.33333333333333</v>
      </c>
    </row>
    <row r="37" spans="2:12" x14ac:dyDescent="0.35">
      <c r="B37" s="7" t="s">
        <v>83</v>
      </c>
      <c r="C37">
        <v>10</v>
      </c>
      <c r="D37" s="4" t="s">
        <v>105</v>
      </c>
      <c r="E37">
        <f t="shared" si="5"/>
        <v>1482</v>
      </c>
      <c r="F37" s="4" t="s">
        <v>107</v>
      </c>
      <c r="G37">
        <f t="shared" si="0"/>
        <v>1493</v>
      </c>
      <c r="H37" s="4" t="s">
        <v>108</v>
      </c>
      <c r="I37">
        <f t="shared" si="1"/>
        <v>1503</v>
      </c>
      <c r="J37" s="25">
        <f t="shared" si="6"/>
        <v>45.833333333333329</v>
      </c>
      <c r="K37" s="17">
        <f t="shared" si="7"/>
        <v>41.666666666666664</v>
      </c>
      <c r="L37" s="18">
        <f t="shared" si="8"/>
        <v>87.5</v>
      </c>
    </row>
    <row r="38" spans="2:12" x14ac:dyDescent="0.35">
      <c r="B38" s="7" t="s">
        <v>83</v>
      </c>
      <c r="C38">
        <v>10</v>
      </c>
      <c r="D38" s="4" t="s">
        <v>25</v>
      </c>
      <c r="E38">
        <f t="shared" si="5"/>
        <v>578</v>
      </c>
      <c r="F38" s="4" t="s">
        <v>109</v>
      </c>
      <c r="G38">
        <f t="shared" si="0"/>
        <v>591</v>
      </c>
      <c r="H38" s="4" t="s">
        <v>110</v>
      </c>
      <c r="I38">
        <f t="shared" si="1"/>
        <v>607</v>
      </c>
      <c r="J38" s="25">
        <f t="shared" si="6"/>
        <v>54.166666666666671</v>
      </c>
      <c r="K38" s="17">
        <f t="shared" si="7"/>
        <v>66.666666666666671</v>
      </c>
      <c r="L38" s="18">
        <f t="shared" si="8"/>
        <v>120.83333333333334</v>
      </c>
    </row>
    <row r="39" spans="2:12" x14ac:dyDescent="0.35">
      <c r="B39" s="7" t="s">
        <v>83</v>
      </c>
      <c r="C39">
        <v>5</v>
      </c>
      <c r="D39" s="4" t="s">
        <v>111</v>
      </c>
      <c r="E39">
        <f t="shared" si="5"/>
        <v>1474</v>
      </c>
      <c r="F39" s="4" t="s">
        <v>112</v>
      </c>
      <c r="G39">
        <f t="shared" si="0"/>
        <v>1489</v>
      </c>
      <c r="H39" s="4" t="s">
        <v>113</v>
      </c>
      <c r="I39">
        <f t="shared" si="1"/>
        <v>1498</v>
      </c>
      <c r="J39" s="25">
        <f t="shared" si="6"/>
        <v>62.5</v>
      </c>
      <c r="K39" s="17">
        <f t="shared" si="7"/>
        <v>37.5</v>
      </c>
      <c r="L39" s="18">
        <f t="shared" si="8"/>
        <v>100</v>
      </c>
    </row>
    <row r="40" spans="2:12" x14ac:dyDescent="0.35">
      <c r="B40" s="7" t="s">
        <v>83</v>
      </c>
      <c r="C40">
        <v>5</v>
      </c>
      <c r="D40" s="4" t="s">
        <v>114</v>
      </c>
      <c r="E40">
        <f t="shared" si="5"/>
        <v>511</v>
      </c>
      <c r="F40" s="4" t="s">
        <v>115</v>
      </c>
      <c r="G40">
        <f t="shared" si="0"/>
        <v>524</v>
      </c>
      <c r="H40" s="4" t="s">
        <v>116</v>
      </c>
      <c r="I40">
        <f t="shared" si="1"/>
        <v>532</v>
      </c>
      <c r="J40" s="25">
        <f t="shared" si="6"/>
        <v>54.166666666666671</v>
      </c>
      <c r="K40" s="17">
        <f t="shared" si="7"/>
        <v>33.333333333333336</v>
      </c>
      <c r="L40" s="18">
        <f t="shared" si="8"/>
        <v>87.5</v>
      </c>
    </row>
    <row r="41" spans="2:12" x14ac:dyDescent="0.35">
      <c r="B41" s="7" t="s">
        <v>83</v>
      </c>
      <c r="C41">
        <v>5</v>
      </c>
      <c r="D41" s="4" t="s">
        <v>117</v>
      </c>
      <c r="E41">
        <f t="shared" si="5"/>
        <v>1417</v>
      </c>
      <c r="F41" s="4" t="s">
        <v>118</v>
      </c>
      <c r="G41">
        <f t="shared" si="0"/>
        <v>1432</v>
      </c>
      <c r="H41" s="4" t="s">
        <v>119</v>
      </c>
      <c r="I41">
        <f t="shared" si="1"/>
        <v>1440</v>
      </c>
      <c r="J41" s="25">
        <f t="shared" si="6"/>
        <v>62.5</v>
      </c>
      <c r="K41" s="17">
        <f t="shared" si="7"/>
        <v>33.333333333333336</v>
      </c>
      <c r="L41" s="18">
        <f t="shared" si="8"/>
        <v>95.833333333333343</v>
      </c>
    </row>
    <row r="42" spans="2:12" x14ac:dyDescent="0.35">
      <c r="B42" s="7" t="s">
        <v>83</v>
      </c>
      <c r="C42">
        <v>-22</v>
      </c>
      <c r="D42" s="4" t="s">
        <v>120</v>
      </c>
      <c r="E42">
        <f t="shared" si="5"/>
        <v>86</v>
      </c>
      <c r="F42" s="4" t="s">
        <v>121</v>
      </c>
      <c r="G42">
        <f t="shared" si="0"/>
        <v>98</v>
      </c>
      <c r="H42" s="4" t="s">
        <v>51</v>
      </c>
      <c r="I42">
        <f t="shared" si="1"/>
        <v>115</v>
      </c>
      <c r="J42" s="25">
        <f t="shared" si="6"/>
        <v>50</v>
      </c>
      <c r="K42" s="17">
        <f t="shared" si="7"/>
        <v>70.833333333333329</v>
      </c>
      <c r="L42" s="18">
        <f t="shared" si="8"/>
        <v>120.83333333333333</v>
      </c>
    </row>
    <row r="43" spans="2:12" x14ac:dyDescent="0.35">
      <c r="B43" s="7" t="s">
        <v>83</v>
      </c>
      <c r="C43">
        <v>-22</v>
      </c>
      <c r="D43" s="4" t="s">
        <v>122</v>
      </c>
      <c r="E43">
        <f t="shared" si="5"/>
        <v>1069</v>
      </c>
      <c r="F43" s="4" t="s">
        <v>123</v>
      </c>
      <c r="G43">
        <f t="shared" si="0"/>
        <v>1080</v>
      </c>
      <c r="H43" s="4" t="s">
        <v>124</v>
      </c>
      <c r="I43">
        <f t="shared" si="1"/>
        <v>1096</v>
      </c>
      <c r="J43" s="25">
        <f t="shared" si="6"/>
        <v>45.833333333333329</v>
      </c>
      <c r="K43" s="17">
        <f t="shared" si="7"/>
        <v>66.666666666666671</v>
      </c>
      <c r="L43" s="18">
        <f t="shared" si="8"/>
        <v>112.5</v>
      </c>
    </row>
    <row r="44" spans="2:12" x14ac:dyDescent="0.35">
      <c r="B44" s="7" t="s">
        <v>83</v>
      </c>
      <c r="C44">
        <v>-22</v>
      </c>
      <c r="D44" s="4" t="s">
        <v>125</v>
      </c>
      <c r="E44">
        <f t="shared" si="5"/>
        <v>250</v>
      </c>
      <c r="F44" s="4" t="s">
        <v>126</v>
      </c>
      <c r="G44">
        <f t="shared" si="0"/>
        <v>263</v>
      </c>
      <c r="H44" s="4" t="s">
        <v>127</v>
      </c>
      <c r="I44">
        <f t="shared" si="1"/>
        <v>279</v>
      </c>
      <c r="J44" s="25">
        <f t="shared" si="6"/>
        <v>54.166666666666671</v>
      </c>
      <c r="K44" s="17">
        <f t="shared" si="7"/>
        <v>66.666666666666671</v>
      </c>
      <c r="L44" s="18">
        <f t="shared" si="8"/>
        <v>120.83333333333334</v>
      </c>
    </row>
    <row r="45" spans="2:12" x14ac:dyDescent="0.35">
      <c r="B45" s="7" t="s">
        <v>83</v>
      </c>
      <c r="C45">
        <v>-15</v>
      </c>
      <c r="D45" s="4" t="s">
        <v>128</v>
      </c>
      <c r="E45">
        <f t="shared" si="5"/>
        <v>1297</v>
      </c>
      <c r="F45" s="4" t="s">
        <v>129</v>
      </c>
      <c r="G45">
        <f t="shared" si="0"/>
        <v>1309</v>
      </c>
      <c r="H45" s="4" t="s">
        <v>130</v>
      </c>
      <c r="I45">
        <f t="shared" si="1"/>
        <v>1319</v>
      </c>
      <c r="J45" s="25">
        <f t="shared" si="6"/>
        <v>50</v>
      </c>
      <c r="K45" s="17">
        <f t="shared" si="7"/>
        <v>41.666666666666664</v>
      </c>
      <c r="L45" s="18">
        <f t="shared" si="8"/>
        <v>91.666666666666657</v>
      </c>
    </row>
    <row r="46" spans="2:12" x14ac:dyDescent="0.35">
      <c r="B46" s="7" t="s">
        <v>83</v>
      </c>
      <c r="C46">
        <v>-15</v>
      </c>
      <c r="D46" s="4" t="s">
        <v>68</v>
      </c>
      <c r="E46">
        <f t="shared" si="5"/>
        <v>400</v>
      </c>
      <c r="F46" s="4" t="s">
        <v>131</v>
      </c>
      <c r="G46">
        <f t="shared" si="0"/>
        <v>412</v>
      </c>
      <c r="H46" s="4" t="s">
        <v>132</v>
      </c>
      <c r="I46">
        <f t="shared" si="1"/>
        <v>428</v>
      </c>
      <c r="J46" s="25">
        <f t="shared" si="6"/>
        <v>50</v>
      </c>
      <c r="K46" s="17">
        <f t="shared" si="7"/>
        <v>66.666666666666671</v>
      </c>
      <c r="L46" s="18">
        <f t="shared" si="8"/>
        <v>116.66666666666667</v>
      </c>
    </row>
    <row r="47" spans="2:12" x14ac:dyDescent="0.35">
      <c r="B47" s="7" t="s">
        <v>83</v>
      </c>
      <c r="C47">
        <v>-15</v>
      </c>
      <c r="D47" s="4" t="s">
        <v>133</v>
      </c>
      <c r="E47">
        <f t="shared" si="5"/>
        <v>1220</v>
      </c>
      <c r="F47" s="4" t="s">
        <v>134</v>
      </c>
      <c r="G47">
        <f t="shared" si="0"/>
        <v>1233</v>
      </c>
      <c r="H47" s="4" t="s">
        <v>135</v>
      </c>
      <c r="I47">
        <f t="shared" si="1"/>
        <v>1242</v>
      </c>
      <c r="J47" s="25">
        <f t="shared" si="6"/>
        <v>54.166666666666671</v>
      </c>
      <c r="K47" s="17">
        <f t="shared" si="7"/>
        <v>37.5</v>
      </c>
      <c r="L47" s="18">
        <f t="shared" si="8"/>
        <v>91.666666666666671</v>
      </c>
    </row>
    <row r="48" spans="2:12" x14ac:dyDescent="0.35">
      <c r="B48" s="7" t="s">
        <v>83</v>
      </c>
      <c r="C48">
        <v>-10</v>
      </c>
      <c r="D48" s="5" t="s">
        <v>139</v>
      </c>
      <c r="E48">
        <f t="shared" si="5"/>
        <v>188</v>
      </c>
      <c r="F48" s="4" t="s">
        <v>138</v>
      </c>
      <c r="G48">
        <f t="shared" si="0"/>
        <v>201</v>
      </c>
      <c r="H48" s="5" t="s">
        <v>137</v>
      </c>
      <c r="I48">
        <f t="shared" si="1"/>
        <v>215</v>
      </c>
      <c r="J48" s="25">
        <f t="shared" si="6"/>
        <v>54.166666666666671</v>
      </c>
      <c r="K48" s="17">
        <f t="shared" si="7"/>
        <v>58.333333333333336</v>
      </c>
      <c r="L48" s="18">
        <f t="shared" si="8"/>
        <v>112.5</v>
      </c>
    </row>
    <row r="49" spans="2:20" x14ac:dyDescent="0.35">
      <c r="B49" s="7" t="s">
        <v>83</v>
      </c>
      <c r="C49">
        <v>-10</v>
      </c>
      <c r="D49" s="4" t="s">
        <v>140</v>
      </c>
      <c r="E49">
        <f t="shared" si="5"/>
        <v>1013</v>
      </c>
      <c r="F49" s="4" t="s">
        <v>141</v>
      </c>
      <c r="G49">
        <f t="shared" si="0"/>
        <v>1026</v>
      </c>
      <c r="H49" s="4" t="s">
        <v>142</v>
      </c>
      <c r="I49">
        <f t="shared" si="1"/>
        <v>1040</v>
      </c>
      <c r="J49" s="25">
        <f t="shared" si="6"/>
        <v>54.166666666666671</v>
      </c>
      <c r="K49" s="17">
        <f t="shared" si="7"/>
        <v>58.333333333333336</v>
      </c>
      <c r="L49" s="18">
        <f t="shared" si="8"/>
        <v>112.5</v>
      </c>
    </row>
    <row r="50" spans="2:20" x14ac:dyDescent="0.35">
      <c r="B50" s="7" t="s">
        <v>83</v>
      </c>
      <c r="C50">
        <v>-10</v>
      </c>
      <c r="D50" s="4" t="s">
        <v>143</v>
      </c>
      <c r="E50">
        <f t="shared" si="5"/>
        <v>83</v>
      </c>
      <c r="F50" s="4" t="s">
        <v>136</v>
      </c>
      <c r="G50">
        <f t="shared" si="0"/>
        <v>96</v>
      </c>
      <c r="H50" s="4" t="s">
        <v>144</v>
      </c>
      <c r="I50">
        <f t="shared" si="1"/>
        <v>109</v>
      </c>
      <c r="J50" s="25">
        <f t="shared" si="6"/>
        <v>54.166666666666671</v>
      </c>
      <c r="K50" s="17">
        <f t="shared" si="7"/>
        <v>54.166666666666671</v>
      </c>
      <c r="L50" s="18">
        <f t="shared" si="8"/>
        <v>108.33333333333334</v>
      </c>
    </row>
    <row r="51" spans="2:20" x14ac:dyDescent="0.35">
      <c r="B51" s="7" t="s">
        <v>83</v>
      </c>
      <c r="C51">
        <v>-5</v>
      </c>
      <c r="D51" s="4" t="s">
        <v>145</v>
      </c>
      <c r="E51">
        <f t="shared" si="5"/>
        <v>993</v>
      </c>
      <c r="F51" s="4" t="s">
        <v>146</v>
      </c>
      <c r="G51">
        <f t="shared" si="0"/>
        <v>1004</v>
      </c>
      <c r="H51" s="4" t="s">
        <v>147</v>
      </c>
      <c r="I51">
        <f t="shared" si="1"/>
        <v>1010</v>
      </c>
      <c r="J51" s="25">
        <f t="shared" si="6"/>
        <v>45.833333333333329</v>
      </c>
      <c r="K51" s="17">
        <f t="shared" si="7"/>
        <v>25</v>
      </c>
      <c r="L51" s="18">
        <f t="shared" si="8"/>
        <v>70.833333333333329</v>
      </c>
      <c r="Q51" t="s">
        <v>154</v>
      </c>
      <c r="S51">
        <f>AVERAGE(J3:J26,J30:J53)</f>
        <v>51.82291666666665</v>
      </c>
      <c r="T51" t="s">
        <v>155</v>
      </c>
    </row>
    <row r="52" spans="2:20" x14ac:dyDescent="0.35">
      <c r="B52" s="7" t="s">
        <v>83</v>
      </c>
      <c r="C52">
        <v>-5</v>
      </c>
      <c r="D52" s="4" t="s">
        <v>148</v>
      </c>
      <c r="E52">
        <f t="shared" si="5"/>
        <v>195</v>
      </c>
      <c r="F52" s="4" t="s">
        <v>149</v>
      </c>
      <c r="G52">
        <f t="shared" si="0"/>
        <v>208</v>
      </c>
      <c r="H52" s="4" t="s">
        <v>150</v>
      </c>
      <c r="I52">
        <f t="shared" si="1"/>
        <v>214</v>
      </c>
      <c r="J52" s="25">
        <f t="shared" si="6"/>
        <v>54.166666666666671</v>
      </c>
      <c r="K52" s="17">
        <f t="shared" si="7"/>
        <v>25</v>
      </c>
      <c r="L52" s="18">
        <f t="shared" si="8"/>
        <v>79.166666666666671</v>
      </c>
      <c r="S52">
        <f>S51/1000</f>
        <v>5.1822916666666649E-2</v>
      </c>
      <c r="T52" t="s">
        <v>156</v>
      </c>
    </row>
    <row r="53" spans="2:20" ht="15" thickBot="1" x14ac:dyDescent="0.4">
      <c r="B53" s="10" t="s">
        <v>83</v>
      </c>
      <c r="C53" s="11">
        <v>-5</v>
      </c>
      <c r="D53" s="6" t="s">
        <v>151</v>
      </c>
      <c r="E53" s="11">
        <f t="shared" si="5"/>
        <v>1177</v>
      </c>
      <c r="F53" s="6" t="s">
        <v>106</v>
      </c>
      <c r="G53" s="11">
        <f t="shared" si="0"/>
        <v>1193</v>
      </c>
      <c r="H53" s="6" t="s">
        <v>152</v>
      </c>
      <c r="I53" s="11">
        <f t="shared" si="1"/>
        <v>1198</v>
      </c>
      <c r="J53" s="26">
        <f t="shared" si="6"/>
        <v>66.666666666666671</v>
      </c>
      <c r="K53" s="19">
        <f t="shared" si="7"/>
        <v>20.833333333333332</v>
      </c>
      <c r="L53" s="20">
        <f t="shared" si="8"/>
        <v>87.5</v>
      </c>
    </row>
    <row r="54" spans="2:20" ht="15" thickBot="1" x14ac:dyDescent="0.4">
      <c r="I54" s="1" t="s">
        <v>153</v>
      </c>
      <c r="J54" s="28">
        <f>AVERAGE(J30:J53)</f>
        <v>52.604166666666664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Rohovit</dc:creator>
  <cp:lastModifiedBy>Hunter Rohovit</cp:lastModifiedBy>
  <dcterms:created xsi:type="dcterms:W3CDTF">2015-06-05T18:17:20Z</dcterms:created>
  <dcterms:modified xsi:type="dcterms:W3CDTF">2025-08-18T20:56:33Z</dcterms:modified>
</cp:coreProperties>
</file>