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Отчетность\2025\3_Ежемесячная\01. Январь\Динамика фонда\СНГД_Динамика в ДРМ\"/>
    </mc:Choice>
  </mc:AlternateContent>
  <bookViews>
    <workbookView xWindow="0" yWindow="0" windowWidth="12105" windowHeight="12360"/>
  </bookViews>
  <sheets>
    <sheet name="Лист1 " sheetId="2" r:id="rId1"/>
  </sheets>
  <definedNames>
    <definedName name="_xlnm._FilterDatabase" localSheetId="0" hidden="1">'Лист1 '!$B$4:$F$60</definedName>
    <definedName name="_xlnm.Print_Area" localSheetId="0">'Лист1 '!$B$1:$H$65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2" l="1"/>
  <c r="FA18" i="2" l="1"/>
  <c r="K58" i="2" l="1"/>
  <c r="K56" i="2"/>
  <c r="K57" i="2"/>
  <c r="F56" i="2"/>
  <c r="F57" i="2"/>
  <c r="K59" i="2" l="1"/>
  <c r="K60" i="2" s="1"/>
  <c r="F60" i="2" l="1"/>
  <c r="F58" i="2"/>
  <c r="F55" i="2"/>
  <c r="F54" i="2"/>
  <c r="F53" i="2"/>
  <c r="F61" i="2" l="1"/>
</calcChain>
</file>

<file path=xl/comments1.xml><?xml version="1.0" encoding="utf-8"?>
<comments xmlns="http://schemas.openxmlformats.org/spreadsheetml/2006/main">
  <authors>
    <author>Плеханова Анна Николаевна</author>
  </authors>
  <commentList>
    <comment ref="F46" authorId="0" shapeId="0">
      <text>
        <r>
          <rPr>
            <sz val="9"/>
            <color indexed="81"/>
            <rFont val="Tahoma"/>
            <family val="2"/>
            <charset val="204"/>
          </rPr>
          <t>Акт о ликвидации №44 от 03.08.2023</t>
        </r>
      </text>
    </comment>
  </commentList>
</comments>
</file>

<file path=xl/sharedStrings.xml><?xml version="1.0" encoding="utf-8"?>
<sst xmlns="http://schemas.openxmlformats.org/spreadsheetml/2006/main" count="287" uniqueCount="110">
  <si>
    <t>Общество</t>
  </si>
  <si>
    <t>Наименование скважины</t>
  </si>
  <si>
    <t>Состояние на конец месяца</t>
  </si>
  <si>
    <t>Способ эксплуатации</t>
  </si>
  <si>
    <t>Дата окончания бурения</t>
  </si>
  <si>
    <t>Месторождение, площадь</t>
  </si>
  <si>
    <t>Ликвидация</t>
  </si>
  <si>
    <t>Освоение</t>
  </si>
  <si>
    <t>Поисковая скважина № 2</t>
  </si>
  <si>
    <t>Прочие</t>
  </si>
  <si>
    <t>механизированный</t>
  </si>
  <si>
    <t>Бездействие</t>
  </si>
  <si>
    <t>Консервация</t>
  </si>
  <si>
    <t>ООО "ННК-Саратовнефтегаздобыча"</t>
  </si>
  <si>
    <t>Преображенское</t>
  </si>
  <si>
    <t xml:space="preserve">Поисковая скважина № 1 </t>
  </si>
  <si>
    <t>Действующий</t>
  </si>
  <si>
    <t>Вознесенское</t>
  </si>
  <si>
    <t>Поисковая скважина № 3</t>
  </si>
  <si>
    <t>фонтанный</t>
  </si>
  <si>
    <t>Коптевское</t>
  </si>
  <si>
    <t>эксплуатация</t>
  </si>
  <si>
    <t>наблюдательная скважина № 1</t>
  </si>
  <si>
    <t>наблюдательная скважина № 2</t>
  </si>
  <si>
    <t>наблюдательная скважина № 4</t>
  </si>
  <si>
    <t>наблюдательная скважина № 3</t>
  </si>
  <si>
    <t>Разведочная скважина № 9</t>
  </si>
  <si>
    <t>Разведочная скважина № 7</t>
  </si>
  <si>
    <t>Разведочная скважина № 2</t>
  </si>
  <si>
    <t>Спартаковское</t>
  </si>
  <si>
    <t>Разведочная скважина № 4</t>
  </si>
  <si>
    <t>водозаборная эксплуатационная скважина № 21/10</t>
  </si>
  <si>
    <t>водозаборная эксплуатационная скважина № 22/10</t>
  </si>
  <si>
    <t>водозаборная эксплуатационная скважина № 23/10</t>
  </si>
  <si>
    <t>Кудринское</t>
  </si>
  <si>
    <t>Поисковая скважина №1</t>
  </si>
  <si>
    <t>Поисковая скважина №3</t>
  </si>
  <si>
    <t>№п/п</t>
  </si>
  <si>
    <t>Коптевский ЛУ, УКПГ-Коптевское</t>
  </si>
  <si>
    <t>водозаборная эксплуатационная скважина № 1К</t>
  </si>
  <si>
    <t>водозаборная эксплуатационная скважина № 2К</t>
  </si>
  <si>
    <t>Поисковая скважина №5</t>
  </si>
  <si>
    <t>Разведочная скважина №10</t>
  </si>
  <si>
    <t>Крутовское</t>
  </si>
  <si>
    <t>Ковелинское</t>
  </si>
  <si>
    <t xml:space="preserve">Коптевский лицензионный участок  УКПГ Коптевского месторождения </t>
  </si>
  <si>
    <t>Западно-Преображенская</t>
  </si>
  <si>
    <t xml:space="preserve">Поисковая скважина №1 </t>
  </si>
  <si>
    <t xml:space="preserve">Поглощающая скважина № 1 Н-К </t>
  </si>
  <si>
    <t>Поисковая скважина № 5</t>
  </si>
  <si>
    <t>Поисковая скважина №7</t>
  </si>
  <si>
    <t>Пьезометрический</t>
  </si>
  <si>
    <t>Северо-Миусская, Спартаковский ЛУ</t>
  </si>
  <si>
    <t>Куговское</t>
  </si>
  <si>
    <t>Федоровское</t>
  </si>
  <si>
    <t>Ожидают ликвидации</t>
  </si>
  <si>
    <t xml:space="preserve">Южно-Мечеткинский ЛУ  
Вознесенская УКПГ  </t>
  </si>
  <si>
    <t>Южно-Мечеткинский ЛУ 
Вознесенское  месторожденияе</t>
  </si>
  <si>
    <t>Южно-Мечеткинский ЛУ Преображенский СП</t>
  </si>
  <si>
    <t>Южно-Мечеткинский ЛУ 
Вознесенское  месторождение</t>
  </si>
  <si>
    <t xml:space="preserve">Купольная, Спартаковский ЛУ </t>
  </si>
  <si>
    <t>наблюдательные</t>
  </si>
  <si>
    <t>водозаборные</t>
  </si>
  <si>
    <t>поглощающие</t>
  </si>
  <si>
    <t>проверка</t>
  </si>
  <si>
    <t>итого</t>
  </si>
  <si>
    <t xml:space="preserve">Дата ввода </t>
  </si>
  <si>
    <t>Приказ №</t>
  </si>
  <si>
    <t>1/1 от 10.01.2020</t>
  </si>
  <si>
    <t>044-04/17 от 17.04.2017</t>
  </si>
  <si>
    <t>64 от 13.07.2022</t>
  </si>
  <si>
    <t>104/1 от 22.09.2023</t>
  </si>
  <si>
    <t>137/3-11/16 от 02.11.2016</t>
  </si>
  <si>
    <t>137/4-11/16 от 02.11.2016</t>
  </si>
  <si>
    <t>137/5-11/16 от 02.11.2016</t>
  </si>
  <si>
    <t>138/3-11/16 от 11.11.2016</t>
  </si>
  <si>
    <t>27/1 от 08.02.2019</t>
  </si>
  <si>
    <t>30/1 от 11.02.2019</t>
  </si>
  <si>
    <t>119 от 13.12.2022</t>
  </si>
  <si>
    <t>171 от 31.12.2019</t>
  </si>
  <si>
    <t>157-11/18 от 26.11.2018</t>
  </si>
  <si>
    <t>156/1 от 30.08.2021</t>
  </si>
  <si>
    <t>143/1-71/18 от 01.11.2018</t>
  </si>
  <si>
    <t>?</t>
  </si>
  <si>
    <t xml:space="preserve">175/1 от 04.12.2020 </t>
  </si>
  <si>
    <t xml:space="preserve">Клиновская, Спартаковский ЛУ </t>
  </si>
  <si>
    <t xml:space="preserve">Восточно-Преображенская,
 Южно-Мечеткинский ЛУ </t>
  </si>
  <si>
    <t xml:space="preserve">Караманская, 
Южно-Мечеткинский ЛУ </t>
  </si>
  <si>
    <t>Заместитель генерального директора - главный геолог</t>
  </si>
  <si>
    <t>Сабиров Д.М.</t>
  </si>
  <si>
    <t>временная приостановка</t>
  </si>
  <si>
    <t>№ приказа</t>
  </si>
  <si>
    <t>№26 от 01.03.2024г</t>
  </si>
  <si>
    <t>№28 от 14.03.2024г</t>
  </si>
  <si>
    <t>№98 от 19.09.2024г</t>
  </si>
  <si>
    <t>14.03.2025г</t>
  </si>
  <si>
    <t>01.03.2025г.</t>
  </si>
  <si>
    <t>01.05.2025г</t>
  </si>
  <si>
    <t>окончание действия врем. приостановки</t>
  </si>
  <si>
    <t>ОБНОВИТЬ ПРИКАЗ</t>
  </si>
  <si>
    <t>119/1</t>
  </si>
  <si>
    <t>№137 от 28.11.2024</t>
  </si>
  <si>
    <t>31.12.2029г.</t>
  </si>
  <si>
    <t>№136 от 28.11.2024г</t>
  </si>
  <si>
    <t>31.12.2025г</t>
  </si>
  <si>
    <t>№138/1 от 29.11.2024г</t>
  </si>
  <si>
    <t>01.06.2025г.</t>
  </si>
  <si>
    <t>Скважина № 3</t>
  </si>
  <si>
    <t>Ново-Коптевское</t>
  </si>
  <si>
    <t>Фонд скважин ООО "ННК-Саратовнефтегаздобыча" на 01.02.2025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</si>
</sst>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/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Times New Roman"/>
      <family val="1"/>
    </font>
    <font>
      <sz val="10"/>
      <color theme="5" tint="-0.499984740745262"/>
      <name val="Times New Roman"/>
      <family val="1"/>
    </font>
    <font>
      <sz val="9"/>
      <color indexed="81"/>
      <name val="Tahoma"/>
      <family val="2"/>
      <charset val="204"/>
    </font>
    <font>
      <sz val="10"/>
      <name val="Times New Roman"/>
      <family val="1"/>
      <charset val="204"/>
    </font>
    <font>
      <b/>
      <i/>
      <sz val="11"/>
      <color theme="1" tint="0.499984740745262"/>
      <name val="Calibri"/>
      <family val="2"/>
      <charset val="204"/>
      <scheme val="minor"/>
    </font>
    <font>
      <i/>
      <sz val="10"/>
      <color theme="1" tint="0.499984740745262"/>
      <name val="Times New Roman"/>
      <family val="1"/>
    </font>
    <font>
      <i/>
      <sz val="11"/>
      <color theme="1" tint="0.499984740745262"/>
      <name val="Calibri"/>
      <family val="2"/>
      <charset val="204"/>
      <scheme val="minor"/>
    </font>
    <font>
      <i/>
      <sz val="10"/>
      <color theme="1" tint="0.49998474074526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164" fontId="7" fillId="0" borderId="0" xfId="0" applyNumberFormat="1" applyFont="1" applyBorder="1" applyAlignment="1">
      <alignment horizontal="center" vertical="center"/>
    </xf>
    <xf numFmtId="0" fontId="8" fillId="0" borderId="0" xfId="0" applyFont="1"/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10" fillId="0" borderId="3" xfId="0" applyFont="1" applyBorder="1"/>
    <xf numFmtId="0" fontId="11" fillId="0" borderId="0" xfId="0" applyFont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/>
    <xf numFmtId="0" fontId="12" fillId="0" borderId="0" xfId="0" applyFont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A66"/>
  <sheetViews>
    <sheetView tabSelected="1" view="pageBreakPreview" zoomScaleNormal="85" zoomScaleSheetLayoutView="100" workbookViewId="0">
      <selection activeCell="Q12" sqref="Q12"/>
    </sheetView>
  </sheetViews>
  <sheetFormatPr defaultRowHeight="15" x14ac:dyDescent="0.25"/>
  <cols>
    <col min="1" max="1" width="7" customWidth="1"/>
    <col min="2" max="2" width="6.140625" customWidth="1"/>
    <col min="3" max="3" width="34" customWidth="1"/>
    <col min="4" max="4" width="31.5703125" customWidth="1"/>
    <col min="5" max="5" width="28" customWidth="1"/>
    <col min="6" max="6" width="21.42578125" customWidth="1"/>
    <col min="7" max="7" width="19" customWidth="1"/>
    <col min="8" max="8" width="14" customWidth="1"/>
    <col min="9" max="9" width="19.85546875" style="20" hidden="1" customWidth="1"/>
    <col min="10" max="10" width="15.140625" style="20" hidden="1" customWidth="1"/>
    <col min="11" max="11" width="11.5703125" hidden="1" customWidth="1"/>
    <col min="12" max="12" width="20.42578125" hidden="1" customWidth="1"/>
    <col min="13" max="13" width="21.7109375" hidden="1" customWidth="1"/>
  </cols>
  <sheetData>
    <row r="2" spans="2:13" ht="15.75" x14ac:dyDescent="0.25">
      <c r="C2" s="43" t="s">
        <v>109</v>
      </c>
      <c r="D2" s="43"/>
      <c r="E2" s="43"/>
      <c r="F2" s="43"/>
      <c r="G2" s="43"/>
      <c r="H2" s="43"/>
    </row>
    <row r="3" spans="2:13" x14ac:dyDescent="0.25">
      <c r="L3" s="44" t="s">
        <v>90</v>
      </c>
      <c r="M3" s="44"/>
    </row>
    <row r="4" spans="2:13" ht="31.5" customHeight="1" x14ac:dyDescent="0.25">
      <c r="B4" s="7" t="s">
        <v>37</v>
      </c>
      <c r="C4" s="1" t="s">
        <v>0</v>
      </c>
      <c r="D4" s="1" t="s">
        <v>5</v>
      </c>
      <c r="E4" s="1" t="s">
        <v>1</v>
      </c>
      <c r="F4" s="12" t="s">
        <v>2</v>
      </c>
      <c r="G4" s="1" t="s">
        <v>3</v>
      </c>
      <c r="H4" s="1" t="s">
        <v>4</v>
      </c>
      <c r="I4" s="17" t="s">
        <v>66</v>
      </c>
      <c r="J4" s="18" t="s">
        <v>67</v>
      </c>
      <c r="K4" s="16" t="s">
        <v>67</v>
      </c>
      <c r="L4" s="16" t="s">
        <v>91</v>
      </c>
      <c r="M4" s="16" t="s">
        <v>98</v>
      </c>
    </row>
    <row r="5" spans="2:13" x14ac:dyDescent="0.25">
      <c r="B5" s="6">
        <v>1</v>
      </c>
      <c r="C5" s="33" t="s">
        <v>13</v>
      </c>
      <c r="D5" s="13" t="s">
        <v>14</v>
      </c>
      <c r="E5" s="13" t="s">
        <v>15</v>
      </c>
      <c r="F5" s="32" t="s">
        <v>55</v>
      </c>
      <c r="G5" s="33" t="s">
        <v>19</v>
      </c>
      <c r="H5" s="9">
        <v>37693</v>
      </c>
      <c r="I5" s="19"/>
      <c r="L5" s="31" t="s">
        <v>94</v>
      </c>
      <c r="M5" s="31" t="s">
        <v>97</v>
      </c>
    </row>
    <row r="6" spans="2:13" x14ac:dyDescent="0.25">
      <c r="B6" s="6">
        <v>2</v>
      </c>
      <c r="C6" s="33" t="s">
        <v>13</v>
      </c>
      <c r="D6" s="13" t="s">
        <v>14</v>
      </c>
      <c r="E6" s="13" t="s">
        <v>28</v>
      </c>
      <c r="F6" s="32" t="s">
        <v>55</v>
      </c>
      <c r="G6" s="33" t="s">
        <v>19</v>
      </c>
      <c r="H6" s="9">
        <v>39684</v>
      </c>
      <c r="I6" s="19"/>
      <c r="L6" s="31" t="s">
        <v>94</v>
      </c>
      <c r="M6" s="31" t="s">
        <v>97</v>
      </c>
    </row>
    <row r="7" spans="2:13" x14ac:dyDescent="0.25">
      <c r="B7" s="6">
        <v>3</v>
      </c>
      <c r="C7" s="33" t="s">
        <v>13</v>
      </c>
      <c r="D7" s="13" t="s">
        <v>17</v>
      </c>
      <c r="E7" s="13" t="s">
        <v>15</v>
      </c>
      <c r="F7" s="35" t="s">
        <v>55</v>
      </c>
      <c r="G7" s="33" t="s">
        <v>19</v>
      </c>
      <c r="H7" s="9">
        <v>39742</v>
      </c>
      <c r="I7" s="19"/>
      <c r="L7" s="31" t="s">
        <v>92</v>
      </c>
      <c r="M7" s="31" t="s">
        <v>96</v>
      </c>
    </row>
    <row r="8" spans="2:13" x14ac:dyDescent="0.25">
      <c r="B8" s="6">
        <v>4</v>
      </c>
      <c r="C8" s="33" t="s">
        <v>13</v>
      </c>
      <c r="D8" s="13" t="s">
        <v>17</v>
      </c>
      <c r="E8" s="13" t="s">
        <v>8</v>
      </c>
      <c r="F8" s="32" t="s">
        <v>6</v>
      </c>
      <c r="G8" s="33"/>
      <c r="H8" s="9">
        <v>41005</v>
      </c>
      <c r="I8" s="19"/>
      <c r="L8" s="31"/>
      <c r="M8" s="31"/>
    </row>
    <row r="9" spans="2:13" x14ac:dyDescent="0.25">
      <c r="B9" s="6">
        <v>5</v>
      </c>
      <c r="C9" s="33" t="s">
        <v>13</v>
      </c>
      <c r="D9" s="13" t="s">
        <v>17</v>
      </c>
      <c r="E9" s="13" t="s">
        <v>18</v>
      </c>
      <c r="F9" s="35" t="s">
        <v>55</v>
      </c>
      <c r="G9" s="33" t="s">
        <v>19</v>
      </c>
      <c r="H9" s="9">
        <v>42050</v>
      </c>
      <c r="I9" s="19"/>
      <c r="L9" s="31" t="s">
        <v>92</v>
      </c>
      <c r="M9" s="31" t="s">
        <v>96</v>
      </c>
    </row>
    <row r="10" spans="2:13" ht="25.5" x14ac:dyDescent="0.25">
      <c r="B10" s="6">
        <v>6</v>
      </c>
      <c r="C10" s="37" t="s">
        <v>13</v>
      </c>
      <c r="D10" s="8" t="s">
        <v>56</v>
      </c>
      <c r="E10" s="8" t="s">
        <v>31</v>
      </c>
      <c r="F10" s="36" t="s">
        <v>21</v>
      </c>
      <c r="G10" s="37" t="s">
        <v>10</v>
      </c>
      <c r="H10" s="9">
        <v>40481</v>
      </c>
      <c r="I10" s="19"/>
      <c r="K10">
        <v>1</v>
      </c>
      <c r="L10" s="31"/>
      <c r="M10" s="31"/>
    </row>
    <row r="11" spans="2:13" ht="25.5" x14ac:dyDescent="0.25">
      <c r="B11" s="6">
        <v>7</v>
      </c>
      <c r="C11" s="37" t="s">
        <v>13</v>
      </c>
      <c r="D11" s="8" t="s">
        <v>56</v>
      </c>
      <c r="E11" s="8" t="s">
        <v>32</v>
      </c>
      <c r="F11" s="36" t="s">
        <v>21</v>
      </c>
      <c r="G11" s="37" t="s">
        <v>10</v>
      </c>
      <c r="H11" s="9">
        <v>40491</v>
      </c>
      <c r="I11" s="19"/>
      <c r="K11">
        <v>1</v>
      </c>
      <c r="L11" s="31"/>
      <c r="M11" s="31"/>
    </row>
    <row r="12" spans="2:13" ht="25.5" x14ac:dyDescent="0.25">
      <c r="B12" s="6">
        <v>8</v>
      </c>
      <c r="C12" s="37" t="s">
        <v>13</v>
      </c>
      <c r="D12" s="8" t="s">
        <v>56</v>
      </c>
      <c r="E12" s="8" t="s">
        <v>33</v>
      </c>
      <c r="F12" s="36" t="s">
        <v>21</v>
      </c>
      <c r="G12" s="37" t="s">
        <v>10</v>
      </c>
      <c r="H12" s="9">
        <v>40500</v>
      </c>
      <c r="I12" s="19"/>
      <c r="K12">
        <v>1</v>
      </c>
      <c r="L12" s="31"/>
      <c r="M12" s="31"/>
    </row>
    <row r="13" spans="2:13" ht="25.5" x14ac:dyDescent="0.25">
      <c r="B13" s="6">
        <v>9</v>
      </c>
      <c r="C13" s="37" t="s">
        <v>13</v>
      </c>
      <c r="D13" s="8" t="s">
        <v>58</v>
      </c>
      <c r="E13" s="8" t="s">
        <v>22</v>
      </c>
      <c r="F13" s="36" t="s">
        <v>21</v>
      </c>
      <c r="G13" s="33"/>
      <c r="H13" s="9">
        <v>39099</v>
      </c>
      <c r="I13" s="19"/>
      <c r="K13">
        <v>1</v>
      </c>
      <c r="L13" s="31"/>
      <c r="M13" s="31"/>
    </row>
    <row r="14" spans="2:13" ht="25.5" x14ac:dyDescent="0.25">
      <c r="B14" s="6">
        <v>10</v>
      </c>
      <c r="C14" s="37" t="s">
        <v>13</v>
      </c>
      <c r="D14" s="8" t="s">
        <v>58</v>
      </c>
      <c r="E14" s="8" t="s">
        <v>23</v>
      </c>
      <c r="F14" s="36" t="s">
        <v>21</v>
      </c>
      <c r="G14" s="33"/>
      <c r="H14" s="9">
        <v>39099</v>
      </c>
      <c r="I14" s="19"/>
      <c r="K14">
        <v>1</v>
      </c>
      <c r="L14" s="31"/>
      <c r="M14" s="31"/>
    </row>
    <row r="15" spans="2:13" ht="25.5" x14ac:dyDescent="0.25">
      <c r="B15" s="6">
        <v>11</v>
      </c>
      <c r="C15" s="37" t="s">
        <v>13</v>
      </c>
      <c r="D15" s="8" t="s">
        <v>58</v>
      </c>
      <c r="E15" s="8" t="s">
        <v>24</v>
      </c>
      <c r="F15" s="36" t="s">
        <v>21</v>
      </c>
      <c r="G15" s="33"/>
      <c r="H15" s="9">
        <v>39098</v>
      </c>
      <c r="I15" s="19"/>
      <c r="K15">
        <v>1</v>
      </c>
      <c r="L15" s="31"/>
      <c r="M15" s="31"/>
    </row>
    <row r="16" spans="2:13" ht="25.5" x14ac:dyDescent="0.25">
      <c r="B16" s="6">
        <v>12</v>
      </c>
      <c r="C16" s="37" t="s">
        <v>13</v>
      </c>
      <c r="D16" s="8" t="s">
        <v>56</v>
      </c>
      <c r="E16" s="8" t="s">
        <v>22</v>
      </c>
      <c r="F16" s="36" t="s">
        <v>21</v>
      </c>
      <c r="G16" s="33"/>
      <c r="H16" s="9">
        <v>41122</v>
      </c>
      <c r="I16" s="19"/>
      <c r="K16">
        <v>1</v>
      </c>
      <c r="L16" s="31"/>
      <c r="M16" s="31"/>
    </row>
    <row r="17" spans="2:157" ht="25.5" x14ac:dyDescent="0.25">
      <c r="B17" s="6">
        <v>13</v>
      </c>
      <c r="C17" s="37" t="s">
        <v>13</v>
      </c>
      <c r="D17" s="8" t="s">
        <v>56</v>
      </c>
      <c r="E17" s="8" t="s">
        <v>23</v>
      </c>
      <c r="F17" s="36" t="s">
        <v>21</v>
      </c>
      <c r="G17" s="33"/>
      <c r="H17" s="9">
        <v>41122</v>
      </c>
      <c r="I17" s="19"/>
      <c r="K17">
        <v>1</v>
      </c>
      <c r="L17" s="31"/>
      <c r="M17" s="31"/>
    </row>
    <row r="18" spans="2:157" ht="25.5" x14ac:dyDescent="0.25">
      <c r="B18" s="6">
        <v>14</v>
      </c>
      <c r="C18" s="37" t="s">
        <v>13</v>
      </c>
      <c r="D18" s="8" t="s">
        <v>56</v>
      </c>
      <c r="E18" s="8" t="s">
        <v>25</v>
      </c>
      <c r="F18" s="36" t="s">
        <v>21</v>
      </c>
      <c r="G18" s="33"/>
      <c r="H18" s="9">
        <v>41122</v>
      </c>
      <c r="I18" s="19"/>
      <c r="K18">
        <v>1</v>
      </c>
      <c r="L18" s="31"/>
      <c r="M18" s="31"/>
      <c r="FA18">
        <f>2+1</f>
        <v>3</v>
      </c>
    </row>
    <row r="19" spans="2:157" ht="25.5" x14ac:dyDescent="0.25">
      <c r="B19" s="6">
        <v>15</v>
      </c>
      <c r="C19" s="37" t="s">
        <v>13</v>
      </c>
      <c r="D19" s="8" t="s">
        <v>59</v>
      </c>
      <c r="E19" s="8" t="s">
        <v>22</v>
      </c>
      <c r="F19" s="36" t="s">
        <v>21</v>
      </c>
      <c r="G19" s="33"/>
      <c r="H19" s="9">
        <v>43070</v>
      </c>
      <c r="I19" s="19"/>
      <c r="K19">
        <v>1</v>
      </c>
      <c r="L19" s="31"/>
      <c r="M19" s="31"/>
    </row>
    <row r="20" spans="2:157" ht="25.5" x14ac:dyDescent="0.25">
      <c r="B20" s="6">
        <v>16</v>
      </c>
      <c r="C20" s="37" t="s">
        <v>13</v>
      </c>
      <c r="D20" s="8" t="s">
        <v>57</v>
      </c>
      <c r="E20" s="8" t="s">
        <v>23</v>
      </c>
      <c r="F20" s="36" t="s">
        <v>21</v>
      </c>
      <c r="G20" s="33"/>
      <c r="H20" s="9">
        <v>43070</v>
      </c>
      <c r="I20" s="19"/>
      <c r="K20">
        <v>1</v>
      </c>
      <c r="L20" s="31"/>
      <c r="M20" s="31"/>
    </row>
    <row r="21" spans="2:157" x14ac:dyDescent="0.25">
      <c r="B21" s="6">
        <v>17</v>
      </c>
      <c r="C21" s="37" t="s">
        <v>13</v>
      </c>
      <c r="D21" s="13" t="s">
        <v>20</v>
      </c>
      <c r="E21" s="13" t="s">
        <v>15</v>
      </c>
      <c r="F21" s="32" t="s">
        <v>16</v>
      </c>
      <c r="G21" s="33" t="s">
        <v>19</v>
      </c>
      <c r="H21" s="3">
        <v>1984</v>
      </c>
      <c r="I21" s="21">
        <v>42677</v>
      </c>
      <c r="J21" s="20" t="s">
        <v>72</v>
      </c>
      <c r="L21" s="31"/>
      <c r="M21" s="31"/>
    </row>
    <row r="22" spans="2:157" x14ac:dyDescent="0.25">
      <c r="B22" s="6">
        <v>18</v>
      </c>
      <c r="C22" s="37" t="s">
        <v>13</v>
      </c>
      <c r="D22" s="13" t="s">
        <v>20</v>
      </c>
      <c r="E22" s="13" t="s">
        <v>8</v>
      </c>
      <c r="F22" s="32" t="s">
        <v>6</v>
      </c>
      <c r="G22" s="33"/>
      <c r="H22" s="3">
        <v>1985</v>
      </c>
      <c r="I22" s="22"/>
      <c r="L22" s="31"/>
      <c r="M22" s="31"/>
    </row>
    <row r="23" spans="2:157" x14ac:dyDescent="0.25">
      <c r="B23" s="6">
        <v>19</v>
      </c>
      <c r="C23" s="37" t="s">
        <v>13</v>
      </c>
      <c r="D23" s="13" t="s">
        <v>20</v>
      </c>
      <c r="E23" s="13" t="s">
        <v>107</v>
      </c>
      <c r="F23" s="32" t="s">
        <v>55</v>
      </c>
      <c r="G23" s="33"/>
      <c r="H23" s="3">
        <v>1986</v>
      </c>
      <c r="I23" s="41"/>
      <c r="J23" s="42"/>
      <c r="K23" s="42"/>
      <c r="L23" s="31" t="s">
        <v>103</v>
      </c>
      <c r="M23" s="31" t="s">
        <v>104</v>
      </c>
    </row>
    <row r="24" spans="2:157" x14ac:dyDescent="0.25">
      <c r="B24" s="6">
        <v>20</v>
      </c>
      <c r="C24" s="37" t="s">
        <v>13</v>
      </c>
      <c r="D24" s="13" t="s">
        <v>20</v>
      </c>
      <c r="E24" s="13" t="s">
        <v>30</v>
      </c>
      <c r="F24" s="32" t="s">
        <v>16</v>
      </c>
      <c r="G24" s="33" t="s">
        <v>19</v>
      </c>
      <c r="H24" s="3">
        <v>1985</v>
      </c>
      <c r="I24" s="21">
        <v>42677</v>
      </c>
      <c r="J24" s="20" t="s">
        <v>73</v>
      </c>
      <c r="L24" s="31"/>
      <c r="M24" s="31"/>
    </row>
    <row r="25" spans="2:157" x14ac:dyDescent="0.25">
      <c r="B25" s="6">
        <v>21</v>
      </c>
      <c r="C25" s="37" t="s">
        <v>13</v>
      </c>
      <c r="D25" s="13" t="s">
        <v>20</v>
      </c>
      <c r="E25" s="13" t="s">
        <v>27</v>
      </c>
      <c r="F25" s="32" t="s">
        <v>6</v>
      </c>
      <c r="G25" s="33"/>
      <c r="H25" s="3">
        <v>1986</v>
      </c>
      <c r="I25" s="22"/>
      <c r="L25" s="31"/>
      <c r="M25" s="31"/>
    </row>
    <row r="26" spans="2:157" x14ac:dyDescent="0.25">
      <c r="B26" s="6">
        <v>22</v>
      </c>
      <c r="C26" s="37" t="s">
        <v>13</v>
      </c>
      <c r="D26" s="13" t="s">
        <v>20</v>
      </c>
      <c r="E26" s="13" t="s">
        <v>26</v>
      </c>
      <c r="F26" s="32" t="s">
        <v>16</v>
      </c>
      <c r="G26" s="33" t="s">
        <v>19</v>
      </c>
      <c r="H26" s="2">
        <v>2015</v>
      </c>
      <c r="I26" s="21">
        <v>42677</v>
      </c>
      <c r="J26" s="20" t="s">
        <v>74</v>
      </c>
      <c r="L26" s="31"/>
      <c r="M26" s="31"/>
    </row>
    <row r="27" spans="2:157" x14ac:dyDescent="0.25">
      <c r="B27" s="6">
        <v>23</v>
      </c>
      <c r="C27" s="37" t="s">
        <v>13</v>
      </c>
      <c r="D27" s="13" t="s">
        <v>20</v>
      </c>
      <c r="E27" s="13" t="s">
        <v>42</v>
      </c>
      <c r="F27" s="32" t="s">
        <v>16</v>
      </c>
      <c r="G27" s="33" t="s">
        <v>19</v>
      </c>
      <c r="H27" s="2">
        <v>2017</v>
      </c>
      <c r="I27" s="23">
        <v>43101</v>
      </c>
      <c r="J27" s="20" t="s">
        <v>83</v>
      </c>
      <c r="L27" s="31"/>
      <c r="M27" s="31"/>
    </row>
    <row r="28" spans="2:157" ht="25.5" x14ac:dyDescent="0.25">
      <c r="B28" s="6">
        <v>24</v>
      </c>
      <c r="C28" s="37" t="s">
        <v>13</v>
      </c>
      <c r="D28" s="8" t="s">
        <v>45</v>
      </c>
      <c r="E28" s="13" t="s">
        <v>22</v>
      </c>
      <c r="F28" s="36" t="s">
        <v>21</v>
      </c>
      <c r="G28" s="33"/>
      <c r="H28" s="9">
        <v>43070</v>
      </c>
      <c r="I28" s="19"/>
      <c r="K28">
        <v>1</v>
      </c>
      <c r="L28" s="31"/>
      <c r="M28" s="31"/>
    </row>
    <row r="29" spans="2:157" ht="25.5" x14ac:dyDescent="0.25">
      <c r="B29" s="6">
        <v>25</v>
      </c>
      <c r="C29" s="37" t="s">
        <v>13</v>
      </c>
      <c r="D29" s="8" t="s">
        <v>45</v>
      </c>
      <c r="E29" s="13" t="s">
        <v>23</v>
      </c>
      <c r="F29" s="36" t="s">
        <v>21</v>
      </c>
      <c r="G29" s="33"/>
      <c r="H29" s="9">
        <v>43070</v>
      </c>
      <c r="I29" s="19"/>
      <c r="K29">
        <v>1</v>
      </c>
      <c r="L29" s="31"/>
      <c r="M29" s="31"/>
    </row>
    <row r="30" spans="2:157" x14ac:dyDescent="0.25">
      <c r="B30" s="6">
        <v>26</v>
      </c>
      <c r="C30" s="37" t="s">
        <v>13</v>
      </c>
      <c r="D30" s="13" t="s">
        <v>20</v>
      </c>
      <c r="E30" s="13" t="s">
        <v>48</v>
      </c>
      <c r="F30" s="32" t="s">
        <v>21</v>
      </c>
      <c r="G30" s="33"/>
      <c r="H30" s="3">
        <v>2015</v>
      </c>
      <c r="I30" s="22"/>
      <c r="K30">
        <v>1</v>
      </c>
      <c r="L30" s="31"/>
      <c r="M30" s="31"/>
    </row>
    <row r="31" spans="2:157" x14ac:dyDescent="0.25">
      <c r="B31" s="6">
        <v>27</v>
      </c>
      <c r="C31" s="37" t="s">
        <v>13</v>
      </c>
      <c r="D31" s="8" t="s">
        <v>108</v>
      </c>
      <c r="E31" s="8" t="s">
        <v>22</v>
      </c>
      <c r="F31" s="36" t="s">
        <v>21</v>
      </c>
      <c r="G31" s="33"/>
      <c r="H31" s="9">
        <v>43070</v>
      </c>
      <c r="I31" s="19"/>
      <c r="K31">
        <v>1</v>
      </c>
      <c r="L31" s="31"/>
      <c r="M31" s="31"/>
    </row>
    <row r="32" spans="2:157" x14ac:dyDescent="0.25">
      <c r="B32" s="6">
        <v>28</v>
      </c>
      <c r="C32" s="37" t="s">
        <v>13</v>
      </c>
      <c r="D32" s="8" t="s">
        <v>108</v>
      </c>
      <c r="E32" s="8" t="s">
        <v>23</v>
      </c>
      <c r="F32" s="36" t="s">
        <v>21</v>
      </c>
      <c r="G32" s="33"/>
      <c r="H32" s="9">
        <v>43070</v>
      </c>
      <c r="I32" s="19"/>
      <c r="K32">
        <v>1</v>
      </c>
      <c r="L32" s="31"/>
      <c r="M32" s="31"/>
    </row>
    <row r="33" spans="2:13" x14ac:dyDescent="0.25">
      <c r="B33" s="6">
        <v>29</v>
      </c>
      <c r="C33" s="37" t="s">
        <v>13</v>
      </c>
      <c r="D33" s="13" t="s">
        <v>29</v>
      </c>
      <c r="E33" s="13" t="s">
        <v>15</v>
      </c>
      <c r="F33" s="32" t="s">
        <v>6</v>
      </c>
      <c r="G33" s="33"/>
      <c r="H33" s="2">
        <v>2014</v>
      </c>
      <c r="I33" s="24"/>
      <c r="L33" s="31"/>
      <c r="M33" s="31"/>
    </row>
    <row r="34" spans="2:13" x14ac:dyDescent="0.25">
      <c r="B34" s="6">
        <v>30</v>
      </c>
      <c r="C34" s="37" t="s">
        <v>13</v>
      </c>
      <c r="D34" s="13" t="s">
        <v>43</v>
      </c>
      <c r="E34" s="13" t="s">
        <v>15</v>
      </c>
      <c r="F34" s="32" t="s">
        <v>16</v>
      </c>
      <c r="G34" s="33" t="s">
        <v>19</v>
      </c>
      <c r="H34" s="2">
        <v>2017</v>
      </c>
      <c r="I34" s="23">
        <v>43405</v>
      </c>
      <c r="J34" s="20" t="s">
        <v>82</v>
      </c>
      <c r="L34" s="31"/>
      <c r="M34" s="31"/>
    </row>
    <row r="35" spans="2:13" x14ac:dyDescent="0.25">
      <c r="B35" s="6">
        <v>31</v>
      </c>
      <c r="C35" s="37" t="s">
        <v>13</v>
      </c>
      <c r="D35" s="13" t="s">
        <v>44</v>
      </c>
      <c r="E35" s="13" t="s">
        <v>15</v>
      </c>
      <c r="F35" s="32" t="s">
        <v>16</v>
      </c>
      <c r="G35" s="33" t="s">
        <v>19</v>
      </c>
      <c r="H35" s="2">
        <v>2018</v>
      </c>
      <c r="I35" s="23">
        <v>43507</v>
      </c>
      <c r="J35" s="20" t="s">
        <v>76</v>
      </c>
      <c r="L35" s="31"/>
      <c r="M35" s="31"/>
    </row>
    <row r="36" spans="2:13" x14ac:dyDescent="0.25">
      <c r="B36" s="6">
        <v>32</v>
      </c>
      <c r="C36" s="37" t="s">
        <v>13</v>
      </c>
      <c r="D36" s="13" t="s">
        <v>44</v>
      </c>
      <c r="E36" s="13" t="s">
        <v>18</v>
      </c>
      <c r="F36" s="32" t="s">
        <v>16</v>
      </c>
      <c r="G36" s="33" t="s">
        <v>19</v>
      </c>
      <c r="H36" s="2">
        <v>2018</v>
      </c>
      <c r="I36" s="23">
        <v>43510</v>
      </c>
      <c r="J36" s="20" t="s">
        <v>77</v>
      </c>
      <c r="L36" s="31"/>
      <c r="M36" s="31"/>
    </row>
    <row r="37" spans="2:13" x14ac:dyDescent="0.25">
      <c r="B37" s="6">
        <v>33</v>
      </c>
      <c r="C37" s="37" t="s">
        <v>13</v>
      </c>
      <c r="D37" s="13" t="s">
        <v>44</v>
      </c>
      <c r="E37" s="13" t="s">
        <v>49</v>
      </c>
      <c r="F37" s="32" t="s">
        <v>16</v>
      </c>
      <c r="G37" s="33" t="s">
        <v>19</v>
      </c>
      <c r="H37" s="10">
        <v>43809</v>
      </c>
      <c r="I37" s="23">
        <v>43831</v>
      </c>
      <c r="J37" s="20" t="s">
        <v>68</v>
      </c>
      <c r="L37" s="31"/>
      <c r="M37" s="31"/>
    </row>
    <row r="38" spans="2:13" x14ac:dyDescent="0.25">
      <c r="B38" s="6">
        <v>34</v>
      </c>
      <c r="C38" s="37" t="s">
        <v>13</v>
      </c>
      <c r="D38" s="13" t="s">
        <v>44</v>
      </c>
      <c r="E38" s="13" t="s">
        <v>27</v>
      </c>
      <c r="F38" s="32" t="s">
        <v>16</v>
      </c>
      <c r="G38" s="33" t="s">
        <v>19</v>
      </c>
      <c r="H38" s="10">
        <v>44438</v>
      </c>
      <c r="I38" s="23">
        <v>44438</v>
      </c>
      <c r="J38" s="20" t="s">
        <v>81</v>
      </c>
      <c r="L38" s="31"/>
      <c r="M38" s="31"/>
    </row>
    <row r="39" spans="2:13" x14ac:dyDescent="0.25">
      <c r="B39" s="6">
        <v>35</v>
      </c>
      <c r="C39" s="37" t="s">
        <v>13</v>
      </c>
      <c r="D39" s="13" t="s">
        <v>34</v>
      </c>
      <c r="E39" s="13" t="s">
        <v>35</v>
      </c>
      <c r="F39" s="32" t="s">
        <v>16</v>
      </c>
      <c r="G39" s="33" t="s">
        <v>19</v>
      </c>
      <c r="H39" s="14">
        <v>42519</v>
      </c>
      <c r="I39" s="23">
        <v>42686</v>
      </c>
      <c r="J39" s="20" t="s">
        <v>75</v>
      </c>
      <c r="L39" s="31"/>
      <c r="M39" s="31"/>
    </row>
    <row r="40" spans="2:13" x14ac:dyDescent="0.25">
      <c r="B40" s="6">
        <v>36</v>
      </c>
      <c r="C40" s="37" t="s">
        <v>13</v>
      </c>
      <c r="D40" s="13" t="s">
        <v>34</v>
      </c>
      <c r="E40" s="13" t="s">
        <v>36</v>
      </c>
      <c r="F40" s="32" t="s">
        <v>16</v>
      </c>
      <c r="G40" s="33" t="s">
        <v>19</v>
      </c>
      <c r="H40" s="14">
        <v>42696</v>
      </c>
      <c r="I40" s="23">
        <v>42842</v>
      </c>
      <c r="J40" s="20" t="s">
        <v>69</v>
      </c>
      <c r="L40" s="31"/>
      <c r="M40" s="31"/>
    </row>
    <row r="41" spans="2:13" x14ac:dyDescent="0.25">
      <c r="B41" s="6">
        <v>37</v>
      </c>
      <c r="C41" s="37" t="s">
        <v>13</v>
      </c>
      <c r="D41" s="13" t="s">
        <v>34</v>
      </c>
      <c r="E41" s="13" t="s">
        <v>41</v>
      </c>
      <c r="F41" s="32" t="s">
        <v>16</v>
      </c>
      <c r="G41" s="33" t="s">
        <v>19</v>
      </c>
      <c r="H41" s="14">
        <v>42892</v>
      </c>
      <c r="I41" s="23">
        <v>43430</v>
      </c>
      <c r="J41" s="20" t="s">
        <v>80</v>
      </c>
      <c r="L41" s="31"/>
      <c r="M41" s="31"/>
    </row>
    <row r="42" spans="2:13" x14ac:dyDescent="0.25">
      <c r="B42" s="6">
        <v>38</v>
      </c>
      <c r="C42" s="37" t="s">
        <v>13</v>
      </c>
      <c r="D42" s="13" t="s">
        <v>34</v>
      </c>
      <c r="E42" s="38" t="s">
        <v>50</v>
      </c>
      <c r="F42" s="32" t="s">
        <v>11</v>
      </c>
      <c r="G42" s="33" t="s">
        <v>19</v>
      </c>
      <c r="H42" s="14">
        <v>43930</v>
      </c>
      <c r="I42" s="25">
        <v>44170</v>
      </c>
      <c r="J42" s="20" t="s">
        <v>84</v>
      </c>
      <c r="L42" s="31" t="s">
        <v>93</v>
      </c>
      <c r="M42" s="31" t="s">
        <v>95</v>
      </c>
    </row>
    <row r="43" spans="2:13" ht="25.5" x14ac:dyDescent="0.25">
      <c r="B43" s="6">
        <v>39</v>
      </c>
      <c r="C43" s="37" t="s">
        <v>13</v>
      </c>
      <c r="D43" s="8" t="s">
        <v>38</v>
      </c>
      <c r="E43" s="8" t="s">
        <v>39</v>
      </c>
      <c r="F43" s="36" t="s">
        <v>21</v>
      </c>
      <c r="G43" s="37" t="s">
        <v>10</v>
      </c>
      <c r="H43" s="10">
        <v>42278</v>
      </c>
      <c r="I43" s="26"/>
      <c r="K43">
        <v>1</v>
      </c>
      <c r="L43" s="31"/>
      <c r="M43" s="31"/>
    </row>
    <row r="44" spans="2:13" ht="25.5" x14ac:dyDescent="0.25">
      <c r="B44" s="6">
        <v>40</v>
      </c>
      <c r="C44" s="37" t="s">
        <v>13</v>
      </c>
      <c r="D44" s="8" t="s">
        <v>38</v>
      </c>
      <c r="E44" s="8" t="s">
        <v>40</v>
      </c>
      <c r="F44" s="36" t="s">
        <v>21</v>
      </c>
      <c r="G44" s="37" t="s">
        <v>10</v>
      </c>
      <c r="H44" s="10">
        <v>42278</v>
      </c>
      <c r="I44" s="26"/>
      <c r="K44">
        <v>1</v>
      </c>
      <c r="L44" s="31"/>
      <c r="M44" s="31"/>
    </row>
    <row r="45" spans="2:13" x14ac:dyDescent="0.25">
      <c r="B45" s="6">
        <v>41</v>
      </c>
      <c r="C45" s="37" t="s">
        <v>13</v>
      </c>
      <c r="D45" s="8" t="s">
        <v>46</v>
      </c>
      <c r="E45" s="8" t="s">
        <v>47</v>
      </c>
      <c r="F45" s="36" t="s">
        <v>16</v>
      </c>
      <c r="G45" s="37" t="s">
        <v>19</v>
      </c>
      <c r="H45" s="10">
        <v>43572</v>
      </c>
      <c r="I45" s="23">
        <v>43819</v>
      </c>
      <c r="J45" s="20" t="s">
        <v>79</v>
      </c>
      <c r="L45" s="31"/>
      <c r="M45" s="31"/>
    </row>
    <row r="46" spans="2:13" ht="25.5" x14ac:dyDescent="0.25">
      <c r="B46" s="6">
        <v>42</v>
      </c>
      <c r="C46" s="37" t="s">
        <v>13</v>
      </c>
      <c r="D46" s="8" t="s">
        <v>52</v>
      </c>
      <c r="E46" s="8" t="s">
        <v>35</v>
      </c>
      <c r="F46" s="36" t="s">
        <v>6</v>
      </c>
      <c r="G46" s="37"/>
      <c r="H46" s="10">
        <v>44488</v>
      </c>
      <c r="I46" s="26"/>
      <c r="L46" s="31"/>
      <c r="M46" s="31"/>
    </row>
    <row r="47" spans="2:13" x14ac:dyDescent="0.25">
      <c r="B47" s="6">
        <v>43</v>
      </c>
      <c r="C47" s="37" t="s">
        <v>13</v>
      </c>
      <c r="D47" s="8" t="s">
        <v>53</v>
      </c>
      <c r="E47" s="8" t="s">
        <v>35</v>
      </c>
      <c r="F47" s="36" t="s">
        <v>16</v>
      </c>
      <c r="G47" s="37" t="s">
        <v>19</v>
      </c>
      <c r="H47" s="10">
        <v>44542</v>
      </c>
      <c r="I47" s="23">
        <v>44736</v>
      </c>
      <c r="J47" s="20" t="s">
        <v>70</v>
      </c>
      <c r="L47" s="31"/>
      <c r="M47" s="31"/>
    </row>
    <row r="48" spans="2:13" x14ac:dyDescent="0.25">
      <c r="B48" s="6">
        <v>44</v>
      </c>
      <c r="C48" s="37" t="s">
        <v>13</v>
      </c>
      <c r="D48" s="8" t="s">
        <v>54</v>
      </c>
      <c r="E48" s="8" t="s">
        <v>35</v>
      </c>
      <c r="F48" s="36" t="s">
        <v>16</v>
      </c>
      <c r="G48" s="37" t="s">
        <v>19</v>
      </c>
      <c r="H48" s="10">
        <v>44686</v>
      </c>
      <c r="I48" s="23">
        <v>44897</v>
      </c>
      <c r="J48" s="20" t="s">
        <v>78</v>
      </c>
      <c r="L48" s="31"/>
      <c r="M48" s="31"/>
    </row>
    <row r="49" spans="2:13" ht="25.5" x14ac:dyDescent="0.25">
      <c r="B49" s="6">
        <v>45</v>
      </c>
      <c r="C49" s="37" t="s">
        <v>13</v>
      </c>
      <c r="D49" s="8" t="s">
        <v>86</v>
      </c>
      <c r="E49" s="8" t="s">
        <v>35</v>
      </c>
      <c r="F49" s="36" t="s">
        <v>16</v>
      </c>
      <c r="G49" s="37" t="s">
        <v>19</v>
      </c>
      <c r="H49" s="10">
        <v>44962</v>
      </c>
      <c r="I49" s="23">
        <v>45192</v>
      </c>
      <c r="J49" s="20" t="s">
        <v>71</v>
      </c>
      <c r="L49" s="31"/>
      <c r="M49" s="31"/>
    </row>
    <row r="50" spans="2:13" ht="25.5" x14ac:dyDescent="0.25">
      <c r="B50" s="6">
        <v>46</v>
      </c>
      <c r="C50" s="37" t="s">
        <v>13</v>
      </c>
      <c r="D50" s="8" t="s">
        <v>87</v>
      </c>
      <c r="E50" s="8" t="s">
        <v>35</v>
      </c>
      <c r="F50" s="36" t="s">
        <v>16</v>
      </c>
      <c r="G50" s="37" t="s">
        <v>19</v>
      </c>
      <c r="H50" s="10">
        <v>45110</v>
      </c>
      <c r="I50" s="23">
        <v>45610</v>
      </c>
      <c r="J50" s="20" t="s">
        <v>100</v>
      </c>
      <c r="K50" s="23"/>
      <c r="L50" s="31"/>
      <c r="M50" s="31"/>
    </row>
    <row r="51" spans="2:13" x14ac:dyDescent="0.25">
      <c r="B51" s="6">
        <v>47</v>
      </c>
      <c r="C51" s="37" t="s">
        <v>13</v>
      </c>
      <c r="D51" s="8" t="s">
        <v>60</v>
      </c>
      <c r="E51" s="8" t="s">
        <v>35</v>
      </c>
      <c r="F51" s="37" t="s">
        <v>7</v>
      </c>
      <c r="G51" s="37" t="s">
        <v>19</v>
      </c>
      <c r="H51" s="10">
        <v>45250</v>
      </c>
      <c r="I51" s="41" t="s">
        <v>99</v>
      </c>
      <c r="J51" s="42"/>
      <c r="K51" s="42"/>
      <c r="L51" s="31" t="s">
        <v>101</v>
      </c>
      <c r="M51" s="31" t="s">
        <v>102</v>
      </c>
    </row>
    <row r="52" spans="2:13" x14ac:dyDescent="0.25">
      <c r="B52" s="6">
        <v>48</v>
      </c>
      <c r="C52" s="37" t="s">
        <v>13</v>
      </c>
      <c r="D52" s="8" t="s">
        <v>85</v>
      </c>
      <c r="E52" s="8" t="s">
        <v>35</v>
      </c>
      <c r="F52" s="37" t="s">
        <v>7</v>
      </c>
      <c r="G52" s="37" t="s">
        <v>19</v>
      </c>
      <c r="H52" s="10">
        <v>45308</v>
      </c>
      <c r="I52" s="41" t="s">
        <v>99</v>
      </c>
      <c r="J52" s="42"/>
      <c r="K52" s="42"/>
      <c r="L52" s="40" t="s">
        <v>105</v>
      </c>
      <c r="M52" s="40" t="s">
        <v>106</v>
      </c>
    </row>
    <row r="53" spans="2:13" x14ac:dyDescent="0.25">
      <c r="C53" s="34"/>
      <c r="D53" s="34"/>
      <c r="E53" s="39" t="s">
        <v>16</v>
      </c>
      <c r="F53" s="34">
        <f>COUNTIF(F5:F50, E53)</f>
        <v>17</v>
      </c>
      <c r="G53" s="34"/>
      <c r="L53" s="31"/>
      <c r="M53" s="31"/>
    </row>
    <row r="54" spans="2:13" x14ac:dyDescent="0.25">
      <c r="C54" s="34"/>
      <c r="D54" s="34"/>
      <c r="E54" s="39" t="s">
        <v>6</v>
      </c>
      <c r="F54" s="34">
        <f>COUNTIF(F5:F50, E54)</f>
        <v>5</v>
      </c>
      <c r="G54" s="34"/>
    </row>
    <row r="55" spans="2:13" x14ac:dyDescent="0.25">
      <c r="C55" s="34"/>
      <c r="D55" s="34"/>
      <c r="E55" s="39" t="s">
        <v>55</v>
      </c>
      <c r="F55" s="34">
        <f>COUNTIF(F5:F50, E55)</f>
        <v>5</v>
      </c>
      <c r="G55" s="34"/>
    </row>
    <row r="56" spans="2:13" x14ac:dyDescent="0.25">
      <c r="E56" s="4" t="s">
        <v>9</v>
      </c>
      <c r="F56">
        <f>COUNTIF(F5:F51, F43)</f>
        <v>18</v>
      </c>
      <c r="I56" t="s">
        <v>61</v>
      </c>
      <c r="K56">
        <f>K32+K31+K29+K28+K20+K19+K18+K17+K16+K15+K14+K13</f>
        <v>12</v>
      </c>
    </row>
    <row r="57" spans="2:13" x14ac:dyDescent="0.25">
      <c r="E57" s="4" t="s">
        <v>11</v>
      </c>
      <c r="F57">
        <f>COUNTIF(F5:F50, E57)</f>
        <v>1</v>
      </c>
      <c r="I57" t="s">
        <v>62</v>
      </c>
      <c r="K57">
        <f>K44+K43+K12+K11+K10</f>
        <v>5</v>
      </c>
    </row>
    <row r="58" spans="2:13" x14ac:dyDescent="0.25">
      <c r="E58" s="5" t="s">
        <v>12</v>
      </c>
      <c r="F58">
        <f>COUNTIF(F5:F50, E58)</f>
        <v>0</v>
      </c>
      <c r="I58" t="s">
        <v>63</v>
      </c>
      <c r="K58">
        <f>K30</f>
        <v>1</v>
      </c>
    </row>
    <row r="59" spans="2:13" x14ac:dyDescent="0.25">
      <c r="E59" s="5" t="s">
        <v>7</v>
      </c>
      <c r="F59">
        <f>COUNTIF(F5:F52, E59)</f>
        <v>2</v>
      </c>
      <c r="I59" s="15" t="s">
        <v>65</v>
      </c>
      <c r="J59" s="27"/>
      <c r="K59" s="11">
        <f>K56+K57+K58</f>
        <v>18</v>
      </c>
    </row>
    <row r="60" spans="2:13" x14ac:dyDescent="0.25">
      <c r="E60" s="5" t="s">
        <v>51</v>
      </c>
      <c r="F60">
        <f>COUNTIF(F6:F50, E60)</f>
        <v>0</v>
      </c>
      <c r="I60" s="15" t="s">
        <v>64</v>
      </c>
      <c r="K60">
        <f>F56-K59</f>
        <v>0</v>
      </c>
    </row>
    <row r="61" spans="2:13" x14ac:dyDescent="0.25">
      <c r="F61" s="11">
        <f>SUM(F53:F60)</f>
        <v>48</v>
      </c>
    </row>
    <row r="64" spans="2:13" ht="15.75" x14ac:dyDescent="0.25">
      <c r="C64" s="28" t="s">
        <v>88</v>
      </c>
      <c r="D64" s="28"/>
      <c r="E64" s="29"/>
      <c r="F64" s="29"/>
      <c r="G64" s="28" t="s">
        <v>89</v>
      </c>
      <c r="H64" s="30"/>
    </row>
    <row r="65" spans="3:8" ht="15.75" x14ac:dyDescent="0.25">
      <c r="C65" s="28" t="s">
        <v>13</v>
      </c>
      <c r="D65" s="28"/>
      <c r="E65" s="28"/>
      <c r="F65" s="28"/>
      <c r="G65" s="28"/>
      <c r="H65" s="30"/>
    </row>
    <row r="66" spans="3:8" ht="15.75" x14ac:dyDescent="0.25">
      <c r="C66" s="30"/>
      <c r="D66" s="30"/>
      <c r="E66" s="30"/>
      <c r="F66" s="30"/>
      <c r="G66" s="30"/>
      <c r="H66" s="30"/>
    </row>
  </sheetData>
  <autoFilter ref="B4:F60"/>
  <mergeCells count="5">
    <mergeCell ref="I52:K52"/>
    <mergeCell ref="C2:H2"/>
    <mergeCell ref="L3:M3"/>
    <mergeCell ref="I51:K51"/>
    <mergeCell ref="I23:K23"/>
  </mergeCells>
  <pageMargins left="0.7" right="0.7" top="0.75" bottom="0.75" header="0.3" footer="0.3"/>
  <pageSetup paperSize="9" scale="51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8f3a325-c8a3-48c5-977e-1023d272c705">R5MUMDERNJHA-2067360287-549841</_dlc_DocId>
    <_dlc_DocIdUrl xmlns="e8f3a325-c8a3-48c5-977e-1023d272c705">
      <Url>http://ipc-shrp-04.ipc-oil.ru/SMD/_layouts/15/DocIdRedir.aspx?ID=R5MUMDERNJHA-2067360287-549841</Url>
      <Description>R5MUMDERNJHA-2067360287-549841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8FD6ED52E620E4A8315EAC119B78A04" ma:contentTypeVersion="1" ma:contentTypeDescription="Создание документа." ma:contentTypeScope="" ma:versionID="965b4f7549c4a4089c07fbc40ec1dbb9">
  <xsd:schema xmlns:xsd="http://www.w3.org/2001/XMLSchema" xmlns:xs="http://www.w3.org/2001/XMLSchema" xmlns:p="http://schemas.microsoft.com/office/2006/metadata/properties" xmlns:ns2="e8f3a325-c8a3-48c5-977e-1023d272c705" xmlns:ns3="6c8f77a0-2345-4307-a52a-81fd4831077c" targetNamespace="http://schemas.microsoft.com/office/2006/metadata/properties" ma:root="true" ma:fieldsID="5027005abd69e26afb563e6557c12cd5" ns2:_="" ns3:_="">
    <xsd:import namespace="e8f3a325-c8a3-48c5-977e-1023d272c705"/>
    <xsd:import namespace="6c8f77a0-2345-4307-a52a-81fd4831077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3a325-c8a3-48c5-977e-1023d272c7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f77a0-2345-4307-a52a-81fd483107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46F345-F645-4EF3-B6CA-8B47D2B5E907}"/>
</file>

<file path=customXml/itemProps2.xml><?xml version="1.0" encoding="utf-8"?>
<ds:datastoreItem xmlns:ds="http://schemas.openxmlformats.org/officeDocument/2006/customXml" ds:itemID="{F33CDACB-3C8A-4168-B716-A9EEAB9A2956}"/>
</file>

<file path=customXml/itemProps3.xml><?xml version="1.0" encoding="utf-8"?>
<ds:datastoreItem xmlns:ds="http://schemas.openxmlformats.org/officeDocument/2006/customXml" ds:itemID="{8E4949BF-578D-4C9D-A0CB-F76714064338}"/>
</file>

<file path=customXml/itemProps4.xml><?xml version="1.0" encoding="utf-8"?>
<ds:datastoreItem xmlns:ds="http://schemas.openxmlformats.org/officeDocument/2006/customXml" ds:itemID="{379CA119-0C87-4BA1-AADA-4446D567CA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 </vt:lpstr>
      <vt:lpstr>'Лист1 '!Область_печати</vt:lpstr>
    </vt:vector>
  </TitlesOfParts>
  <Company>IPC-OIL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Колосов Евгений Владимирович</dc:creator>
  <cp:lastModifiedBy>Кордова Алина Владимировна</cp:lastModifiedBy>
  <cp:lastPrinted>2024-09-25T10:57:04Z</cp:lastPrinted>
  <dcterms:created xsi:type="dcterms:W3CDTF">2015-03-04T15:04:04Z</dcterms:created>
  <dcterms:modified xsi:type="dcterms:W3CDTF">2025-01-31T13:03:57Z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10e4ac7b-26ac-494d-8ff7-5ed760516b2a</vt:lpwstr>
  </property>
  <property fmtid="{D5CDD505-2E9C-101B-9397-08002B2CF9AE}" pid="3" name="ContentTypeId">
    <vt:lpwstr>0x01010078FD6ED52E620E4A8315EAC119B78A04</vt:lpwstr>
  </property>
</Properties>
</file>