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geise/Desktop/SAL 213 R Folder/Assignment 5:6/"/>
    </mc:Choice>
  </mc:AlternateContent>
  <xr:revisionPtr revIDLastSave="0" documentId="13_ncr:1_{DBD1DC1F-452E-DC46-ABA6-4930592EECB1}" xr6:coauthVersionLast="47" xr6:coauthVersionMax="47" xr10:uidLastSave="{00000000-0000-0000-0000-000000000000}"/>
  <bookViews>
    <workbookView xWindow="5800" yWindow="3080" windowWidth="27880" windowHeight="15700" firstSheet="1" activeTab="1" xr2:uid="{4AA08372-26CF-C045-B844-F027539172D5}"/>
  </bookViews>
  <sheets>
    <sheet name="WNBA Regression 1" sheetId="3" r:id="rId1"/>
    <sheet name="WNBA VIF" sheetId="2" r:id="rId2"/>
    <sheet name="WNBA Regression 2" sheetId="1" r:id="rId3"/>
    <sheet name="2015 CFB Regression" sheetId="4" r:id="rId4"/>
    <sheet name="Robust Errors" sheetId="6" r:id="rId5"/>
    <sheet name="ACC Autocorrelation Averages" sheetId="7" r:id="rId6"/>
    <sheet name="HAC Standard Error" sheetId="8" r:id="rId7"/>
    <sheet name="Functional Form Test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9" l="1"/>
  <c r="F14" i="9" s="1"/>
  <c r="F9" i="9"/>
  <c r="F10" i="9" s="1"/>
  <c r="C6" i="9"/>
  <c r="C5" i="9"/>
  <c r="F5" i="9" s="1"/>
  <c r="H4" i="7"/>
  <c r="H5" i="7"/>
  <c r="H6" i="7"/>
  <c r="H7" i="7"/>
  <c r="H8" i="7"/>
  <c r="H9" i="7"/>
  <c r="H10" i="7"/>
  <c r="H11" i="7"/>
  <c r="H12" i="7"/>
  <c r="H13" i="7"/>
  <c r="H14" i="7"/>
  <c r="H15" i="7"/>
  <c r="H3" i="7"/>
  <c r="F6" i="9" l="1"/>
</calcChain>
</file>

<file path=xl/sharedStrings.xml><?xml version="1.0" encoding="utf-8"?>
<sst xmlns="http://schemas.openxmlformats.org/spreadsheetml/2006/main" count="156" uniqueCount="102">
  <si>
    <t>Dependent variable:</t>
  </si>
  <si>
    <r>
      <t>0.028</t>
    </r>
    <r>
      <rPr>
        <vertAlign val="superscript"/>
        <sz val="12"/>
        <color theme="1"/>
        <rFont val="-webkit-standard"/>
      </rPr>
      <t>***</t>
    </r>
  </si>
  <si>
    <r>
      <t>0.013</t>
    </r>
    <r>
      <rPr>
        <vertAlign val="superscript"/>
        <sz val="12"/>
        <color theme="1"/>
        <rFont val="-webkit-standard"/>
      </rPr>
      <t>***</t>
    </r>
  </si>
  <si>
    <r>
      <t>0.027</t>
    </r>
    <r>
      <rPr>
        <vertAlign val="superscript"/>
        <sz val="12"/>
        <color theme="1"/>
        <rFont val="-webkit-standard"/>
      </rPr>
      <t>**</t>
    </r>
  </si>
  <si>
    <r>
      <t>0.061</t>
    </r>
    <r>
      <rPr>
        <vertAlign val="superscript"/>
        <sz val="12"/>
        <color theme="1"/>
        <rFont val="-webkit-standard"/>
      </rPr>
      <t>***</t>
    </r>
  </si>
  <si>
    <r>
      <t>-0.033</t>
    </r>
    <r>
      <rPr>
        <vertAlign val="superscript"/>
        <sz val="12"/>
        <color theme="1"/>
        <rFont val="-webkit-standard"/>
      </rPr>
      <t>***</t>
    </r>
  </si>
  <si>
    <t>Constant</t>
  </si>
  <si>
    <r>
      <t>-2.217</t>
    </r>
    <r>
      <rPr>
        <vertAlign val="superscript"/>
        <sz val="12"/>
        <color theme="1"/>
        <rFont val="-webkit-standard"/>
      </rPr>
      <t>***</t>
    </r>
  </si>
  <si>
    <t>Observations</t>
  </si>
  <si>
    <r>
      <t>R</t>
    </r>
    <r>
      <rPr>
        <vertAlign val="superscript"/>
        <sz val="12"/>
        <color theme="1"/>
        <rFont val="-webkit-standard"/>
      </rPr>
      <t>2</t>
    </r>
  </si>
  <si>
    <r>
      <t>Adjusted R</t>
    </r>
    <r>
      <rPr>
        <vertAlign val="superscript"/>
        <sz val="12"/>
        <color theme="1"/>
        <rFont val="-webkit-standard"/>
      </rPr>
      <t>2</t>
    </r>
  </si>
  <si>
    <t>Residual Std. Error</t>
  </si>
  <si>
    <t>0.090 (df = 101)</t>
  </si>
  <si>
    <t>F Statistic</t>
  </si>
  <si>
    <r>
      <t>46.656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 (df = 6; 101)</t>
    </r>
  </si>
  <si>
    <t>Note:</t>
  </si>
  <si>
    <r>
      <t>*</t>
    </r>
    <r>
      <rPr>
        <sz val="12"/>
        <color theme="1"/>
        <rFont val="-webkit-standard"/>
      </rPr>
      <t>p&lt;0.1; </t>
    </r>
    <r>
      <rPr>
        <vertAlign val="superscript"/>
        <sz val="12"/>
        <color theme="1"/>
        <rFont val="-webkit-standard"/>
      </rPr>
      <t>**</t>
    </r>
    <r>
      <rPr>
        <sz val="12"/>
        <color theme="1"/>
        <rFont val="-webkit-standard"/>
      </rPr>
      <t>p&lt;0.05; 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p&lt;0.01</t>
    </r>
  </si>
  <si>
    <r>
      <t>0.015</t>
    </r>
    <r>
      <rPr>
        <vertAlign val="superscript"/>
        <sz val="12"/>
        <color theme="1"/>
        <rFont val="-webkit-standard"/>
      </rPr>
      <t>***</t>
    </r>
  </si>
  <si>
    <r>
      <t>0.009</t>
    </r>
    <r>
      <rPr>
        <vertAlign val="superscript"/>
        <sz val="12"/>
        <color theme="1"/>
        <rFont val="-webkit-standard"/>
      </rPr>
      <t>***</t>
    </r>
  </si>
  <si>
    <t>DREB</t>
  </si>
  <si>
    <r>
      <t>0.030</t>
    </r>
    <r>
      <rPr>
        <vertAlign val="superscript"/>
        <sz val="12"/>
        <color theme="1"/>
        <rFont val="-webkit-standard"/>
      </rPr>
      <t>**</t>
    </r>
  </si>
  <si>
    <t>TRB</t>
  </si>
  <si>
    <t>STL</t>
  </si>
  <si>
    <t>TOV</t>
  </si>
  <si>
    <r>
      <t>0.501</t>
    </r>
    <r>
      <rPr>
        <vertAlign val="superscript"/>
        <sz val="12"/>
        <color theme="1"/>
        <rFont val="-webkit-standard"/>
      </rPr>
      <t>***</t>
    </r>
  </si>
  <si>
    <t>0.064 (df = 101)</t>
  </si>
  <si>
    <r>
      <t>106.228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 (df = 6; 101)</t>
    </r>
  </si>
  <si>
    <t>stadium_age</t>
  </si>
  <si>
    <t>Recruiting_Strength</t>
  </si>
  <si>
    <t>Ranked_Opp</t>
  </si>
  <si>
    <t>Nationally_Televised_Home_Games</t>
  </si>
  <si>
    <t>Power5_School</t>
  </si>
  <si>
    <t>Season_Win_Total</t>
  </si>
  <si>
    <t>Stadium Age</t>
  </si>
  <si>
    <t>Recruiting Strength</t>
  </si>
  <si>
    <t>Ranked Opp</t>
  </si>
  <si>
    <t>Nationally Televised Home Games</t>
  </si>
  <si>
    <t>Power 5 School</t>
  </si>
  <si>
    <t>Season Win Total</t>
  </si>
  <si>
    <t>AVG Attendance</t>
  </si>
  <si>
    <t>Team FG%</t>
  </si>
  <si>
    <t>Team 3P%</t>
  </si>
  <si>
    <t>Team DREB</t>
  </si>
  <si>
    <t>Team TRB</t>
  </si>
  <si>
    <t>Team STL</t>
  </si>
  <si>
    <t>Team TOV</t>
  </si>
  <si>
    <t>WIN%</t>
  </si>
  <si>
    <t>FG%</t>
  </si>
  <si>
    <t>3Pt%</t>
  </si>
  <si>
    <t>I(stadium_age2)</t>
  </si>
  <si>
    <r>
      <t>390.250</t>
    </r>
    <r>
      <rPr>
        <vertAlign val="superscript"/>
        <sz val="12"/>
        <color theme="1"/>
        <rFont val="-webkit-standard"/>
      </rPr>
      <t>***</t>
    </r>
  </si>
  <si>
    <r>
      <t>-31,007.100</t>
    </r>
    <r>
      <rPr>
        <vertAlign val="superscript"/>
        <sz val="12"/>
        <color theme="1"/>
        <rFont val="-webkit-standard"/>
      </rPr>
      <t>***</t>
    </r>
  </si>
  <si>
    <t>12,433.040 (df = 74)</t>
  </si>
  <si>
    <r>
      <t>39.775</t>
    </r>
    <r>
      <rPr>
        <vertAlign val="superscript"/>
        <sz val="12"/>
        <color theme="1"/>
        <rFont val="-webkit-standard"/>
      </rPr>
      <t>***</t>
    </r>
    <r>
      <rPr>
        <sz val="12"/>
        <color theme="1"/>
        <rFont val="-webkit-standard"/>
      </rPr>
      <t> (df = 7; 74)</t>
    </r>
  </si>
  <si>
    <t>(Stadium Age)^2</t>
  </si>
  <si>
    <t>Robust Standard Errors</t>
  </si>
  <si>
    <t>Regular Standard Errors</t>
  </si>
  <si>
    <t>Ranked Opponents</t>
  </si>
  <si>
    <t>Power 5 Schools</t>
  </si>
  <si>
    <t>Intercept</t>
  </si>
  <si>
    <t>Independent Variables</t>
  </si>
  <si>
    <t>Boston College</t>
  </si>
  <si>
    <t>ACC Team</t>
  </si>
  <si>
    <t>lag1</t>
  </si>
  <si>
    <t>lag2</t>
  </si>
  <si>
    <t>lag3</t>
  </si>
  <si>
    <t>lag4</t>
  </si>
  <si>
    <t>lag5</t>
  </si>
  <si>
    <t>Clemson</t>
  </si>
  <si>
    <t>Duke</t>
  </si>
  <si>
    <t>Floriida St</t>
  </si>
  <si>
    <t>Georgia Tech</t>
  </si>
  <si>
    <t>Louisville</t>
  </si>
  <si>
    <t>North Carolina</t>
  </si>
  <si>
    <t>Maryland</t>
  </si>
  <si>
    <t>Pittsburgh</t>
  </si>
  <si>
    <t>Syracuse</t>
  </si>
  <si>
    <t>Virginia</t>
  </si>
  <si>
    <t>Virginia Tech</t>
  </si>
  <si>
    <t>Wake Forest</t>
  </si>
  <si>
    <t>Average</t>
  </si>
  <si>
    <t>OLS Standard Errors</t>
  </si>
  <si>
    <t>HAC Standard Errors</t>
  </si>
  <si>
    <t>(Stadium_Age^2)</t>
  </si>
  <si>
    <t>Season</t>
  </si>
  <si>
    <t>National TV. Home Games</t>
  </si>
  <si>
    <t xml:space="preserve">American Conference </t>
  </si>
  <si>
    <t xml:space="preserve">Big 10 Conference </t>
  </si>
  <si>
    <t xml:space="preserve">Big 12 Conference </t>
  </si>
  <si>
    <t>Conference USA</t>
  </si>
  <si>
    <t xml:space="preserve">Mountain West Conference </t>
  </si>
  <si>
    <t xml:space="preserve">PAC-12 Conference </t>
  </si>
  <si>
    <t xml:space="preserve">Southeast Conference </t>
  </si>
  <si>
    <t>Error Type</t>
  </si>
  <si>
    <t>RSS1</t>
  </si>
  <si>
    <t>RSS2</t>
  </si>
  <si>
    <t>λ</t>
  </si>
  <si>
    <t>λ p-value</t>
  </si>
  <si>
    <t>Age quadratic</t>
  </si>
  <si>
    <t>Conference</t>
  </si>
  <si>
    <t>Stat Category</t>
  </si>
  <si>
    <t>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</si>
</sst>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0.000"/>
    <numFmt numFmtId="170" formatCode="#,##0.000"/>
    <numFmt numFmtId="175" formatCode="0.00000"/>
    <numFmt numFmtId="176" formatCode="0.0000"/>
  </numFmts>
  <fonts count="6">
    <font>
      <sz val="12"/>
      <color theme="1"/>
      <name val="Calibri"/>
      <family val="2"/>
      <scheme val="minor"/>
    </font>
    <font>
      <sz val="12"/>
      <color theme="1"/>
      <name val="-webkit-standard"/>
    </font>
    <font>
      <i/>
      <sz val="12"/>
      <color theme="1"/>
      <name val="-webkit-standard"/>
    </font>
    <font>
      <vertAlign val="superscript"/>
      <sz val="12"/>
      <color theme="1"/>
      <name val="-webkit-standard"/>
    </font>
    <font>
      <sz val="12"/>
      <color theme="1"/>
      <name val="Calibri (Body)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9" fontId="1" fillId="2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" fontId="1" fillId="0" borderId="0" xfId="0" applyNumberFormat="1" applyFont="1"/>
    <xf numFmtId="170" fontId="1" fillId="2" borderId="0" xfId="0" applyNumberFormat="1" applyFont="1" applyFill="1" applyAlignment="1">
      <alignment horizontal="center"/>
    </xf>
    <xf numFmtId="170" fontId="1" fillId="2" borderId="2" xfId="0" applyNumberFormat="1" applyFont="1" applyFill="1" applyBorder="1" applyAlignment="1">
      <alignment horizontal="center"/>
    </xf>
    <xf numFmtId="169" fontId="1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  <xf numFmtId="170" fontId="0" fillId="0" borderId="0" xfId="0" applyNumberFormat="1" applyFont="1" applyFill="1" applyAlignment="1">
      <alignment horizontal="center"/>
    </xf>
    <xf numFmtId="169" fontId="0" fillId="0" borderId="0" xfId="0" applyNumberFormat="1" applyFont="1" applyFill="1" applyAlignment="1">
      <alignment horizontal="center"/>
    </xf>
    <xf numFmtId="4" fontId="0" fillId="0" borderId="0" xfId="0" applyNumberFormat="1" applyFont="1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75" fontId="0" fillId="2" borderId="7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1" fontId="0" fillId="0" borderId="0" xfId="0" applyNumberFormat="1"/>
    <xf numFmtId="176" fontId="0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1">
    <cellStyle name="Normal" xfId="0" builtinId="0"/>
  </cellStyles>
  <dxfs count="39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-webkit-standard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-webkit-standard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5" formatCode="0.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5" formatCode="0.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5" formatCode="0.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5" formatCode="0.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5" formatCode="0.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5" formatCode="0.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CA2A43-36B0-A44E-B3C5-3F6106E4A48F}" name="Table1" displayName="Table1" ref="E4:G12" totalsRowShown="0" headerRowDxfId="33" headerRowBorderDxfId="37" tableBorderDxfId="38">
  <autoFilter ref="E4:G12" xr:uid="{36CA2A43-36B0-A44E-B3C5-3F6106E4A48F}">
    <filterColumn colId="0" hiddenButton="1"/>
    <filterColumn colId="1" hiddenButton="1"/>
    <filterColumn colId="2" hiddenButton="1"/>
  </autoFilter>
  <tableColumns count="3">
    <tableColumn id="1" xr3:uid="{BD36DA9D-17C5-284F-800E-772699597B0D}" name="Independent Variables" dataDxfId="36"/>
    <tableColumn id="2" xr3:uid="{ED4F2902-386B-7C49-99CF-CCFC86748B9D}" name="Regular Standard Errors" dataDxfId="35"/>
    <tableColumn id="3" xr3:uid="{BFB56B3C-34BD-3D41-AEE4-57654F5EA943}" name="Robust Standard Errors" dataDxfId="3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542215-CE0D-3942-A1D5-318ED2BDADBA}" name="Table2" displayName="Table2" ref="B2:H15" totalsRowShown="0" headerRowDxfId="30" dataDxfId="22" headerRowBorderDxfId="31" tableBorderDxfId="32">
  <autoFilter ref="B2:H15" xr:uid="{D2542215-CE0D-3942-A1D5-318ED2BDAD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0E1F013-7B5F-8246-A3A8-C3278B44080C}" name="ACC Team" dataDxfId="29"/>
    <tableColumn id="2" xr3:uid="{801C0675-0F3B-1241-9EC9-B55041AB91F4}" name="lag1" dataDxfId="28"/>
    <tableColumn id="3" xr3:uid="{D7EE13BF-A232-DC4B-B72D-28B06C08A264}" name="lag2" dataDxfId="27"/>
    <tableColumn id="4" xr3:uid="{1D788D31-25D9-EE41-855D-CC3D6D82F9AF}" name="lag3" dataDxfId="26"/>
    <tableColumn id="5" xr3:uid="{0C00261A-C68A-DE4A-8222-8721B132E4DD}" name="lag4" dataDxfId="25"/>
    <tableColumn id="6" xr3:uid="{3DD3D55E-B46F-8A4A-B8CE-E272F890B981}" name="lag5" dataDxfId="24"/>
    <tableColumn id="7" xr3:uid="{3FE91DCD-B9F0-174C-8047-80D4B3D405A2}" name="Average" dataDxfId="23">
      <calculatedColumnFormula>AVERAGE(C3:G3)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244816-7D78-3E40-83C9-3329F9E0961D}" name="Table5" displayName="Table5" ref="B4:J6" totalsRowShown="0" headerRowDxfId="21" dataDxfId="20">
  <autoFilter ref="B4:J6" xr:uid="{7C244816-7D78-3E40-83C9-3329F9E096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92FA07C-1A3E-8642-B014-F73BC40B25DE}" name="Error Type" dataDxfId="17"/>
    <tableColumn id="2" xr3:uid="{39D92040-8E55-014E-9BEF-E9FF1F5B83EC}" name="Intercept" dataDxfId="16"/>
    <tableColumn id="3" xr3:uid="{A870C832-CDD9-6C40-8411-F1623D41799E}" name="Stadium Age" dataDxfId="15"/>
    <tableColumn id="4" xr3:uid="{254E9FCC-DE30-B94F-9231-BE7D3290C6DD}" name="(Stadium_Age^2)" dataDxfId="14"/>
    <tableColumn id="5" xr3:uid="{155EC276-17A3-7149-BD02-4C29973D021A}" name="Recruiting Strength" dataDxfId="13"/>
    <tableColumn id="6" xr3:uid="{2BA64A78-483F-0941-8F79-739A77FE4A95}" name="Ranked Opp" dataDxfId="12"/>
    <tableColumn id="7" xr3:uid="{56FCC60D-F4B2-1841-86FD-B6D94C627CE6}" name="National TV. Home Games" dataDxfId="11"/>
    <tableColumn id="8" xr3:uid="{5D73E45B-61A7-AE49-A310-41FF469EF8A5}" name="Power 5 School" dataDxfId="10"/>
    <tableColumn id="9" xr3:uid="{7F182095-F529-8748-AE7F-D2E8EF12B6F8}" name="Season Win Total" dataDxfId="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3B4EA-9232-C24A-B714-ECE7699FA3AB}" name="Table6" displayName="Table6" ref="B7:J9" totalsRowShown="0" headerRowDxfId="19" dataDxfId="18">
  <autoFilter ref="B7:J9" xr:uid="{B173B4EA-9232-C24A-B714-ECE7699FA3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6D38BDC-648A-084B-AD25-1E13C96100A0}" name="Error Type" dataDxfId="8"/>
    <tableColumn id="2" xr3:uid="{87DDE68C-DFF5-E040-A3CF-A3ED7A55B088}" name="American Conference " dataDxfId="7"/>
    <tableColumn id="3" xr3:uid="{A298BDFB-BBFD-3448-95FA-E436ADBAD5D1}" name="Big 10 Conference " dataDxfId="6"/>
    <tableColumn id="4" xr3:uid="{6CF9DF90-3F9C-1449-B508-1FFE5C2E84CC}" name="Big 12 Conference " dataDxfId="5"/>
    <tableColumn id="5" xr3:uid="{CA3644D3-28A9-9449-BF5D-BABC92B97050}" name="Conference USA" dataDxfId="4"/>
    <tableColumn id="6" xr3:uid="{EAAB26D6-435B-6248-8DBF-4CB6F0065D85}" name="Mountain West Conference " dataDxfId="3"/>
    <tableColumn id="7" xr3:uid="{292F3FE8-DBEA-1C4C-9CDF-BFFD51323A32}" name="PAC-12 Conference " dataDxfId="2"/>
    <tableColumn id="8" xr3:uid="{8911F411-66DC-6B40-BFB3-5F907E59E311}" name="Southeast Conference " dataDxfId="1"/>
    <tableColumn id="9" xr3:uid="{6C1CB6FE-EBC9-6642-B154-8DC1B6988CA9}" name="Season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E728-8C25-6C49-AD0C-C1F586B8843C}">
  <dimension ref="B3:C25"/>
  <sheetViews>
    <sheetView workbookViewId="0">
      <selection activeCell="B4" sqref="B4:C25"/>
    </sheetView>
  </sheetViews>
  <sheetFormatPr baseColWidth="10" defaultRowHeight="16"/>
  <cols>
    <col min="2" max="2" width="16.5" bestFit="1" customWidth="1"/>
    <col min="3" max="3" width="23.1640625" bestFit="1" customWidth="1"/>
  </cols>
  <sheetData>
    <row r="3" spans="2:3">
      <c r="B3" s="1"/>
    </row>
    <row r="4" spans="2:3">
      <c r="B4" s="6"/>
      <c r="C4" s="7" t="s">
        <v>0</v>
      </c>
    </row>
    <row r="5" spans="2:3">
      <c r="B5" s="6"/>
      <c r="C5" s="6" t="s">
        <v>46</v>
      </c>
    </row>
    <row r="6" spans="2:3" ht="18">
      <c r="B6" s="8" t="s">
        <v>47</v>
      </c>
      <c r="C6" s="8" t="s">
        <v>17</v>
      </c>
    </row>
    <row r="7" spans="2:3">
      <c r="B7" s="8"/>
      <c r="C7" s="8">
        <v>5.0000000000000001E-3</v>
      </c>
    </row>
    <row r="8" spans="2:3" ht="18">
      <c r="B8" s="8" t="s">
        <v>48</v>
      </c>
      <c r="C8" s="8" t="s">
        <v>18</v>
      </c>
    </row>
    <row r="9" spans="2:3">
      <c r="B9" s="8"/>
      <c r="C9" s="8">
        <v>2E-3</v>
      </c>
    </row>
    <row r="10" spans="2:3" ht="18">
      <c r="B10" s="8" t="s">
        <v>19</v>
      </c>
      <c r="C10" s="8" t="s">
        <v>20</v>
      </c>
    </row>
    <row r="11" spans="2:3">
      <c r="B11" s="8"/>
      <c r="C11" s="8">
        <v>1.2999999999999999E-2</v>
      </c>
    </row>
    <row r="12" spans="2:3">
      <c r="B12" s="8" t="s">
        <v>21</v>
      </c>
      <c r="C12" s="8">
        <v>5.0000000000000001E-3</v>
      </c>
    </row>
    <row r="13" spans="2:3">
      <c r="B13" s="8"/>
      <c r="C13" s="8">
        <v>6.0000000000000001E-3</v>
      </c>
    </row>
    <row r="14" spans="2:3">
      <c r="B14" s="8" t="s">
        <v>22</v>
      </c>
      <c r="C14" s="8">
        <v>-5.0000000000000001E-3</v>
      </c>
    </row>
    <row r="15" spans="2:3">
      <c r="B15" s="8"/>
      <c r="C15" s="8">
        <v>1.2E-2</v>
      </c>
    </row>
    <row r="16" spans="2:3" ht="18">
      <c r="B16" s="8" t="s">
        <v>23</v>
      </c>
      <c r="C16" s="8">
        <v>-5.1999999999999998E-2</v>
      </c>
    </row>
    <row r="17" spans="2:3">
      <c r="B17" s="8"/>
      <c r="C17" s="8">
        <v>8.9999999999999993E-3</v>
      </c>
    </row>
    <row r="18" spans="2:3" ht="18">
      <c r="B18" s="8" t="s">
        <v>6</v>
      </c>
      <c r="C18" s="8" t="s">
        <v>24</v>
      </c>
    </row>
    <row r="19" spans="2:3">
      <c r="B19" s="9"/>
      <c r="C19" s="9">
        <v>6.0000000000000001E-3</v>
      </c>
    </row>
    <row r="20" spans="2:3">
      <c r="B20" s="8" t="s">
        <v>8</v>
      </c>
      <c r="C20" s="8">
        <v>108</v>
      </c>
    </row>
    <row r="21" spans="2:3" ht="18">
      <c r="B21" s="8" t="s">
        <v>9</v>
      </c>
      <c r="C21" s="8">
        <v>0.86299999999999999</v>
      </c>
    </row>
    <row r="22" spans="2:3" ht="18">
      <c r="B22" s="8" t="s">
        <v>10</v>
      </c>
      <c r="C22" s="8">
        <v>0.85499999999999998</v>
      </c>
    </row>
    <row r="23" spans="2:3">
      <c r="B23" s="8" t="s">
        <v>11</v>
      </c>
      <c r="C23" s="8" t="s">
        <v>25</v>
      </c>
    </row>
    <row r="24" spans="2:3" ht="18">
      <c r="B24" s="9" t="s">
        <v>13</v>
      </c>
      <c r="C24" s="9" t="s">
        <v>26</v>
      </c>
    </row>
    <row r="25" spans="2:3" ht="18">
      <c r="B25" s="10" t="s">
        <v>15</v>
      </c>
      <c r="C25" s="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D827-40FA-D049-9EE0-3B4EAAAE54BA}">
  <dimension ref="A5:G6"/>
  <sheetViews>
    <sheetView tabSelected="1" workbookViewId="0">
      <selection activeCell="W2" sqref="W2"/>
    </sheetView>
  </sheetViews>
  <sheetFormatPr baseColWidth="10" defaultRowHeight="16"/>
  <cols>
    <col min="1" max="1" width="12.1640625" bestFit="1" customWidth="1"/>
    <col min="2" max="3" width="6.1640625" bestFit="1" customWidth="1"/>
    <col min="4" max="4" width="7.1640625" bestFit="1" customWidth="1"/>
    <col min="5" max="7" width="6.1640625" bestFit="1" customWidth="1"/>
  </cols>
  <sheetData>
    <row r="5" spans="1:7">
      <c r="A5" s="13" t="s">
        <v>100</v>
      </c>
      <c r="B5" s="13" t="s">
        <v>47</v>
      </c>
      <c r="C5" s="13" t="s">
        <v>48</v>
      </c>
      <c r="D5" s="13" t="s">
        <v>19</v>
      </c>
      <c r="E5" s="13" t="s">
        <v>21</v>
      </c>
      <c r="F5" s="13" t="s">
        <v>22</v>
      </c>
      <c r="G5" s="13" t="s">
        <v>23</v>
      </c>
    </row>
    <row r="6" spans="1:7">
      <c r="A6" s="14" t="s">
        <v>101</v>
      </c>
      <c r="B6" s="14">
        <v>9.4489999999999998</v>
      </c>
      <c r="C6" s="14">
        <v>1.365</v>
      </c>
      <c r="D6" s="14">
        <v>22.395</v>
      </c>
      <c r="E6" s="14">
        <v>6.9870000000000001</v>
      </c>
      <c r="F6" s="14">
        <v>4.8109999999999999</v>
      </c>
      <c r="G6" s="14">
        <v>6.5919999999999996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7692-ECE0-5943-8CEA-9540AFD0FBCE}">
  <dimension ref="A1:B23"/>
  <sheetViews>
    <sheetView workbookViewId="0">
      <selection activeCell="A2" sqref="A2:B23"/>
    </sheetView>
  </sheetViews>
  <sheetFormatPr baseColWidth="10" defaultRowHeight="16"/>
  <cols>
    <col min="1" max="1" width="16.5" style="5" bestFit="1" customWidth="1"/>
    <col min="2" max="2" width="23.1640625" bestFit="1" customWidth="1"/>
  </cols>
  <sheetData>
    <row r="1" spans="1:2">
      <c r="A1" s="4"/>
    </row>
    <row r="2" spans="1:2">
      <c r="A2" s="6"/>
      <c r="B2" s="7" t="s">
        <v>0</v>
      </c>
    </row>
    <row r="3" spans="1:2">
      <c r="A3" s="6"/>
      <c r="B3" s="6" t="s">
        <v>46</v>
      </c>
    </row>
    <row r="4" spans="1:2" ht="18">
      <c r="A4" s="8" t="s">
        <v>40</v>
      </c>
      <c r="B4" s="8" t="s">
        <v>1</v>
      </c>
    </row>
    <row r="5" spans="1:2">
      <c r="A5" s="8"/>
      <c r="B5" s="8">
        <v>5.0000000000000001E-3</v>
      </c>
    </row>
    <row r="6" spans="1:2" ht="18">
      <c r="A6" s="8" t="s">
        <v>41</v>
      </c>
      <c r="B6" s="8" t="s">
        <v>2</v>
      </c>
    </row>
    <row r="7" spans="1:2">
      <c r="A7" s="8"/>
      <c r="B7" s="8">
        <v>4.0000000000000001E-3</v>
      </c>
    </row>
    <row r="8" spans="1:2" ht="18">
      <c r="A8" s="8" t="s">
        <v>42</v>
      </c>
      <c r="B8" s="8" t="s">
        <v>3</v>
      </c>
    </row>
    <row r="9" spans="1:2">
      <c r="A9" s="8"/>
      <c r="B9" s="8">
        <v>1.0999999999999999E-2</v>
      </c>
    </row>
    <row r="10" spans="1:2">
      <c r="A10" s="8" t="s">
        <v>43</v>
      </c>
      <c r="B10" s="8">
        <v>1.0999999999999999E-2</v>
      </c>
    </row>
    <row r="11" spans="1:2">
      <c r="A11" s="8"/>
      <c r="B11" s="8">
        <v>8.0000000000000002E-3</v>
      </c>
    </row>
    <row r="12" spans="1:2" ht="18">
      <c r="A12" s="8" t="s">
        <v>44</v>
      </c>
      <c r="B12" s="8" t="s">
        <v>4</v>
      </c>
    </row>
    <row r="13" spans="1:2">
      <c r="A13" s="8"/>
      <c r="B13" s="8">
        <v>1.0999999999999999E-2</v>
      </c>
    </row>
    <row r="14" spans="1:2" ht="18">
      <c r="A14" s="8" t="s">
        <v>45</v>
      </c>
      <c r="B14" s="8" t="s">
        <v>5</v>
      </c>
    </row>
    <row r="15" spans="1:2">
      <c r="A15" s="8"/>
      <c r="B15" s="8">
        <v>7.0000000000000001E-3</v>
      </c>
    </row>
    <row r="16" spans="1:2" ht="18">
      <c r="A16" s="8" t="s">
        <v>6</v>
      </c>
      <c r="B16" s="8" t="s">
        <v>7</v>
      </c>
    </row>
    <row r="17" spans="1:2">
      <c r="A17" s="9"/>
      <c r="B17" s="12">
        <v>0.25</v>
      </c>
    </row>
    <row r="18" spans="1:2">
      <c r="A18" s="8" t="s">
        <v>8</v>
      </c>
      <c r="B18" s="8">
        <v>108</v>
      </c>
    </row>
    <row r="19" spans="1:2" ht="18">
      <c r="A19" s="8" t="s">
        <v>9</v>
      </c>
      <c r="B19" s="8">
        <v>0.73499999999999999</v>
      </c>
    </row>
    <row r="20" spans="1:2" ht="18">
      <c r="A20" s="8" t="s">
        <v>10</v>
      </c>
      <c r="B20" s="8">
        <v>0.71899999999999997</v>
      </c>
    </row>
    <row r="21" spans="1:2">
      <c r="A21" s="8" t="s">
        <v>11</v>
      </c>
      <c r="B21" s="8" t="s">
        <v>12</v>
      </c>
    </row>
    <row r="22" spans="1:2" ht="18">
      <c r="A22" s="9" t="s">
        <v>13</v>
      </c>
      <c r="B22" s="9" t="s">
        <v>14</v>
      </c>
    </row>
    <row r="23" spans="1:2" ht="18">
      <c r="A23" s="10" t="s">
        <v>15</v>
      </c>
      <c r="B23" s="1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D2D1-DE19-2842-A2C9-F926FA5CC8E3}">
  <dimension ref="B4:F28"/>
  <sheetViews>
    <sheetView workbookViewId="0">
      <selection activeCell="C22" activeCellId="7" sqref="C8 C10 C12 C14 C16 C18 C20 C22"/>
    </sheetView>
  </sheetViews>
  <sheetFormatPr baseColWidth="10" defaultRowHeight="16"/>
  <cols>
    <col min="2" max="2" width="29.1640625" bestFit="1" customWidth="1"/>
    <col min="3" max="3" width="23.1640625" bestFit="1" customWidth="1"/>
    <col min="5" max="5" width="14.83203125" bestFit="1" customWidth="1"/>
    <col min="6" max="6" width="16.33203125" bestFit="1" customWidth="1"/>
  </cols>
  <sheetData>
    <row r="4" spans="2:6">
      <c r="B4" s="1"/>
    </row>
    <row r="5" spans="2:6">
      <c r="B5" s="6"/>
      <c r="C5" s="7" t="s">
        <v>0</v>
      </c>
    </row>
    <row r="6" spans="2:6">
      <c r="B6" s="9"/>
      <c r="C6" s="9" t="s">
        <v>39</v>
      </c>
      <c r="E6" s="20"/>
      <c r="F6" s="20"/>
    </row>
    <row r="7" spans="2:6">
      <c r="B7" s="8" t="s">
        <v>33</v>
      </c>
      <c r="C7" s="8">
        <v>32.073</v>
      </c>
      <c r="E7" s="20"/>
      <c r="F7" s="20"/>
    </row>
    <row r="8" spans="2:6" ht="19">
      <c r="B8" s="8"/>
      <c r="C8" s="8">
        <v>198.55600000000001</v>
      </c>
      <c r="E8" s="20"/>
      <c r="F8" s="20"/>
    </row>
    <row r="9" spans="2:6">
      <c r="B9" s="8" t="s">
        <v>54</v>
      </c>
      <c r="C9" s="8">
        <v>0.69699999999999995</v>
      </c>
      <c r="E9" s="21"/>
      <c r="F9" s="21"/>
    </row>
    <row r="10" spans="2:6">
      <c r="B10" s="8"/>
      <c r="C10" s="8">
        <v>1.748</v>
      </c>
      <c r="E10" s="20"/>
      <c r="F10" s="20"/>
    </row>
    <row r="11" spans="2:6" ht="18">
      <c r="B11" s="8" t="s">
        <v>34</v>
      </c>
      <c r="C11" s="8" t="s">
        <v>50</v>
      </c>
      <c r="E11" s="21"/>
      <c r="F11" s="21"/>
    </row>
    <row r="12" spans="2:6">
      <c r="B12" s="8"/>
      <c r="C12" s="8">
        <v>47.226999999999997</v>
      </c>
      <c r="E12" s="20"/>
      <c r="F12" s="22"/>
    </row>
    <row r="13" spans="2:6" ht="19">
      <c r="B13" s="8" t="s">
        <v>35</v>
      </c>
      <c r="C13" s="16">
        <v>1781.1110000000001</v>
      </c>
      <c r="E13" s="23"/>
      <c r="F13" s="20"/>
    </row>
    <row r="14" spans="2:6">
      <c r="B14" s="8"/>
      <c r="C14" s="16">
        <v>2009.864</v>
      </c>
    </row>
    <row r="15" spans="2:6">
      <c r="B15" s="8" t="s">
        <v>36</v>
      </c>
      <c r="C15" s="8">
        <v>435.23700000000002</v>
      </c>
    </row>
    <row r="16" spans="2:6">
      <c r="B16" s="8"/>
      <c r="C16" s="8">
        <v>967.53700000000003</v>
      </c>
    </row>
    <row r="17" spans="2:3">
      <c r="B17" s="8" t="s">
        <v>37</v>
      </c>
      <c r="C17" s="16">
        <v>-2492.5250000000001</v>
      </c>
    </row>
    <row r="18" spans="2:3">
      <c r="B18" s="8"/>
      <c r="C18" s="16">
        <v>4915.2449999999999</v>
      </c>
    </row>
    <row r="19" spans="2:3">
      <c r="B19" s="8" t="s">
        <v>38</v>
      </c>
      <c r="C19" s="8">
        <v>246.89599999999999</v>
      </c>
    </row>
    <row r="20" spans="2:3">
      <c r="B20" s="8"/>
      <c r="C20" s="18">
        <v>535.19000000000005</v>
      </c>
    </row>
    <row r="21" spans="2:3" ht="18">
      <c r="B21" s="8" t="s">
        <v>6</v>
      </c>
      <c r="C21" s="8" t="s">
        <v>51</v>
      </c>
    </row>
    <row r="22" spans="2:3">
      <c r="B22" s="9"/>
      <c r="C22" s="17">
        <v>7223.6620000000003</v>
      </c>
    </row>
    <row r="23" spans="2:3">
      <c r="B23" s="8" t="s">
        <v>8</v>
      </c>
      <c r="C23" s="8">
        <v>82</v>
      </c>
    </row>
    <row r="24" spans="2:3" ht="18">
      <c r="B24" s="8" t="s">
        <v>9</v>
      </c>
      <c r="C24" s="18">
        <v>0.79</v>
      </c>
    </row>
    <row r="25" spans="2:3" ht="18">
      <c r="B25" s="8" t="s">
        <v>10</v>
      </c>
      <c r="C25" s="18">
        <v>0.77</v>
      </c>
    </row>
    <row r="26" spans="2:3">
      <c r="B26" s="8" t="s">
        <v>11</v>
      </c>
      <c r="C26" s="8" t="s">
        <v>52</v>
      </c>
    </row>
    <row r="27" spans="2:3" ht="18">
      <c r="B27" s="9" t="s">
        <v>13</v>
      </c>
      <c r="C27" s="9" t="s">
        <v>53</v>
      </c>
    </row>
    <row r="28" spans="2:3" ht="18">
      <c r="B28" s="10" t="s">
        <v>15</v>
      </c>
      <c r="C28" s="11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CFD7-C21D-CF43-A76B-CF1A8A2FB9E8}">
  <dimension ref="B2:G20"/>
  <sheetViews>
    <sheetView workbookViewId="0">
      <selection activeCell="E4" sqref="E4:G12"/>
    </sheetView>
  </sheetViews>
  <sheetFormatPr baseColWidth="10" defaultRowHeight="16"/>
  <cols>
    <col min="2" max="2" width="30.6640625" bestFit="1" customWidth="1"/>
    <col min="3" max="3" width="23.1640625" bestFit="1" customWidth="1"/>
    <col min="5" max="5" width="29.83203125" bestFit="1" customWidth="1"/>
    <col min="6" max="6" width="23" customWidth="1"/>
    <col min="7" max="7" width="22.33203125" customWidth="1"/>
  </cols>
  <sheetData>
    <row r="2" spans="2:7">
      <c r="B2" s="1"/>
    </row>
    <row r="3" spans="2:7">
      <c r="B3" s="1"/>
      <c r="C3" s="2" t="s">
        <v>0</v>
      </c>
    </row>
    <row r="4" spans="2:7" ht="17" thickBot="1">
      <c r="B4" s="1" t="s">
        <v>27</v>
      </c>
      <c r="C4" s="1">
        <v>32.073</v>
      </c>
      <c r="E4" s="29" t="s">
        <v>60</v>
      </c>
      <c r="F4" s="30" t="s">
        <v>56</v>
      </c>
      <c r="G4" s="24" t="s">
        <v>55</v>
      </c>
    </row>
    <row r="5" spans="2:7">
      <c r="B5" s="1"/>
      <c r="C5" s="1">
        <v>173.006</v>
      </c>
      <c r="E5" s="27" t="s">
        <v>33</v>
      </c>
      <c r="F5" s="25">
        <v>173.006</v>
      </c>
      <c r="G5" s="25">
        <v>198.55600000000001</v>
      </c>
    </row>
    <row r="6" spans="2:7">
      <c r="B6" s="1" t="s">
        <v>49</v>
      </c>
      <c r="C6" s="1">
        <v>0.69699999999999995</v>
      </c>
      <c r="E6" s="28" t="s">
        <v>54</v>
      </c>
      <c r="F6" s="26">
        <v>1.7330000000000001</v>
      </c>
      <c r="G6" s="26">
        <v>1.748</v>
      </c>
    </row>
    <row r="7" spans="2:7">
      <c r="B7" s="1"/>
      <c r="C7" s="1">
        <v>1.7330000000000001</v>
      </c>
      <c r="E7" s="28" t="s">
        <v>34</v>
      </c>
      <c r="F7" s="26">
        <v>46.042000000000002</v>
      </c>
      <c r="G7" s="26">
        <v>47.226999999999997</v>
      </c>
    </row>
    <row r="8" spans="2:7" ht="18">
      <c r="B8" s="1" t="s">
        <v>28</v>
      </c>
      <c r="C8" s="1" t="s">
        <v>50</v>
      </c>
      <c r="E8" s="28" t="s">
        <v>57</v>
      </c>
      <c r="F8" s="26">
        <v>2424.663</v>
      </c>
      <c r="G8" s="26">
        <v>2009.864</v>
      </c>
    </row>
    <row r="9" spans="2:7">
      <c r="B9" s="1"/>
      <c r="C9" s="1">
        <v>46.042000000000002</v>
      </c>
      <c r="E9" s="28" t="s">
        <v>36</v>
      </c>
      <c r="F9" s="26">
        <v>1036.69</v>
      </c>
      <c r="G9" s="26">
        <v>967.53700000000003</v>
      </c>
    </row>
    <row r="10" spans="2:7">
      <c r="B10" s="1" t="s">
        <v>29</v>
      </c>
      <c r="C10" s="15">
        <v>1781.1110000000001</v>
      </c>
      <c r="E10" s="28" t="s">
        <v>58</v>
      </c>
      <c r="F10" s="26">
        <v>4576.826</v>
      </c>
      <c r="G10" s="26">
        <v>4915.2449999999999</v>
      </c>
    </row>
    <row r="11" spans="2:7">
      <c r="B11" s="1"/>
      <c r="C11" s="15">
        <v>2424.663</v>
      </c>
      <c r="D11" s="19"/>
      <c r="E11" s="28" t="s">
        <v>38</v>
      </c>
      <c r="F11" s="26">
        <v>532.78899999999999</v>
      </c>
      <c r="G11" s="26">
        <v>535.19000000000005</v>
      </c>
    </row>
    <row r="12" spans="2:7">
      <c r="B12" s="1" t="s">
        <v>30</v>
      </c>
      <c r="C12" s="1">
        <v>435.23700000000002</v>
      </c>
      <c r="E12" s="28" t="s">
        <v>59</v>
      </c>
      <c r="F12" s="26">
        <v>6122.0879999999997</v>
      </c>
      <c r="G12" s="26">
        <v>7223.6620000000003</v>
      </c>
    </row>
    <row r="13" spans="2:7">
      <c r="B13" s="1"/>
      <c r="C13" s="15">
        <v>1036.69</v>
      </c>
    </row>
    <row r="14" spans="2:7">
      <c r="B14" s="1" t="s">
        <v>31</v>
      </c>
      <c r="C14" s="15">
        <v>-2492.5250000000001</v>
      </c>
    </row>
    <row r="15" spans="2:7">
      <c r="B15" s="1"/>
      <c r="C15" s="15">
        <v>4576.826</v>
      </c>
    </row>
    <row r="16" spans="2:7">
      <c r="B16" s="1" t="s">
        <v>32</v>
      </c>
      <c r="C16" s="1">
        <v>246.89599999999999</v>
      </c>
    </row>
    <row r="17" spans="2:3">
      <c r="B17" s="1"/>
      <c r="C17" s="1">
        <v>532.78899999999999</v>
      </c>
    </row>
    <row r="18" spans="2:3" ht="18">
      <c r="B18" s="1" t="s">
        <v>6</v>
      </c>
      <c r="C18" s="1" t="s">
        <v>51</v>
      </c>
    </row>
    <row r="19" spans="2:3">
      <c r="B19" s="1"/>
      <c r="C19" s="15">
        <v>-6122.0879999999997</v>
      </c>
    </row>
    <row r="20" spans="2:3" ht="18">
      <c r="B20" s="2" t="s">
        <v>15</v>
      </c>
      <c r="C20" s="3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F5433-3129-6F44-B556-C18DC339C076}">
  <dimension ref="B2:H15"/>
  <sheetViews>
    <sheetView workbookViewId="0">
      <selection activeCell="B2" sqref="B2:H15"/>
    </sheetView>
  </sheetViews>
  <sheetFormatPr baseColWidth="10" defaultRowHeight="16"/>
  <cols>
    <col min="2" max="2" width="13.33203125" bestFit="1" customWidth="1"/>
    <col min="3" max="8" width="8.33203125" bestFit="1" customWidth="1"/>
  </cols>
  <sheetData>
    <row r="2" spans="2:8" ht="17" thickBot="1">
      <c r="B2" s="33" t="s">
        <v>62</v>
      </c>
      <c r="C2" s="34" t="s">
        <v>63</v>
      </c>
      <c r="D2" s="34" t="s">
        <v>64</v>
      </c>
      <c r="E2" s="34" t="s">
        <v>65</v>
      </c>
      <c r="F2" s="35" t="s">
        <v>66</v>
      </c>
      <c r="G2" s="34" t="s">
        <v>67</v>
      </c>
      <c r="H2" s="34" t="s">
        <v>80</v>
      </c>
    </row>
    <row r="3" spans="2:8">
      <c r="B3" s="32" t="s">
        <v>61</v>
      </c>
      <c r="C3" s="31">
        <v>0.23359948</v>
      </c>
      <c r="D3" s="31">
        <v>-0.21088163300000001</v>
      </c>
      <c r="E3" s="31">
        <v>-0.45268148130000002</v>
      </c>
      <c r="F3" s="31">
        <v>-0.27967083999999998</v>
      </c>
      <c r="G3" s="31">
        <v>-8.0991158999999993E-2</v>
      </c>
      <c r="H3" s="31">
        <f>AVERAGE(C3:G3)</f>
        <v>-0.15812512666</v>
      </c>
    </row>
    <row r="4" spans="2:8">
      <c r="B4" s="32" t="s">
        <v>68</v>
      </c>
      <c r="C4" s="31">
        <v>8.3932039999999999E-2</v>
      </c>
      <c r="D4" s="31">
        <v>-4.9133389E-2</v>
      </c>
      <c r="E4" s="31">
        <v>-0.1740447853</v>
      </c>
      <c r="F4" s="31">
        <v>-0.52634608000000005</v>
      </c>
      <c r="G4" s="31">
        <v>-1.9919289999999999E-2</v>
      </c>
      <c r="H4" s="31">
        <f t="shared" ref="H4:H15" si="0">AVERAGE(C4:G4)</f>
        <v>-0.13710230086000003</v>
      </c>
    </row>
    <row r="5" spans="2:8">
      <c r="B5" s="32" t="s">
        <v>69</v>
      </c>
      <c r="C5" s="31">
        <v>-0.49028163000000002</v>
      </c>
      <c r="D5" s="31">
        <v>0.222500057</v>
      </c>
      <c r="E5" s="31">
        <v>-0.38560806949999998</v>
      </c>
      <c r="F5" s="31">
        <v>0.45602472999999999</v>
      </c>
      <c r="G5" s="31">
        <v>-0.34226312199999998</v>
      </c>
      <c r="H5" s="31">
        <f t="shared" si="0"/>
        <v>-0.10792560690000001</v>
      </c>
    </row>
    <row r="6" spans="2:8">
      <c r="B6" s="32" t="s">
        <v>70</v>
      </c>
      <c r="C6" s="31">
        <v>0.26598824999999998</v>
      </c>
      <c r="D6" s="31">
        <v>0.18364345600000001</v>
      </c>
      <c r="E6" s="31">
        <v>-6.5405800799999997E-2</v>
      </c>
      <c r="F6" s="31">
        <v>-8.0342010000000005E-2</v>
      </c>
      <c r="G6" s="31">
        <v>-0.333176427</v>
      </c>
      <c r="H6" s="31">
        <f t="shared" si="0"/>
        <v>-5.8585063600000041E-3</v>
      </c>
    </row>
    <row r="7" spans="2:8">
      <c r="B7" s="32" t="s">
        <v>71</v>
      </c>
      <c r="C7" s="31">
        <v>0.19800132000000001</v>
      </c>
      <c r="D7" s="31">
        <v>8.8596296000000005E-2</v>
      </c>
      <c r="E7" s="31">
        <v>-0.4571334467</v>
      </c>
      <c r="F7" s="31">
        <v>-0.22631820999999999</v>
      </c>
      <c r="G7" s="31">
        <v>-0.20959096599999999</v>
      </c>
      <c r="H7" s="31">
        <f t="shared" si="0"/>
        <v>-0.12128900134000001</v>
      </c>
    </row>
    <row r="8" spans="2:8">
      <c r="B8" s="32" t="s">
        <v>72</v>
      </c>
      <c r="C8" s="31">
        <v>-0.34036114000000001</v>
      </c>
      <c r="D8" s="31">
        <v>0.14824385400000001</v>
      </c>
      <c r="E8" s="31">
        <v>-0.1534730829</v>
      </c>
      <c r="F8" s="31">
        <v>-0.18751901000000001</v>
      </c>
      <c r="G8" s="31">
        <v>-0.13530271099999999</v>
      </c>
      <c r="H8" s="31">
        <f t="shared" si="0"/>
        <v>-0.13368241798</v>
      </c>
    </row>
    <row r="9" spans="2:8">
      <c r="B9" s="32" t="s">
        <v>74</v>
      </c>
      <c r="C9" s="31">
        <v>1.9880200000000001E-2</v>
      </c>
      <c r="D9" s="31">
        <v>-0.242776721</v>
      </c>
      <c r="E9" s="31">
        <v>0.1352971684</v>
      </c>
      <c r="F9" s="31">
        <v>-0.38110097999999998</v>
      </c>
      <c r="G9" s="31">
        <v>-7.9753203999999994E-2</v>
      </c>
      <c r="H9" s="31">
        <f t="shared" si="0"/>
        <v>-0.10969070732</v>
      </c>
    </row>
    <row r="10" spans="2:8">
      <c r="B10" s="32" t="s">
        <v>73</v>
      </c>
      <c r="C10" s="31">
        <v>3.3211030000000002E-2</v>
      </c>
      <c r="D10" s="31">
        <v>4.0111158000000001E-2</v>
      </c>
      <c r="E10" s="31">
        <v>0.27065480219999999</v>
      </c>
      <c r="F10" s="31">
        <v>-0.3498947</v>
      </c>
      <c r="G10" s="31">
        <v>-8.9259243000000002E-2</v>
      </c>
      <c r="H10" s="31">
        <f t="shared" si="0"/>
        <v>-1.903539056E-2</v>
      </c>
    </row>
    <row r="11" spans="2:8">
      <c r="B11" s="32" t="s">
        <v>75</v>
      </c>
      <c r="C11" s="31">
        <v>-0.25503503999999999</v>
      </c>
      <c r="D11" s="31">
        <v>3.5089842000000003E-2</v>
      </c>
      <c r="E11" s="31">
        <v>4.8069097700000001E-2</v>
      </c>
      <c r="F11" s="31">
        <v>-0.2696847</v>
      </c>
      <c r="G11" s="31">
        <v>7.9431711000000002E-2</v>
      </c>
      <c r="H11" s="31">
        <f t="shared" si="0"/>
        <v>-7.2425817859999991E-2</v>
      </c>
    </row>
    <row r="12" spans="2:8">
      <c r="B12" s="32" t="s">
        <v>76</v>
      </c>
      <c r="C12" s="31">
        <v>0.26123886000000002</v>
      </c>
      <c r="D12" s="31">
        <v>-0.117888755</v>
      </c>
      <c r="E12" s="31">
        <v>-0.28116271580000002</v>
      </c>
      <c r="F12" s="31">
        <v>-0.47435558999999999</v>
      </c>
      <c r="G12" s="31">
        <v>-1.2377631E-2</v>
      </c>
      <c r="H12" s="31">
        <f t="shared" si="0"/>
        <v>-0.12490916636</v>
      </c>
    </row>
    <row r="13" spans="2:8">
      <c r="B13" s="32" t="s">
        <v>77</v>
      </c>
      <c r="C13" s="31">
        <v>0.21388457</v>
      </c>
      <c r="D13" s="31">
        <v>7.5092806999999998E-2</v>
      </c>
      <c r="E13" s="31">
        <v>-0.23632551169999999</v>
      </c>
      <c r="F13" s="31">
        <v>-7.4486040000000003E-2</v>
      </c>
      <c r="G13" s="31">
        <v>-0.48926397799999999</v>
      </c>
      <c r="H13" s="31">
        <f t="shared" si="0"/>
        <v>-0.10221963054000001</v>
      </c>
    </row>
    <row r="14" spans="2:8">
      <c r="B14" s="32" t="s">
        <v>78</v>
      </c>
      <c r="C14" s="31">
        <v>0.46169489000000002</v>
      </c>
      <c r="D14" s="31">
        <v>-0.123320472</v>
      </c>
      <c r="E14" s="31">
        <v>-0.13641693690000001</v>
      </c>
      <c r="F14" s="31">
        <v>0.12537982</v>
      </c>
      <c r="G14" s="31">
        <v>9.2334026E-2</v>
      </c>
      <c r="H14" s="31">
        <f t="shared" si="0"/>
        <v>8.3934265420000015E-2</v>
      </c>
    </row>
    <row r="15" spans="2:8">
      <c r="B15" s="32" t="s">
        <v>79</v>
      </c>
      <c r="C15" s="31">
        <v>0.27939815000000001</v>
      </c>
      <c r="D15" s="31">
        <v>9.7284915E-2</v>
      </c>
      <c r="E15" s="31">
        <v>-9.4979953899999997E-2</v>
      </c>
      <c r="F15" s="31">
        <v>-0.17725067999999999</v>
      </c>
      <c r="G15" s="31">
        <v>-0.22479142699999999</v>
      </c>
      <c r="H15" s="31">
        <f t="shared" si="0"/>
        <v>-2.4067799179999995E-2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DD371-859B-7945-BD70-151EA62442BE}">
  <dimension ref="B3:J22"/>
  <sheetViews>
    <sheetView workbookViewId="0">
      <selection activeCell="B4" sqref="B4:J9"/>
    </sheetView>
  </sheetViews>
  <sheetFormatPr baseColWidth="10" defaultRowHeight="16"/>
  <cols>
    <col min="2" max="2" width="17.83203125" bestFit="1" customWidth="1"/>
    <col min="3" max="3" width="20.33203125" bestFit="1" customWidth="1"/>
    <col min="4" max="5" width="17.33203125" bestFit="1" customWidth="1"/>
    <col min="6" max="6" width="18.33203125" bestFit="1" customWidth="1"/>
    <col min="7" max="7" width="25.5" bestFit="1" customWidth="1"/>
    <col min="8" max="8" width="30.6640625" bestFit="1" customWidth="1"/>
    <col min="9" max="9" width="20.5" bestFit="1" customWidth="1"/>
    <col min="10" max="10" width="16.5" bestFit="1" customWidth="1"/>
    <col min="11" max="11" width="23" bestFit="1" customWidth="1"/>
    <col min="12" max="13" width="20.5" bestFit="1" customWidth="1"/>
    <col min="14" max="14" width="29.1640625" bestFit="1" customWidth="1"/>
    <col min="15" max="15" width="27.6640625" bestFit="1" customWidth="1"/>
    <col min="16" max="16" width="20.6640625" bestFit="1" customWidth="1"/>
    <col min="17" max="17" width="18.83203125" bestFit="1" customWidth="1"/>
    <col min="18" max="18" width="8.1640625" bestFit="1" customWidth="1"/>
  </cols>
  <sheetData>
    <row r="3" spans="2:10">
      <c r="C3" s="1"/>
    </row>
    <row r="4" spans="2:10">
      <c r="B4" s="5" t="s">
        <v>93</v>
      </c>
      <c r="C4" s="4" t="s">
        <v>59</v>
      </c>
      <c r="D4" s="4" t="s">
        <v>33</v>
      </c>
      <c r="E4" s="4" t="s">
        <v>83</v>
      </c>
      <c r="F4" s="4" t="s">
        <v>34</v>
      </c>
      <c r="G4" s="4" t="s">
        <v>35</v>
      </c>
      <c r="H4" s="4" t="s">
        <v>85</v>
      </c>
      <c r="I4" s="4" t="s">
        <v>37</v>
      </c>
      <c r="J4" s="4" t="s">
        <v>38</v>
      </c>
    </row>
    <row r="5" spans="2:10">
      <c r="B5" s="5" t="s">
        <v>81</v>
      </c>
      <c r="C5" s="37">
        <v>297565.26610000001</v>
      </c>
      <c r="D5" s="37">
        <v>58.150399999999998</v>
      </c>
      <c r="E5" s="37">
        <v>0.50970000000000004</v>
      </c>
      <c r="F5" s="37">
        <v>13.808199999999999</v>
      </c>
      <c r="G5" s="37">
        <v>482.34910000000002</v>
      </c>
      <c r="H5" s="37">
        <v>329.31880000000001</v>
      </c>
      <c r="I5" s="37">
        <v>2623.6977999999999</v>
      </c>
      <c r="J5" s="37">
        <v>150.70050000000001</v>
      </c>
    </row>
    <row r="6" spans="2:10">
      <c r="B6" s="5" t="s">
        <v>82</v>
      </c>
      <c r="C6" s="37">
        <v>483080.3</v>
      </c>
      <c r="D6" s="37">
        <v>154.005</v>
      </c>
      <c r="E6" s="37">
        <v>1.4890000000000001</v>
      </c>
      <c r="F6" s="37">
        <v>31.317</v>
      </c>
      <c r="G6" s="37">
        <v>460.77</v>
      </c>
      <c r="H6" s="37">
        <v>448.255</v>
      </c>
      <c r="I6" s="37">
        <v>3758.8440000000001</v>
      </c>
      <c r="J6" s="37">
        <v>209.08699999999999</v>
      </c>
    </row>
    <row r="7" spans="2:10">
      <c r="B7" s="5" t="s">
        <v>93</v>
      </c>
      <c r="C7" s="4" t="s">
        <v>86</v>
      </c>
      <c r="D7" s="4" t="s">
        <v>87</v>
      </c>
      <c r="E7" s="4" t="s">
        <v>88</v>
      </c>
      <c r="F7" s="4" t="s">
        <v>89</v>
      </c>
      <c r="G7" s="4" t="s">
        <v>90</v>
      </c>
      <c r="H7" s="4" t="s">
        <v>91</v>
      </c>
      <c r="I7" s="4" t="s">
        <v>92</v>
      </c>
      <c r="J7" s="4" t="s">
        <v>84</v>
      </c>
    </row>
    <row r="8" spans="2:10">
      <c r="B8" s="5" t="s">
        <v>81</v>
      </c>
      <c r="C8" s="38">
        <v>2521.0016000000001</v>
      </c>
      <c r="D8" s="38">
        <v>1465.6329000000001</v>
      </c>
      <c r="E8" s="38">
        <v>1774.6093000000001</v>
      </c>
      <c r="F8" s="38">
        <v>2419.4490999999998</v>
      </c>
      <c r="G8" s="38">
        <v>2578.3822</v>
      </c>
      <c r="H8" s="38">
        <v>1545.4804999999999</v>
      </c>
      <c r="I8" s="38">
        <v>1495.6781000000001</v>
      </c>
      <c r="J8" s="38">
        <v>147.69110000000001</v>
      </c>
    </row>
    <row r="9" spans="2:10">
      <c r="B9" s="5" t="s">
        <v>82</v>
      </c>
      <c r="C9" s="38">
        <v>4038.0279999999998</v>
      </c>
      <c r="D9" s="38">
        <v>4407.8500000000004</v>
      </c>
      <c r="E9" s="38">
        <v>3939.12</v>
      </c>
      <c r="F9" s="38">
        <v>3911.7719999999999</v>
      </c>
      <c r="G9" s="38">
        <v>2743.2939999999999</v>
      </c>
      <c r="H9" s="38">
        <v>2727.6529999999998</v>
      </c>
      <c r="I9" s="38">
        <v>3376.8969999999999</v>
      </c>
      <c r="J9" s="38">
        <v>239.41499999999999</v>
      </c>
    </row>
    <row r="11" spans="2:10">
      <c r="I11" s="36"/>
    </row>
    <row r="16" spans="2:10">
      <c r="I16" s="36"/>
    </row>
    <row r="20" spans="9:9">
      <c r="I20" s="36"/>
    </row>
    <row r="22" spans="9:9">
      <c r="I22" s="36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3BDD-5075-4B45-BFB2-2E859384AC9B}">
  <dimension ref="B4:F14"/>
  <sheetViews>
    <sheetView workbookViewId="0">
      <selection activeCell="F14" sqref="F14"/>
    </sheetView>
  </sheetViews>
  <sheetFormatPr baseColWidth="10" defaultRowHeight="16"/>
  <cols>
    <col min="2" max="2" width="12.5" bestFit="1" customWidth="1"/>
    <col min="3" max="3" width="12.1640625" bestFit="1" customWidth="1"/>
    <col min="4" max="4" width="12.1640625" customWidth="1"/>
  </cols>
  <sheetData>
    <row r="4" spans="2:6">
      <c r="B4" t="s">
        <v>98</v>
      </c>
    </row>
    <row r="5" spans="2:6">
      <c r="B5" t="s">
        <v>94</v>
      </c>
      <c r="C5">
        <f>75676123639</f>
        <v>75676123639</v>
      </c>
      <c r="E5" t="s">
        <v>96</v>
      </c>
      <c r="F5">
        <f>LOG(C5/C6)</f>
        <v>4.5160597425512861E-4</v>
      </c>
    </row>
    <row r="6" spans="2:6">
      <c r="B6" t="s">
        <v>95</v>
      </c>
      <c r="C6">
        <f>75597471876</f>
        <v>75597471876</v>
      </c>
      <c r="E6" t="s">
        <v>97</v>
      </c>
      <c r="F6">
        <f>_xlfn.CHISQ.DIST.RT(F5,1)</f>
        <v>0.98304541306932403</v>
      </c>
    </row>
    <row r="8" spans="2:6">
      <c r="B8" t="s">
        <v>99</v>
      </c>
    </row>
    <row r="9" spans="2:6">
      <c r="B9" t="s">
        <v>94</v>
      </c>
      <c r="C9">
        <v>104283820280</v>
      </c>
      <c r="E9" t="s">
        <v>96</v>
      </c>
      <c r="F9">
        <f>LOG(C9/C10)</f>
        <v>0.13970966040286045</v>
      </c>
    </row>
    <row r="10" spans="2:6">
      <c r="B10" t="s">
        <v>95</v>
      </c>
      <c r="C10">
        <v>75597471876</v>
      </c>
      <c r="E10" t="s">
        <v>97</v>
      </c>
      <c r="F10">
        <f>_xlfn.CHISQ.DIST.RT(F9,1)</f>
        <v>0.70856981986188883</v>
      </c>
    </row>
    <row r="12" spans="2:6">
      <c r="B12" t="s">
        <v>84</v>
      </c>
    </row>
    <row r="13" spans="2:6">
      <c r="B13" t="s">
        <v>94</v>
      </c>
      <c r="C13">
        <v>79338825973</v>
      </c>
      <c r="E13" t="s">
        <v>96</v>
      </c>
      <c r="F13">
        <f>LOG(C13/C14)</f>
        <v>2.097849754817371E-2</v>
      </c>
    </row>
    <row r="14" spans="2:6">
      <c r="B14" t="s">
        <v>95</v>
      </c>
      <c r="C14">
        <v>75597471876</v>
      </c>
      <c r="E14" t="s">
        <v>97</v>
      </c>
      <c r="F14">
        <f>_xlfn.CHISQ.DIST.RT(F13,1)</f>
        <v>0.88483754879416232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WNBA Regression 1</vt:lpstr>
      <vt:lpstr>WNBA VIF</vt:lpstr>
      <vt:lpstr>WNBA Regression 2</vt:lpstr>
      <vt:lpstr>2015 CFB Regression</vt:lpstr>
      <vt:lpstr>Robust Errors</vt:lpstr>
      <vt:lpstr>ACC Autocorrelation Averages</vt:lpstr>
      <vt:lpstr>HAC Standard Error</vt:lpstr>
      <vt:lpstr>Functional Form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2022-12-02T00:51:20Z</dcterms:created>
  <dcterms:modified xsi:type="dcterms:W3CDTF">2022-12-04T01:54:49Z</dcterms:modified>
</cp:coreProperties>
</file>