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Data Analytics\DA\Excel\Data set\"/>
    </mc:Choice>
  </mc:AlternateContent>
  <xr:revisionPtr revIDLastSave="0" documentId="13_ncr:1_{A73EF339-F625-4390-AA14-56A6CD18042B}" xr6:coauthVersionLast="47" xr6:coauthVersionMax="47" xr10:uidLastSave="{00000000-0000-0000-0000-000000000000}"/>
  <bookViews>
    <workbookView xWindow="-108" yWindow="-108" windowWidth="23256" windowHeight="12456" activeTab="4" xr2:uid="{81572664-CD0B-4630-8C59-B342F3FA1246}"/>
  </bookViews>
  <sheets>
    <sheet name="Susan and Timi Shop list" sheetId="1" r:id="rId1"/>
    <sheet name="Cat or Dog" sheetId="2" r:id="rId2"/>
    <sheet name="Vacation" sheetId="3" r:id="rId3"/>
    <sheet name="Printer" sheetId="4" r:id="rId4"/>
    <sheet name="Ca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5" l="1"/>
  <c r="I2" i="5"/>
  <c r="G2" i="5"/>
  <c r="H5" i="5"/>
  <c r="I5" i="5"/>
  <c r="G5" i="5"/>
  <c r="I23" i="5"/>
  <c r="H23" i="5"/>
  <c r="G23" i="5"/>
  <c r="G19" i="5"/>
  <c r="I17" i="5"/>
  <c r="I19" i="5" s="1"/>
  <c r="H17" i="5"/>
  <c r="G17" i="5"/>
  <c r="C23" i="5"/>
  <c r="D23" i="5"/>
  <c r="B23" i="5"/>
  <c r="C17" i="5"/>
  <c r="C19" i="5" s="1"/>
  <c r="D17" i="5"/>
  <c r="D19" i="5" s="1"/>
  <c r="B17" i="5"/>
  <c r="B19" i="5" s="1"/>
  <c r="C2" i="5"/>
  <c r="D2" i="5"/>
  <c r="B2" i="5"/>
  <c r="I11" i="4"/>
  <c r="I14" i="4" s="1"/>
  <c r="I17" i="4" s="1"/>
  <c r="I19" i="4" s="1"/>
  <c r="H11" i="4"/>
  <c r="H14" i="4" s="1"/>
  <c r="H17" i="4" s="1"/>
  <c r="H19" i="4" s="1"/>
  <c r="G11" i="4"/>
  <c r="G14" i="4" s="1"/>
  <c r="G17" i="4" s="1"/>
  <c r="G19" i="4" s="1"/>
  <c r="I6" i="4"/>
  <c r="H6" i="4"/>
  <c r="G6" i="4"/>
  <c r="C19" i="4"/>
  <c r="D19" i="4"/>
  <c r="B19" i="4"/>
  <c r="C17" i="4"/>
  <c r="D17" i="4"/>
  <c r="B17" i="4"/>
  <c r="C14" i="4"/>
  <c r="D14" i="4"/>
  <c r="B14" i="4"/>
  <c r="C11" i="4"/>
  <c r="D11" i="4"/>
  <c r="B11" i="4"/>
  <c r="C6" i="4"/>
  <c r="D6" i="4"/>
  <c r="B6" i="4"/>
  <c r="H19" i="3"/>
  <c r="I19" i="3"/>
  <c r="G19" i="3"/>
  <c r="C19" i="3"/>
  <c r="D19" i="3"/>
  <c r="D35" i="3" s="1"/>
  <c r="B19" i="3"/>
  <c r="I33" i="3"/>
  <c r="H33" i="3"/>
  <c r="G33" i="3"/>
  <c r="I29" i="3"/>
  <c r="H29" i="3"/>
  <c r="G29" i="3"/>
  <c r="I24" i="3"/>
  <c r="I35" i="3" s="1"/>
  <c r="H24" i="3"/>
  <c r="G24" i="3"/>
  <c r="I17" i="3"/>
  <c r="H17" i="3"/>
  <c r="H35" i="3" s="1"/>
  <c r="G17" i="3"/>
  <c r="C35" i="3"/>
  <c r="B35" i="3"/>
  <c r="C33" i="3"/>
  <c r="D33" i="3"/>
  <c r="B33" i="3"/>
  <c r="C29" i="3"/>
  <c r="D29" i="3"/>
  <c r="B29" i="3"/>
  <c r="C24" i="3"/>
  <c r="D24" i="3"/>
  <c r="B24" i="3"/>
  <c r="D17" i="3"/>
  <c r="C17" i="3"/>
  <c r="B17" i="3"/>
  <c r="C18" i="2"/>
  <c r="B18" i="2"/>
  <c r="C16" i="2"/>
  <c r="B16" i="2"/>
  <c r="C15" i="2"/>
  <c r="B15" i="2"/>
  <c r="C9" i="2"/>
  <c r="B9" i="2"/>
  <c r="P14" i="1"/>
  <c r="Q14" i="1"/>
  <c r="O14" i="1"/>
  <c r="Q4" i="1"/>
  <c r="Q5" i="1"/>
  <c r="Q6" i="1"/>
  <c r="Q7" i="1"/>
  <c r="Q8" i="1"/>
  <c r="Q9" i="1"/>
  <c r="Q10" i="1"/>
  <c r="Q11" i="1"/>
  <c r="Q12" i="1"/>
  <c r="Q13" i="1"/>
  <c r="Q3" i="1"/>
  <c r="P4" i="1"/>
  <c r="P5" i="1"/>
  <c r="P6" i="1"/>
  <c r="P7" i="1"/>
  <c r="P8" i="1"/>
  <c r="P9" i="1"/>
  <c r="P10" i="1"/>
  <c r="P11" i="1"/>
  <c r="P12" i="1"/>
  <c r="P13" i="1"/>
  <c r="P3" i="1"/>
  <c r="O4" i="1"/>
  <c r="O5" i="1"/>
  <c r="O6" i="1"/>
  <c r="O7" i="1"/>
  <c r="O8" i="1"/>
  <c r="O9" i="1"/>
  <c r="O10" i="1"/>
  <c r="O11" i="1"/>
  <c r="O12" i="1"/>
  <c r="O13" i="1"/>
  <c r="O3" i="1"/>
  <c r="G14" i="1"/>
  <c r="H14" i="1"/>
  <c r="I14" i="1"/>
  <c r="I4" i="1"/>
  <c r="I5" i="1"/>
  <c r="I6" i="1"/>
  <c r="I7" i="1"/>
  <c r="I8" i="1"/>
  <c r="I9" i="1"/>
  <c r="I10" i="1"/>
  <c r="I11" i="1"/>
  <c r="I12" i="1"/>
  <c r="I15" i="1"/>
  <c r="I16" i="1"/>
  <c r="I17" i="1"/>
  <c r="I13" i="1"/>
  <c r="I3" i="1"/>
  <c r="H4" i="1"/>
  <c r="H5" i="1"/>
  <c r="H6" i="1"/>
  <c r="H7" i="1"/>
  <c r="H8" i="1"/>
  <c r="H9" i="1"/>
  <c r="H10" i="1"/>
  <c r="H11" i="1"/>
  <c r="H12" i="1"/>
  <c r="H15" i="1"/>
  <c r="H16" i="1"/>
  <c r="H17" i="1"/>
  <c r="H13" i="1"/>
  <c r="H3" i="1"/>
  <c r="G6" i="1"/>
  <c r="G18" i="1" s="1"/>
  <c r="G4" i="1"/>
  <c r="G5" i="1"/>
  <c r="G7" i="1"/>
  <c r="G8" i="1"/>
  <c r="G9" i="1"/>
  <c r="G10" i="1"/>
  <c r="G11" i="1"/>
  <c r="G12" i="1"/>
  <c r="G15" i="1"/>
  <c r="G16" i="1"/>
  <c r="G17" i="1"/>
  <c r="G13" i="1"/>
  <c r="G3" i="1"/>
  <c r="H25" i="5" l="1"/>
  <c r="H27" i="5" s="1"/>
  <c r="H29" i="5" s="1"/>
  <c r="B25" i="5"/>
  <c r="B27" i="5" s="1"/>
  <c r="B29" i="5" s="1"/>
  <c r="D25" i="5"/>
  <c r="D27" i="5" s="1"/>
  <c r="D29" i="5" s="1"/>
  <c r="H19" i="5"/>
  <c r="C25" i="5"/>
  <c r="C27" i="5" s="1"/>
  <c r="C29" i="5" s="1"/>
  <c r="G25" i="5"/>
  <c r="G27" i="5" s="1"/>
  <c r="G29" i="5" s="1"/>
  <c r="I25" i="5"/>
  <c r="I27" i="5" s="1"/>
  <c r="I29" i="5" s="1"/>
  <c r="G35" i="3"/>
  <c r="H18" i="1"/>
  <c r="I18" i="1"/>
</calcChain>
</file>

<file path=xl/sharedStrings.xml><?xml version="1.0" encoding="utf-8"?>
<sst xmlns="http://schemas.openxmlformats.org/spreadsheetml/2006/main" count="207" uniqueCount="105">
  <si>
    <t>List of Items to buy</t>
  </si>
  <si>
    <t>Ball point pen</t>
  </si>
  <si>
    <t>TI-35 Calculator</t>
  </si>
  <si>
    <t>100 Page notebook</t>
  </si>
  <si>
    <t>8 oz Glue</t>
  </si>
  <si>
    <t>Clear Tape</t>
  </si>
  <si>
    <t>Erazer</t>
  </si>
  <si>
    <t>10 No. 2 Pencil</t>
  </si>
  <si>
    <t>2 Inch binder</t>
  </si>
  <si>
    <t>USB Stick 5Gb</t>
  </si>
  <si>
    <t>8 color Markers</t>
  </si>
  <si>
    <t>Stapler</t>
  </si>
  <si>
    <t>Planner Book</t>
  </si>
  <si>
    <t>Protractor</t>
  </si>
  <si>
    <t>Compass</t>
  </si>
  <si>
    <t>Liquid paper</t>
  </si>
  <si>
    <t>WaltMart</t>
  </si>
  <si>
    <t>Dollar Trap</t>
  </si>
  <si>
    <t>Office Repo</t>
  </si>
  <si>
    <t>Susan</t>
  </si>
  <si>
    <t xml:space="preserve"> </t>
  </si>
  <si>
    <t>Walt Mart</t>
  </si>
  <si>
    <t>Total</t>
  </si>
  <si>
    <t>Timi</t>
  </si>
  <si>
    <t>Dog</t>
  </si>
  <si>
    <t>Cat</t>
  </si>
  <si>
    <t>Initial</t>
  </si>
  <si>
    <t>Collar</t>
  </si>
  <si>
    <t>Tag</t>
  </si>
  <si>
    <t>Bowl</t>
  </si>
  <si>
    <t>Leash</t>
  </si>
  <si>
    <t>Purchase</t>
  </si>
  <si>
    <t>Initial Total</t>
  </si>
  <si>
    <t>Monthly</t>
  </si>
  <si>
    <t>Food</t>
  </si>
  <si>
    <t>Litter</t>
  </si>
  <si>
    <t>Treats</t>
  </si>
  <si>
    <t>Subtotal</t>
  </si>
  <si>
    <t>Monthly Total</t>
  </si>
  <si>
    <t>One year cost</t>
  </si>
  <si>
    <t>Chicago Museum</t>
  </si>
  <si>
    <t>Orlando Theme Park</t>
  </si>
  <si>
    <t>Miami Curise</t>
  </si>
  <si>
    <t>Per Person Expenses</t>
  </si>
  <si>
    <t>Air Fare</t>
  </si>
  <si>
    <t>Natural History</t>
  </si>
  <si>
    <t>Chcago Museum of Art</t>
  </si>
  <si>
    <t>Science Museum</t>
  </si>
  <si>
    <t>Museum of Broadcast History</t>
  </si>
  <si>
    <t>Disneyland</t>
  </si>
  <si>
    <t>Univeral Studio</t>
  </si>
  <si>
    <t>Sea World</t>
  </si>
  <si>
    <t>Nbusch Gardens</t>
  </si>
  <si>
    <t>Cruise</t>
  </si>
  <si>
    <t>Subtotal of Tickets (per perosn)</t>
  </si>
  <si>
    <t>Number of People in group</t>
  </si>
  <si>
    <t>Total cost of tickets</t>
  </si>
  <si>
    <t>Hotel Cost per Night</t>
  </si>
  <si>
    <t>Number of Nights</t>
  </si>
  <si>
    <t>Hotel Total</t>
  </si>
  <si>
    <t>Car Rental</t>
  </si>
  <si>
    <t>Number of days</t>
  </si>
  <si>
    <t>Food Total</t>
  </si>
  <si>
    <t>Car Total</t>
  </si>
  <si>
    <t>Food per day (Per person)</t>
  </si>
  <si>
    <t>Number of people in the group</t>
  </si>
  <si>
    <t>Epsilon</t>
  </si>
  <si>
    <t>HP</t>
  </si>
  <si>
    <t>Zero</t>
  </si>
  <si>
    <t>Purchase Price</t>
  </si>
  <si>
    <t>Cost of Set of Catridegs</t>
  </si>
  <si>
    <t>Pages catridge can print</t>
  </si>
  <si>
    <t>Cost per page</t>
  </si>
  <si>
    <t>Expected pages per day</t>
  </si>
  <si>
    <t>Days in a week</t>
  </si>
  <si>
    <t>Weeks in Year</t>
  </si>
  <si>
    <t>Total pages in a year</t>
  </si>
  <si>
    <t>Pages per year</t>
  </si>
  <si>
    <t>Printing costs per year</t>
  </si>
  <si>
    <t>Years</t>
  </si>
  <si>
    <t>Total Printing Cost</t>
  </si>
  <si>
    <t>Total Cost</t>
  </si>
  <si>
    <t>Purchase price</t>
  </si>
  <si>
    <t>Spark</t>
  </si>
  <si>
    <t>Mustang</t>
  </si>
  <si>
    <t>Escalade</t>
  </si>
  <si>
    <t>Initial Costs</t>
  </si>
  <si>
    <t>Taxes</t>
  </si>
  <si>
    <t>Yearly cost</t>
  </si>
  <si>
    <t>Insurance</t>
  </si>
  <si>
    <t>License</t>
  </si>
  <si>
    <t>Gas</t>
  </si>
  <si>
    <t>Gas Cost Calculation</t>
  </si>
  <si>
    <t>Miles per year driven</t>
  </si>
  <si>
    <t>MPG</t>
  </si>
  <si>
    <t>Price per gal of gas</t>
  </si>
  <si>
    <t>Total Annual Gas Purchase</t>
  </si>
  <si>
    <t>Total Annual Costs (Ins+Lic+Gas)</t>
  </si>
  <si>
    <t>Miles to drive each year</t>
  </si>
  <si>
    <t>Susan's goal for maximum miles</t>
  </si>
  <si>
    <t>Total life of the car (years)</t>
  </si>
  <si>
    <t>Annual cost X Years of Life</t>
  </si>
  <si>
    <t>Total Life time costs</t>
  </si>
  <si>
    <t>Avg Cost/Year</t>
  </si>
  <si>
    <t>40% Extra cost on 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</si>
</sst>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1">
    <xf numFmtId="0" fontId="0" fillId="0" borderId="0" xfId="0"/>
    <xf numFmtId="164" fontId="0" fillId="0" borderId="0" xfId="1" applyFont="1"/>
    <xf numFmtId="0" fontId="0" fillId="0" borderId="0" xfId="1" applyNumberFormat="1" applyFont="1"/>
    <xf numFmtId="164" fontId="0" fillId="0" borderId="0" xfId="0" applyNumberFormat="1"/>
    <xf numFmtId="0" fontId="0" fillId="2" borderId="0" xfId="0" applyFill="1"/>
    <xf numFmtId="164" fontId="0" fillId="2" borderId="0" xfId="1" applyFont="1" applyFill="1"/>
    <xf numFmtId="164" fontId="0" fillId="2" borderId="0" xfId="0" applyNumberFormat="1" applyFill="1"/>
    <xf numFmtId="0" fontId="0" fillId="3" borderId="0" xfId="0" applyFill="1"/>
    <xf numFmtId="164" fontId="0" fillId="3" borderId="0" xfId="1" applyFont="1" applyFill="1"/>
    <xf numFmtId="164" fontId="0" fillId="3" borderId="0" xfId="0" applyNumberFormat="1" applyFill="1"/>
    <xf numFmtId="0" fontId="0" fillId="4" borderId="0" xfId="0" applyFill="1"/>
    <xf numFmtId="164" fontId="0" fillId="4" borderId="0" xfId="1" applyFont="1" applyFill="1"/>
    <xf numFmtId="164" fontId="0" fillId="4" borderId="0" xfId="0" applyNumberFormat="1" applyFill="1"/>
    <xf numFmtId="0" fontId="0" fillId="5" borderId="0" xfId="0" applyFill="1"/>
    <xf numFmtId="164" fontId="0" fillId="5" borderId="0" xfId="0" applyNumberFormat="1" applyFill="1"/>
    <xf numFmtId="0" fontId="2" fillId="0" borderId="0" xfId="0" applyFont="1"/>
    <xf numFmtId="0" fontId="3" fillId="2" borderId="0" xfId="0" applyFont="1" applyFill="1"/>
    <xf numFmtId="0" fontId="0" fillId="2" borderId="0" xfId="1" applyNumberFormat="1" applyFont="1" applyFill="1"/>
    <xf numFmtId="0" fontId="0" fillId="6" borderId="0" xfId="0" applyFill="1"/>
    <xf numFmtId="0" fontId="0" fillId="7" borderId="0" xfId="0" applyFill="1"/>
    <xf numFmtId="164" fontId="0" fillId="7" borderId="0" xfId="1" applyFont="1" applyFill="1"/>
    <xf numFmtId="164" fontId="0" fillId="7" borderId="0" xfId="0" applyNumberFormat="1" applyFill="1"/>
    <xf numFmtId="0" fontId="0" fillId="8" borderId="0" xfId="0" applyFill="1"/>
    <xf numFmtId="164" fontId="0" fillId="8" borderId="0" xfId="1" applyFont="1" applyFill="1"/>
    <xf numFmtId="164" fontId="0" fillId="8" borderId="0" xfId="0" applyNumberFormat="1" applyFill="1"/>
    <xf numFmtId="0" fontId="0" fillId="9" borderId="0" xfId="0" applyFill="1"/>
    <xf numFmtId="164" fontId="0" fillId="9" borderId="0" xfId="0" applyNumberForma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164" fontId="0" fillId="10" borderId="0" xfId="1" applyFont="1" applyFill="1"/>
    <xf numFmtId="164" fontId="0" fillId="13" borderId="0" xfId="1" applyFont="1" applyFill="1"/>
    <xf numFmtId="164" fontId="0" fillId="12" borderId="0" xfId="1" applyFont="1" applyFill="1"/>
    <xf numFmtId="0" fontId="0" fillId="14" borderId="0" xfId="0" applyFill="1"/>
    <xf numFmtId="164" fontId="0" fillId="14" borderId="0" xfId="0" applyNumberFormat="1" applyFill="1"/>
    <xf numFmtId="0" fontId="0" fillId="15" borderId="0" xfId="0" applyFill="1"/>
    <xf numFmtId="0" fontId="0" fillId="16" borderId="0" xfId="0" applyFill="1"/>
    <xf numFmtId="164" fontId="0" fillId="15" borderId="0" xfId="1" applyFont="1" applyFill="1"/>
    <xf numFmtId="164" fontId="0" fillId="16" borderId="0" xfId="1" applyFont="1" applyFill="1"/>
    <xf numFmtId="164" fontId="0" fillId="12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cost of Susan's Price List in each store viisted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1983055555555555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'Susan and Timi Shop list'!$K$11:$K$13</c:f>
              <c:strCache>
                <c:ptCount val="3"/>
                <c:pt idx="0">
                  <c:v>WaltMart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'Susan and Timi Shop list'!$L$11:$L$13</c:f>
              <c:numCache>
                <c:formatCode>_("$"* #,##0.00_);_("$"* \(#,##0.00\);_("$"* "-"??_);_(@_)</c:formatCode>
                <c:ptCount val="3"/>
                <c:pt idx="0">
                  <c:v>82.79</c:v>
                </c:pt>
                <c:pt idx="1">
                  <c:v>87.54</c:v>
                </c:pt>
                <c:pt idx="2">
                  <c:v>103.29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30-4A7D-9BF4-A6CB669449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9339584"/>
        <c:axId val="539334176"/>
      </c:barChart>
      <c:catAx>
        <c:axId val="53933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334176"/>
        <c:crosses val="autoZero"/>
        <c:auto val="1"/>
        <c:lblAlgn val="ctr"/>
        <c:lblOffset val="100"/>
        <c:noMultiLvlLbl val="0"/>
      </c:catAx>
      <c:valAx>
        <c:axId val="53933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33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cost of Timi's list in each of the stores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'Susan and Timi Shop list'!$O$2:$Q$2</c:f>
              <c:strCache>
                <c:ptCount val="3"/>
                <c:pt idx="0">
                  <c:v>WaltMart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'Susan and Timi Shop list'!$O$14:$Q$14</c:f>
              <c:numCache>
                <c:formatCode>_("$"* #,##0.00_);_("$"* \(#,##0.00\);_("$"* "-"??_);_(@_)</c:formatCode>
                <c:ptCount val="3"/>
                <c:pt idx="0">
                  <c:v>130.69999999999999</c:v>
                </c:pt>
                <c:pt idx="1">
                  <c:v>156</c:v>
                </c:pt>
                <c:pt idx="2">
                  <c:v>179.3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67-4EFA-9F1E-DF7ED38FCD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5749936"/>
        <c:axId val="615751184"/>
      </c:barChart>
      <c:catAx>
        <c:axId val="61574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751184"/>
        <c:crosses val="autoZero"/>
        <c:auto val="1"/>
        <c:lblAlgn val="ctr"/>
        <c:lblOffset val="100"/>
        <c:noMultiLvlLbl val="0"/>
      </c:catAx>
      <c:valAx>
        <c:axId val="61575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74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</a:t>
            </a:r>
            <a:r>
              <a:rPr lang="en-US" baseline="0"/>
              <a:t> of raising a Dog and a cat for a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'Cat or Dog'!$B$17:$C$17</c:f>
              <c:strCache>
                <c:ptCount val="2"/>
                <c:pt idx="0">
                  <c:v>Dog</c:v>
                </c:pt>
                <c:pt idx="1">
                  <c:v>Cat</c:v>
                </c:pt>
              </c:strCache>
            </c:strRef>
          </c:cat>
          <c:val>
            <c:numRef>
              <c:f>'Cat or Dog'!$B$18:$C$18</c:f>
              <c:numCache>
                <c:formatCode>_("$"* #,##0.00_);_("$"* \(#,##0.00\);_("$"* "-"??_);_(@_)</c:formatCode>
                <c:ptCount val="2"/>
                <c:pt idx="0">
                  <c:v>644</c:v>
                </c:pt>
                <c:pt idx="1">
                  <c:v>559.5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63-4CC2-A4ED-D0818944D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6582304"/>
        <c:axId val="661475920"/>
      </c:barChart>
      <c:catAx>
        <c:axId val="60658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475920"/>
        <c:crosses val="autoZero"/>
        <c:auto val="1"/>
        <c:lblAlgn val="ctr"/>
        <c:lblOffset val="100"/>
        <c:noMultiLvlLbl val="0"/>
      </c:catAx>
      <c:valAx>
        <c:axId val="66147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58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Susan's</a:t>
            </a:r>
            <a:r>
              <a:rPr lang="en-US" baseline="0"/>
              <a:t> v</a:t>
            </a:r>
            <a:r>
              <a:rPr lang="en-US"/>
              <a:t>acation ideas against expenses</a:t>
            </a:r>
            <a:r>
              <a:rPr lang="en-US" baseline="0"/>
              <a:t> of each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Vacation!$B$1:$D$1</c:f>
              <c:strCache>
                <c:ptCount val="3"/>
                <c:pt idx="0">
                  <c:v>Chicago Museum</c:v>
                </c:pt>
                <c:pt idx="1">
                  <c:v>Orlando Theme Park</c:v>
                </c:pt>
                <c:pt idx="2">
                  <c:v>Miami Curise</c:v>
                </c:pt>
              </c:strCache>
            </c:strRef>
          </c:cat>
          <c:val>
            <c:numRef>
              <c:f>Vacation!$B$35:$D$35</c:f>
              <c:numCache>
                <c:formatCode>_("$"* #,##0.00_);_("$"* \(#,##0.00\);_("$"* "-"??_);_(@_)</c:formatCode>
                <c:ptCount val="3"/>
                <c:pt idx="0">
                  <c:v>1307</c:v>
                </c:pt>
                <c:pt idx="1">
                  <c:v>1189</c:v>
                </c:pt>
                <c:pt idx="2">
                  <c:v>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8-4054-8002-FE6C04D1CE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0573920"/>
        <c:axId val="670574336"/>
      </c:barChart>
      <c:catAx>
        <c:axId val="67057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574336"/>
        <c:crosses val="autoZero"/>
        <c:auto val="1"/>
        <c:lblAlgn val="ctr"/>
        <c:lblOffset val="100"/>
        <c:noMultiLvlLbl val="0"/>
      </c:catAx>
      <c:valAx>
        <c:axId val="67057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57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Timi's vacation ideas against expenses of each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Vacation!$G$1:$I$1</c:f>
              <c:strCache>
                <c:ptCount val="3"/>
                <c:pt idx="0">
                  <c:v>Chicago Museum</c:v>
                </c:pt>
                <c:pt idx="1">
                  <c:v>Orlando Theme Park</c:v>
                </c:pt>
                <c:pt idx="2">
                  <c:v>Miami Curise</c:v>
                </c:pt>
              </c:strCache>
            </c:strRef>
          </c:cat>
          <c:val>
            <c:numRef>
              <c:f>Vacation!$G$35:$I$35</c:f>
              <c:numCache>
                <c:formatCode>_("$"* #,##0.00_);_("$"* \(#,##0.00\);_("$"* "-"??_);_(@_)</c:formatCode>
                <c:ptCount val="3"/>
                <c:pt idx="0">
                  <c:v>2401</c:v>
                </c:pt>
                <c:pt idx="1">
                  <c:v>2517</c:v>
                </c:pt>
                <c:pt idx="2">
                  <c:v>2715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1F-44F7-B661-412490F00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5306912"/>
        <c:axId val="715305664"/>
      </c:barChart>
      <c:catAx>
        <c:axId val="71530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305664"/>
        <c:crosses val="autoZero"/>
        <c:auto val="1"/>
        <c:lblAlgn val="ctr"/>
        <c:lblOffset val="100"/>
        <c:noMultiLvlLbl val="0"/>
      </c:catAx>
      <c:valAx>
        <c:axId val="71530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30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Printing</a:t>
            </a:r>
            <a:r>
              <a:rPr lang="en-US" baseline="0"/>
              <a:t> cost for each of the printers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Printer!$B$1:$D$1</c:f>
              <c:strCache>
                <c:ptCount val="3"/>
                <c:pt idx="0">
                  <c:v>Epsilon</c:v>
                </c:pt>
                <c:pt idx="1">
                  <c:v>HP</c:v>
                </c:pt>
                <c:pt idx="2">
                  <c:v>Zero</c:v>
                </c:pt>
              </c:strCache>
            </c:strRef>
          </c:cat>
          <c:val>
            <c:numRef>
              <c:f>Printer!$B$19:$D$19</c:f>
              <c:numCache>
                <c:formatCode>_("$"* #,##0.00_);_("$"* \(#,##0.00\);_("$"* "-"??_);_(@_)</c:formatCode>
                <c:ptCount val="3"/>
                <c:pt idx="0">
                  <c:v>1529</c:v>
                </c:pt>
                <c:pt idx="1">
                  <c:v>824</c:v>
                </c:pt>
                <c:pt idx="2">
                  <c:v>801.27272727272725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BE-4E32-BB6F-FCF96B337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1342415"/>
        <c:axId val="1816939503"/>
      </c:barChart>
      <c:catAx>
        <c:axId val="92134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939503"/>
        <c:crosses val="autoZero"/>
        <c:auto val="1"/>
        <c:lblAlgn val="ctr"/>
        <c:lblOffset val="100"/>
        <c:noMultiLvlLbl val="0"/>
      </c:catAx>
      <c:valAx>
        <c:axId val="181693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342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Printing</a:t>
            </a:r>
            <a:r>
              <a:rPr lang="en-US" baseline="0"/>
              <a:t> cost ofr each of the printer fpr Timi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Printer!$G$1:$I$1</c:f>
              <c:strCache>
                <c:ptCount val="3"/>
                <c:pt idx="0">
                  <c:v>Epsilon</c:v>
                </c:pt>
                <c:pt idx="1">
                  <c:v>HP</c:v>
                </c:pt>
                <c:pt idx="2">
                  <c:v>Zero</c:v>
                </c:pt>
              </c:strCache>
            </c:strRef>
          </c:cat>
          <c:val>
            <c:numRef>
              <c:f>Printer!$G$19:$I$19</c:f>
              <c:numCache>
                <c:formatCode>_("$"* #,##0.00_);_("$"* \(#,##0.00\);_("$"* "-"??_);_(@_)</c:formatCode>
                <c:ptCount val="3"/>
                <c:pt idx="0">
                  <c:v>50029</c:v>
                </c:pt>
                <c:pt idx="1">
                  <c:v>22649</c:v>
                </c:pt>
                <c:pt idx="2">
                  <c:v>8958.0909090909099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9F-45C5-9DCA-2E3497631A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0424399"/>
        <c:axId val="1820424815"/>
      </c:barChart>
      <c:catAx>
        <c:axId val="182042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424815"/>
        <c:crosses val="autoZero"/>
        <c:auto val="1"/>
        <c:lblAlgn val="ctr"/>
        <c:lblOffset val="100"/>
        <c:noMultiLvlLbl val="0"/>
      </c:catAx>
      <c:valAx>
        <c:axId val="182042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424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cost of each of the cars in a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Car!$B$1:$D$1</c:f>
              <c:strCache>
                <c:ptCount val="3"/>
                <c:pt idx="0">
                  <c:v>Spark</c:v>
                </c:pt>
                <c:pt idx="1">
                  <c:v>Mustang</c:v>
                </c:pt>
                <c:pt idx="2">
                  <c:v>Escalade</c:v>
                </c:pt>
              </c:strCache>
            </c:strRef>
          </c:cat>
          <c:val>
            <c:numRef>
              <c:f>Car!$B$29:$D$29</c:f>
              <c:numCache>
                <c:formatCode>_("$"* #,##0.00_);_("$"* \(#,##0.00\);_("$"* "-"??_);_(@_)</c:formatCode>
                <c:ptCount val="3"/>
                <c:pt idx="0">
                  <c:v>79056.857142857145</c:v>
                </c:pt>
                <c:pt idx="1">
                  <c:v>146197.26315789475</c:v>
                </c:pt>
                <c:pt idx="2">
                  <c:v>168327.5294117647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67-4E9F-88B6-7978CB0E69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47969311"/>
        <c:axId val="1047967647"/>
      </c:barChart>
      <c:catAx>
        <c:axId val="104796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967647"/>
        <c:crosses val="autoZero"/>
        <c:auto val="1"/>
        <c:lblAlgn val="ctr"/>
        <c:lblOffset val="100"/>
        <c:noMultiLvlLbl val="0"/>
      </c:catAx>
      <c:valAx>
        <c:axId val="104796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969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Average cost of each of the cars in a year for Timi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Car!$G$1:$I$1</c:f>
              <c:strCache>
                <c:ptCount val="3"/>
                <c:pt idx="0">
                  <c:v>Spark</c:v>
                </c:pt>
                <c:pt idx="1">
                  <c:v>Mustang</c:v>
                </c:pt>
                <c:pt idx="2">
                  <c:v>Escalade</c:v>
                </c:pt>
              </c:strCache>
            </c:strRef>
          </c:cat>
          <c:val>
            <c:numRef>
              <c:f>Car!$G$29:$I$29</c:f>
              <c:numCache>
                <c:formatCode>_("$"* #,##0.00_);_("$"* \(#,##0.00\);_("$"* "-"??_);_(@_)</c:formatCode>
                <c:ptCount val="3"/>
                <c:pt idx="0">
                  <c:v>79752.857142857145</c:v>
                </c:pt>
                <c:pt idx="1">
                  <c:v>147685.26315789475</c:v>
                </c:pt>
                <c:pt idx="2">
                  <c:v>171783.5294117647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BB-4338-9D36-5911616BA1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94062175"/>
        <c:axId val="1194059263"/>
      </c:barChart>
      <c:catAx>
        <c:axId val="1194062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059263"/>
        <c:crosses val="autoZero"/>
        <c:auto val="1"/>
        <c:lblAlgn val="ctr"/>
        <c:lblOffset val="100"/>
        <c:noMultiLvlLbl val="0"/>
      </c:catAx>
      <c:valAx>
        <c:axId val="119405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062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21</xdr:row>
      <xdr:rowOff>175260</xdr:rowOff>
    </xdr:from>
    <xdr:to>
      <xdr:col>10</xdr:col>
      <xdr:colOff>350520</xdr:colOff>
      <xdr:row>36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4FF8AD-07B4-FBE4-82DD-5CA2293B4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99874</xdr:colOff>
      <xdr:row>22</xdr:row>
      <xdr:rowOff>126506</xdr:rowOff>
    </xdr:from>
    <xdr:to>
      <xdr:col>17</xdr:col>
      <xdr:colOff>196049</xdr:colOff>
      <xdr:row>37</xdr:row>
      <xdr:rowOff>95434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833752-544E-269D-6DCE-BA6BADCB6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289560</xdr:colOff>
      <xdr:row>3</xdr:row>
      <xdr:rowOff>30480</xdr:rowOff>
    </xdr:from>
    <xdr:to>
      <xdr:col>10</xdr:col>
      <xdr:colOff>594360</xdr:colOff>
      <xdr:row>18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98492D-3BE2-BFBC-00A5-82E1F3B656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37</xdr:row>
      <xdr:rowOff>76200</xdr:rowOff>
    </xdr:from>
    <xdr:to>
      <xdr:col>4</xdr:col>
      <xdr:colOff>114300</xdr:colOff>
      <xdr:row>52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43BD7C-DE46-E506-F21F-6C15AD64A1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525780</xdr:colOff>
      <xdr:row>39</xdr:row>
      <xdr:rowOff>38100</xdr:rowOff>
    </xdr:from>
    <xdr:to>
      <xdr:col>9</xdr:col>
      <xdr:colOff>220980</xdr:colOff>
      <xdr:row>54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ABFBC7-DC42-802E-6EA4-3FF6AD091A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19</xdr:row>
      <xdr:rowOff>133350</xdr:rowOff>
    </xdr:from>
    <xdr:to>
      <xdr:col>6</xdr:col>
      <xdr:colOff>198120</xdr:colOff>
      <xdr:row>34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CE2ABE-CD44-FF71-6664-8050C501D2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541020</xdr:colOff>
      <xdr:row>20</xdr:row>
      <xdr:rowOff>11430</xdr:rowOff>
    </xdr:from>
    <xdr:to>
      <xdr:col>13</xdr:col>
      <xdr:colOff>457200</xdr:colOff>
      <xdr:row>35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375B4D-8DE8-D778-2B28-896E87C23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68580</xdr:rowOff>
    </xdr:from>
    <xdr:to>
      <xdr:col>3</xdr:col>
      <xdr:colOff>906780</xdr:colOff>
      <xdr:row>45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9BC69A-4653-D4A3-1451-826E6DBDF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274320</xdr:colOff>
      <xdr:row>31</xdr:row>
      <xdr:rowOff>7620</xdr:rowOff>
    </xdr:from>
    <xdr:to>
      <xdr:col>10</xdr:col>
      <xdr:colOff>396240</xdr:colOff>
      <xdr:row>46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27C5E5-C563-3FA2-580E-419FA0C3C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E3885-DA71-45E8-8A44-494097944717}">
  <dimension ref="A2:Q19"/>
  <sheetViews>
    <sheetView topLeftCell="B1" zoomScale="103" workbookViewId="0">
      <selection activeCell="L1" sqref="L1"/>
    </sheetView>
  </sheetViews>
  <sheetFormatPr defaultRowHeight="14.4" x14ac:dyDescent="0.3"/>
  <cols>
    <col min="1" max="1" width="16.77734375" bestFit="1" customWidth="1"/>
    <col min="3" max="3" width="10" bestFit="1" customWidth="1"/>
    <col min="4" max="4" width="10.6640625" bestFit="1" customWidth="1"/>
    <col min="7" max="7" width="8.109375" bestFit="1" customWidth="1"/>
    <col min="9" max="9" width="10.6640625" bestFit="1" customWidth="1"/>
    <col min="12" max="12" width="9.33203125" bestFit="1" customWidth="1"/>
    <col min="13" max="13" width="16.77734375" bestFit="1" customWidth="1"/>
    <col min="15" max="15" width="9.33203125" bestFit="1" customWidth="1"/>
    <col min="16" max="16" width="10.109375" bestFit="1" customWidth="1"/>
    <col min="17" max="17" width="10.6640625" bestFit="1" customWidth="1"/>
  </cols>
  <sheetData>
    <row r="2" spans="1:17" x14ac:dyDescent="0.3">
      <c r="A2" t="s">
        <v>0</v>
      </c>
      <c r="B2" t="s">
        <v>16</v>
      </c>
      <c r="C2" t="s">
        <v>17</v>
      </c>
      <c r="D2" t="s">
        <v>18</v>
      </c>
      <c r="F2" t="s">
        <v>19</v>
      </c>
      <c r="G2" t="s">
        <v>21</v>
      </c>
      <c r="H2" t="s">
        <v>17</v>
      </c>
      <c r="I2" t="s">
        <v>18</v>
      </c>
      <c r="M2" t="s">
        <v>0</v>
      </c>
      <c r="N2" t="s">
        <v>23</v>
      </c>
      <c r="O2" t="s">
        <v>16</v>
      </c>
      <c r="P2" t="s">
        <v>17</v>
      </c>
      <c r="Q2" t="s">
        <v>18</v>
      </c>
    </row>
    <row r="3" spans="1:17" x14ac:dyDescent="0.3">
      <c r="A3" t="s">
        <v>1</v>
      </c>
      <c r="B3" s="1">
        <v>0.5</v>
      </c>
      <c r="C3" s="1">
        <v>0.4</v>
      </c>
      <c r="D3" s="1">
        <v>1.4</v>
      </c>
      <c r="F3" s="2">
        <v>3</v>
      </c>
      <c r="G3" s="3">
        <f>B3*F3</f>
        <v>1.5</v>
      </c>
      <c r="H3" s="3">
        <f>C3*F3</f>
        <v>1.2000000000000002</v>
      </c>
      <c r="I3" s="3">
        <f>D3*F3</f>
        <v>4.1999999999999993</v>
      </c>
      <c r="M3" t="s">
        <v>1</v>
      </c>
      <c r="N3">
        <v>3</v>
      </c>
      <c r="O3" s="3">
        <f>B3*N3</f>
        <v>1.5</v>
      </c>
      <c r="P3" s="3">
        <f>C3*N3</f>
        <v>1.2000000000000002</v>
      </c>
      <c r="Q3" s="3">
        <f>D3*N3</f>
        <v>4.1999999999999993</v>
      </c>
    </row>
    <row r="4" spans="1:17" x14ac:dyDescent="0.3">
      <c r="A4" t="s">
        <v>2</v>
      </c>
      <c r="B4" s="1">
        <v>28</v>
      </c>
      <c r="C4" s="1">
        <v>33</v>
      </c>
      <c r="D4" s="1">
        <v>31</v>
      </c>
      <c r="F4" s="2">
        <v>1</v>
      </c>
      <c r="G4" s="3">
        <f t="shared" ref="G4:G17" si="0">B4*F4</f>
        <v>28</v>
      </c>
      <c r="H4" s="3">
        <f t="shared" ref="H4:H17" si="1">C4*F4</f>
        <v>33</v>
      </c>
      <c r="I4" s="3">
        <f t="shared" ref="I4:I17" si="2">D4*F4</f>
        <v>31</v>
      </c>
      <c r="M4" t="s">
        <v>2</v>
      </c>
      <c r="N4">
        <v>2</v>
      </c>
      <c r="O4" s="3">
        <f t="shared" ref="O4:O13" si="3">B4*N4</f>
        <v>56</v>
      </c>
      <c r="P4" s="3">
        <f t="shared" ref="P4:P13" si="4">C4*N4</f>
        <v>66</v>
      </c>
      <c r="Q4" s="3">
        <f t="shared" ref="Q4:Q13" si="5">D4*N4</f>
        <v>62</v>
      </c>
    </row>
    <row r="5" spans="1:17" x14ac:dyDescent="0.3">
      <c r="A5" t="s">
        <v>3</v>
      </c>
      <c r="B5" s="1">
        <v>1.8</v>
      </c>
      <c r="C5" s="1">
        <v>1</v>
      </c>
      <c r="D5" s="1">
        <v>2</v>
      </c>
      <c r="F5" s="2">
        <v>7</v>
      </c>
      <c r="G5" s="3">
        <f t="shared" si="0"/>
        <v>12.6</v>
      </c>
      <c r="H5" s="3">
        <f t="shared" si="1"/>
        <v>7</v>
      </c>
      <c r="I5" s="3">
        <f t="shared" si="2"/>
        <v>14</v>
      </c>
      <c r="M5" t="s">
        <v>3</v>
      </c>
      <c r="N5">
        <v>4</v>
      </c>
      <c r="O5" s="3">
        <f t="shared" si="3"/>
        <v>7.2</v>
      </c>
      <c r="P5" s="3">
        <f t="shared" si="4"/>
        <v>4</v>
      </c>
      <c r="Q5" s="3">
        <f t="shared" si="5"/>
        <v>8</v>
      </c>
    </row>
    <row r="6" spans="1:17" x14ac:dyDescent="0.3">
      <c r="A6" t="s">
        <v>4</v>
      </c>
      <c r="B6" s="1">
        <v>1.2</v>
      </c>
      <c r="C6" s="1">
        <v>0.8</v>
      </c>
      <c r="D6" s="1">
        <v>1.5</v>
      </c>
      <c r="F6" s="2">
        <v>1</v>
      </c>
      <c r="G6" s="3">
        <f>B6*F6</f>
        <v>1.2</v>
      </c>
      <c r="H6" s="3">
        <f t="shared" si="1"/>
        <v>0.8</v>
      </c>
      <c r="I6" s="3">
        <f t="shared" si="2"/>
        <v>1.5</v>
      </c>
      <c r="M6" t="s">
        <v>4</v>
      </c>
      <c r="N6">
        <v>2</v>
      </c>
      <c r="O6" s="3">
        <f t="shared" si="3"/>
        <v>2.4</v>
      </c>
      <c r="P6" s="3">
        <f t="shared" si="4"/>
        <v>1.6</v>
      </c>
      <c r="Q6" s="3">
        <f t="shared" si="5"/>
        <v>3</v>
      </c>
    </row>
    <row r="7" spans="1:17" x14ac:dyDescent="0.3">
      <c r="A7" t="s">
        <v>5</v>
      </c>
      <c r="B7" s="1">
        <v>2.4</v>
      </c>
      <c r="C7" s="1">
        <v>1.4</v>
      </c>
      <c r="D7" s="1">
        <v>2.4</v>
      </c>
      <c r="F7" s="2">
        <v>2</v>
      </c>
      <c r="G7" s="3">
        <f t="shared" si="0"/>
        <v>4.8</v>
      </c>
      <c r="H7" s="3">
        <f t="shared" si="1"/>
        <v>2.8</v>
      </c>
      <c r="I7" s="3">
        <f t="shared" si="2"/>
        <v>4.8</v>
      </c>
      <c r="M7" t="s">
        <v>5</v>
      </c>
      <c r="N7">
        <v>2</v>
      </c>
      <c r="O7" s="3">
        <f t="shared" si="3"/>
        <v>4.8</v>
      </c>
      <c r="P7" s="3">
        <f t="shared" si="4"/>
        <v>2.8</v>
      </c>
      <c r="Q7" s="3">
        <f t="shared" si="5"/>
        <v>4.8</v>
      </c>
    </row>
    <row r="8" spans="1:17" x14ac:dyDescent="0.3">
      <c r="A8" t="s">
        <v>6</v>
      </c>
      <c r="B8" s="1">
        <v>0.9</v>
      </c>
      <c r="C8" s="1">
        <v>0.2</v>
      </c>
      <c r="D8" s="1">
        <v>0.8</v>
      </c>
      <c r="F8" s="2">
        <v>2</v>
      </c>
      <c r="G8" s="3">
        <f t="shared" si="0"/>
        <v>1.8</v>
      </c>
      <c r="H8" s="3">
        <f t="shared" si="1"/>
        <v>0.4</v>
      </c>
      <c r="I8" s="3">
        <f t="shared" si="2"/>
        <v>1.6</v>
      </c>
      <c r="M8" t="s">
        <v>6</v>
      </c>
      <c r="N8">
        <v>2</v>
      </c>
      <c r="O8" s="3">
        <f t="shared" si="3"/>
        <v>1.8</v>
      </c>
      <c r="P8" s="3">
        <f t="shared" si="4"/>
        <v>0.4</v>
      </c>
      <c r="Q8" s="3">
        <f t="shared" si="5"/>
        <v>1.6</v>
      </c>
    </row>
    <row r="9" spans="1:17" x14ac:dyDescent="0.3">
      <c r="A9" t="s">
        <v>7</v>
      </c>
      <c r="B9" s="1">
        <v>0.99</v>
      </c>
      <c r="C9" s="1">
        <v>0.59</v>
      </c>
      <c r="D9" s="1">
        <v>2.59</v>
      </c>
      <c r="F9" s="2">
        <v>1</v>
      </c>
      <c r="G9" s="3">
        <f t="shared" si="0"/>
        <v>0.99</v>
      </c>
      <c r="H9" s="3">
        <f t="shared" si="1"/>
        <v>0.59</v>
      </c>
      <c r="I9" s="3">
        <f t="shared" si="2"/>
        <v>2.59</v>
      </c>
      <c r="M9" t="s">
        <v>7</v>
      </c>
      <c r="N9">
        <v>10</v>
      </c>
      <c r="O9" s="3">
        <f t="shared" si="3"/>
        <v>9.9</v>
      </c>
      <c r="P9" s="3">
        <f t="shared" si="4"/>
        <v>5.8999999999999995</v>
      </c>
      <c r="Q9" s="3">
        <f t="shared" si="5"/>
        <v>25.9</v>
      </c>
    </row>
    <row r="10" spans="1:17" x14ac:dyDescent="0.3">
      <c r="A10" t="s">
        <v>8</v>
      </c>
      <c r="B10" s="1">
        <v>1.25</v>
      </c>
      <c r="C10" s="1">
        <v>3.25</v>
      </c>
      <c r="D10" s="1">
        <v>2.15</v>
      </c>
      <c r="F10" s="2">
        <v>4</v>
      </c>
      <c r="G10" s="3">
        <f t="shared" si="0"/>
        <v>5</v>
      </c>
      <c r="H10" s="3">
        <f t="shared" si="1"/>
        <v>13</v>
      </c>
      <c r="I10" s="3">
        <f t="shared" si="2"/>
        <v>8.6</v>
      </c>
      <c r="M10" t="s">
        <v>8</v>
      </c>
      <c r="N10">
        <v>12</v>
      </c>
      <c r="O10" s="3">
        <f t="shared" si="3"/>
        <v>15</v>
      </c>
      <c r="P10" s="3">
        <f t="shared" si="4"/>
        <v>39</v>
      </c>
      <c r="Q10" s="3">
        <f t="shared" si="5"/>
        <v>25.799999999999997</v>
      </c>
    </row>
    <row r="11" spans="1:17" x14ac:dyDescent="0.3">
      <c r="A11" t="s">
        <v>9</v>
      </c>
      <c r="B11" s="1">
        <v>9.5</v>
      </c>
      <c r="C11" s="1">
        <v>14</v>
      </c>
      <c r="D11" s="1">
        <v>13</v>
      </c>
      <c r="F11" s="2">
        <v>1</v>
      </c>
      <c r="G11" s="3">
        <f t="shared" si="0"/>
        <v>9.5</v>
      </c>
      <c r="H11" s="3">
        <f t="shared" si="1"/>
        <v>14</v>
      </c>
      <c r="I11" s="3">
        <f t="shared" si="2"/>
        <v>13</v>
      </c>
      <c r="K11" t="s">
        <v>16</v>
      </c>
      <c r="L11" s="1">
        <v>82.79</v>
      </c>
      <c r="M11" t="s">
        <v>9</v>
      </c>
      <c r="N11">
        <v>2</v>
      </c>
      <c r="O11" s="3">
        <f t="shared" si="3"/>
        <v>19</v>
      </c>
      <c r="P11" s="3">
        <f t="shared" si="4"/>
        <v>28</v>
      </c>
      <c r="Q11" s="3">
        <f t="shared" si="5"/>
        <v>26</v>
      </c>
    </row>
    <row r="12" spans="1:17" x14ac:dyDescent="0.3">
      <c r="A12" t="s">
        <v>10</v>
      </c>
      <c r="B12" s="1">
        <v>4.55</v>
      </c>
      <c r="C12" s="1">
        <v>2.5499999999999998</v>
      </c>
      <c r="D12" s="1">
        <v>6</v>
      </c>
      <c r="F12" s="2">
        <v>1</v>
      </c>
      <c r="G12" s="3">
        <f t="shared" si="0"/>
        <v>4.55</v>
      </c>
      <c r="H12" s="3">
        <f t="shared" si="1"/>
        <v>2.5499999999999998</v>
      </c>
      <c r="I12" s="3">
        <f t="shared" si="2"/>
        <v>6</v>
      </c>
      <c r="K12" t="s">
        <v>17</v>
      </c>
      <c r="L12" s="1">
        <v>87.54</v>
      </c>
      <c r="M12" t="s">
        <v>10</v>
      </c>
      <c r="N12">
        <v>2</v>
      </c>
      <c r="O12" s="3">
        <f t="shared" si="3"/>
        <v>9.1</v>
      </c>
      <c r="P12" s="3">
        <f t="shared" si="4"/>
        <v>5.0999999999999996</v>
      </c>
      <c r="Q12" s="3">
        <f t="shared" si="5"/>
        <v>12</v>
      </c>
    </row>
    <row r="13" spans="1:17" x14ac:dyDescent="0.3">
      <c r="A13" t="s">
        <v>15</v>
      </c>
      <c r="B13" s="1">
        <v>2</v>
      </c>
      <c r="C13" s="1">
        <v>1</v>
      </c>
      <c r="D13" s="1">
        <v>3</v>
      </c>
      <c r="F13" s="2">
        <v>1</v>
      </c>
      <c r="G13" s="3">
        <f>B13*F13</f>
        <v>2</v>
      </c>
      <c r="H13" s="3">
        <f>C13*F13</f>
        <v>1</v>
      </c>
      <c r="I13" s="3">
        <f>D13*F13</f>
        <v>3</v>
      </c>
      <c r="K13" t="s">
        <v>18</v>
      </c>
      <c r="L13" s="1">
        <v>103.29</v>
      </c>
      <c r="M13" t="s">
        <v>15</v>
      </c>
      <c r="N13">
        <v>2</v>
      </c>
      <c r="O13" s="3">
        <f t="shared" si="3"/>
        <v>4</v>
      </c>
      <c r="P13" s="3">
        <f t="shared" si="4"/>
        <v>2</v>
      </c>
      <c r="Q13" s="3">
        <f t="shared" si="5"/>
        <v>6</v>
      </c>
    </row>
    <row r="14" spans="1:17" x14ac:dyDescent="0.3">
      <c r="A14" t="s">
        <v>11</v>
      </c>
      <c r="B14" s="1">
        <v>4.2</v>
      </c>
      <c r="C14" s="1">
        <v>2.2000000000000002</v>
      </c>
      <c r="D14" s="1">
        <v>3</v>
      </c>
      <c r="F14" s="2">
        <v>1</v>
      </c>
      <c r="G14" s="3">
        <f t="shared" si="0"/>
        <v>4.2</v>
      </c>
      <c r="H14" s="3">
        <f t="shared" si="1"/>
        <v>2.2000000000000002</v>
      </c>
      <c r="I14" s="3">
        <f t="shared" si="2"/>
        <v>3</v>
      </c>
      <c r="M14" t="s">
        <v>22</v>
      </c>
      <c r="O14" s="3">
        <f>SUM(O3:O13)</f>
        <v>130.69999999999999</v>
      </c>
      <c r="P14" s="3">
        <f t="shared" ref="P14:Q14" si="6">SUM(P3:P13)</f>
        <v>156</v>
      </c>
      <c r="Q14" s="3">
        <f t="shared" si="6"/>
        <v>179.3</v>
      </c>
    </row>
    <row r="15" spans="1:17" x14ac:dyDescent="0.3">
      <c r="A15" t="s">
        <v>12</v>
      </c>
      <c r="B15" s="1">
        <v>3.9</v>
      </c>
      <c r="C15" s="1">
        <v>5</v>
      </c>
      <c r="D15" s="1">
        <v>8</v>
      </c>
      <c r="F15" s="2">
        <v>1</v>
      </c>
      <c r="G15" s="3">
        <f t="shared" si="0"/>
        <v>3.9</v>
      </c>
      <c r="H15" s="3">
        <f t="shared" si="1"/>
        <v>5</v>
      </c>
      <c r="I15" s="3">
        <f t="shared" si="2"/>
        <v>8</v>
      </c>
    </row>
    <row r="16" spans="1:17" x14ac:dyDescent="0.3">
      <c r="A16" t="s">
        <v>13</v>
      </c>
      <c r="B16" s="1">
        <v>1</v>
      </c>
      <c r="C16" s="1">
        <v>2</v>
      </c>
      <c r="D16" s="1">
        <v>1</v>
      </c>
      <c r="F16" s="2">
        <v>1</v>
      </c>
      <c r="G16" s="3">
        <f t="shared" si="0"/>
        <v>1</v>
      </c>
      <c r="H16" s="3">
        <f t="shared" si="1"/>
        <v>2</v>
      </c>
      <c r="I16" s="3">
        <f t="shared" si="2"/>
        <v>1</v>
      </c>
    </row>
    <row r="17" spans="1:9" x14ac:dyDescent="0.3">
      <c r="A17" t="s">
        <v>14</v>
      </c>
      <c r="B17" s="1">
        <v>1.75</v>
      </c>
      <c r="C17" s="1">
        <v>2</v>
      </c>
      <c r="D17" s="1">
        <v>1</v>
      </c>
      <c r="F17" s="2">
        <v>1</v>
      </c>
      <c r="G17" s="3">
        <f t="shared" si="0"/>
        <v>1.75</v>
      </c>
      <c r="H17" s="3">
        <f t="shared" si="1"/>
        <v>2</v>
      </c>
      <c r="I17" s="3">
        <f t="shared" si="2"/>
        <v>1</v>
      </c>
    </row>
    <row r="18" spans="1:9" x14ac:dyDescent="0.3">
      <c r="F18" t="s">
        <v>22</v>
      </c>
      <c r="G18" s="3">
        <f>SUM(G3:G17)</f>
        <v>82.79</v>
      </c>
      <c r="H18" s="3">
        <f>SUM(H3:H17)</f>
        <v>87.539999999999992</v>
      </c>
      <c r="I18" s="3">
        <f>SUM(I3:I17)</f>
        <v>103.28999999999999</v>
      </c>
    </row>
    <row r="19" spans="1:9" x14ac:dyDescent="0.3">
      <c r="G19" t="s">
        <v>21</v>
      </c>
      <c r="H19" t="s">
        <v>17</v>
      </c>
      <c r="I19" t="s">
        <v>18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9D9D3-DCDD-47C2-863A-EA0E563333AD}">
  <dimension ref="A2:C18"/>
  <sheetViews>
    <sheetView workbookViewId="0">
      <selection activeCell="M17" sqref="M17"/>
    </sheetView>
  </sheetViews>
  <sheetFormatPr defaultRowHeight="14.4" x14ac:dyDescent="0.3"/>
  <cols>
    <col min="1" max="1" width="12.44140625" bestFit="1" customWidth="1"/>
  </cols>
  <sheetData>
    <row r="2" spans="1:3" x14ac:dyDescent="0.3">
      <c r="B2" t="s">
        <v>24</v>
      </c>
      <c r="C2" t="s">
        <v>25</v>
      </c>
    </row>
    <row r="3" spans="1:3" x14ac:dyDescent="0.3">
      <c r="A3" s="7" t="s">
        <v>26</v>
      </c>
      <c r="B3" s="7"/>
      <c r="C3" s="7"/>
    </row>
    <row r="4" spans="1:3" x14ac:dyDescent="0.3">
      <c r="A4" s="7" t="s">
        <v>31</v>
      </c>
      <c r="B4" s="8">
        <v>50</v>
      </c>
      <c r="C4" s="8">
        <v>90</v>
      </c>
    </row>
    <row r="5" spans="1:3" x14ac:dyDescent="0.3">
      <c r="A5" s="7" t="s">
        <v>27</v>
      </c>
      <c r="B5" s="8">
        <v>2.5</v>
      </c>
      <c r="C5" s="8">
        <v>2</v>
      </c>
    </row>
    <row r="6" spans="1:3" x14ac:dyDescent="0.3">
      <c r="A6" s="7" t="s">
        <v>28</v>
      </c>
      <c r="B6" s="8">
        <v>5.5</v>
      </c>
      <c r="C6" s="8">
        <v>4.5</v>
      </c>
    </row>
    <row r="7" spans="1:3" x14ac:dyDescent="0.3">
      <c r="A7" s="7" t="s">
        <v>29</v>
      </c>
      <c r="B7" s="8">
        <v>7</v>
      </c>
      <c r="C7" s="8">
        <v>7</v>
      </c>
    </row>
    <row r="8" spans="1:3" x14ac:dyDescent="0.3">
      <c r="A8" s="7" t="s">
        <v>30</v>
      </c>
      <c r="B8" s="8">
        <v>3</v>
      </c>
      <c r="C8" s="8">
        <v>0</v>
      </c>
    </row>
    <row r="9" spans="1:3" x14ac:dyDescent="0.3">
      <c r="A9" s="7" t="s">
        <v>32</v>
      </c>
      <c r="B9" s="9">
        <f>SUM(B4:B8)</f>
        <v>68</v>
      </c>
      <c r="C9" s="9">
        <f>SUM(C4:C8)</f>
        <v>103.5</v>
      </c>
    </row>
    <row r="11" spans="1:3" x14ac:dyDescent="0.3">
      <c r="A11" s="10" t="s">
        <v>33</v>
      </c>
      <c r="B11" s="10"/>
      <c r="C11" s="10"/>
    </row>
    <row r="12" spans="1:3" x14ac:dyDescent="0.3">
      <c r="A12" s="10" t="s">
        <v>34</v>
      </c>
      <c r="B12" s="11">
        <v>21</v>
      </c>
      <c r="C12" s="11">
        <v>11</v>
      </c>
    </row>
    <row r="13" spans="1:3" x14ac:dyDescent="0.3">
      <c r="A13" s="10" t="s">
        <v>35</v>
      </c>
      <c r="B13" s="11">
        <v>0</v>
      </c>
      <c r="C13" s="11">
        <v>8</v>
      </c>
    </row>
    <row r="14" spans="1:3" x14ac:dyDescent="0.3">
      <c r="A14" s="10" t="s">
        <v>36</v>
      </c>
      <c r="B14" s="11">
        <v>3</v>
      </c>
      <c r="C14" s="11">
        <v>0</v>
      </c>
    </row>
    <row r="15" spans="1:3" x14ac:dyDescent="0.3">
      <c r="A15" s="10" t="s">
        <v>37</v>
      </c>
      <c r="B15" s="11">
        <f>SUM(B12:B14)</f>
        <v>24</v>
      </c>
      <c r="C15" s="11">
        <f>SUM(C12:C14)</f>
        <v>19</v>
      </c>
    </row>
    <row r="16" spans="1:3" x14ac:dyDescent="0.3">
      <c r="A16" s="10" t="s">
        <v>38</v>
      </c>
      <c r="B16" s="12">
        <f>B15*2</f>
        <v>48</v>
      </c>
      <c r="C16" s="12">
        <f>C15*2</f>
        <v>38</v>
      </c>
    </row>
    <row r="17" spans="1:3" x14ac:dyDescent="0.3">
      <c r="B17" t="s">
        <v>24</v>
      </c>
      <c r="C17" t="s">
        <v>25</v>
      </c>
    </row>
    <row r="18" spans="1:3" x14ac:dyDescent="0.3">
      <c r="A18" s="13" t="s">
        <v>39</v>
      </c>
      <c r="B18" s="14">
        <f>B16*12+B9</f>
        <v>644</v>
      </c>
      <c r="C18" s="14">
        <f>C16*12+C9</f>
        <v>559.5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FB65D-9C54-4E05-8C09-B64DBA58B44C}">
  <dimension ref="A1:I35"/>
  <sheetViews>
    <sheetView topLeftCell="A29" workbookViewId="0">
      <selection activeCell="K40" sqref="K40"/>
    </sheetView>
  </sheetViews>
  <sheetFormatPr defaultRowHeight="14.4" x14ac:dyDescent="0.3"/>
  <cols>
    <col min="1" max="1" width="26.77734375" bestFit="1" customWidth="1"/>
    <col min="2" max="2" width="15" bestFit="1" customWidth="1"/>
    <col min="3" max="3" width="17.77734375" bestFit="1" customWidth="1"/>
    <col min="4" max="4" width="11.5546875" bestFit="1" customWidth="1"/>
    <col min="6" max="6" width="26.77734375" bestFit="1" customWidth="1"/>
    <col min="7" max="7" width="15" bestFit="1" customWidth="1"/>
    <col min="8" max="8" width="17.77734375" bestFit="1" customWidth="1"/>
    <col min="9" max="9" width="11.5546875" bestFit="1" customWidth="1"/>
  </cols>
  <sheetData>
    <row r="1" spans="1:9" x14ac:dyDescent="0.3">
      <c r="A1" t="s">
        <v>19</v>
      </c>
      <c r="B1" t="s">
        <v>40</v>
      </c>
      <c r="C1" t="s">
        <v>41</v>
      </c>
      <c r="D1" t="s">
        <v>42</v>
      </c>
      <c r="F1" t="s">
        <v>23</v>
      </c>
      <c r="G1" t="s">
        <v>40</v>
      </c>
      <c r="H1" t="s">
        <v>41</v>
      </c>
      <c r="I1" t="s">
        <v>42</v>
      </c>
    </row>
    <row r="5" spans="1:9" x14ac:dyDescent="0.3">
      <c r="A5" s="16" t="s">
        <v>43</v>
      </c>
      <c r="B5" s="4"/>
      <c r="C5" s="4"/>
      <c r="D5" s="4"/>
      <c r="F5" s="16" t="s">
        <v>43</v>
      </c>
      <c r="G5" s="4"/>
      <c r="H5" s="4"/>
      <c r="I5" s="4"/>
    </row>
    <row r="6" spans="1:9" x14ac:dyDescent="0.3">
      <c r="A6" s="4" t="s">
        <v>44</v>
      </c>
      <c r="B6" s="5">
        <v>280</v>
      </c>
      <c r="C6" s="5">
        <v>100</v>
      </c>
      <c r="D6" s="5">
        <v>350</v>
      </c>
      <c r="F6" s="4" t="s">
        <v>44</v>
      </c>
      <c r="G6" s="5">
        <v>280</v>
      </c>
      <c r="H6" s="5">
        <v>100</v>
      </c>
      <c r="I6" s="5">
        <v>350</v>
      </c>
    </row>
    <row r="7" spans="1:9" x14ac:dyDescent="0.3">
      <c r="A7" s="4" t="s">
        <v>45</v>
      </c>
      <c r="B7" s="5">
        <v>18</v>
      </c>
      <c r="C7" s="5">
        <v>0</v>
      </c>
      <c r="D7" s="5">
        <v>0</v>
      </c>
      <c r="F7" s="4" t="s">
        <v>45</v>
      </c>
      <c r="G7" s="5">
        <v>18</v>
      </c>
      <c r="H7" s="5">
        <v>0</v>
      </c>
      <c r="I7" s="5">
        <v>0</v>
      </c>
    </row>
    <row r="8" spans="1:9" x14ac:dyDescent="0.3">
      <c r="A8" s="4" t="s">
        <v>46</v>
      </c>
      <c r="B8" s="5">
        <v>25</v>
      </c>
      <c r="C8" s="5">
        <v>0</v>
      </c>
      <c r="D8" s="5">
        <v>0</v>
      </c>
      <c r="F8" s="4" t="s">
        <v>46</v>
      </c>
      <c r="G8" s="5">
        <v>25</v>
      </c>
      <c r="H8" s="5">
        <v>0</v>
      </c>
      <c r="I8" s="5">
        <v>0</v>
      </c>
    </row>
    <row r="9" spans="1:9" x14ac:dyDescent="0.3">
      <c r="A9" s="4" t="s">
        <v>47</v>
      </c>
      <c r="B9" s="5">
        <v>15</v>
      </c>
      <c r="C9" s="5">
        <v>0</v>
      </c>
      <c r="D9" s="5">
        <v>0</v>
      </c>
      <c r="F9" s="4" t="s">
        <v>47</v>
      </c>
      <c r="G9" s="5">
        <v>15</v>
      </c>
      <c r="H9" s="5">
        <v>0</v>
      </c>
      <c r="I9" s="5">
        <v>0</v>
      </c>
    </row>
    <row r="10" spans="1:9" x14ac:dyDescent="0.3">
      <c r="A10" s="4" t="s">
        <v>48</v>
      </c>
      <c r="B10" s="5">
        <v>9</v>
      </c>
      <c r="C10" s="5">
        <v>0</v>
      </c>
      <c r="D10" s="5">
        <v>0</v>
      </c>
      <c r="F10" s="4" t="s">
        <v>48</v>
      </c>
      <c r="G10" s="5">
        <v>9</v>
      </c>
      <c r="H10" s="5">
        <v>0</v>
      </c>
      <c r="I10" s="5">
        <v>0</v>
      </c>
    </row>
    <row r="11" spans="1:9" x14ac:dyDescent="0.3">
      <c r="A11" s="4" t="s">
        <v>49</v>
      </c>
      <c r="B11" s="5">
        <v>0</v>
      </c>
      <c r="C11" s="5">
        <v>99</v>
      </c>
      <c r="D11" s="5">
        <v>0</v>
      </c>
      <c r="F11" s="4" t="s">
        <v>49</v>
      </c>
      <c r="G11" s="5">
        <v>0</v>
      </c>
      <c r="H11" s="5">
        <v>99</v>
      </c>
      <c r="I11" s="5">
        <v>0</v>
      </c>
    </row>
    <row r="12" spans="1:9" x14ac:dyDescent="0.3">
      <c r="A12" s="4" t="s">
        <v>50</v>
      </c>
      <c r="B12" s="5">
        <v>0</v>
      </c>
      <c r="C12" s="5">
        <v>95</v>
      </c>
      <c r="D12" s="5">
        <v>0</v>
      </c>
      <c r="F12" s="4" t="s">
        <v>50</v>
      </c>
      <c r="G12" s="5">
        <v>0</v>
      </c>
      <c r="H12" s="5">
        <v>95</v>
      </c>
      <c r="I12" s="5">
        <v>0</v>
      </c>
    </row>
    <row r="13" spans="1:9" x14ac:dyDescent="0.3">
      <c r="A13" s="4" t="s">
        <v>51</v>
      </c>
      <c r="B13" s="5">
        <v>0</v>
      </c>
      <c r="C13" s="5">
        <v>85</v>
      </c>
      <c r="D13" s="5">
        <v>0</v>
      </c>
      <c r="F13" s="4" t="s">
        <v>51</v>
      </c>
      <c r="G13" s="5">
        <v>0</v>
      </c>
      <c r="H13" s="5">
        <v>85</v>
      </c>
      <c r="I13" s="5">
        <v>0</v>
      </c>
    </row>
    <row r="14" spans="1:9" x14ac:dyDescent="0.3">
      <c r="A14" s="4" t="s">
        <v>52</v>
      </c>
      <c r="B14" s="5">
        <v>0</v>
      </c>
      <c r="C14" s="5">
        <v>85</v>
      </c>
      <c r="D14" s="5">
        <v>0</v>
      </c>
      <c r="F14" s="4" t="s">
        <v>52</v>
      </c>
      <c r="G14" s="5">
        <v>0</v>
      </c>
      <c r="H14" s="5">
        <v>85</v>
      </c>
      <c r="I14" s="5">
        <v>0</v>
      </c>
    </row>
    <row r="15" spans="1:9" x14ac:dyDescent="0.3">
      <c r="A15" s="4" t="s">
        <v>53</v>
      </c>
      <c r="B15" s="5">
        <v>0</v>
      </c>
      <c r="C15" s="5">
        <v>0</v>
      </c>
      <c r="D15" s="5">
        <v>555</v>
      </c>
      <c r="F15" s="4" t="s">
        <v>53</v>
      </c>
      <c r="G15" s="5">
        <v>0</v>
      </c>
      <c r="H15" s="5">
        <v>0</v>
      </c>
      <c r="I15" s="5">
        <v>555</v>
      </c>
    </row>
    <row r="16" spans="1:9" x14ac:dyDescent="0.3">
      <c r="A16" s="4"/>
      <c r="B16" s="4"/>
      <c r="C16" s="4"/>
      <c r="D16" s="4"/>
      <c r="F16" s="4"/>
      <c r="G16" s="4"/>
      <c r="H16" s="4"/>
      <c r="I16" s="4"/>
    </row>
    <row r="17" spans="1:9" x14ac:dyDescent="0.3">
      <c r="A17" s="4" t="s">
        <v>54</v>
      </c>
      <c r="B17" s="6">
        <f>SUM(B6:B10)</f>
        <v>347</v>
      </c>
      <c r="C17" s="6">
        <f>SUM(C6:C14)</f>
        <v>464</v>
      </c>
      <c r="D17" s="6">
        <f>SUM(D6:D15)</f>
        <v>905</v>
      </c>
      <c r="F17" s="4" t="s">
        <v>54</v>
      </c>
      <c r="G17" s="6">
        <f>SUM(G6:G10)</f>
        <v>347</v>
      </c>
      <c r="H17" s="6">
        <f>SUM(H6:H14)</f>
        <v>464</v>
      </c>
      <c r="I17" s="6">
        <f>SUM(I6:I15)</f>
        <v>905</v>
      </c>
    </row>
    <row r="18" spans="1:9" x14ac:dyDescent="0.3">
      <c r="A18" s="4" t="s">
        <v>55</v>
      </c>
      <c r="B18" s="17">
        <v>1</v>
      </c>
      <c r="C18" s="17">
        <v>1</v>
      </c>
      <c r="D18" s="17">
        <v>1</v>
      </c>
      <c r="F18" s="4" t="s">
        <v>55</v>
      </c>
      <c r="G18" s="17">
        <v>3</v>
      </c>
      <c r="H18" s="17">
        <v>3</v>
      </c>
      <c r="I18" s="17">
        <v>3</v>
      </c>
    </row>
    <row r="19" spans="1:9" x14ac:dyDescent="0.3">
      <c r="A19" s="4" t="s">
        <v>56</v>
      </c>
      <c r="B19" s="6">
        <f>B17*B18</f>
        <v>347</v>
      </c>
      <c r="C19" s="6">
        <f t="shared" ref="C19:D19" si="0">C17*C18</f>
        <v>464</v>
      </c>
      <c r="D19" s="6">
        <f t="shared" si="0"/>
        <v>905</v>
      </c>
      <c r="F19" s="4" t="s">
        <v>56</v>
      </c>
      <c r="G19" s="6">
        <f>G17*G18</f>
        <v>1041</v>
      </c>
      <c r="H19" s="6">
        <f t="shared" ref="H19:I19" si="1">H17*H18</f>
        <v>1392</v>
      </c>
      <c r="I19" s="6">
        <f t="shared" si="1"/>
        <v>2715</v>
      </c>
    </row>
    <row r="21" spans="1:9" x14ac:dyDescent="0.3">
      <c r="A21" s="15" t="s">
        <v>20</v>
      </c>
      <c r="F21" s="15" t="s">
        <v>20</v>
      </c>
    </row>
    <row r="22" spans="1:9" x14ac:dyDescent="0.3">
      <c r="A22" s="7" t="s">
        <v>57</v>
      </c>
      <c r="B22" s="8">
        <v>120</v>
      </c>
      <c r="C22" s="8">
        <v>105</v>
      </c>
      <c r="D22" s="8">
        <v>0</v>
      </c>
      <c r="F22" s="7" t="s">
        <v>57</v>
      </c>
      <c r="G22" s="8">
        <v>120</v>
      </c>
      <c r="H22" s="8">
        <v>105</v>
      </c>
      <c r="I22" s="8">
        <v>0</v>
      </c>
    </row>
    <row r="23" spans="1:9" x14ac:dyDescent="0.3">
      <c r="A23" s="7" t="s">
        <v>58</v>
      </c>
      <c r="B23" s="7">
        <v>5</v>
      </c>
      <c r="C23" s="7">
        <v>5</v>
      </c>
      <c r="D23" s="7"/>
      <c r="F23" s="7" t="s">
        <v>58</v>
      </c>
      <c r="G23" s="7">
        <v>5</v>
      </c>
      <c r="H23" s="7">
        <v>5</v>
      </c>
      <c r="I23" s="7"/>
    </row>
    <row r="24" spans="1:9" x14ac:dyDescent="0.3">
      <c r="A24" s="7" t="s">
        <v>59</v>
      </c>
      <c r="B24" s="9">
        <f>B22*B23</f>
        <v>600</v>
      </c>
      <c r="C24" s="9">
        <f t="shared" ref="C24:D24" si="2">C22*C23</f>
        <v>525</v>
      </c>
      <c r="D24" s="9">
        <f t="shared" si="2"/>
        <v>0</v>
      </c>
      <c r="F24" s="7" t="s">
        <v>59</v>
      </c>
      <c r="G24" s="9">
        <f>G22*G23</f>
        <v>600</v>
      </c>
      <c r="H24" s="9">
        <f t="shared" ref="H24" si="3">H22*H23</f>
        <v>525</v>
      </c>
      <c r="I24" s="9">
        <f t="shared" ref="I24" si="4">I22*I23</f>
        <v>0</v>
      </c>
    </row>
    <row r="25" spans="1:9" x14ac:dyDescent="0.3">
      <c r="A25" s="18"/>
      <c r="B25" s="18"/>
      <c r="C25" s="18"/>
      <c r="D25" s="18"/>
      <c r="F25" s="18"/>
      <c r="G25" s="18"/>
      <c r="H25" s="18"/>
      <c r="I25" s="18"/>
    </row>
    <row r="26" spans="1:9" x14ac:dyDescent="0.3">
      <c r="A26" s="19" t="s">
        <v>64</v>
      </c>
      <c r="B26" s="20">
        <v>50</v>
      </c>
      <c r="C26" s="20">
        <v>50</v>
      </c>
      <c r="D26" s="20">
        <v>0</v>
      </c>
      <c r="F26" s="19" t="s">
        <v>64</v>
      </c>
      <c r="G26" s="20">
        <v>50</v>
      </c>
      <c r="H26" s="20">
        <v>50</v>
      </c>
      <c r="I26" s="20">
        <v>0</v>
      </c>
    </row>
    <row r="27" spans="1:9" x14ac:dyDescent="0.3">
      <c r="A27" s="19" t="s">
        <v>61</v>
      </c>
      <c r="B27" s="19">
        <v>4</v>
      </c>
      <c r="C27" s="19">
        <v>4</v>
      </c>
      <c r="D27" s="19"/>
      <c r="F27" s="19" t="s">
        <v>61</v>
      </c>
      <c r="G27" s="19">
        <v>4</v>
      </c>
      <c r="H27" s="19">
        <v>4</v>
      </c>
      <c r="I27" s="19"/>
    </row>
    <row r="28" spans="1:9" x14ac:dyDescent="0.3">
      <c r="A28" s="19" t="s">
        <v>65</v>
      </c>
      <c r="B28" s="19">
        <v>1</v>
      </c>
      <c r="C28" s="19">
        <v>1</v>
      </c>
      <c r="D28" s="19">
        <v>1</v>
      </c>
      <c r="F28" s="19" t="s">
        <v>65</v>
      </c>
      <c r="G28" s="19">
        <v>3</v>
      </c>
      <c r="H28" s="19">
        <v>3</v>
      </c>
      <c r="I28" s="19">
        <v>3</v>
      </c>
    </row>
    <row r="29" spans="1:9" x14ac:dyDescent="0.3">
      <c r="A29" s="19" t="s">
        <v>62</v>
      </c>
      <c r="B29" s="21">
        <f>B26*B27*B28</f>
        <v>200</v>
      </c>
      <c r="C29" s="21">
        <f t="shared" ref="C29:D29" si="5">C26*C27*C28</f>
        <v>200</v>
      </c>
      <c r="D29" s="21">
        <f t="shared" si="5"/>
        <v>0</v>
      </c>
      <c r="F29" s="19" t="s">
        <v>62</v>
      </c>
      <c r="G29" s="21">
        <f>G26*G27*G28</f>
        <v>600</v>
      </c>
      <c r="H29" s="21">
        <f t="shared" ref="H29" si="6">H26*H27*H28</f>
        <v>600</v>
      </c>
      <c r="I29" s="21">
        <f t="shared" ref="I29" si="7">I26*I27*I28</f>
        <v>0</v>
      </c>
    </row>
    <row r="31" spans="1:9" x14ac:dyDescent="0.3">
      <c r="A31" s="22" t="s">
        <v>60</v>
      </c>
      <c r="B31" s="23">
        <v>40</v>
      </c>
      <c r="C31" s="23">
        <v>0</v>
      </c>
      <c r="D31" s="23">
        <v>0</v>
      </c>
      <c r="F31" s="22" t="s">
        <v>60</v>
      </c>
      <c r="G31" s="23">
        <v>40</v>
      </c>
      <c r="H31" s="23">
        <v>0</v>
      </c>
      <c r="I31" s="23">
        <v>0</v>
      </c>
    </row>
    <row r="32" spans="1:9" x14ac:dyDescent="0.3">
      <c r="A32" s="22" t="s">
        <v>61</v>
      </c>
      <c r="B32" s="22">
        <v>4</v>
      </c>
      <c r="C32" s="22"/>
      <c r="D32" s="22"/>
      <c r="F32" s="22" t="s">
        <v>61</v>
      </c>
      <c r="G32" s="22">
        <v>4</v>
      </c>
      <c r="H32" s="22"/>
      <c r="I32" s="22"/>
    </row>
    <row r="33" spans="1:9" x14ac:dyDescent="0.3">
      <c r="A33" s="22" t="s">
        <v>63</v>
      </c>
      <c r="B33" s="24">
        <f>B31*B32</f>
        <v>160</v>
      </c>
      <c r="C33" s="24">
        <f t="shared" ref="C33:D33" si="8">C31*C32</f>
        <v>0</v>
      </c>
      <c r="D33" s="24">
        <f t="shared" si="8"/>
        <v>0</v>
      </c>
      <c r="F33" s="22" t="s">
        <v>63</v>
      </c>
      <c r="G33" s="24">
        <f>G31*G32</f>
        <v>160</v>
      </c>
      <c r="H33" s="24">
        <f t="shared" ref="H33" si="9">H31*H32</f>
        <v>0</v>
      </c>
      <c r="I33" s="24">
        <f t="shared" ref="I33" si="10">I31*I32</f>
        <v>0</v>
      </c>
    </row>
    <row r="35" spans="1:9" x14ac:dyDescent="0.3">
      <c r="A35" s="25" t="s">
        <v>22</v>
      </c>
      <c r="B35" s="26">
        <f>SUM(B19,B24,B29,B33)</f>
        <v>1307</v>
      </c>
      <c r="C35" s="26">
        <f t="shared" ref="C35:D35" si="11">SUM(C19,C24,C29,C33)</f>
        <v>1189</v>
      </c>
      <c r="D35" s="26">
        <f t="shared" si="11"/>
        <v>905</v>
      </c>
      <c r="F35" s="25" t="s">
        <v>22</v>
      </c>
      <c r="G35" s="26">
        <f>SUM(G19,G24,G29,G33)</f>
        <v>2401</v>
      </c>
      <c r="H35" s="26">
        <f t="shared" ref="H35:I35" si="12">SUM(H19,H24,H29,H33)</f>
        <v>2517</v>
      </c>
      <c r="I35" s="26">
        <f t="shared" si="12"/>
        <v>2715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11915-A68E-446D-9EDA-D01DC2558D94}">
  <dimension ref="A1:I19"/>
  <sheetViews>
    <sheetView topLeftCell="A10" workbookViewId="0">
      <selection activeCell="N13" sqref="N13"/>
    </sheetView>
  </sheetViews>
  <sheetFormatPr defaultRowHeight="14.4" x14ac:dyDescent="0.3"/>
  <cols>
    <col min="1" max="1" width="20.44140625" bestFit="1" customWidth="1"/>
    <col min="2" max="2" width="10.109375" bestFit="1" customWidth="1"/>
    <col min="3" max="4" width="9" bestFit="1" customWidth="1"/>
    <col min="6" max="6" width="20.44140625" bestFit="1" customWidth="1"/>
    <col min="7" max="8" width="11.109375" bestFit="1" customWidth="1"/>
    <col min="9" max="9" width="10.109375" bestFit="1" customWidth="1"/>
  </cols>
  <sheetData>
    <row r="1" spans="1:9" x14ac:dyDescent="0.3">
      <c r="A1" t="s">
        <v>19</v>
      </c>
      <c r="B1" t="s">
        <v>66</v>
      </c>
      <c r="C1" t="s">
        <v>67</v>
      </c>
      <c r="D1" t="s">
        <v>68</v>
      </c>
      <c r="F1" t="s">
        <v>23</v>
      </c>
      <c r="G1" t="s">
        <v>66</v>
      </c>
      <c r="H1" t="s">
        <v>67</v>
      </c>
      <c r="I1" t="s">
        <v>68</v>
      </c>
    </row>
    <row r="2" spans="1:9" x14ac:dyDescent="0.3">
      <c r="A2" s="4" t="s">
        <v>69</v>
      </c>
      <c r="B2" s="5">
        <v>29</v>
      </c>
      <c r="C2" s="5">
        <v>149</v>
      </c>
      <c r="D2" s="5">
        <v>549</v>
      </c>
      <c r="F2" s="4" t="s">
        <v>82</v>
      </c>
      <c r="G2" s="5">
        <v>29</v>
      </c>
      <c r="H2" s="5">
        <v>149</v>
      </c>
      <c r="I2" s="5">
        <v>549</v>
      </c>
    </row>
    <row r="4" spans="1:9" x14ac:dyDescent="0.3">
      <c r="A4" s="27" t="s">
        <v>70</v>
      </c>
      <c r="B4" s="31">
        <v>40</v>
      </c>
      <c r="C4" s="31">
        <v>90</v>
      </c>
      <c r="D4" s="31">
        <v>370</v>
      </c>
      <c r="F4" s="27" t="s">
        <v>70</v>
      </c>
      <c r="G4" s="31">
        <v>40</v>
      </c>
      <c r="H4" s="31">
        <v>90</v>
      </c>
      <c r="I4" s="31">
        <v>370</v>
      </c>
    </row>
    <row r="5" spans="1:9" x14ac:dyDescent="0.3">
      <c r="A5" s="27" t="s">
        <v>71</v>
      </c>
      <c r="B5" s="27">
        <v>200</v>
      </c>
      <c r="C5" s="27">
        <v>1000</v>
      </c>
      <c r="D5" s="27">
        <v>11000</v>
      </c>
      <c r="F5" s="27" t="s">
        <v>71</v>
      </c>
      <c r="G5" s="27">
        <v>200</v>
      </c>
      <c r="H5" s="27">
        <v>1000</v>
      </c>
      <c r="I5" s="27">
        <v>11000</v>
      </c>
    </row>
    <row r="6" spans="1:9" x14ac:dyDescent="0.3">
      <c r="A6" s="27" t="s">
        <v>72</v>
      </c>
      <c r="B6" s="31">
        <f>B4/B5</f>
        <v>0.2</v>
      </c>
      <c r="C6" s="31">
        <f t="shared" ref="C6:D6" si="0">C4/C5</f>
        <v>0.09</v>
      </c>
      <c r="D6" s="31">
        <f t="shared" si="0"/>
        <v>3.3636363636363638E-2</v>
      </c>
      <c r="F6" s="27" t="s">
        <v>72</v>
      </c>
      <c r="G6" s="31">
        <f>G4/G5</f>
        <v>0.2</v>
      </c>
      <c r="H6" s="31">
        <f t="shared" ref="H6" si="1">H4/H5</f>
        <v>0.09</v>
      </c>
      <c r="I6" s="31">
        <f t="shared" ref="I6" si="2">I4/I5</f>
        <v>3.3636363636363638E-2</v>
      </c>
    </row>
    <row r="8" spans="1:9" x14ac:dyDescent="0.3">
      <c r="A8" s="28" t="s">
        <v>73</v>
      </c>
      <c r="B8" s="28">
        <v>15</v>
      </c>
      <c r="C8" s="28">
        <v>15</v>
      </c>
      <c r="D8" s="28">
        <v>15</v>
      </c>
      <c r="F8" s="28" t="s">
        <v>73</v>
      </c>
      <c r="G8" s="28">
        <v>500</v>
      </c>
      <c r="H8" s="28">
        <v>500</v>
      </c>
      <c r="I8" s="28">
        <v>500</v>
      </c>
    </row>
    <row r="9" spans="1:9" x14ac:dyDescent="0.3">
      <c r="A9" s="28" t="s">
        <v>74</v>
      </c>
      <c r="B9" s="28">
        <v>5</v>
      </c>
      <c r="C9" s="28">
        <v>5</v>
      </c>
      <c r="D9" s="28">
        <v>5</v>
      </c>
      <c r="F9" s="28" t="s">
        <v>74</v>
      </c>
      <c r="G9" s="28">
        <v>5</v>
      </c>
      <c r="H9" s="28">
        <v>5</v>
      </c>
      <c r="I9" s="28">
        <v>5</v>
      </c>
    </row>
    <row r="10" spans="1:9" x14ac:dyDescent="0.3">
      <c r="A10" s="28" t="s">
        <v>75</v>
      </c>
      <c r="B10" s="28">
        <v>50</v>
      </c>
      <c r="C10" s="28">
        <v>50</v>
      </c>
      <c r="D10" s="28">
        <v>50</v>
      </c>
      <c r="F10" s="28" t="s">
        <v>75</v>
      </c>
      <c r="G10" s="28">
        <v>50</v>
      </c>
      <c r="H10" s="28">
        <v>50</v>
      </c>
      <c r="I10" s="28">
        <v>50</v>
      </c>
    </row>
    <row r="11" spans="1:9" x14ac:dyDescent="0.3">
      <c r="A11" s="28" t="s">
        <v>76</v>
      </c>
      <c r="B11" s="28">
        <f>B8*B9*B10</f>
        <v>3750</v>
      </c>
      <c r="C11" s="28">
        <f t="shared" ref="C11:D11" si="3">C8*C9*C10</f>
        <v>3750</v>
      </c>
      <c r="D11" s="28">
        <f t="shared" si="3"/>
        <v>3750</v>
      </c>
      <c r="F11" s="28" t="s">
        <v>76</v>
      </c>
      <c r="G11" s="28">
        <f>G8*G9*G10</f>
        <v>125000</v>
      </c>
      <c r="H11" s="28">
        <f t="shared" ref="H11" si="4">H8*H9*H10</f>
        <v>125000</v>
      </c>
      <c r="I11" s="28">
        <f t="shared" ref="I11" si="5">I8*I9*I10</f>
        <v>125000</v>
      </c>
    </row>
    <row r="13" spans="1:9" x14ac:dyDescent="0.3">
      <c r="A13" s="29" t="s">
        <v>77</v>
      </c>
      <c r="B13" s="29"/>
      <c r="C13" s="29"/>
      <c r="D13" s="29"/>
      <c r="F13" s="29" t="s">
        <v>77</v>
      </c>
      <c r="G13" s="29"/>
      <c r="H13" s="29"/>
      <c r="I13" s="29"/>
    </row>
    <row r="14" spans="1:9" x14ac:dyDescent="0.3">
      <c r="A14" s="29" t="s">
        <v>78</v>
      </c>
      <c r="B14" s="33">
        <f>B6*B11</f>
        <v>750</v>
      </c>
      <c r="C14" s="33">
        <f t="shared" ref="C14:D14" si="6">C6*C11</f>
        <v>337.5</v>
      </c>
      <c r="D14" s="33">
        <f t="shared" si="6"/>
        <v>126.13636363636364</v>
      </c>
      <c r="F14" s="29" t="s">
        <v>78</v>
      </c>
      <c r="G14" s="33">
        <f>G6*G11</f>
        <v>25000</v>
      </c>
      <c r="H14" s="33">
        <f t="shared" ref="H14:I14" si="7">H6*H11</f>
        <v>11250</v>
      </c>
      <c r="I14" s="33">
        <f t="shared" si="7"/>
        <v>4204.545454545455</v>
      </c>
    </row>
    <row r="15" spans="1:9" x14ac:dyDescent="0.3">
      <c r="A15" s="29" t="s">
        <v>79</v>
      </c>
      <c r="B15" s="29">
        <v>2</v>
      </c>
      <c r="C15" s="29">
        <v>2</v>
      </c>
      <c r="D15" s="29">
        <v>2</v>
      </c>
      <c r="F15" s="29" t="s">
        <v>79</v>
      </c>
      <c r="G15" s="29">
        <v>2</v>
      </c>
      <c r="H15" s="29">
        <v>2</v>
      </c>
      <c r="I15" s="29">
        <v>2</v>
      </c>
    </row>
    <row r="17" spans="1:9" x14ac:dyDescent="0.3">
      <c r="A17" s="30" t="s">
        <v>80</v>
      </c>
      <c r="B17" s="32">
        <f>B14*B15</f>
        <v>1500</v>
      </c>
      <c r="C17" s="32">
        <f t="shared" ref="C17:D17" si="8">C14*C15</f>
        <v>675</v>
      </c>
      <c r="D17" s="32">
        <f t="shared" si="8"/>
        <v>252.27272727272728</v>
      </c>
      <c r="F17" s="30" t="s">
        <v>80</v>
      </c>
      <c r="G17" s="32">
        <f>G14*G15</f>
        <v>50000</v>
      </c>
      <c r="H17" s="32">
        <f t="shared" ref="H17:I17" si="9">H14*H15</f>
        <v>22500</v>
      </c>
      <c r="I17" s="32">
        <f t="shared" si="9"/>
        <v>8409.0909090909099</v>
      </c>
    </row>
    <row r="19" spans="1:9" x14ac:dyDescent="0.3">
      <c r="A19" s="34" t="s">
        <v>81</v>
      </c>
      <c r="B19" s="35">
        <f>SUM(B2,B17)</f>
        <v>1529</v>
      </c>
      <c r="C19" s="35">
        <f t="shared" ref="C19:D19" si="10">SUM(C2,C17)</f>
        <v>824</v>
      </c>
      <c r="D19" s="35">
        <f t="shared" si="10"/>
        <v>801.27272727272725</v>
      </c>
      <c r="F19" s="34" t="s">
        <v>81</v>
      </c>
      <c r="G19" s="35">
        <f>SUM(G2,G17)</f>
        <v>50029</v>
      </c>
      <c r="H19" s="35">
        <f t="shared" ref="H19:I19" si="11">SUM(H2,H17)</f>
        <v>22649</v>
      </c>
      <c r="I19" s="35">
        <f t="shared" si="11"/>
        <v>8958.0909090909099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7DC90-6010-4E71-9679-2814E51605F3}">
  <dimension ref="A1:N29"/>
  <sheetViews>
    <sheetView tabSelected="1" workbookViewId="0">
      <selection activeCell="J1" sqref="J1"/>
    </sheetView>
  </sheetViews>
  <sheetFormatPr defaultRowHeight="14.4" x14ac:dyDescent="0.3"/>
  <cols>
    <col min="1" max="1" width="27.6640625" bestFit="1" customWidth="1"/>
    <col min="2" max="2" width="12.109375" bestFit="1" customWidth="1"/>
    <col min="3" max="4" width="13.6640625" bestFit="1" customWidth="1"/>
    <col min="6" max="6" width="27.6640625" bestFit="1" customWidth="1"/>
    <col min="7" max="7" width="12.109375" bestFit="1" customWidth="1"/>
    <col min="8" max="9" width="13.6640625" bestFit="1" customWidth="1"/>
    <col min="11" max="11" width="12.5546875" bestFit="1" customWidth="1"/>
    <col min="12" max="13" width="11.109375" bestFit="1" customWidth="1"/>
    <col min="14" max="14" width="12.109375" bestFit="1" customWidth="1"/>
  </cols>
  <sheetData>
    <row r="1" spans="1:14" x14ac:dyDescent="0.3">
      <c r="A1" t="s">
        <v>19</v>
      </c>
      <c r="B1" t="s">
        <v>83</v>
      </c>
      <c r="C1" t="s">
        <v>84</v>
      </c>
      <c r="D1" t="s">
        <v>85</v>
      </c>
      <c r="F1" t="s">
        <v>23</v>
      </c>
      <c r="G1" t="s">
        <v>83</v>
      </c>
      <c r="H1" t="s">
        <v>84</v>
      </c>
      <c r="I1" t="s">
        <v>85</v>
      </c>
    </row>
    <row r="2" spans="1:14" x14ac:dyDescent="0.3">
      <c r="A2" s="36" t="s">
        <v>86</v>
      </c>
      <c r="B2" s="38">
        <f>SUM(B3,B4)</f>
        <v>15950</v>
      </c>
      <c r="C2" s="38">
        <f t="shared" ref="C2:D2" si="0">SUM(C3,C4)</f>
        <v>34100</v>
      </c>
      <c r="D2" s="38">
        <f t="shared" si="0"/>
        <v>79200</v>
      </c>
      <c r="F2" s="36" t="s">
        <v>86</v>
      </c>
      <c r="G2" s="38">
        <f>SUM(G5,G4)</f>
        <v>21750</v>
      </c>
      <c r="H2" s="38">
        <f t="shared" ref="H2:I2" si="1">SUM(H5,H4)</f>
        <v>46500</v>
      </c>
      <c r="I2" s="38">
        <f t="shared" si="1"/>
        <v>108000</v>
      </c>
      <c r="L2" s="3"/>
      <c r="M2" s="3"/>
      <c r="N2" s="3"/>
    </row>
    <row r="3" spans="1:14" x14ac:dyDescent="0.3">
      <c r="A3" s="36" t="s">
        <v>69</v>
      </c>
      <c r="B3" s="38">
        <v>14500</v>
      </c>
      <c r="C3" s="38">
        <v>31000</v>
      </c>
      <c r="D3" s="38">
        <v>72000</v>
      </c>
      <c r="F3" s="36" t="s">
        <v>69</v>
      </c>
      <c r="G3" s="38">
        <v>14500</v>
      </c>
      <c r="H3" s="38">
        <v>31000</v>
      </c>
      <c r="I3" s="38">
        <v>72000</v>
      </c>
    </row>
    <row r="4" spans="1:14" x14ac:dyDescent="0.3">
      <c r="A4" s="36" t="s">
        <v>87</v>
      </c>
      <c r="B4" s="38">
        <v>1450</v>
      </c>
      <c r="C4" s="38">
        <v>3100</v>
      </c>
      <c r="D4" s="38">
        <v>7200</v>
      </c>
      <c r="F4" s="36" t="s">
        <v>87</v>
      </c>
      <c r="G4" s="38">
        <v>1450</v>
      </c>
      <c r="H4" s="38">
        <v>3100</v>
      </c>
      <c r="I4" s="38">
        <v>7200</v>
      </c>
    </row>
    <row r="5" spans="1:14" x14ac:dyDescent="0.3">
      <c r="A5" s="36" t="s">
        <v>104</v>
      </c>
      <c r="B5" s="38">
        <v>0</v>
      </c>
      <c r="C5" s="38">
        <v>0</v>
      </c>
      <c r="D5" s="38">
        <v>0</v>
      </c>
      <c r="F5" s="36" t="s">
        <v>104</v>
      </c>
      <c r="G5" s="38">
        <f>G3*0.4+G3</f>
        <v>20300</v>
      </c>
      <c r="H5" s="38">
        <f t="shared" ref="H5:I5" si="2">H3*0.4+H3</f>
        <v>43400</v>
      </c>
      <c r="I5" s="38">
        <f t="shared" si="2"/>
        <v>100800</v>
      </c>
    </row>
    <row r="6" spans="1:14" x14ac:dyDescent="0.3">
      <c r="B6" s="1"/>
      <c r="C6" s="1"/>
      <c r="D6" s="1"/>
      <c r="G6" s="1"/>
      <c r="H6" s="1"/>
      <c r="I6" s="1"/>
    </row>
    <row r="7" spans="1:14" x14ac:dyDescent="0.3">
      <c r="A7" s="37" t="s">
        <v>88</v>
      </c>
      <c r="B7" s="39"/>
      <c r="C7" s="39"/>
      <c r="D7" s="39"/>
      <c r="F7" s="37" t="s">
        <v>88</v>
      </c>
      <c r="G7" s="39"/>
      <c r="H7" s="39"/>
      <c r="I7" s="39"/>
    </row>
    <row r="8" spans="1:14" x14ac:dyDescent="0.3">
      <c r="A8" s="37" t="s">
        <v>89</v>
      </c>
      <c r="B8" s="39">
        <v>1500</v>
      </c>
      <c r="C8" s="39">
        <v>2500</v>
      </c>
      <c r="D8" s="39">
        <v>3100</v>
      </c>
      <c r="F8" s="37" t="s">
        <v>89</v>
      </c>
      <c r="G8" s="39">
        <v>1500</v>
      </c>
      <c r="H8" s="39">
        <v>2500</v>
      </c>
      <c r="I8" s="39">
        <v>3100</v>
      </c>
    </row>
    <row r="9" spans="1:14" x14ac:dyDescent="0.3">
      <c r="A9" s="37" t="s">
        <v>90</v>
      </c>
      <c r="B9" s="39">
        <v>210</v>
      </c>
      <c r="C9" s="39">
        <v>300</v>
      </c>
      <c r="D9" s="39">
        <v>450</v>
      </c>
      <c r="F9" s="37" t="s">
        <v>90</v>
      </c>
      <c r="G9" s="39">
        <v>210</v>
      </c>
      <c r="H9" s="39">
        <v>300</v>
      </c>
      <c r="I9" s="39">
        <v>450</v>
      </c>
    </row>
    <row r="10" spans="1:14" x14ac:dyDescent="0.3">
      <c r="A10" s="37" t="s">
        <v>91</v>
      </c>
      <c r="B10" s="39"/>
      <c r="C10" s="39"/>
      <c r="D10" s="39"/>
      <c r="F10" s="37" t="s">
        <v>91</v>
      </c>
      <c r="G10" s="39"/>
      <c r="H10" s="39"/>
      <c r="I10" s="39"/>
    </row>
    <row r="13" spans="1:14" x14ac:dyDescent="0.3">
      <c r="A13" s="4" t="s">
        <v>92</v>
      </c>
      <c r="B13" s="4"/>
      <c r="C13" s="4"/>
      <c r="D13" s="4"/>
      <c r="F13" s="4" t="s">
        <v>92</v>
      </c>
      <c r="G13" s="4"/>
      <c r="H13" s="4"/>
      <c r="I13" s="4"/>
    </row>
    <row r="14" spans="1:14" x14ac:dyDescent="0.3">
      <c r="A14" s="4" t="s">
        <v>93</v>
      </c>
      <c r="B14" s="4">
        <v>30000</v>
      </c>
      <c r="C14" s="4">
        <v>30000</v>
      </c>
      <c r="D14" s="4">
        <v>30000</v>
      </c>
      <c r="F14" s="4" t="s">
        <v>93</v>
      </c>
      <c r="G14" s="4">
        <v>30000</v>
      </c>
      <c r="H14" s="4">
        <v>30000</v>
      </c>
      <c r="I14" s="4">
        <v>30000</v>
      </c>
    </row>
    <row r="15" spans="1:14" x14ac:dyDescent="0.3">
      <c r="A15" s="4" t="s">
        <v>94</v>
      </c>
      <c r="B15" s="4">
        <v>35</v>
      </c>
      <c r="C15" s="4">
        <v>19</v>
      </c>
      <c r="D15" s="4">
        <v>17</v>
      </c>
      <c r="F15" s="4" t="s">
        <v>94</v>
      </c>
      <c r="G15" s="4">
        <v>35</v>
      </c>
      <c r="H15" s="4">
        <v>19</v>
      </c>
      <c r="I15" s="4">
        <v>17</v>
      </c>
    </row>
    <row r="16" spans="1:14" x14ac:dyDescent="0.3">
      <c r="A16" s="4" t="s">
        <v>95</v>
      </c>
      <c r="B16" s="5">
        <v>90</v>
      </c>
      <c r="C16" s="5">
        <v>90</v>
      </c>
      <c r="D16" s="5">
        <v>90</v>
      </c>
      <c r="F16" s="4" t="s">
        <v>95</v>
      </c>
      <c r="G16" s="5">
        <v>90</v>
      </c>
      <c r="H16" s="5">
        <v>90</v>
      </c>
      <c r="I16" s="5">
        <v>90</v>
      </c>
    </row>
    <row r="17" spans="1:9" x14ac:dyDescent="0.3">
      <c r="A17" s="4" t="s">
        <v>96</v>
      </c>
      <c r="B17" s="6">
        <f>B14/B15*B16</f>
        <v>77142.857142857145</v>
      </c>
      <c r="C17" s="6">
        <f t="shared" ref="C17:D17" si="3">C14/C15*C16</f>
        <v>142105.26315789475</v>
      </c>
      <c r="D17" s="6">
        <f t="shared" si="3"/>
        <v>158823.5294117647</v>
      </c>
      <c r="F17" s="4" t="s">
        <v>96</v>
      </c>
      <c r="G17" s="6">
        <f>G14/G15*G16</f>
        <v>77142.857142857145</v>
      </c>
      <c r="H17" s="6">
        <f t="shared" ref="H17" si="4">H14/H15*H16</f>
        <v>142105.26315789475</v>
      </c>
      <c r="I17" s="6">
        <f t="shared" ref="I17" si="5">I14/I15*I16</f>
        <v>158823.5294117647</v>
      </c>
    </row>
    <row r="19" spans="1:9" x14ac:dyDescent="0.3">
      <c r="A19" s="7" t="s">
        <v>97</v>
      </c>
      <c r="B19" s="9">
        <f>SUM(B8,B9,B17)</f>
        <v>78852.857142857145</v>
      </c>
      <c r="C19" s="9">
        <f t="shared" ref="C19:D19" si="6">SUM(C8,C9,C17)</f>
        <v>144905.26315789475</v>
      </c>
      <c r="D19" s="9">
        <f t="shared" si="6"/>
        <v>162373.5294117647</v>
      </c>
      <c r="F19" s="7" t="s">
        <v>97</v>
      </c>
      <c r="G19" s="9">
        <f>SUM(G8,G9,G17)</f>
        <v>78852.857142857145</v>
      </c>
      <c r="H19" s="9">
        <f t="shared" ref="H19:I19" si="7">SUM(H8,H9,H17)</f>
        <v>144905.26315789475</v>
      </c>
      <c r="I19" s="9">
        <f t="shared" si="7"/>
        <v>162373.5294117647</v>
      </c>
    </row>
    <row r="21" spans="1:9" x14ac:dyDescent="0.3">
      <c r="A21" s="10" t="s">
        <v>98</v>
      </c>
      <c r="B21" s="10">
        <v>30000</v>
      </c>
      <c r="C21" s="10">
        <v>30000</v>
      </c>
      <c r="D21" s="10">
        <v>30000</v>
      </c>
      <c r="F21" s="10" t="s">
        <v>98</v>
      </c>
      <c r="G21" s="10">
        <v>30000</v>
      </c>
      <c r="H21" s="10">
        <v>30000</v>
      </c>
      <c r="I21" s="10">
        <v>30000</v>
      </c>
    </row>
    <row r="22" spans="1:9" x14ac:dyDescent="0.3">
      <c r="A22" s="10" t="s">
        <v>99</v>
      </c>
      <c r="B22" s="10">
        <v>250000</v>
      </c>
      <c r="C22" s="10">
        <v>250000</v>
      </c>
      <c r="D22" s="10">
        <v>250000</v>
      </c>
      <c r="F22" s="10" t="s">
        <v>99</v>
      </c>
      <c r="G22" s="10">
        <v>250000</v>
      </c>
      <c r="H22" s="10">
        <v>250000</v>
      </c>
      <c r="I22" s="10">
        <v>250000</v>
      </c>
    </row>
    <row r="23" spans="1:9" x14ac:dyDescent="0.3">
      <c r="A23" s="10" t="s">
        <v>100</v>
      </c>
      <c r="B23" s="10">
        <f>B22/B21</f>
        <v>8.3333333333333339</v>
      </c>
      <c r="C23" s="10">
        <f t="shared" ref="C23:D23" si="8">C22/C21</f>
        <v>8.3333333333333339</v>
      </c>
      <c r="D23" s="10">
        <f t="shared" si="8"/>
        <v>8.3333333333333339</v>
      </c>
      <c r="F23" s="10" t="s">
        <v>100</v>
      </c>
      <c r="G23" s="10">
        <f>G22/G21</f>
        <v>8.3333333333333339</v>
      </c>
      <c r="H23" s="10">
        <f t="shared" ref="H23" si="9">H22/H21</f>
        <v>8.3333333333333339</v>
      </c>
      <c r="I23" s="10">
        <f t="shared" ref="I23" si="10">I22/I21</f>
        <v>8.3333333333333339</v>
      </c>
    </row>
    <row r="25" spans="1:9" x14ac:dyDescent="0.3">
      <c r="A25" s="29" t="s">
        <v>101</v>
      </c>
      <c r="B25" s="40">
        <f>B17*B23</f>
        <v>642857.14285714296</v>
      </c>
      <c r="C25" s="40">
        <f t="shared" ref="C25:D25" si="11">C17*C23</f>
        <v>1184210.5263157897</v>
      </c>
      <c r="D25" s="40">
        <f t="shared" si="11"/>
        <v>1323529.411764706</v>
      </c>
      <c r="F25" s="29" t="s">
        <v>101</v>
      </c>
      <c r="G25" s="40">
        <f>G17*G23</f>
        <v>642857.14285714296</v>
      </c>
      <c r="H25" s="40">
        <f t="shared" ref="H25:I25" si="12">H17*H23</f>
        <v>1184210.5263157897</v>
      </c>
      <c r="I25" s="40">
        <f t="shared" si="12"/>
        <v>1323529.411764706</v>
      </c>
    </row>
    <row r="27" spans="1:9" x14ac:dyDescent="0.3">
      <c r="A27" s="19" t="s">
        <v>102</v>
      </c>
      <c r="B27" s="21">
        <f>SUM(B2,B25)</f>
        <v>658807.14285714296</v>
      </c>
      <c r="C27" s="21">
        <f t="shared" ref="C27:D27" si="13">SUM(C2,C25)</f>
        <v>1218310.5263157897</v>
      </c>
      <c r="D27" s="21">
        <f t="shared" si="13"/>
        <v>1402729.411764706</v>
      </c>
      <c r="F27" s="19" t="s">
        <v>102</v>
      </c>
      <c r="G27" s="21">
        <f>SUM(G2,G25)</f>
        <v>664607.14285714296</v>
      </c>
      <c r="H27" s="21">
        <f t="shared" ref="H27:I27" si="14">SUM(H2,H25)</f>
        <v>1230710.5263157897</v>
      </c>
      <c r="I27" s="21">
        <f t="shared" si="14"/>
        <v>1431529.411764706</v>
      </c>
    </row>
    <row r="29" spans="1:9" x14ac:dyDescent="0.3">
      <c r="A29" s="25" t="s">
        <v>103</v>
      </c>
      <c r="B29" s="26">
        <f>B27/B23</f>
        <v>79056.857142857145</v>
      </c>
      <c r="C29" s="26">
        <f t="shared" ref="C29:D29" si="15">C27/C23</f>
        <v>146197.26315789475</v>
      </c>
      <c r="D29" s="26">
        <f t="shared" si="15"/>
        <v>168327.5294117647</v>
      </c>
      <c r="F29" s="25" t="s">
        <v>103</v>
      </c>
      <c r="G29" s="26">
        <f>G27/G23</f>
        <v>79752.857142857145</v>
      </c>
      <c r="H29" s="26">
        <f t="shared" ref="H29:I29" si="16">H27/H23</f>
        <v>147685.26315789475</v>
      </c>
      <c r="I29" s="26">
        <f t="shared" si="16"/>
        <v>171783.5294117647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Susan and Timi Shop list</vt:lpstr>
      <vt:lpstr>Cat or Dog</vt:lpstr>
      <vt:lpstr>Vacation</vt:lpstr>
      <vt:lpstr>Printer</vt:lpstr>
      <vt:lpstr>Car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2023-03-07T13:00:40Z</dcterms:created>
  <dcterms:modified xsi:type="dcterms:W3CDTF">2023-05-05T10:02:18Z</dcterms:modified>
</cp:coreProperties>
</file>