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laragon\www\gastceesto\storage\app\files\"/>
    </mc:Choice>
  </mc:AlternateContent>
  <xr:revisionPtr revIDLastSave="0" documentId="13_ncr:1_{2B1F2AA0-A3EA-4478-8C1E-D918BC084BB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BD" sheetId="1" r:id="rId1"/>
    <sheet name="Nómina" sheetId="2" r:id="rId2"/>
    <sheet name="Hoja5" sheetId="5" r:id="rId3"/>
    <sheet name="Puesto" sheetId="4" r:id="rId4"/>
    <sheet name="Hoja6" sheetId="6" r:id="rId5"/>
    <sheet name="DOP" sheetId="7" r:id="rId6"/>
    <sheet name="Región-Unidad" sheetId="3" r:id="rId7"/>
    <sheet name="OBSERVACIONES" sheetId="8" r:id="rId8"/>
    <sheet name="prelacion azalea" sheetId="9" r:id="rId9"/>
  </sheets>
  <definedNames>
    <definedName name="_xlnm._FilterDatabase" localSheetId="0" hidden="1">BD!$A$2:$N$429</definedName>
    <definedName name="_xlnm._FilterDatabase" localSheetId="5" hidden="1">DOP!$A$1:$AM$428</definedName>
    <definedName name="_xlnm._FilterDatabase" localSheetId="7" hidden="1">OBSERVACIONES!$J$3:$K$22</definedName>
    <definedName name="_xlnm._FilterDatabase" localSheetId="8" hidden="1">'prelacion azalea'!$A$1:$J$428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28" i="7" l="1"/>
  <c r="AL427" i="7"/>
  <c r="AL426" i="7"/>
  <c r="AL425" i="7"/>
  <c r="AL424" i="7"/>
  <c r="AL423" i="7"/>
  <c r="AL422" i="7"/>
  <c r="AL421" i="7"/>
  <c r="AL420" i="7"/>
  <c r="AL419" i="7"/>
  <c r="AL418" i="7"/>
  <c r="AL417" i="7"/>
  <c r="AL416" i="7"/>
  <c r="AL415" i="7"/>
  <c r="AL414" i="7"/>
  <c r="AL413" i="7"/>
  <c r="AL412" i="7"/>
  <c r="AL411" i="7"/>
  <c r="AL410" i="7"/>
  <c r="AL409" i="7"/>
  <c r="AL408" i="7"/>
  <c r="AL407" i="7"/>
  <c r="AL406" i="7"/>
  <c r="AL405" i="7"/>
  <c r="AL404" i="7"/>
  <c r="AL403" i="7"/>
  <c r="AL402" i="7"/>
  <c r="AL401" i="7"/>
  <c r="AL400" i="7"/>
  <c r="AL399" i="7"/>
  <c r="AL398" i="7"/>
  <c r="AL397" i="7"/>
  <c r="AL396" i="7"/>
  <c r="AL395" i="7"/>
  <c r="AL394" i="7"/>
  <c r="AL393" i="7"/>
  <c r="AL392" i="7"/>
  <c r="AL391" i="7"/>
  <c r="AL390" i="7"/>
  <c r="AL389" i="7"/>
  <c r="AL388" i="7"/>
  <c r="AL387" i="7"/>
  <c r="AL386" i="7"/>
  <c r="AL385" i="7"/>
  <c r="AL384" i="7"/>
  <c r="AL383" i="7"/>
  <c r="AL382" i="7"/>
  <c r="AL381" i="7"/>
  <c r="AL380" i="7"/>
  <c r="AL379" i="7"/>
  <c r="AL378" i="7"/>
  <c r="AL377" i="7"/>
  <c r="AL376" i="7"/>
  <c r="AL375" i="7"/>
  <c r="AL374" i="7"/>
  <c r="AL373" i="7"/>
  <c r="AL372" i="7"/>
  <c r="AL371" i="7"/>
  <c r="AL370" i="7"/>
  <c r="AL369" i="7"/>
  <c r="AL368" i="7"/>
  <c r="AL367" i="7"/>
  <c r="AL366" i="7"/>
  <c r="AL365" i="7"/>
  <c r="AL364" i="7"/>
  <c r="AL363" i="7"/>
  <c r="AL362" i="7"/>
  <c r="AL361" i="7"/>
  <c r="AL360" i="7"/>
  <c r="AL359" i="7"/>
  <c r="AL358" i="7"/>
  <c r="AL357" i="7"/>
  <c r="AL356" i="7"/>
  <c r="AL355" i="7"/>
  <c r="AL354" i="7"/>
  <c r="AL353" i="7"/>
  <c r="AL352" i="7"/>
  <c r="AL351" i="7"/>
  <c r="AL350" i="7"/>
  <c r="AL349" i="7"/>
  <c r="AL348" i="7"/>
  <c r="AL347" i="7"/>
  <c r="AL346" i="7"/>
  <c r="AL345" i="7"/>
  <c r="AL344" i="7"/>
  <c r="AL343" i="7"/>
  <c r="AL342" i="7"/>
  <c r="AL341" i="7"/>
  <c r="AL340" i="7"/>
  <c r="AL339" i="7"/>
  <c r="AL338" i="7"/>
  <c r="AL337" i="7"/>
  <c r="AL336" i="7"/>
  <c r="AL335" i="7"/>
  <c r="AL334" i="7"/>
  <c r="AL333" i="7"/>
  <c r="AL332" i="7"/>
  <c r="AL331" i="7"/>
  <c r="AL330" i="7"/>
  <c r="AL329" i="7"/>
  <c r="AL328" i="7"/>
  <c r="AL327" i="7"/>
  <c r="AL326" i="7"/>
  <c r="AL325" i="7"/>
  <c r="AL324" i="7"/>
  <c r="AL323" i="7"/>
  <c r="AL322" i="7"/>
  <c r="AL321" i="7"/>
  <c r="AL320" i="7"/>
  <c r="AL319" i="7"/>
  <c r="AL318" i="7"/>
  <c r="AL317" i="7"/>
  <c r="AL316" i="7"/>
  <c r="AL315" i="7"/>
  <c r="AL314" i="7"/>
  <c r="AL313" i="7"/>
  <c r="AL312" i="7"/>
  <c r="AL311" i="7"/>
  <c r="AL310" i="7"/>
  <c r="AL309" i="7"/>
  <c r="AL308" i="7"/>
  <c r="AL307" i="7"/>
  <c r="AL306" i="7"/>
  <c r="AL305" i="7"/>
  <c r="AL304" i="7"/>
  <c r="AL303" i="7"/>
  <c r="AL302" i="7"/>
  <c r="AL301" i="7"/>
  <c r="AL300" i="7"/>
  <c r="AL299" i="7"/>
  <c r="AL298" i="7"/>
  <c r="AL297" i="7"/>
  <c r="AL296" i="7"/>
  <c r="AL295" i="7"/>
  <c r="AL294" i="7"/>
  <c r="AL293" i="7"/>
  <c r="AL292" i="7"/>
  <c r="AL291" i="7"/>
  <c r="AL290" i="7"/>
  <c r="AL289" i="7"/>
  <c r="AL288" i="7"/>
  <c r="AL287" i="7"/>
  <c r="AL286" i="7"/>
  <c r="AL285" i="7"/>
  <c r="AL284" i="7"/>
  <c r="AL283" i="7"/>
  <c r="AL282" i="7"/>
  <c r="AL281" i="7"/>
  <c r="AL280" i="7"/>
  <c r="AL279" i="7"/>
  <c r="AL278" i="7"/>
  <c r="AL277" i="7"/>
  <c r="AL276" i="7"/>
  <c r="AL275" i="7"/>
  <c r="AL274" i="7"/>
  <c r="AL273" i="7"/>
  <c r="AL272" i="7"/>
  <c r="AL271" i="7"/>
  <c r="AL270" i="7"/>
  <c r="AL269" i="7"/>
  <c r="AL268" i="7"/>
  <c r="AL267" i="7"/>
  <c r="AL266" i="7"/>
  <c r="AL265" i="7"/>
  <c r="AL264" i="7"/>
  <c r="AL263" i="7"/>
  <c r="AL262" i="7"/>
  <c r="AL261" i="7"/>
  <c r="AL260" i="7"/>
  <c r="AL259" i="7"/>
  <c r="AL258" i="7"/>
  <c r="AL257" i="7"/>
  <c r="AL256" i="7"/>
  <c r="AL255" i="7"/>
  <c r="AL254" i="7"/>
  <c r="AL253" i="7"/>
  <c r="AL252" i="7"/>
  <c r="AL251" i="7"/>
  <c r="AL250" i="7"/>
  <c r="AL249" i="7"/>
  <c r="AL248" i="7"/>
  <c r="AL247" i="7"/>
  <c r="AL246" i="7"/>
  <c r="AL245" i="7"/>
  <c r="AL244" i="7"/>
  <c r="AL243" i="7"/>
  <c r="AL242" i="7"/>
  <c r="AL241" i="7"/>
  <c r="AL240" i="7"/>
  <c r="AL239" i="7"/>
  <c r="AL238" i="7"/>
  <c r="AL237" i="7"/>
  <c r="AL236" i="7"/>
  <c r="AL235" i="7"/>
  <c r="AL234" i="7"/>
  <c r="AL233" i="7"/>
  <c r="AL232" i="7"/>
  <c r="AL231" i="7"/>
  <c r="AL230" i="7"/>
  <c r="AL229" i="7"/>
  <c r="AL228" i="7"/>
  <c r="AL227" i="7"/>
  <c r="AL226" i="7"/>
  <c r="AL225" i="7"/>
  <c r="AL224" i="7"/>
  <c r="AL223" i="7"/>
  <c r="AL222" i="7"/>
  <c r="AL221" i="7"/>
  <c r="AL220" i="7"/>
  <c r="AL219" i="7"/>
  <c r="AL218" i="7"/>
  <c r="AL217" i="7"/>
  <c r="AL216" i="7"/>
  <c r="AL215" i="7"/>
  <c r="AL214" i="7"/>
  <c r="AL213" i="7"/>
  <c r="AL212" i="7"/>
  <c r="AL211" i="7"/>
  <c r="AL210" i="7"/>
  <c r="AL209" i="7"/>
  <c r="AL208" i="7"/>
  <c r="AL207" i="7"/>
  <c r="AL206" i="7"/>
  <c r="AL205" i="7"/>
  <c r="AL204" i="7"/>
  <c r="AL203" i="7"/>
  <c r="AL202" i="7"/>
  <c r="AL201" i="7"/>
  <c r="AL200" i="7"/>
  <c r="AL199" i="7"/>
  <c r="AL198" i="7"/>
  <c r="AL197" i="7"/>
  <c r="AL196" i="7"/>
  <c r="AL195" i="7"/>
  <c r="AL194" i="7"/>
  <c r="AL192" i="7"/>
  <c r="AL191" i="7"/>
  <c r="AL190" i="7"/>
  <c r="AL189" i="7"/>
  <c r="AL188" i="7"/>
  <c r="AL187" i="7"/>
  <c r="AL186" i="7"/>
  <c r="AL185" i="7"/>
  <c r="AL184" i="7"/>
  <c r="AL183" i="7"/>
  <c r="AL182" i="7"/>
  <c r="AL181" i="7"/>
  <c r="AL180" i="7"/>
  <c r="AL179" i="7"/>
  <c r="AL178" i="7"/>
  <c r="AL177" i="7"/>
  <c r="AL176" i="7"/>
  <c r="AL175" i="7"/>
  <c r="AL174" i="7"/>
  <c r="AL173" i="7"/>
  <c r="AL172" i="7"/>
  <c r="AL171" i="7"/>
  <c r="AL170" i="7"/>
  <c r="AL169" i="7"/>
  <c r="AL168" i="7"/>
  <c r="AL167" i="7"/>
  <c r="AL166" i="7"/>
  <c r="AL165" i="7"/>
  <c r="AL164" i="7"/>
  <c r="AL163" i="7"/>
  <c r="AL162" i="7"/>
  <c r="AL161" i="7"/>
  <c r="AL160" i="7"/>
  <c r="AL159" i="7"/>
  <c r="AL158" i="7"/>
  <c r="AL157" i="7"/>
  <c r="AL156" i="7"/>
  <c r="AL155" i="7"/>
  <c r="AL154" i="7"/>
  <c r="AL153" i="7"/>
  <c r="AL152" i="7"/>
  <c r="AL151" i="7"/>
  <c r="AL150" i="7"/>
  <c r="AL149" i="7"/>
  <c r="AL148" i="7"/>
  <c r="AL147" i="7"/>
  <c r="AL146" i="7"/>
  <c r="AL145" i="7"/>
  <c r="AL144" i="7"/>
  <c r="AL143" i="7"/>
  <c r="AL142" i="7"/>
  <c r="AL141" i="7"/>
  <c r="AL140" i="7"/>
  <c r="AL139" i="7"/>
  <c r="AL138" i="7"/>
  <c r="AL137" i="7"/>
  <c r="AL136" i="7"/>
  <c r="AL135" i="7"/>
  <c r="AL134" i="7"/>
  <c r="AL133" i="7"/>
  <c r="AL132" i="7"/>
  <c r="AL131" i="7"/>
  <c r="AL130" i="7"/>
  <c r="AL129" i="7"/>
  <c r="AL128" i="7"/>
  <c r="AL127" i="7"/>
  <c r="AL126" i="7"/>
  <c r="AL125" i="7"/>
  <c r="AL124" i="7"/>
  <c r="AL123" i="7"/>
  <c r="AL122" i="7"/>
  <c r="AL121" i="7"/>
  <c r="AL120" i="7"/>
  <c r="AL119" i="7"/>
  <c r="AL118" i="7"/>
  <c r="AL117" i="7"/>
  <c r="AL116" i="7"/>
  <c r="AL115" i="7"/>
  <c r="AL114" i="7"/>
  <c r="AL113" i="7"/>
  <c r="AL112" i="7"/>
  <c r="AL111" i="7"/>
  <c r="AL110" i="7"/>
  <c r="AL109" i="7"/>
  <c r="AL108" i="7"/>
  <c r="AL107" i="7"/>
  <c r="AL106" i="7"/>
  <c r="AL105" i="7"/>
  <c r="AL104" i="7"/>
  <c r="AL103" i="7"/>
  <c r="AL102" i="7"/>
  <c r="AL101" i="7"/>
  <c r="AL100" i="7"/>
  <c r="AL99" i="7"/>
  <c r="AL98" i="7"/>
  <c r="AL97" i="7"/>
  <c r="AL96" i="7"/>
  <c r="AL95" i="7"/>
  <c r="AL94" i="7"/>
  <c r="AL93" i="7"/>
  <c r="AL92" i="7"/>
  <c r="AL91" i="7"/>
  <c r="AL90" i="7"/>
  <c r="AL89" i="7"/>
  <c r="AL88" i="7"/>
  <c r="AL87" i="7"/>
  <c r="AL86" i="7"/>
  <c r="AL85" i="7"/>
  <c r="AL84" i="7"/>
  <c r="AL83" i="7"/>
  <c r="AL82" i="7"/>
  <c r="AL81" i="7"/>
  <c r="AL80" i="7"/>
  <c r="AL79" i="7"/>
  <c r="AL78" i="7"/>
  <c r="AL77" i="7"/>
  <c r="AL76" i="7"/>
  <c r="AL75" i="7"/>
  <c r="AL74" i="7"/>
  <c r="AL73" i="7"/>
  <c r="AL72" i="7"/>
  <c r="AL71" i="7"/>
  <c r="AL70" i="7"/>
  <c r="AL69" i="7"/>
  <c r="AL68" i="7"/>
  <c r="AL67" i="7"/>
  <c r="AL66" i="7"/>
  <c r="AL65" i="7"/>
  <c r="AL64" i="7"/>
  <c r="AL63" i="7"/>
  <c r="AL62" i="7"/>
  <c r="AL61" i="7"/>
  <c r="AL60" i="7"/>
  <c r="AL59" i="7"/>
  <c r="AL58" i="7"/>
  <c r="AL57" i="7"/>
  <c r="AL56" i="7"/>
  <c r="AL55" i="7"/>
  <c r="AL54" i="7"/>
  <c r="AL53" i="7"/>
  <c r="AL52" i="7"/>
  <c r="AL51" i="7"/>
  <c r="AL50" i="7"/>
  <c r="AL49" i="7"/>
  <c r="AL48" i="7"/>
  <c r="AL47" i="7"/>
  <c r="AL4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K428" i="7"/>
  <c r="AK427" i="7"/>
  <c r="AK426" i="7"/>
  <c r="AK425" i="7"/>
  <c r="AK424" i="7"/>
  <c r="AK423" i="7"/>
  <c r="AK422" i="7"/>
  <c r="AK421" i="7"/>
  <c r="AK420" i="7"/>
  <c r="AK419" i="7"/>
  <c r="AK418" i="7"/>
  <c r="AK417" i="7"/>
  <c r="AK416" i="7"/>
  <c r="AK415" i="7"/>
  <c r="AK414" i="7"/>
  <c r="AK413" i="7"/>
  <c r="AK412" i="7"/>
  <c r="AK411" i="7"/>
  <c r="AK410" i="7"/>
  <c r="AK409" i="7"/>
  <c r="AK408" i="7"/>
  <c r="AK407" i="7"/>
  <c r="AK406" i="7"/>
  <c r="AK405" i="7"/>
  <c r="AK404" i="7"/>
  <c r="AK403" i="7"/>
  <c r="AK402" i="7"/>
  <c r="AK401" i="7"/>
  <c r="AK400" i="7"/>
  <c r="AK399" i="7"/>
  <c r="AK398" i="7"/>
  <c r="AK397" i="7"/>
  <c r="AK396" i="7"/>
  <c r="AK395" i="7"/>
  <c r="AK394" i="7"/>
  <c r="AK393" i="7"/>
  <c r="AK392" i="7"/>
  <c r="AK391" i="7"/>
  <c r="AK390" i="7"/>
  <c r="AK389" i="7"/>
  <c r="AK388" i="7"/>
  <c r="AK387" i="7"/>
  <c r="AK386" i="7"/>
  <c r="AK385" i="7"/>
  <c r="AK384" i="7"/>
  <c r="AK383" i="7"/>
  <c r="AK382" i="7"/>
  <c r="AK381" i="7"/>
  <c r="AK380" i="7"/>
  <c r="AK379" i="7"/>
  <c r="AK378" i="7"/>
  <c r="AK377" i="7"/>
  <c r="AK376" i="7"/>
  <c r="AK375" i="7"/>
  <c r="AK374" i="7"/>
  <c r="AK373" i="7"/>
  <c r="AK372" i="7"/>
  <c r="AK371" i="7"/>
  <c r="AK370" i="7"/>
  <c r="AK369" i="7"/>
  <c r="AK368" i="7"/>
  <c r="AK367" i="7"/>
  <c r="AK366" i="7"/>
  <c r="AK365" i="7"/>
  <c r="AK364" i="7"/>
  <c r="AK363" i="7"/>
  <c r="AK362" i="7"/>
  <c r="AK361" i="7"/>
  <c r="AK360" i="7"/>
  <c r="AK359" i="7"/>
  <c r="AK358" i="7"/>
  <c r="AK357" i="7"/>
  <c r="AK356" i="7"/>
  <c r="AK355" i="7"/>
  <c r="AK354" i="7"/>
  <c r="AK353" i="7"/>
  <c r="AK352" i="7"/>
  <c r="AK351" i="7"/>
  <c r="AK350" i="7"/>
  <c r="AK349" i="7"/>
  <c r="AK348" i="7"/>
  <c r="AK347" i="7"/>
  <c r="AK346" i="7"/>
  <c r="AK345" i="7"/>
  <c r="AK344" i="7"/>
  <c r="AK343" i="7"/>
  <c r="AK342" i="7"/>
  <c r="AK341" i="7"/>
  <c r="AK340" i="7"/>
  <c r="AK339" i="7"/>
  <c r="AK338" i="7"/>
  <c r="AK337" i="7"/>
  <c r="AK336" i="7"/>
  <c r="AK335" i="7"/>
  <c r="AK334" i="7"/>
  <c r="AK333" i="7"/>
  <c r="AK332" i="7"/>
  <c r="AK331" i="7"/>
  <c r="AK330" i="7"/>
  <c r="AK329" i="7"/>
  <c r="AK328" i="7"/>
  <c r="AK327" i="7"/>
  <c r="AK326" i="7"/>
  <c r="AK325" i="7"/>
  <c r="AK324" i="7"/>
  <c r="AK323" i="7"/>
  <c r="AK322" i="7"/>
  <c r="AK321" i="7"/>
  <c r="AK320" i="7"/>
  <c r="AK319" i="7"/>
  <c r="AK318" i="7"/>
  <c r="AK317" i="7"/>
  <c r="AK316" i="7"/>
  <c r="AK315" i="7"/>
  <c r="AK314" i="7"/>
  <c r="AK313" i="7"/>
  <c r="AK312" i="7"/>
  <c r="AK311" i="7"/>
  <c r="AK310" i="7"/>
  <c r="AK309" i="7"/>
  <c r="AK308" i="7"/>
  <c r="AK307" i="7"/>
  <c r="AK306" i="7"/>
  <c r="AK305" i="7"/>
  <c r="AK304" i="7"/>
  <c r="AK303" i="7"/>
  <c r="AK302" i="7"/>
  <c r="AK301" i="7"/>
  <c r="AK300" i="7"/>
  <c r="AK299" i="7"/>
  <c r="AK298" i="7"/>
  <c r="AK297" i="7"/>
  <c r="AK296" i="7"/>
  <c r="AK295" i="7"/>
  <c r="AK294" i="7"/>
  <c r="AK293" i="7"/>
  <c r="AK292" i="7"/>
  <c r="AK291" i="7"/>
  <c r="AK290" i="7"/>
  <c r="AK289" i="7"/>
  <c r="AK288" i="7"/>
  <c r="AK287" i="7"/>
  <c r="AK286" i="7"/>
  <c r="AK285" i="7"/>
  <c r="AK284" i="7"/>
  <c r="AK283" i="7"/>
  <c r="AK282" i="7"/>
  <c r="AK281" i="7"/>
  <c r="AK280" i="7"/>
  <c r="AK279" i="7"/>
  <c r="AK278" i="7"/>
  <c r="AK277" i="7"/>
  <c r="AK276" i="7"/>
  <c r="AK275" i="7"/>
  <c r="AK274" i="7"/>
  <c r="AK273" i="7"/>
  <c r="AK272" i="7"/>
  <c r="AK271" i="7"/>
  <c r="AK270" i="7"/>
  <c r="AK269" i="7"/>
  <c r="AK268" i="7"/>
  <c r="AK267" i="7"/>
  <c r="AK266" i="7"/>
  <c r="AK265" i="7"/>
  <c r="AK264" i="7"/>
  <c r="AK263" i="7"/>
  <c r="AK262" i="7"/>
  <c r="AK261" i="7"/>
  <c r="AK260" i="7"/>
  <c r="AK259" i="7"/>
  <c r="AK258" i="7"/>
  <c r="AK257" i="7"/>
  <c r="AK256" i="7"/>
  <c r="AK255" i="7"/>
  <c r="AK254" i="7"/>
  <c r="AK253" i="7"/>
  <c r="AK252" i="7"/>
  <c r="AK251" i="7"/>
  <c r="AK250" i="7"/>
  <c r="AK249" i="7"/>
  <c r="AK248" i="7"/>
  <c r="AK247" i="7"/>
  <c r="AK246" i="7"/>
  <c r="AK245" i="7"/>
  <c r="AK244" i="7"/>
  <c r="AK243" i="7"/>
  <c r="AK242" i="7"/>
  <c r="AK241" i="7"/>
  <c r="AK240" i="7"/>
  <c r="AK239" i="7"/>
  <c r="AK238" i="7"/>
  <c r="AK237" i="7"/>
  <c r="AK236" i="7"/>
  <c r="AK235" i="7"/>
  <c r="AK234" i="7"/>
  <c r="AK233" i="7"/>
  <c r="AK232" i="7"/>
  <c r="AK231" i="7"/>
  <c r="AK230" i="7"/>
  <c r="AK229" i="7"/>
  <c r="AK228" i="7"/>
  <c r="AK227" i="7"/>
  <c r="AK226" i="7"/>
  <c r="AK225" i="7"/>
  <c r="AK224" i="7"/>
  <c r="AK223" i="7"/>
  <c r="AK222" i="7"/>
  <c r="AK221" i="7"/>
  <c r="AK220" i="7"/>
  <c r="AK219" i="7"/>
  <c r="AK218" i="7"/>
  <c r="AK217" i="7"/>
  <c r="AK216" i="7"/>
  <c r="AK215" i="7"/>
  <c r="AK214" i="7"/>
  <c r="AK213" i="7"/>
  <c r="AK212" i="7"/>
  <c r="AK211" i="7"/>
  <c r="AK210" i="7"/>
  <c r="AK209" i="7"/>
  <c r="AK208" i="7"/>
  <c r="AK207" i="7"/>
  <c r="AK206" i="7"/>
  <c r="AK205" i="7"/>
  <c r="AK204" i="7"/>
  <c r="AK203" i="7"/>
  <c r="AK202" i="7"/>
  <c r="AK201" i="7"/>
  <c r="AK200" i="7"/>
  <c r="AK199" i="7"/>
  <c r="AK198" i="7"/>
  <c r="AK197" i="7"/>
  <c r="AK196" i="7"/>
  <c r="AK195" i="7"/>
  <c r="AK194" i="7"/>
  <c r="AK193" i="7"/>
  <c r="AK192" i="7"/>
  <c r="AK191" i="7"/>
  <c r="AK190" i="7"/>
  <c r="AK189" i="7"/>
  <c r="AK188" i="7"/>
  <c r="AK187" i="7"/>
  <c r="AK186" i="7"/>
  <c r="AK185" i="7"/>
  <c r="AK184" i="7"/>
  <c r="AK183" i="7"/>
  <c r="AK182" i="7"/>
  <c r="AK181" i="7"/>
  <c r="AK180" i="7"/>
  <c r="AK179" i="7"/>
  <c r="AK178" i="7"/>
  <c r="AK177" i="7"/>
  <c r="AK176" i="7"/>
  <c r="AK175" i="7"/>
  <c r="AK174" i="7"/>
  <c r="AK173" i="7"/>
  <c r="AK172" i="7"/>
  <c r="AK171" i="7"/>
  <c r="AK170" i="7"/>
  <c r="AK169" i="7"/>
  <c r="AK168" i="7"/>
  <c r="AK167" i="7"/>
  <c r="AK166" i="7"/>
  <c r="AK165" i="7"/>
  <c r="AK164" i="7"/>
  <c r="AK163" i="7"/>
  <c r="AK162" i="7"/>
  <c r="AK161" i="7"/>
  <c r="AK160" i="7"/>
  <c r="AK159" i="7"/>
  <c r="AK158" i="7"/>
  <c r="AK157" i="7"/>
  <c r="AK156" i="7"/>
  <c r="AK155" i="7"/>
  <c r="AK154" i="7"/>
  <c r="AK153" i="7"/>
  <c r="AK152" i="7"/>
  <c r="AK151" i="7"/>
  <c r="AK150" i="7"/>
  <c r="AK149" i="7"/>
  <c r="AK148" i="7"/>
  <c r="AK147" i="7"/>
  <c r="AK146" i="7"/>
  <c r="AK145" i="7"/>
  <c r="AK144" i="7"/>
  <c r="AK143" i="7"/>
  <c r="AK142" i="7"/>
  <c r="AK141" i="7"/>
  <c r="AK140" i="7"/>
  <c r="AK139" i="7"/>
  <c r="AK138" i="7"/>
  <c r="AK137" i="7"/>
  <c r="AK136" i="7"/>
  <c r="AK135" i="7"/>
  <c r="AK134" i="7"/>
  <c r="AK133" i="7"/>
  <c r="AK132" i="7"/>
  <c r="AK131" i="7"/>
  <c r="AK130" i="7"/>
  <c r="AK129" i="7"/>
  <c r="AK128" i="7"/>
  <c r="AK127" i="7"/>
  <c r="AK126" i="7"/>
  <c r="AK125" i="7"/>
  <c r="AK124" i="7"/>
  <c r="AK123" i="7"/>
  <c r="AK122" i="7"/>
  <c r="AK121" i="7"/>
  <c r="AK120" i="7"/>
  <c r="AK119" i="7"/>
  <c r="AK118" i="7"/>
  <c r="AK117" i="7"/>
  <c r="AK116" i="7"/>
  <c r="AK115" i="7"/>
  <c r="AK114" i="7"/>
  <c r="AK113" i="7"/>
  <c r="AK112" i="7"/>
  <c r="AK111" i="7"/>
  <c r="AK110" i="7"/>
  <c r="AK109" i="7"/>
  <c r="AK108" i="7"/>
  <c r="AK107" i="7"/>
  <c r="AK106" i="7"/>
  <c r="AK105" i="7"/>
  <c r="AK104" i="7"/>
  <c r="AK103" i="7"/>
  <c r="AK102" i="7"/>
  <c r="AK101" i="7"/>
  <c r="AK100" i="7"/>
  <c r="AK99" i="7"/>
  <c r="AK98" i="7"/>
  <c r="AK97" i="7"/>
  <c r="AK96" i="7"/>
  <c r="AK95" i="7"/>
  <c r="AK94" i="7"/>
  <c r="AK93" i="7"/>
  <c r="AK92" i="7"/>
  <c r="AK91" i="7"/>
  <c r="AK90" i="7"/>
  <c r="AK89" i="7"/>
  <c r="AK88" i="7"/>
  <c r="AK87" i="7"/>
  <c r="AK86" i="7"/>
  <c r="AK85" i="7"/>
  <c r="AK84" i="7"/>
  <c r="AK83" i="7"/>
  <c r="AK82" i="7"/>
  <c r="AK81" i="7"/>
  <c r="AK80" i="7"/>
  <c r="AK79" i="7"/>
  <c r="AK78" i="7"/>
  <c r="AK77" i="7"/>
  <c r="AK76" i="7"/>
  <c r="AK75" i="7"/>
  <c r="AK74" i="7"/>
  <c r="AK73" i="7"/>
  <c r="AK72" i="7"/>
  <c r="AK71" i="7"/>
  <c r="AK70" i="7"/>
  <c r="AK69" i="7"/>
  <c r="AK68" i="7"/>
  <c r="AK67" i="7"/>
  <c r="AK66" i="7"/>
  <c r="AK65" i="7"/>
  <c r="AK64" i="7"/>
  <c r="AK63" i="7"/>
  <c r="AK62" i="7"/>
  <c r="AK61" i="7"/>
  <c r="AK60" i="7"/>
  <c r="AK59" i="7"/>
  <c r="AK58" i="7"/>
  <c r="AK57" i="7"/>
  <c r="AK56" i="7"/>
  <c r="AK55" i="7"/>
  <c r="AK54" i="7"/>
  <c r="AK53" i="7"/>
  <c r="AK52" i="7"/>
  <c r="AK51" i="7"/>
  <c r="AK50" i="7"/>
  <c r="AK49" i="7"/>
  <c r="AK48" i="7"/>
  <c r="AK47" i="7"/>
  <c r="AK46" i="7"/>
  <c r="AK45" i="7"/>
  <c r="AK44" i="7"/>
  <c r="AK43" i="7"/>
  <c r="AK42" i="7"/>
  <c r="AK41" i="7"/>
  <c r="AK40" i="7"/>
  <c r="AK39" i="7"/>
  <c r="AK38" i="7"/>
  <c r="AK37" i="7"/>
  <c r="AK36" i="7"/>
  <c r="AK35" i="7"/>
  <c r="AK34" i="7"/>
  <c r="AK33" i="7"/>
  <c r="AK32" i="7"/>
  <c r="AK31" i="7"/>
  <c r="AK30" i="7"/>
  <c r="AK29" i="7"/>
  <c r="AK28" i="7"/>
  <c r="AK27" i="7"/>
  <c r="AK26" i="7"/>
  <c r="AK25" i="7"/>
  <c r="AK24" i="7"/>
  <c r="AK23" i="7"/>
  <c r="AK22" i="7"/>
  <c r="AK21" i="7"/>
  <c r="AK20" i="7"/>
  <c r="AK19" i="7"/>
  <c r="AK18" i="7"/>
  <c r="AK17" i="7"/>
  <c r="AK16" i="7"/>
  <c r="AK15" i="7"/>
  <c r="AK14" i="7"/>
  <c r="AK13" i="7"/>
  <c r="AK12" i="7"/>
  <c r="AK11" i="7"/>
  <c r="AK10" i="7"/>
  <c r="AK9" i="7"/>
  <c r="AK8" i="7"/>
  <c r="AK7" i="7"/>
  <c r="AK6" i="7"/>
  <c r="AK5" i="7"/>
  <c r="AK4" i="7"/>
  <c r="AK3" i="7"/>
  <c r="AK2" i="7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7" i="8"/>
  <c r="C16" i="8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G55" i="2"/>
  <c r="G56" i="2"/>
  <c r="G57" i="2"/>
  <c r="G58" i="2"/>
  <c r="G59" i="2"/>
  <c r="G54" i="2"/>
  <c r="H55" i="2"/>
  <c r="H56" i="2"/>
  <c r="H57" i="2"/>
  <c r="H58" i="2"/>
  <c r="H59" i="2"/>
  <c r="H54" i="2"/>
  <c r="I55" i="2"/>
  <c r="I56" i="2"/>
  <c r="I57" i="2"/>
  <c r="I58" i="2"/>
  <c r="I59" i="2"/>
  <c r="I54" i="2"/>
  <c r="C59" i="4"/>
  <c r="D51" i="4"/>
  <c r="D18" i="4"/>
  <c r="D11" i="4"/>
  <c r="D5" i="4"/>
  <c r="F24" i="3"/>
  <c r="G24" i="3"/>
  <c r="H24" i="3"/>
  <c r="I24" i="3"/>
  <c r="J24" i="3"/>
  <c r="E24" i="3"/>
  <c r="F16" i="3"/>
  <c r="G16" i="3"/>
  <c r="H16" i="3"/>
  <c r="E16" i="3"/>
  <c r="F11" i="3"/>
  <c r="G11" i="3"/>
  <c r="H11" i="3"/>
  <c r="I11" i="3"/>
  <c r="J11" i="3"/>
  <c r="E11" i="3"/>
  <c r="D24" i="3"/>
  <c r="D16" i="3"/>
  <c r="D11" i="3"/>
  <c r="AM376" i="7" l="1"/>
  <c r="AM401" i="7"/>
  <c r="AM416" i="7"/>
  <c r="AM428" i="7"/>
  <c r="AM417" i="7"/>
  <c r="AM369" i="7"/>
  <c r="AM381" i="7"/>
  <c r="AM393" i="7"/>
  <c r="AM405" i="7"/>
  <c r="AM357" i="7"/>
  <c r="AM400" i="7"/>
  <c r="AM412" i="7"/>
  <c r="AM365" i="7"/>
  <c r="AM333" i="7"/>
  <c r="AM9" i="7"/>
  <c r="AM33" i="7"/>
  <c r="AM45" i="7"/>
  <c r="AM81" i="7"/>
  <c r="AM105" i="7"/>
  <c r="AM141" i="7"/>
  <c r="AM153" i="7"/>
  <c r="AM189" i="7"/>
  <c r="AM213" i="7"/>
  <c r="AM237" i="7"/>
  <c r="AM249" i="7"/>
  <c r="AM273" i="7"/>
  <c r="AM297" i="7"/>
  <c r="AM309" i="7"/>
  <c r="AM364" i="7"/>
  <c r="AM388" i="7"/>
  <c r="AM425" i="7"/>
  <c r="AM377" i="7"/>
  <c r="AM389" i="7"/>
  <c r="AM413" i="7"/>
  <c r="AM21" i="7"/>
  <c r="AM57" i="7"/>
  <c r="AM69" i="7"/>
  <c r="AM93" i="7"/>
  <c r="AM117" i="7"/>
  <c r="AM129" i="7"/>
  <c r="AM165" i="7"/>
  <c r="AM177" i="7"/>
  <c r="AM201" i="7"/>
  <c r="AM225" i="7"/>
  <c r="AM261" i="7"/>
  <c r="AM285" i="7"/>
  <c r="AM321" i="7"/>
  <c r="AM424" i="7"/>
  <c r="AM334" i="7"/>
  <c r="AM383" i="7"/>
  <c r="AM407" i="7"/>
  <c r="AM394" i="7"/>
  <c r="AM346" i="7"/>
  <c r="AM370" i="7"/>
  <c r="AM371" i="7"/>
  <c r="AM25" i="7"/>
  <c r="AM37" i="7"/>
  <c r="AM85" i="7"/>
  <c r="AM109" i="7"/>
  <c r="AM133" i="7"/>
  <c r="AM181" i="7"/>
  <c r="AM217" i="7"/>
  <c r="AM241" i="7"/>
  <c r="AM265" i="7"/>
  <c r="AM289" i="7"/>
  <c r="AM325" i="7"/>
  <c r="AM363" i="7"/>
  <c r="AM387" i="7"/>
  <c r="AM399" i="7"/>
  <c r="AM411" i="7"/>
  <c r="AM415" i="7"/>
  <c r="AM418" i="7"/>
  <c r="AM406" i="7"/>
  <c r="AM358" i="7"/>
  <c r="AM395" i="7"/>
  <c r="AM420" i="7"/>
  <c r="AM13" i="7"/>
  <c r="AM49" i="7"/>
  <c r="AM61" i="7"/>
  <c r="AM73" i="7"/>
  <c r="AM97" i="7"/>
  <c r="AM121" i="7"/>
  <c r="AM145" i="7"/>
  <c r="AM157" i="7"/>
  <c r="AM169" i="7"/>
  <c r="AM193" i="7"/>
  <c r="AM205" i="7"/>
  <c r="AM229" i="7"/>
  <c r="AM253" i="7"/>
  <c r="AM277" i="7"/>
  <c r="AM301" i="7"/>
  <c r="AM313" i="7"/>
  <c r="AM375" i="7"/>
  <c r="AM339" i="7"/>
  <c r="AM351" i="7"/>
  <c r="AM340" i="7"/>
  <c r="AM352" i="7"/>
  <c r="AM338" i="7"/>
  <c r="AM2" i="7"/>
  <c r="AM38" i="7"/>
  <c r="AM62" i="7"/>
  <c r="AM74" i="7"/>
  <c r="AM86" i="7"/>
  <c r="AM98" i="7"/>
  <c r="AM146" i="7"/>
  <c r="AM158" i="7"/>
  <c r="AM206" i="7"/>
  <c r="AM278" i="7"/>
  <c r="AM302" i="7"/>
  <c r="AM3" i="7"/>
  <c r="AM15" i="7"/>
  <c r="AM27" i="7"/>
  <c r="AM39" i="7"/>
  <c r="AM51" i="7"/>
  <c r="AM63" i="7"/>
  <c r="AM75" i="7"/>
  <c r="AM87" i="7"/>
  <c r="AM99" i="7"/>
  <c r="AM111" i="7"/>
  <c r="AM123" i="7"/>
  <c r="AM135" i="7"/>
  <c r="AM147" i="7"/>
  <c r="AM159" i="7"/>
  <c r="AM171" i="7"/>
  <c r="AM183" i="7"/>
  <c r="AM195" i="7"/>
  <c r="AM207" i="7"/>
  <c r="AM219" i="7"/>
  <c r="AM231" i="7"/>
  <c r="AM243" i="7"/>
  <c r="AM255" i="7"/>
  <c r="AM267" i="7"/>
  <c r="AM279" i="7"/>
  <c r="AM291" i="7"/>
  <c r="AM303" i="7"/>
  <c r="AM315" i="7"/>
  <c r="AM327" i="7"/>
  <c r="AM345" i="7"/>
  <c r="AM350" i="7"/>
  <c r="AM50" i="7"/>
  <c r="AM134" i="7"/>
  <c r="AM194" i="7"/>
  <c r="AM242" i="7"/>
  <c r="AM326" i="7"/>
  <c r="AM14" i="7"/>
  <c r="AM122" i="7"/>
  <c r="AM170" i="7"/>
  <c r="AM218" i="7"/>
  <c r="AM266" i="7"/>
  <c r="AM26" i="7"/>
  <c r="AM110" i="7"/>
  <c r="AM182" i="7"/>
  <c r="AM230" i="7"/>
  <c r="AM254" i="7"/>
  <c r="AM290" i="7"/>
  <c r="AM314" i="7"/>
  <c r="AM392" i="7"/>
  <c r="AM382" i="7"/>
  <c r="AM380" i="7"/>
  <c r="AM344" i="7"/>
  <c r="AM368" i="7"/>
  <c r="AM404" i="7"/>
  <c r="AM356" i="7"/>
  <c r="AM8" i="7"/>
  <c r="AM20" i="7"/>
  <c r="AM32" i="7"/>
  <c r="AM44" i="7"/>
  <c r="AM56" i="7"/>
  <c r="AM68" i="7"/>
  <c r="AM80" i="7"/>
  <c r="AM92" i="7"/>
  <c r="AM104" i="7"/>
  <c r="AM116" i="7"/>
  <c r="AM128" i="7"/>
  <c r="AM140" i="7"/>
  <c r="AM152" i="7"/>
  <c r="AM164" i="7"/>
  <c r="AM176" i="7"/>
  <c r="AM188" i="7"/>
  <c r="AM200" i="7"/>
  <c r="AM212" i="7"/>
  <c r="AM224" i="7"/>
  <c r="AM236" i="7"/>
  <c r="AM248" i="7"/>
  <c r="AM260" i="7"/>
  <c r="AM272" i="7"/>
  <c r="AM284" i="7"/>
  <c r="AM296" i="7"/>
  <c r="AM308" i="7"/>
  <c r="AM320" i="7"/>
  <c r="AM332" i="7"/>
  <c r="AM10" i="7"/>
  <c r="AM22" i="7"/>
  <c r="AM34" i="7"/>
  <c r="AM46" i="7"/>
  <c r="AM58" i="7"/>
  <c r="AM70" i="7"/>
  <c r="AM82" i="7"/>
  <c r="AM94" i="7"/>
  <c r="AM106" i="7"/>
  <c r="AM118" i="7"/>
  <c r="AM130" i="7"/>
  <c r="AM142" i="7"/>
  <c r="AM154" i="7"/>
  <c r="AM166" i="7"/>
  <c r="AM178" i="7"/>
  <c r="AM190" i="7"/>
  <c r="AM202" i="7"/>
  <c r="AM214" i="7"/>
  <c r="AM226" i="7"/>
  <c r="AM238" i="7"/>
  <c r="AM250" i="7"/>
  <c r="AM262" i="7"/>
  <c r="AM274" i="7"/>
  <c r="AM286" i="7"/>
  <c r="AM298" i="7"/>
  <c r="AM310" i="7"/>
  <c r="AM322" i="7"/>
  <c r="AM335" i="7"/>
  <c r="AM347" i="7"/>
  <c r="AM359" i="7"/>
  <c r="AM372" i="7"/>
  <c r="AM384" i="7"/>
  <c r="AM396" i="7"/>
  <c r="AM408" i="7"/>
  <c r="AM421" i="7"/>
  <c r="AM11" i="7"/>
  <c r="AM23" i="7"/>
  <c r="AM35" i="7"/>
  <c r="AM47" i="7"/>
  <c r="AM59" i="7"/>
  <c r="AM71" i="7"/>
  <c r="AM83" i="7"/>
  <c r="AM95" i="7"/>
  <c r="AM107" i="7"/>
  <c r="AM119" i="7"/>
  <c r="AM131" i="7"/>
  <c r="AM143" i="7"/>
  <c r="AM155" i="7"/>
  <c r="AM167" i="7"/>
  <c r="AM179" i="7"/>
  <c r="AM191" i="7"/>
  <c r="AM203" i="7"/>
  <c r="AM215" i="7"/>
  <c r="AM227" i="7"/>
  <c r="AM239" i="7"/>
  <c r="AM251" i="7"/>
  <c r="AM263" i="7"/>
  <c r="AM275" i="7"/>
  <c r="AM287" i="7"/>
  <c r="AM299" i="7"/>
  <c r="AM311" i="7"/>
  <c r="AM323" i="7"/>
  <c r="AM336" i="7"/>
  <c r="AM348" i="7"/>
  <c r="AM360" i="7"/>
  <c r="AM373" i="7"/>
  <c r="AM385" i="7"/>
  <c r="AM397" i="7"/>
  <c r="AM409" i="7"/>
  <c r="AM422" i="7"/>
  <c r="AM12" i="7"/>
  <c r="AM24" i="7"/>
  <c r="AM36" i="7"/>
  <c r="AM48" i="7"/>
  <c r="AM60" i="7"/>
  <c r="AM72" i="7"/>
  <c r="AM84" i="7"/>
  <c r="AM96" i="7"/>
  <c r="AM108" i="7"/>
  <c r="AM120" i="7"/>
  <c r="AM132" i="7"/>
  <c r="AM144" i="7"/>
  <c r="AM156" i="7"/>
  <c r="AM168" i="7"/>
  <c r="AM180" i="7"/>
  <c r="AM192" i="7"/>
  <c r="AM204" i="7"/>
  <c r="AM216" i="7"/>
  <c r="AM228" i="7"/>
  <c r="AM240" i="7"/>
  <c r="AM252" i="7"/>
  <c r="AM264" i="7"/>
  <c r="AM276" i="7"/>
  <c r="AM288" i="7"/>
  <c r="AM300" i="7"/>
  <c r="AM312" i="7"/>
  <c r="AM324" i="7"/>
  <c r="AM337" i="7"/>
  <c r="AM349" i="7"/>
  <c r="AM361" i="7"/>
  <c r="AM374" i="7"/>
  <c r="AM386" i="7"/>
  <c r="AM398" i="7"/>
  <c r="AM410" i="7"/>
  <c r="AM423" i="7"/>
  <c r="AM419" i="7"/>
  <c r="AM426" i="7"/>
  <c r="AM4" i="7"/>
  <c r="AM16" i="7"/>
  <c r="AM28" i="7"/>
  <c r="AM40" i="7"/>
  <c r="AM52" i="7"/>
  <c r="AM64" i="7"/>
  <c r="AM76" i="7"/>
  <c r="AM88" i="7"/>
  <c r="AM100" i="7"/>
  <c r="AM112" i="7"/>
  <c r="AM124" i="7"/>
  <c r="AM136" i="7"/>
  <c r="AM148" i="7"/>
  <c r="AM160" i="7"/>
  <c r="AM172" i="7"/>
  <c r="AM184" i="7"/>
  <c r="AM196" i="7"/>
  <c r="AM208" i="7"/>
  <c r="AM220" i="7"/>
  <c r="AM232" i="7"/>
  <c r="AM244" i="7"/>
  <c r="AM256" i="7"/>
  <c r="AM268" i="7"/>
  <c r="AM280" i="7"/>
  <c r="AM292" i="7"/>
  <c r="AM304" i="7"/>
  <c r="AM316" i="7"/>
  <c r="AM328" i="7"/>
  <c r="AM341" i="7"/>
  <c r="AM353" i="7"/>
  <c r="AM366" i="7"/>
  <c r="AM378" i="7"/>
  <c r="AM390" i="7"/>
  <c r="AM402" i="7"/>
  <c r="AM414" i="7"/>
  <c r="AM427" i="7"/>
  <c r="AM5" i="7"/>
  <c r="AM29" i="7"/>
  <c r="AM65" i="7"/>
  <c r="AM89" i="7"/>
  <c r="AM113" i="7"/>
  <c r="AM149" i="7"/>
  <c r="AM173" i="7"/>
  <c r="AM209" i="7"/>
  <c r="AM245" i="7"/>
  <c r="AM269" i="7"/>
  <c r="AM293" i="7"/>
  <c r="AM317" i="7"/>
  <c r="AM354" i="7"/>
  <c r="AM379" i="7"/>
  <c r="AM403" i="7"/>
  <c r="AM18" i="7"/>
  <c r="AM54" i="7"/>
  <c r="AM102" i="7"/>
  <c r="AM138" i="7"/>
  <c r="AM174" i="7"/>
  <c r="AM210" i="7"/>
  <c r="AM246" i="7"/>
  <c r="AM270" i="7"/>
  <c r="AM294" i="7"/>
  <c r="AM330" i="7"/>
  <c r="AM355" i="7"/>
  <c r="AM17" i="7"/>
  <c r="AM41" i="7"/>
  <c r="AM53" i="7"/>
  <c r="AM77" i="7"/>
  <c r="AM101" i="7"/>
  <c r="AM125" i="7"/>
  <c r="AM137" i="7"/>
  <c r="AM161" i="7"/>
  <c r="AM185" i="7"/>
  <c r="AM197" i="7"/>
  <c r="AM221" i="7"/>
  <c r="AM233" i="7"/>
  <c r="AM257" i="7"/>
  <c r="AM281" i="7"/>
  <c r="AM305" i="7"/>
  <c r="AM329" i="7"/>
  <c r="AM342" i="7"/>
  <c r="AM367" i="7"/>
  <c r="AM391" i="7"/>
  <c r="AM6" i="7"/>
  <c r="AM30" i="7"/>
  <c r="AM42" i="7"/>
  <c r="AM66" i="7"/>
  <c r="AM78" i="7"/>
  <c r="AM90" i="7"/>
  <c r="AM114" i="7"/>
  <c r="AM126" i="7"/>
  <c r="AM150" i="7"/>
  <c r="AM162" i="7"/>
  <c r="AM186" i="7"/>
  <c r="AM198" i="7"/>
  <c r="AM222" i="7"/>
  <c r="AM234" i="7"/>
  <c r="AM258" i="7"/>
  <c r="AM282" i="7"/>
  <c r="AM306" i="7"/>
  <c r="AM318" i="7"/>
  <c r="AM343" i="7"/>
  <c r="AM7" i="7"/>
  <c r="AM19" i="7"/>
  <c r="AM31" i="7"/>
  <c r="AM43" i="7"/>
  <c r="AM55" i="7"/>
  <c r="AM67" i="7"/>
  <c r="AM79" i="7"/>
  <c r="AM91" i="7"/>
  <c r="AM103" i="7"/>
  <c r="AM115" i="7"/>
  <c r="AM127" i="7"/>
  <c r="AM139" i="7"/>
  <c r="AM151" i="7"/>
  <c r="AM163" i="7"/>
  <c r="AM175" i="7"/>
  <c r="AM187" i="7"/>
  <c r="AM199" i="7"/>
  <c r="AM211" i="7"/>
  <c r="AM223" i="7"/>
  <c r="AM235" i="7"/>
  <c r="AM247" i="7"/>
  <c r="AM259" i="7"/>
  <c r="AM271" i="7"/>
  <c r="AM283" i="7"/>
  <c r="AM295" i="7"/>
  <c r="AM307" i="7"/>
  <c r="AM319" i="7"/>
  <c r="AM331" i="7"/>
  <c r="AM362" i="7"/>
  <c r="D26" i="3"/>
  <c r="I60" i="2"/>
  <c r="G60" i="2"/>
  <c r="H26" i="3"/>
  <c r="H60" i="2"/>
  <c r="J26" i="3"/>
  <c r="I26" i="3"/>
  <c r="D59" i="4"/>
  <c r="E11" i="4" s="1"/>
  <c r="G26" i="3"/>
  <c r="F26" i="3"/>
  <c r="E26" i="3"/>
  <c r="F43" i="2"/>
  <c r="J41" i="2"/>
  <c r="J40" i="2"/>
  <c r="J39" i="2"/>
  <c r="J38" i="2"/>
  <c r="J37" i="2"/>
  <c r="J36" i="2"/>
  <c r="J34" i="2"/>
  <c r="J33" i="2"/>
  <c r="J32" i="2"/>
  <c r="J31" i="2"/>
  <c r="J30" i="2"/>
  <c r="J29" i="2"/>
  <c r="J27" i="2"/>
  <c r="J26" i="2"/>
  <c r="J25" i="2"/>
  <c r="J24" i="2"/>
  <c r="J23" i="2"/>
  <c r="J22" i="2"/>
  <c r="J20" i="2"/>
  <c r="J19" i="2"/>
  <c r="J18" i="2"/>
  <c r="J17" i="2"/>
  <c r="J16" i="2"/>
  <c r="J15" i="2"/>
  <c r="J9" i="2"/>
  <c r="J10" i="2"/>
  <c r="J11" i="2"/>
  <c r="J12" i="2"/>
  <c r="J13" i="2"/>
  <c r="J8" i="2"/>
  <c r="G29" i="2"/>
  <c r="G15" i="2"/>
  <c r="G36" i="2"/>
  <c r="G22" i="2"/>
  <c r="G8" i="2"/>
  <c r="J429" i="1"/>
  <c r="K429" i="1"/>
  <c r="E51" i="4" l="1"/>
  <c r="E18" i="4"/>
  <c r="E5" i="4"/>
  <c r="K15" i="2"/>
  <c r="K36" i="2"/>
  <c r="K29" i="2"/>
  <c r="J43" i="2"/>
  <c r="K8" i="2"/>
  <c r="K22" i="2"/>
  <c r="G43" i="2"/>
  <c r="E59" i="4" l="1"/>
  <c r="H15" i="2"/>
  <c r="H29" i="2"/>
  <c r="H36" i="2"/>
  <c r="H22" i="2"/>
  <c r="H8" i="2"/>
  <c r="K43" i="2"/>
  <c r="K47" i="2" s="1"/>
  <c r="H43" i="2" l="1"/>
  <c r="L15" i="2"/>
  <c r="L36" i="2"/>
  <c r="L8" i="2"/>
  <c r="L29" i="2"/>
  <c r="L22" i="2"/>
  <c r="L43" i="2" l="1"/>
</calcChain>
</file>

<file path=xl/sharedStrings.xml><?xml version="1.0" encoding="utf-8"?>
<sst xmlns="http://schemas.openxmlformats.org/spreadsheetml/2006/main" count="11332" uniqueCount="2754">
  <si>
    <t>NUM.</t>
  </si>
  <si>
    <t>UNIDAD</t>
  </si>
  <si>
    <t>NUM EMPLEADO</t>
  </si>
  <si>
    <t>NOMBRE DEL TRABAJADOR</t>
  </si>
  <si>
    <t>CLAVE PERSUPUESTAL</t>
  </si>
  <si>
    <t>RECURSO</t>
  </si>
  <si>
    <t>AÑOS DE SERVICIO</t>
  </si>
  <si>
    <t>GOMEZ CACERES MARIA GUADALUPE</t>
  </si>
  <si>
    <t>I002 420 1103  M03020 23004 0013</t>
  </si>
  <si>
    <t>PORTILLO SANPEDRO ESMERALDA</t>
  </si>
  <si>
    <t>I002 420 1103  M02107 23004 5929</t>
  </si>
  <si>
    <t>HOSP CHET</t>
  </si>
  <si>
    <t>MARTINEZ FARFAN MIGUEL ANGEL</t>
  </si>
  <si>
    <t>I002 420 1103  M01010 23004 0007</t>
  </si>
  <si>
    <t>MIS CHIM JOSE LUIS ANTONIO</t>
  </si>
  <si>
    <t>I002 420 1103  M02035 23004 0057</t>
  </si>
  <si>
    <t>NAVARRO SANCHEZ ADAN KRISSTOFERSON</t>
  </si>
  <si>
    <t>I002 420 1103  M03011 23004 0010</t>
  </si>
  <si>
    <t>OLAIS QUIÑONES FERNANDO ISRAEL</t>
  </si>
  <si>
    <t>I002 420 1103  M03019 23004 0031</t>
  </si>
  <si>
    <t>ROVIRA ALCOCER RUTH ANGELICA</t>
  </si>
  <si>
    <t>I002 420 1103  M02083 23004 0014</t>
  </si>
  <si>
    <t>VAZQUEZ JIMENEZ GRACIELA CONCEPCION</t>
  </si>
  <si>
    <t>I002 420 1103  M03022 23004 0032</t>
  </si>
  <si>
    <t>SANCHEZ TUN NOE YSMAEL</t>
  </si>
  <si>
    <t>I002 420 1103  M01004 23004 0036</t>
  </si>
  <si>
    <t>NAH CANCHE MARIA AGUSTINA</t>
  </si>
  <si>
    <t>I002 420 1103  M02036 23004 0075</t>
  </si>
  <si>
    <t>BELMONT NUÑEZ MICHELLE ARLETTE</t>
  </si>
  <si>
    <t>I002 416 1103 M03020 23004 0088</t>
  </si>
  <si>
    <t>HOSP INT KANT</t>
  </si>
  <si>
    <t>VALDES LOZA JULIO</t>
  </si>
  <si>
    <t>I002 420 1103  M01006 23004 0109</t>
  </si>
  <si>
    <t>HOSP PLAYA C</t>
  </si>
  <si>
    <t>RIOS PACHECO MONICA</t>
  </si>
  <si>
    <t>I002 420 1103  M01004 23004 0018</t>
  </si>
  <si>
    <t>PACHECO MARTIN SILVIA DEL CARMEN</t>
  </si>
  <si>
    <t>I002 420 1103  M03023 23004 0009</t>
  </si>
  <si>
    <t>POOT CAAMAL RAUL ALBERTO</t>
  </si>
  <si>
    <t>I002 420 1103  M03020 23004 0081</t>
  </si>
  <si>
    <t>CEN ROMERO OFELIA MICAELA</t>
  </si>
  <si>
    <t>I002 420 1103  M01006 23004 0196</t>
  </si>
  <si>
    <t>LEON POOL MARISOL</t>
  </si>
  <si>
    <t>I002 420 1103  M03022 23004 0043</t>
  </si>
  <si>
    <t>LOPEZ VILLALOBOS ANA LUISA</t>
  </si>
  <si>
    <t>I002 420 1103  M02003 23004 0027</t>
  </si>
  <si>
    <t>MANZANO GIL MARIA ISABEL</t>
  </si>
  <si>
    <t>I002 420 1103  M01006 23004 0146</t>
  </si>
  <si>
    <t>CRUZ PUJOL ADELFO ISMAEL</t>
  </si>
  <si>
    <t>I002 420 1103  M02054 23004 0009</t>
  </si>
  <si>
    <t>SAAVEDRA YAÑEZ GUILLERMO</t>
  </si>
  <si>
    <t>I002 420 1103  M01006 23004 0056</t>
  </si>
  <si>
    <t>BELTRAN PERAZA RIGEL ANTONIO</t>
  </si>
  <si>
    <t>I002 420 1103  M02055 23004 0024</t>
  </si>
  <si>
    <t>CEN BLANCO JORGE ARMANDO</t>
  </si>
  <si>
    <t>I002 420 1103  M02055 23004 0020</t>
  </si>
  <si>
    <t>MORALES DIAZ ROMEL DAMIAN</t>
  </si>
  <si>
    <t>I002 420 1103  M03022 23004 0018</t>
  </si>
  <si>
    <t>FEDERALIZADO BASE</t>
  </si>
  <si>
    <t>FEDERALIZADO CONF</t>
  </si>
  <si>
    <t>DEPARTAMENTO DE RELACIONES LABORALES</t>
  </si>
  <si>
    <t>JURIS. SANIT. 2</t>
  </si>
  <si>
    <t>MEZQUITA PEREZ JOSE GABRIEL</t>
  </si>
  <si>
    <t>I002 420 1103 CF41061 23004 0001</t>
  </si>
  <si>
    <t>MONTER RODRIGUEZ FERNANDO</t>
  </si>
  <si>
    <t>I002 420 1103 CF41014 23004 0004</t>
  </si>
  <si>
    <t>ESTATAL BASE</t>
  </si>
  <si>
    <t>WITZIL CAAMAL MARIA VICTORIA</t>
  </si>
  <si>
    <t>2422 EST 1103  M02105 23004 1202</t>
  </si>
  <si>
    <t>JURIS. SANIT. 1</t>
  </si>
  <si>
    <t>REYES ZAMUDIO LUCIANO</t>
  </si>
  <si>
    <t>2400 EST 1103  M02073 23004 1339</t>
  </si>
  <si>
    <t>H COZUMEL</t>
  </si>
  <si>
    <t>ALVAREZ SANDOVAL MARIO</t>
  </si>
  <si>
    <t>U013 REG 1103  M01006 04022 2246</t>
  </si>
  <si>
    <t>H JOSE M. MOR</t>
  </si>
  <si>
    <t>SOTO MARTINEZ DENISE</t>
  </si>
  <si>
    <t>I002 HOM 1103  M01006 23005 1105</t>
  </si>
  <si>
    <t>HERNANDEZ CRUZ SOFIA</t>
  </si>
  <si>
    <t>I002 HOM 1103  M01006 23005 1051</t>
  </si>
  <si>
    <t>ARGAEZ NOH GELMY</t>
  </si>
  <si>
    <t>I002 HOM 1103  M02036 23006 1207</t>
  </si>
  <si>
    <t>GARCIA SALAZAR AREMY</t>
  </si>
  <si>
    <t>U004 REG 1103  M02003 06022 2328</t>
  </si>
  <si>
    <t>SANCHEZ DELGADILLO CLAUDIA</t>
  </si>
  <si>
    <t>U013 REG 1103  M01006 04022 2225</t>
  </si>
  <si>
    <t>NAJERA LOPEZ GLORIA CONCEPCION</t>
  </si>
  <si>
    <t>I002 HOM 1103  M01006 23005 1085</t>
  </si>
  <si>
    <t>CETS</t>
  </si>
  <si>
    <t>SANCHEZ CORAL VANESSA ALEJANDRA</t>
  </si>
  <si>
    <t>I002 420 1103  M02112 23004 6771</t>
  </si>
  <si>
    <t>FLORES GOMEZ JOSE ESTEBAN</t>
  </si>
  <si>
    <t>I002 420 1103  M01008 23004 0018</t>
  </si>
  <si>
    <t>H CANCUN</t>
  </si>
  <si>
    <t>FERNANDEZ AGUILAR JOSE ANTONIO</t>
  </si>
  <si>
    <t>I002 420 1103 M010004 23004 0016</t>
  </si>
  <si>
    <t>GONGORA XIU RAQUEL ANGELICA</t>
  </si>
  <si>
    <t>I002 420 1103  M02105 23004 6963</t>
  </si>
  <si>
    <t>POOT NAHUAT FLORICELY RUBI</t>
  </si>
  <si>
    <t>I002 420 1103  M02031 23004 0024</t>
  </si>
  <si>
    <t>RIVAS HERNANDEZ MARIA DEL REFUGIO</t>
  </si>
  <si>
    <t>I002 420 1103  M02105 23004 0049</t>
  </si>
  <si>
    <t>MEDINA OJEDA GAMALIEL</t>
  </si>
  <si>
    <t>I002 420 1103  M02003 23004 0006</t>
  </si>
  <si>
    <t>TEC RAMIREZ GABRIEL OMAR</t>
  </si>
  <si>
    <t>I002 420 1103  M03021 23004 0032</t>
  </si>
  <si>
    <t>ALVAREZ CARREON JUANA</t>
  </si>
  <si>
    <t>I002 420 1103  M02035 23004 0008</t>
  </si>
  <si>
    <t>ANDRADE UC AYDE NOEMI</t>
  </si>
  <si>
    <t>I002 420 1103  M02035 23004 0111</t>
  </si>
  <si>
    <t>ALCUDIA NUÑEZ LEYDI MARLENE</t>
  </si>
  <si>
    <t>I002 420 1103  M02107 23004 5507</t>
  </si>
  <si>
    <t>BENITEZ ESPAÑA JESUS ISIDRO</t>
  </si>
  <si>
    <t>I002 420 1103  M02035 23004 0048</t>
  </si>
  <si>
    <t>BUENROSTRO VEGA JESUS DE ATOCHA</t>
  </si>
  <si>
    <t>I002 420 1103  M02105 23004 5505</t>
  </si>
  <si>
    <t>CICLER GARCIA WILLIAM</t>
  </si>
  <si>
    <t>I002 420 1103  M01004 23004 0011</t>
  </si>
  <si>
    <t>CONTRERAS NAVARRETE ALEJANDRA</t>
  </si>
  <si>
    <t>I002 420 1103  M01006 23004 0049</t>
  </si>
  <si>
    <t>CHUC LOPEZ JOSE ALBERTO</t>
  </si>
  <si>
    <t>I002 416 1103 M02035 23004 0071</t>
  </si>
  <si>
    <t>DOMINGUEZ ITZA VILMA</t>
  </si>
  <si>
    <t>I002 420 1103  M02031 23004 0026</t>
  </si>
  <si>
    <t>FONSECA CANUL MARIA ISABEL</t>
  </si>
  <si>
    <t>I002 420 1103  M02031 23004 0018</t>
  </si>
  <si>
    <t>FURIO VARGAS ROSAURA</t>
  </si>
  <si>
    <t>I002 420 1103  M02105 23004 5916</t>
  </si>
  <si>
    <t>GARCIA POLANCO CONCEPCION GUADALUPE</t>
  </si>
  <si>
    <t>I002 420 1103  M02001 23004 0007</t>
  </si>
  <si>
    <t>GONZALEZ QUINTANILLA OLGA MARIA</t>
  </si>
  <si>
    <t>I002 420 1103  M02107 23004 5509</t>
  </si>
  <si>
    <t>GUERRERO CASARES MARCELA</t>
  </si>
  <si>
    <t>I002 420 1103  M02107 23004 5918</t>
  </si>
  <si>
    <t>MARTIN TZUC ALICIA</t>
  </si>
  <si>
    <t>I002 420 1103  M02107 23004 0004</t>
  </si>
  <si>
    <t>MENDOZA MOGUEL SILVIA</t>
  </si>
  <si>
    <t>I002 420 1103  M02105 23004 0081</t>
  </si>
  <si>
    <t>MENDEZ PEREZ LAURA DEL CARMEN</t>
  </si>
  <si>
    <t>I002 420 1103  M02031 23004 0033</t>
  </si>
  <si>
    <t>PEREZ PECH MARTHA IVVONE</t>
  </si>
  <si>
    <t>I002 420 1103  M03022 23004 0019</t>
  </si>
  <si>
    <t>PEREZ RAMIREZ PORFIRIO JOEL</t>
  </si>
  <si>
    <t>I002 420 1103  M01004 23004 0008</t>
  </si>
  <si>
    <t>RODRIGUEZ MARTINEZ JUAN CARLOS</t>
  </si>
  <si>
    <t>I002 420 1103  M02105 23004 6994</t>
  </si>
  <si>
    <t>ZARATE CAMBRANIS ADOLFO CARLOS</t>
  </si>
  <si>
    <t>I002 420 1103  M01006 23004 0043</t>
  </si>
  <si>
    <t>MARTINEZ ACOSTA SINUHE</t>
  </si>
  <si>
    <t>I002 420 1103  M02105 23004 6943</t>
  </si>
  <si>
    <t>ROSADO CORREA AMED</t>
  </si>
  <si>
    <t>I002 420 1103  M02105 23004 6944</t>
  </si>
  <si>
    <t>KOYOC KU NERI GRACIELA</t>
  </si>
  <si>
    <t>I002 420 1103  M02107 23004 1996</t>
  </si>
  <si>
    <t>H INT ISLA M</t>
  </si>
  <si>
    <t>CORONADO ROJAS ANTONIO</t>
  </si>
  <si>
    <t>I002 420 1103  M01004 23004 0078</t>
  </si>
  <si>
    <t>H MAT INF MOR</t>
  </si>
  <si>
    <t>CABRERA TRINIDAD EDUARDO</t>
  </si>
  <si>
    <t>I002 420 1103  M03020 23004 0042</t>
  </si>
  <si>
    <t>CALDERON ZAVALEGUI ELMER ROLANDO</t>
  </si>
  <si>
    <t>I002 420 1103  M02107 23004 0001</t>
  </si>
  <si>
    <t>FRANCO NOVELO EDDAR ALLAN</t>
  </si>
  <si>
    <t>I002 420 1103  M02003 23004 0026</t>
  </si>
  <si>
    <t>GONZALEZ PEREZ ROSAURA</t>
  </si>
  <si>
    <t>I002 420 1103  M03022 23004 0060</t>
  </si>
  <si>
    <t>PEREZ RODRIGUEZ MATILDE</t>
  </si>
  <si>
    <t>I002 420 1103  M02001 23004 0008</t>
  </si>
  <si>
    <t>AREVALO ARROYO XOCHILKALI</t>
  </si>
  <si>
    <t>I002 420 1103  M01006 23004 0014</t>
  </si>
  <si>
    <t>ANTUNES ROSALES MA. PETRA</t>
  </si>
  <si>
    <t>I002 420 1103  M02035 23004 0012</t>
  </si>
  <si>
    <t>BURGOS QUIJANO RUBI DELMI DE JESUS</t>
  </si>
  <si>
    <t>I002 420 1103  M02036 23004 0028</t>
  </si>
  <si>
    <t>CAHUICH DZUL MARGARITA</t>
  </si>
  <si>
    <t>I002 420 1103  M02035 23004 0028</t>
  </si>
  <si>
    <t>CAMARA HIDALGO MANUEL JESUS</t>
  </si>
  <si>
    <t>I002 420 1103  M02035 23004 0135</t>
  </si>
  <si>
    <t>ESTRADA LUIS ALFONSO</t>
  </si>
  <si>
    <t>I002 420 1103 M02107 23004 0012</t>
  </si>
  <si>
    <t>FABELA TORRES MARIA ALTAGRACIA</t>
  </si>
  <si>
    <t>I002 420 1103  M02105 23004 6981</t>
  </si>
  <si>
    <t>GONGORA BARBOZA JOSE ENRIQUE II</t>
  </si>
  <si>
    <t>I002 420 1103  M02083 23004 0003</t>
  </si>
  <si>
    <t>IXTEPAN MEDINA SULMA DELIA</t>
  </si>
  <si>
    <t>I002 420 1103  M02105 23004 0120</t>
  </si>
  <si>
    <t>LEZAMA SALGADO LEOBARDO ARTURO</t>
  </si>
  <si>
    <t>I002 420 1103  M01008 23004 0012</t>
  </si>
  <si>
    <t>LOPEZ ALCOCER MARIA VICTORIA</t>
  </si>
  <si>
    <t>I002 420 1103  M02035 23004 0080</t>
  </si>
  <si>
    <t>LOPEZ GARNICA PAULA ALICIA</t>
  </si>
  <si>
    <t>I002 420 1103  M01006 23004 0020</t>
  </si>
  <si>
    <t>MARTINEZ SANDOVAL NOE</t>
  </si>
  <si>
    <t>I002 420 1103  M01006 23004 0032</t>
  </si>
  <si>
    <t>MENESES LORIA ELSY ANTONIA</t>
  </si>
  <si>
    <t>I002 420 1103  M02105 23004 6844</t>
  </si>
  <si>
    <t>MIS AVILA LESLIE JAZMIN</t>
  </si>
  <si>
    <t>I002 420 1103  M02105 23004 0020</t>
  </si>
  <si>
    <t>NAH CATZIM FEDRA PATRICIA</t>
  </si>
  <si>
    <t>I002 420 1103  M02035 23004 0072</t>
  </si>
  <si>
    <t>PADILLA BELTRAN GERARDO</t>
  </si>
  <si>
    <t>I002 420 1103  M01006 23004 0039</t>
  </si>
  <si>
    <t>PREZA RIOS SILVIA</t>
  </si>
  <si>
    <t>I002 420 1103  M01006 23004 0135</t>
  </si>
  <si>
    <t>POOT HAW DAVID FELICIANO</t>
  </si>
  <si>
    <t>I002 420 1103  M01007 23004 0014</t>
  </si>
  <si>
    <t>ROSADO CORREA ABRAHAM</t>
  </si>
  <si>
    <t>I002 420 1103  M02105 23004 2008</t>
  </si>
  <si>
    <t>RODRIGUEZ GUTIERREZ ELMER JESUS</t>
  </si>
  <si>
    <t>I002 420 1103  M02105 23004 0051</t>
  </si>
  <si>
    <t>SALGADO CRUZ TERESA</t>
  </si>
  <si>
    <t>I002 420 1103  M01006 23004 0025</t>
  </si>
  <si>
    <t>SALGADO HERNANDEZ MA. ELEAZAR</t>
  </si>
  <si>
    <t>I002 420 1103 M01006 23004 0027</t>
  </si>
  <si>
    <t>SANTOS ZEPEDA MESILEMIT</t>
  </si>
  <si>
    <t>I002 420 1103  M02035 23004 0114</t>
  </si>
  <si>
    <t>SEVILLA NAJERA ANDRES</t>
  </si>
  <si>
    <t>I002 420 1103  M01006 23004 0059</t>
  </si>
  <si>
    <t>VALLE CHI LEIDY DEL CARMEN</t>
  </si>
  <si>
    <t>I002 420 1103  M02105 23004 6953</t>
  </si>
  <si>
    <t>VILLEGAS CASTILLO HORTENCIA</t>
  </si>
  <si>
    <t>ALVAREZ RAMIREZ DOMINGA</t>
  </si>
  <si>
    <t>I002 420 1103  M02035 23004 0009</t>
  </si>
  <si>
    <t>BUENDIA DURAN LIZBETH ALICIA</t>
  </si>
  <si>
    <t>I002 420 1103  M02036 23004 0038</t>
  </si>
  <si>
    <t>CARDENAS QUIJANO ALAN AUGUSTO</t>
  </si>
  <si>
    <t>I002 420 1103  M02105 23004 0105</t>
  </si>
  <si>
    <t>DZUL DOMENZAIN JOSE BENITO</t>
  </si>
  <si>
    <t>I002 420 1103  M02016 23004 0001</t>
  </si>
  <si>
    <t>CAMPOY INCLAN CARLOS ROMAN</t>
  </si>
  <si>
    <t>I002 420 1103  M01007 23004 0005</t>
  </si>
  <si>
    <t>ESPEJO GONZALEZ RITA IRENE</t>
  </si>
  <si>
    <t>I002 420 1103  M02035 23004 0084</t>
  </si>
  <si>
    <t>LUGO MOGUEL GERARDO VENTURA</t>
  </si>
  <si>
    <t>I002 420 1103  M02055 23004 0059</t>
  </si>
  <si>
    <t>MARTINEZ CONTRERAS RAQUEL</t>
  </si>
  <si>
    <t>I002 420 1103  M01006 23004 0028</t>
  </si>
  <si>
    <t>PRIEGO GOMEZ MARIA MAGDALENA</t>
  </si>
  <si>
    <t>I002 420 1103  M02107 23004 0021</t>
  </si>
  <si>
    <t>AC SUAREZ JESUS</t>
  </si>
  <si>
    <t>I002 420 1103  M02105 23004 6740</t>
  </si>
  <si>
    <t>BAUTISTA GOMEZ TERESA</t>
  </si>
  <si>
    <t>I002 420 1103  M02036 23004 0035</t>
  </si>
  <si>
    <t>CAUICH CAN SANTIAGO VIRGILIO</t>
  </si>
  <si>
    <t>I002 420 1103  M02035 23004 0055</t>
  </si>
  <si>
    <t>CHAN MONDRAGON JOSEFINA</t>
  </si>
  <si>
    <t>I002 420 1103  M02105 23004 0067</t>
  </si>
  <si>
    <t>COHUO GALAZ MIRIAM NOEMI</t>
  </si>
  <si>
    <t>I002 420 1103  M02035 23004 0064</t>
  </si>
  <si>
    <t>GONZALEZ DIAZ ADRIAN</t>
  </si>
  <si>
    <t>I002 420 1103  M01006 23004 0076</t>
  </si>
  <si>
    <t>JIMENEZ POOL JOSE ALFREDO</t>
  </si>
  <si>
    <t>I002 420 1103  M02055 23004 0060</t>
  </si>
  <si>
    <t>KINIL VALENCIA JESUS ALBERTO</t>
  </si>
  <si>
    <t>I002 420 1103  M02105 23004 0290</t>
  </si>
  <si>
    <t>MENDOZA SANCHEZ NAHUM</t>
  </si>
  <si>
    <t>I002 420 1103  M01006 23004 0015</t>
  </si>
  <si>
    <t>PECH CRUZ MARIA NATALIA</t>
  </si>
  <si>
    <t>I002 420 1103  M02105 23004 5520</t>
  </si>
  <si>
    <t>PIX  AMELIA</t>
  </si>
  <si>
    <t>I002 420 1103  M01006 23004 0136</t>
  </si>
  <si>
    <t>PRIETO VALLEJOS FELIPA</t>
  </si>
  <si>
    <t>I002 420 1103  M02105 23004 0145</t>
  </si>
  <si>
    <t>PORTILLO SAMPEDRO MARGARITA</t>
  </si>
  <si>
    <t>I002 420 1103  M02107 23004 6770</t>
  </si>
  <si>
    <t>PUGA GARCIA CATALINA</t>
  </si>
  <si>
    <t>I002 420 1103  M02105 23004 0086</t>
  </si>
  <si>
    <t>ZARATE GONZALEZ JAIME SILVESTRE</t>
  </si>
  <si>
    <t>I002 420 1103  M01006 23004 0038</t>
  </si>
  <si>
    <t>GOMEZ COBOS ASUNCION</t>
  </si>
  <si>
    <t>I002 416 1103 M02035 23004 0101</t>
  </si>
  <si>
    <t>GODOY TUZ MAGNOLIA ESTHER</t>
  </si>
  <si>
    <t>I002 420 1103  M03020 23004 0061</t>
  </si>
  <si>
    <t>MEDINA CARBAJAL NANCY GUADALU</t>
  </si>
  <si>
    <t>I002 420 1103  M03018 23004 0015</t>
  </si>
  <si>
    <t>MOO CHAN MARTHA EUGENIA</t>
  </si>
  <si>
    <t>I002 420 1103  M02107 23004 5922</t>
  </si>
  <si>
    <t>POOT CORAL ROSARIO DE JESUS</t>
  </si>
  <si>
    <t>I002 420 1103  M03018 23004 0012</t>
  </si>
  <si>
    <t>AGUILAR BORGES MARIA CRISTINA</t>
  </si>
  <si>
    <t>I002 420 1103  M03019 23004 0030</t>
  </si>
  <si>
    <t>BERNES MADRID MARITZA DE LOS ANGELES</t>
  </si>
  <si>
    <t>I002 420 1103  M03018 23004 0004</t>
  </si>
  <si>
    <t>MONTIEL MORA MARIA ELENA</t>
  </si>
  <si>
    <t>I002 420 1103 CF41030 23004 0001</t>
  </si>
  <si>
    <t>AGUILAR LOPEZ GABRIEL</t>
  </si>
  <si>
    <t>I002 420 1103 CF41038 23004 0004</t>
  </si>
  <si>
    <t>GUERRERO SALGUERO MARIA MARINA</t>
  </si>
  <si>
    <t>2400 EST 1103  M03005 23004 1365</t>
  </si>
  <si>
    <t>H BACALAR</t>
  </si>
  <si>
    <t>OLMEDO MARTINEZ GERARDO ALBERTO</t>
  </si>
  <si>
    <t>2400 EST 1103  M03020 23004 1439</t>
  </si>
  <si>
    <t>AGUILAR PANTOJA CATALINA DEL ROSARIO</t>
  </si>
  <si>
    <t>2400 EST 1103  M03021 23004 2045</t>
  </si>
  <si>
    <t>CORDOBA CASTRO SALATIEL</t>
  </si>
  <si>
    <t>2400 EST 1103  M03005 23004 1371</t>
  </si>
  <si>
    <t>DE LA CRUZ CORDOVA ORLANDO</t>
  </si>
  <si>
    <t>2400 EST 1103  M03005 23004 1376</t>
  </si>
  <si>
    <t>SANCHEZ CASCO GABRIELA</t>
  </si>
  <si>
    <t>2400 EST 1103  M03019 23004 1410</t>
  </si>
  <si>
    <t>VADILLO CANTILLO ZUEMY ARACELLY</t>
  </si>
  <si>
    <t>2400 EST 1103  M02110 23004 1290</t>
  </si>
  <si>
    <t>ANGULO VILLANUEVA MARIA ESTELA</t>
  </si>
  <si>
    <t>2400 EST 1103  M03005 23004 1373</t>
  </si>
  <si>
    <t>BORJA GODOY VICTOR GUILLERMO</t>
  </si>
  <si>
    <t>2400 EST 1103  M03020 23004 1414</t>
  </si>
  <si>
    <t>CHAN GOMEZ MARIA LUISA</t>
  </si>
  <si>
    <t>2400 EST 1103  M03020 23004 1427</t>
  </si>
  <si>
    <t>GONZALEZ JUAREZ OLGA ISABEL</t>
  </si>
  <si>
    <t>2400 EST 1103  M03018 23004 1895</t>
  </si>
  <si>
    <t>PADILLA BASULTO LINDA MARGARITA DEL ROSARIO</t>
  </si>
  <si>
    <t>2400 EST 1103  M02066 23004 1291</t>
  </si>
  <si>
    <t>GARMA TUYU WILLIAM EDUARDO</t>
  </si>
  <si>
    <t>2400 EST 1103  M02089 23004 1352</t>
  </si>
  <si>
    <t>PEREZ CUPUL ARACELY</t>
  </si>
  <si>
    <t>2400 EST 1103  M02061 23004 1283</t>
  </si>
  <si>
    <t>AVILES GOMEZ CARLOS</t>
  </si>
  <si>
    <t>2400 EST 1103  M03011 23004 1393</t>
  </si>
  <si>
    <t>GARCIA POOT PROCORO</t>
  </si>
  <si>
    <t>2400 EST 1103  M03020 23004 1443</t>
  </si>
  <si>
    <t>HERNANDEZ SANTIAGO NOEL WILFRIDO</t>
  </si>
  <si>
    <t>2400 EST 1103  M02069 23004 1300</t>
  </si>
  <si>
    <t>MARTINEZ ASCENCIO DORA MARIA</t>
  </si>
  <si>
    <t>2400 EST 1103  M03005 23004 1391</t>
  </si>
  <si>
    <t>MAY MATOS ALEJANDRO</t>
  </si>
  <si>
    <t>2400 EST 1103  M03005 23004 1385</t>
  </si>
  <si>
    <t>MOO KAUIL TEOFILA</t>
  </si>
  <si>
    <t>2400 EST 1103  M03019 23004 1411</t>
  </si>
  <si>
    <t>POOT BE MANUEL JESUS</t>
  </si>
  <si>
    <t>2400 EST 1103  M03021 23004 1463</t>
  </si>
  <si>
    <t>SALAZAR BLANCO MARIA AMELIA</t>
  </si>
  <si>
    <t>2400 EST 1103  M03005 23004 1389</t>
  </si>
  <si>
    <t>VAZQUEZ VARGAS FRANCISCO</t>
  </si>
  <si>
    <t>2400 EST 1103  M03021 23004 1465</t>
  </si>
  <si>
    <t>CHIMAL GONZALEZ RUBICELA</t>
  </si>
  <si>
    <t>2400 EST 1103  M02035 23004 1194</t>
  </si>
  <si>
    <t>CORONA ORTIZ LIGIA MARIA</t>
  </si>
  <si>
    <t>2400 EST 1103  M03005 23004 1374</t>
  </si>
  <si>
    <t>CORONA US THELMA AMIRA</t>
  </si>
  <si>
    <t>2400 EST 1103  M03005 23004 1375</t>
  </si>
  <si>
    <t>COPO XOOL LEYDY MARIA</t>
  </si>
  <si>
    <t>2400 EST 1103  M02040 23004 1255</t>
  </si>
  <si>
    <t>CUELLAR FLORES VICTORIA</t>
  </si>
  <si>
    <t>2400 EST 1103  M02035 23004 1193</t>
  </si>
  <si>
    <t>FLORES CORONA MARIA RAQUEL</t>
  </si>
  <si>
    <t>2400 EST 1103  M02061 23004 1284</t>
  </si>
  <si>
    <t>JIMENEZ MAY RAYMUNDO</t>
  </si>
  <si>
    <t>2400 EST 1103  M03005 23004 1383</t>
  </si>
  <si>
    <t>MORALES SOBERANIS GINA PRICILA</t>
  </si>
  <si>
    <t>2400 EST 1103  M03020 23004 1432</t>
  </si>
  <si>
    <t>PEREYRA QUIJANO LORENZA</t>
  </si>
  <si>
    <t>2400 EST 1103  M02047 23004 1263</t>
  </si>
  <si>
    <t>RUIZ ROJAS LEYDI ROCIO</t>
  </si>
  <si>
    <t>2400 EST 1103  M02095 23004 1354</t>
  </si>
  <si>
    <t>BARRIENTOS TORRES GODELIBAR</t>
  </si>
  <si>
    <t>2400 EST 1103  M02037 23004 1247</t>
  </si>
  <si>
    <t>MARQUEZ MONZON GUADALUPE</t>
  </si>
  <si>
    <t>2400 EST 1103  M01007 23004 1112</t>
  </si>
  <si>
    <t>LOPEZ DAVILA LILIA MILAGROS</t>
  </si>
  <si>
    <t>2400 EST 1103  M02060 23004 1274</t>
  </si>
  <si>
    <t>AKE POLANCO NEYDI MARIA</t>
  </si>
  <si>
    <t>2400 EST 1103  M03005 23004 1366</t>
  </si>
  <si>
    <t>DORANTES PACHECO ALVARO</t>
  </si>
  <si>
    <t>2400 EST 1103  M02035 23004 1176</t>
  </si>
  <si>
    <t>LOZANO SANCHEZ CARLA GABRIELA KARINA</t>
  </si>
  <si>
    <t>2400 EST 1103  M02058 23004 1272</t>
  </si>
  <si>
    <t>NAH CATZIM GUADALUPE DEL PILAR</t>
  </si>
  <si>
    <t>2400 EST 1103  M03020 23004 1438</t>
  </si>
  <si>
    <t>CAUICH POOL MARIA DE LA LUZ</t>
  </si>
  <si>
    <t>2400 EST 1103  M03005 23004 1367</t>
  </si>
  <si>
    <t>LABORATORIO</t>
  </si>
  <si>
    <t>CID RODRIGUEZ OMAR FERNANDO</t>
  </si>
  <si>
    <t>2400 EST 1103  M02016 23004 1151</t>
  </si>
  <si>
    <t>MARTINEZ MUÑOZ MAYRA MAGDALENA</t>
  </si>
  <si>
    <t>2400 EST 1103  M03020 23004 1417</t>
  </si>
  <si>
    <t>RUEDA ALVARADO NELLY MARIA DE LOURDES</t>
  </si>
  <si>
    <t>2400 EST 1103  M02077 23004 1120</t>
  </si>
  <si>
    <t>OFNA CENTRAL</t>
  </si>
  <si>
    <t>DIAZ FERNANDEZ ALONSO</t>
  </si>
  <si>
    <t>2400 EST 1103  M03005 23004 1364</t>
  </si>
  <si>
    <t>DUARTE SABIDO ALEJANDRA</t>
  </si>
  <si>
    <t>2400 EST 1103  M03019 23004 1401</t>
  </si>
  <si>
    <t>ESQUIVEL MELO CARLOS RAFAEL</t>
  </si>
  <si>
    <t>2400 EST 1103  M03020 23004 1415</t>
  </si>
  <si>
    <t>SANCHEZ MARTINEZ ROGER ARTURO</t>
  </si>
  <si>
    <t>2400 EST 1103  M03019 23004 1405</t>
  </si>
  <si>
    <t>ARROYO CAMPOHERMOSO CARLOS</t>
  </si>
  <si>
    <t>I002 HOM 1103  M01004 23005 1023</t>
  </si>
  <si>
    <t>DIAZ MACHUCA JOSE RAFAEL</t>
  </si>
  <si>
    <t>I002 HOM 1103  M01006 23005 1102</t>
  </si>
  <si>
    <t>FERRER RAMIREZ ANA MARIA</t>
  </si>
  <si>
    <t>I002 HOM 1103  M03023 23006 1510</t>
  </si>
  <si>
    <t>GARCIA GONGORA FANNY DEL CARMEN</t>
  </si>
  <si>
    <t>I002 HOM 1103  M02061 23006 1280</t>
  </si>
  <si>
    <t>GARCIA METRI FREDDY MIGUEL</t>
  </si>
  <si>
    <t>I002 HOM 1103  M02069 23006 1292</t>
  </si>
  <si>
    <t>GOMEZ PEREZ ADRIAN</t>
  </si>
  <si>
    <t>I002 HOM 1103  M03021 23006 1461</t>
  </si>
  <si>
    <t>MAGAÑA VIRGEN JUAN MANUEL</t>
  </si>
  <si>
    <t>I002 HOM 1103  M01006 23005 1103</t>
  </si>
  <si>
    <t>USCANGA MONTALVO ROCIO</t>
  </si>
  <si>
    <t>I002 HOM 1103  M02001 23006 1121</t>
  </si>
  <si>
    <t>ISTE MARTINEZ RAFAEL</t>
  </si>
  <si>
    <t>I002 HOM 1103  M02001 23006 1128</t>
  </si>
  <si>
    <t>AYALA ESTRADA ARACELI</t>
  </si>
  <si>
    <t>I002 HOM 1103  M01006 23005 1057</t>
  </si>
  <si>
    <t>CARDENAS TEJERO LUCELY</t>
  </si>
  <si>
    <t>I002 HOM 1103  M03022 23006 1479</t>
  </si>
  <si>
    <t>COBOS CANUL DULCE ISABEL</t>
  </si>
  <si>
    <t>I002 HOM 1103  M02001 23006 1122</t>
  </si>
  <si>
    <t>ESTRELLA CORDOVA CARLOS ABEL</t>
  </si>
  <si>
    <t>I002 HOM 1103  M02003 23006 1134</t>
  </si>
  <si>
    <t>HERNANDEZ DIAZ GENER JOSUE</t>
  </si>
  <si>
    <t>I002 HOM 1103  M03022 23006 1477</t>
  </si>
  <si>
    <t>MENDEZ BETETA JULIA MARIA</t>
  </si>
  <si>
    <t>I002 HOM 1103  M03022 23006 1471</t>
  </si>
  <si>
    <t>ALVAREZ GUADARRAMA ENRIQUE</t>
  </si>
  <si>
    <t>I002 HOM 1103  M03022 23006 1485</t>
  </si>
  <si>
    <t>PALACIO BRAVO ALBERTO ANTONIO</t>
  </si>
  <si>
    <t>I002 HOM 1103  M03023 23006 1513</t>
  </si>
  <si>
    <t>CHAVEZ MENDOZA ZULMA PATRICIA</t>
  </si>
  <si>
    <t>I002 HOM 1103  M02003 23006 1138</t>
  </si>
  <si>
    <t>CONDE MONTALVO DAVID ELISEO</t>
  </si>
  <si>
    <t>I002 HOM 1103  M03021 23006 1460</t>
  </si>
  <si>
    <t>HERRERA MEDINA RENAN ELEAZAR</t>
  </si>
  <si>
    <t>I002 HOM 1103  M01004 23005 1020</t>
  </si>
  <si>
    <t>CAHUICH BABB LEA JUDITH</t>
  </si>
  <si>
    <t>I002 HOM 1103  M02061 23006 1277</t>
  </si>
  <si>
    <t>EUAN PUC ELVIA CANDELARIA</t>
  </si>
  <si>
    <t>I002 HOM 1103  M02003 23006 1136</t>
  </si>
  <si>
    <t>PEREZ ARANDA LEIDY</t>
  </si>
  <si>
    <t>I002 HOM 1103  M02035 23006 1175</t>
  </si>
  <si>
    <t>SANTA CRUZ NEGRETE EDITH</t>
  </si>
  <si>
    <t>I002 HOM 1103  M01006 23005 1093</t>
  </si>
  <si>
    <t>CABALLERO ORTIZ SANTA PATRICIA</t>
  </si>
  <si>
    <t>I002 HOM 1103  M02035 23006 1171</t>
  </si>
  <si>
    <t>BOBADILLA CASTRO WILMA TERESA</t>
  </si>
  <si>
    <t>I002 HOM 1103  M02105 23006 1359</t>
  </si>
  <si>
    <t>CANUL ALCOCER NOEMI</t>
  </si>
  <si>
    <t>I002 HOM 1103  M02035 23006 1172</t>
  </si>
  <si>
    <t>CASTILLO LOPEZ JACKELINE</t>
  </si>
  <si>
    <t>I002 HOM 1103  M02003 23006 1133</t>
  </si>
  <si>
    <t>CHAN PAT EDGAR HEBERTH</t>
  </si>
  <si>
    <t>I002 HOM 1103  M02035 23006 1214</t>
  </si>
  <si>
    <t>COCOM ALCOCER ROSINA LUCELY</t>
  </si>
  <si>
    <t>I002 HOM 1103  M02001 23006 1123</t>
  </si>
  <si>
    <t>GARCIA ARTEAGA CLAUDIA</t>
  </si>
  <si>
    <t>I002 HOM 1103  M01006 23005 1078</t>
  </si>
  <si>
    <t>GONZALEZ GONZALEZ MINERVA</t>
  </si>
  <si>
    <t>I002 HOM 1103  M02036 23006 1239</t>
  </si>
  <si>
    <t>VILLEGAS COVIX JOSE LUIS</t>
  </si>
  <si>
    <t>I002 HOM 1103  M01006 23006 1038</t>
  </si>
  <si>
    <t>ANDRADE GONZALEZ MARIA DEL REFUGIO</t>
  </si>
  <si>
    <t>I002 HOM 1103  M02001 23006 1124</t>
  </si>
  <si>
    <t>ARMENTA NAVARRETE RAMON</t>
  </si>
  <si>
    <t>I002 HOM 1103  M02001 23006 1125</t>
  </si>
  <si>
    <t>CANCHE BRAGA MIGUEL DE JESUS</t>
  </si>
  <si>
    <t>I002 HOM 1103  M03022 23006 1478</t>
  </si>
  <si>
    <t>CASTILLO CETINA FELIPE ANASTACIO</t>
  </si>
  <si>
    <t>I002 HOM 1103  M02069 23006 1295</t>
  </si>
  <si>
    <t>CABRERA PEREZ CARLOS ENRIQUE</t>
  </si>
  <si>
    <t>I002 HOM 1103  M03021 23006 1453</t>
  </si>
  <si>
    <t>CETINA ALCOCER JOSE ARMIN</t>
  </si>
  <si>
    <t>I002 HOM 1103  M03023 23006 1502</t>
  </si>
  <si>
    <t>DORANTES CHE JOSE MANUEL JESUS</t>
  </si>
  <si>
    <t>I002 HOM 1103  M02040 23006 1254</t>
  </si>
  <si>
    <t>FACIO GONZALEZ SOCORRO</t>
  </si>
  <si>
    <t>I002 HOM 1103  M02040 23006 1294</t>
  </si>
  <si>
    <t>FLORES ARAGON VALENTINA</t>
  </si>
  <si>
    <t>I002 HOM 1103  M03021 23006 1456</t>
  </si>
  <si>
    <t>HEREDIA ACEVEDO JOSE LUIS</t>
  </si>
  <si>
    <t>I002 HOM 1103  M03024 23006 1544</t>
  </si>
  <si>
    <t>MONTEJO ALBERTO VIGDALIA</t>
  </si>
  <si>
    <t>I002 HOM 1103  M02061 23006 1275</t>
  </si>
  <si>
    <t>MORENO RENDON ROSARIO PEDRO</t>
  </si>
  <si>
    <t>I002 HOM 1103  M02001 23006 1126</t>
  </si>
  <si>
    <t>NAAL PEREZ MARIA ISELA</t>
  </si>
  <si>
    <t>I002 HOM 1103  M03022 23006 1480</t>
  </si>
  <si>
    <t>ORTIZ CUTZ LUIS</t>
  </si>
  <si>
    <t>I002 HOM 1103  M01006 23005 1058</t>
  </si>
  <si>
    <t>PEREZ CASAREZ FANY YESMIN</t>
  </si>
  <si>
    <t>I002 HOM 1103  M02001 23006 1127</t>
  </si>
  <si>
    <t>PEREZ CAMPOS GLORIA ALICIA</t>
  </si>
  <si>
    <t>I002 HOM 1103  M02069 23006 1296</t>
  </si>
  <si>
    <t>PECH CASTILLO SANTIAGO</t>
  </si>
  <si>
    <t>I002 HOM 1103  M02069 23006 1297</t>
  </si>
  <si>
    <t>ROMERO CARRILLO MIGUEL ANGEL</t>
  </si>
  <si>
    <t>I002 HOM 1103  M03023 23006 1503</t>
  </si>
  <si>
    <t>ROSADO MAY FERMIN ROBERTO</t>
  </si>
  <si>
    <t>I002 HOM 1103  M03024 23006 1551</t>
  </si>
  <si>
    <t>SANCHEZ ROMERO FELIX</t>
  </si>
  <si>
    <t>I002 HOM 1103  M03024 23006 1553</t>
  </si>
  <si>
    <t>ZUNZA RIVERO FRANCISCO</t>
  </si>
  <si>
    <t>I002 HOM 1103  M02003 23006 1135</t>
  </si>
  <si>
    <t>JURIS. SANIT. 3</t>
  </si>
  <si>
    <t>CARRILLO NARVAEZ HECTOR LUIS</t>
  </si>
  <si>
    <t>I002 HOM 1103  M02036 23006 1234</t>
  </si>
  <si>
    <t>CERVANTES ALVAREZ MA. MARICELA</t>
  </si>
  <si>
    <t>I002 HOM 1103  M01006 23005 1066</t>
  </si>
  <si>
    <t>CORREA PEREZ ANDRES</t>
  </si>
  <si>
    <t>I002 HOM 1103  M01006 23005 1067</t>
  </si>
  <si>
    <t>DIAZ HERNANDEZ JORGE LUIS</t>
  </si>
  <si>
    <t>I002 HOM 1103  M01006 23005 1068</t>
  </si>
  <si>
    <t>GALICIA QUIÑONES JUANA</t>
  </si>
  <si>
    <t>I002 HOM 1103  M01006 23005 1069</t>
  </si>
  <si>
    <t>PEREZ CASTRO FRANCISCO SAUL</t>
  </si>
  <si>
    <t>I002 HOM 1103  M01006 23005 1071</t>
  </si>
  <si>
    <t>PEREZ LOPEZ PEDRO FRANCISCO</t>
  </si>
  <si>
    <t>I002 HOM 1103  M01006 23005 1065</t>
  </si>
  <si>
    <t>ROCHA VELA MIGUEL ANGEL</t>
  </si>
  <si>
    <t>I002 HOM 1103  M01006 23005 1073</t>
  </si>
  <si>
    <t>AGUILAR CEN NORMA MARISOL</t>
  </si>
  <si>
    <t>I002 HOM 1103  M03023 23006 1490</t>
  </si>
  <si>
    <t>FALCON CHIMAS DULCE MARIA</t>
  </si>
  <si>
    <t>I002 HOM 1103  M03023 23006 1492</t>
  </si>
  <si>
    <t>ISTE MARTINEZ NANCY NORA</t>
  </si>
  <si>
    <t>I002 HOM 1103  M02001 23006 1130</t>
  </si>
  <si>
    <t>LEON LADERO FABIOLA</t>
  </si>
  <si>
    <t>I002 HOM 1103  M03021 23006 1457</t>
  </si>
  <si>
    <t>ROSADO TUN SILVIA LETICIA</t>
  </si>
  <si>
    <t>I002 HOM 1103  M03023 23006 1499</t>
  </si>
  <si>
    <t>AGUILAR GUZMAN MARIA FIDELINA</t>
  </si>
  <si>
    <t>I002 HOM 1103  M03022 23006 1481</t>
  </si>
  <si>
    <t>BLANCO COCOM JESUS EDAENA</t>
  </si>
  <si>
    <t>I002 HOM 1103  M03022 23006 1469</t>
  </si>
  <si>
    <t>COLONIA GOMEZ GERMAN ALEJANDRO</t>
  </si>
  <si>
    <t>I002 HOM 1103  M03023 23006 1494</t>
  </si>
  <si>
    <t>VILLAMONTE MEJIA VICTOR GABRIEL</t>
  </si>
  <si>
    <t>I002 HOM 1103  M03023 23006 1517</t>
  </si>
  <si>
    <t>JIMENEZ SALGADO MARIA MARGARITA</t>
  </si>
  <si>
    <t>I002 420 1103  M02072 23004 0001</t>
  </si>
  <si>
    <t>PERAZA RAYGOZA RAMON DE JESUS</t>
  </si>
  <si>
    <t>I002 420 1103  M02003 23004 0002</t>
  </si>
  <si>
    <t>TAVERA ROSALES BERTHA GEORGINA</t>
  </si>
  <si>
    <t>I002 420 1103  M01005 23004 0001</t>
  </si>
  <si>
    <t>CARMONA CAMPOS GRACIELA</t>
  </si>
  <si>
    <t>I002 420 1103  M02105 23004 0004</t>
  </si>
  <si>
    <t>MADERO JARAMILLO BERTHA A</t>
  </si>
  <si>
    <t>I002 420 1103  M01010 23004 0009</t>
  </si>
  <si>
    <t>MEDINA ESQUILIANO CLAUDINA ESTEFANIA</t>
  </si>
  <si>
    <t>I002 420 1103  M03021 23004 0019</t>
  </si>
  <si>
    <t>MEDINA PALMA GABRIELA</t>
  </si>
  <si>
    <t>I002 420 1103  M02107 23004 0080</t>
  </si>
  <si>
    <t>MEZA VILLEGAS PROSPERO FERNANDO</t>
  </si>
  <si>
    <t>I002 420 1103  M02105 23004 0048</t>
  </si>
  <si>
    <t>PEREZ ORTEGA LUIS</t>
  </si>
  <si>
    <t>I002 420 1103  M03019 23004 0023</t>
  </si>
  <si>
    <t>QUE LANDERO MELQUIADES</t>
  </si>
  <si>
    <t>I002 420 1103  M03006 23004 0004</t>
  </si>
  <si>
    <t>RALDA ARIAS MARIA YOLANDA</t>
  </si>
  <si>
    <t>I002 420 1103  M02105 23004 5518</t>
  </si>
  <si>
    <t>RIVERO DE DIOS JOSE RODOLFO</t>
  </si>
  <si>
    <t>I002 420 1103  M01004 23004 0035</t>
  </si>
  <si>
    <t>RICARDO  LEONOR</t>
  </si>
  <si>
    <t>I002 420 1103  M02105 23004 5933</t>
  </si>
  <si>
    <t>ROMAN PATIÑO MARIA ELENA</t>
  </si>
  <si>
    <t>I002 420 1103  M02105 23004 0089</t>
  </si>
  <si>
    <t>TRUJEQUE PALOMO JORGE RAMON</t>
  </si>
  <si>
    <t>I002 420 1103  M03019 23004 0029</t>
  </si>
  <si>
    <t>ADAME PEREZ SERGIO</t>
  </si>
  <si>
    <t>I 002 420 1103  M01010 23004 0015</t>
  </si>
  <si>
    <t>HERNANDEZ GARCIA MARIA VICTORIA</t>
  </si>
  <si>
    <t>I002 420 1103  M02107 23004 0096</t>
  </si>
  <si>
    <t>RAMIREZ GARCIA NEIDY</t>
  </si>
  <si>
    <t>I002 420 1103  M03021 23004 0001</t>
  </si>
  <si>
    <t>RIVERA CUEVAS COLUMBA</t>
  </si>
  <si>
    <t>I002 420 1103  M02105 23004 5932</t>
  </si>
  <si>
    <t>TAFOLLA GARCIA MARIO</t>
  </si>
  <si>
    <t>I002 420 1103  M01010 23004 0012</t>
  </si>
  <si>
    <t>ARAGON MARTIN CARLOS ALFONSO</t>
  </si>
  <si>
    <t>I002 420 1103  M03021 23004 0021</t>
  </si>
  <si>
    <t>CASADOS CANUL EPIFANIA</t>
  </si>
  <si>
    <t>I002 420 1103  M02031 23004 0007</t>
  </si>
  <si>
    <t>CAHUICH CHABLE JOSE JAVIER</t>
  </si>
  <si>
    <t>I002 420 1103  M01009 23004 0008</t>
  </si>
  <si>
    <t>LIMA CASTILLO SAIRA</t>
  </si>
  <si>
    <t>I002 420 1103  M02107 23004 0117</t>
  </si>
  <si>
    <t>MAYO ALPUCHE LETICIA DEL SOCORRO</t>
  </si>
  <si>
    <t>I002 420 1103  M02035 23004 0176</t>
  </si>
  <si>
    <t>MARRUFO MADRID LUIS GREGORIO</t>
  </si>
  <si>
    <t>I002 420 1103  M03020 23004 0001</t>
  </si>
  <si>
    <t>MARIN VILLANUEVA ELVIA LORENA</t>
  </si>
  <si>
    <t>I002 420 1103  M02077 23004 0006</t>
  </si>
  <si>
    <t>RAYA TEC MARCOS ANTONIO</t>
  </si>
  <si>
    <t>I002 420 1103  M02035 23004 0144</t>
  </si>
  <si>
    <t>TOX GOMEZ ARIEL EDUARDO</t>
  </si>
  <si>
    <t>I002 420 1103  M02035 23004 0103</t>
  </si>
  <si>
    <t>AVILA FRIAS MARTIN TITO</t>
  </si>
  <si>
    <t>I002 420 1103  M01006 23004 0187</t>
  </si>
  <si>
    <t>IZQUIERDO LEPE LENNIE DELILAH</t>
  </si>
  <si>
    <t>I002 420 1103  M02110 23004 6770</t>
  </si>
  <si>
    <t>BERMUDEZ MELENDEZ IGNACIO</t>
  </si>
  <si>
    <t>I002 420 1103  M01004 23004 0040</t>
  </si>
  <si>
    <t>DIEGUEZ MONTES ELSA</t>
  </si>
  <si>
    <t>I002 420 1103  M02105 23004 0015</t>
  </si>
  <si>
    <t>LOPEZ TUN ROCELY ADRIANA</t>
  </si>
  <si>
    <t>I002 420 1103  M02107 23004 0078</t>
  </si>
  <si>
    <t>DIAZ PERERA MARIA TIMOTEA DEL ROSARIO</t>
  </si>
  <si>
    <t>I002 420 1103  M03019 23004 0010</t>
  </si>
  <si>
    <t>MARTIN CASTILLO MARTIN</t>
  </si>
  <si>
    <t>I002 420 1103  M02035 23004 0079</t>
  </si>
  <si>
    <t>ARIAS LOPEZ MAGDALY</t>
  </si>
  <si>
    <t>I002 420 1103  M02105 23004 6736</t>
  </si>
  <si>
    <t>BARRADAS SANCHEZ RAUL</t>
  </si>
  <si>
    <t>I002 420 1103  M02036 23004 0068</t>
  </si>
  <si>
    <t>FERRAL MANZANARES EDID</t>
  </si>
  <si>
    <t>I002 420 1103  M02107 23004 0075</t>
  </si>
  <si>
    <t>FUENTES PIÑA ANTONIO</t>
  </si>
  <si>
    <t>I002 420 1103  M03004 23004 0001</t>
  </si>
  <si>
    <t>GOMEZ MONTENEGRO ALIRIA</t>
  </si>
  <si>
    <t>I002 420 1103  M02105 23004 0132</t>
  </si>
  <si>
    <t>HERNANDEZ JAIMES NEOFITA</t>
  </si>
  <si>
    <t>I002 420 1103  M01006 23004 0132</t>
  </si>
  <si>
    <t>ORTIZ TUT ROSA MARIA</t>
  </si>
  <si>
    <t>I002 420 1103  M02035 23004 0138</t>
  </si>
  <si>
    <t>URTUSASTEGUI HERNANDEZ JOSE FERNANDO</t>
  </si>
  <si>
    <t>I002 420 1103  M03020 23004 0049</t>
  </si>
  <si>
    <t>VAZQUEZ LOPEZ OLGA</t>
  </si>
  <si>
    <t>I002 420 1103  M03019 23004 0043</t>
  </si>
  <si>
    <t>IXTEPAN ALONSO NORBERTO</t>
  </si>
  <si>
    <t>I002 420 1103  M02055 23004 0011</t>
  </si>
  <si>
    <t>MANZANILLA PEREZ JULIETA EUGENIA</t>
  </si>
  <si>
    <t>I002 420 1103  M02105 23004 0154</t>
  </si>
  <si>
    <t>RIVERA ARJONA ISABEL INDIRA</t>
  </si>
  <si>
    <t>I002 420 1103  M01014 23004 0004</t>
  </si>
  <si>
    <t>UC MEDINA JORGE JUAN</t>
  </si>
  <si>
    <t>I002 420 1103  M02082 23004 0001</t>
  </si>
  <si>
    <t>AVALOS GONZALEZ MARIA DEL REFUGIO</t>
  </si>
  <si>
    <t>I002 420 1103  M03021 23004 0011</t>
  </si>
  <si>
    <t>ALVAREZ LOPEZ MIRIAM DE</t>
  </si>
  <si>
    <t>I002 420 1103  M02110 23004 0003</t>
  </si>
  <si>
    <t>ANCONA CORAL JOSE ANASTACIO</t>
  </si>
  <si>
    <t>I002 420 1103  M03022 23004 0020</t>
  </si>
  <si>
    <t>CEDILLO ROCHA SILVIA</t>
  </si>
  <si>
    <t>I002 420 1103  M03019 23004 0011</t>
  </si>
  <si>
    <t>VILLALOBOS RUIZ ANA ISABEL</t>
  </si>
  <si>
    <t>I002 420 1103  M02003 23004 0005</t>
  </si>
  <si>
    <t>AGUILAR LOPEZ MA. CRISTINA</t>
  </si>
  <si>
    <t>I002 420 1103  M02031 23004 0031</t>
  </si>
  <si>
    <t>CASTILLO CETINA EDGAR MAURILIO</t>
  </si>
  <si>
    <t>I002 420 1103  M02074 23004 0006</t>
  </si>
  <si>
    <t>CRUZ MORALES JOSE</t>
  </si>
  <si>
    <t>I002 420 1103  M02105 23004 5912</t>
  </si>
  <si>
    <t>LEON POOL DULCE MARIA</t>
  </si>
  <si>
    <t>I002 420 1103  M03022 23004 0010</t>
  </si>
  <si>
    <t>MEDINA DZIB SERGIO ORLANDO</t>
  </si>
  <si>
    <t>I002 420 1103  M03024 23004 0030</t>
  </si>
  <si>
    <t>QUE LANDERO MIGUEL</t>
  </si>
  <si>
    <t>I002 420 1103  M03022 23004 0006</t>
  </si>
  <si>
    <t>CAUICH CHUC TERESA</t>
  </si>
  <si>
    <t>I002 420 1103  M02036 23004 0129</t>
  </si>
  <si>
    <t>CAUICH UITZIL HERMELINDA</t>
  </si>
  <si>
    <t>I002 420 1103  M02105 23004 0093</t>
  </si>
  <si>
    <t>GONZALEZ MEDINA SAYDA CELINA</t>
  </si>
  <si>
    <t>I002 420 1103  M02036 23004 0069</t>
  </si>
  <si>
    <t>JIMENEZ MENDEZ ARCELIA</t>
  </si>
  <si>
    <t>I002 420 1103  M01006 23004 0157</t>
  </si>
  <si>
    <t>GUTIERREZ ALCANTARA GENARO</t>
  </si>
  <si>
    <t>I002 420 1103 CF41056 23004 0017</t>
  </si>
  <si>
    <t>SIMA ALCALA FRANCISCO DE JESUS</t>
  </si>
  <si>
    <t>I002 420 1103 CF41062 23004 0007</t>
  </si>
  <si>
    <t>CASTRO CARRILLO JOSE MANUEL</t>
  </si>
  <si>
    <t>I002 420 1103 CF41056 23004 0022</t>
  </si>
  <si>
    <t>ANCONA CETINA EDILBERTO DEL CARMEN</t>
  </si>
  <si>
    <t>I002 420 1103 CF41056 23004 0024</t>
  </si>
  <si>
    <t>MENDOZA MORENO SERGIO</t>
  </si>
  <si>
    <t>I002 420 1103 CF41065 23004 0002</t>
  </si>
  <si>
    <t>MALDONADO CANCHE GLADIS JOSEFINA</t>
  </si>
  <si>
    <t>2400 EST 1103  M03020 23004 1437</t>
  </si>
  <si>
    <t>GONGORA CONTRERAS CARMELA CONCEPCION</t>
  </si>
  <si>
    <t>2400 EST 1103  M02035 23004 1186</t>
  </si>
  <si>
    <t>PALOMO TUYUB ROQUE JAVIER</t>
  </si>
  <si>
    <t>2400 EST 1103  M02105 23004 1199</t>
  </si>
  <si>
    <t>LOZANO CASANOVA GELMY YOLANDA</t>
  </si>
  <si>
    <t>2422 EST 1103  M02035 23004 2073</t>
  </si>
  <si>
    <t>ORTIZ TUZ REYNA DEL PILAR</t>
  </si>
  <si>
    <t>2400 EST 1103  M02035 23004 1958</t>
  </si>
  <si>
    <t>PEREZ RAMIREZ DANIEL</t>
  </si>
  <si>
    <t>I002 HOM 1103  M01004 23005 1017</t>
  </si>
  <si>
    <t>LOPEZ HERNANDEZ NESTOR ANTONIO</t>
  </si>
  <si>
    <t>I002 HOM 1103  M01004 23005 1006</t>
  </si>
  <si>
    <t>ZAMUDIO ANCONA RAFAEL IGNACIO</t>
  </si>
  <si>
    <t>I002 HOM 1103  M01004 23005 1015</t>
  </si>
  <si>
    <t>SUAREZ GUERRERO NICOLAS GUSTAVO</t>
  </si>
  <si>
    <t>I002 HOM 1103  M01004 23005 1014</t>
  </si>
  <si>
    <t>MARTIN MARTIN MARIA CRISTINA</t>
  </si>
  <si>
    <t>I002 HOM 1103  M03021 23006 1455</t>
  </si>
  <si>
    <t>RANDLE VASQUEZ NOEMI</t>
  </si>
  <si>
    <t>I002 HOM 1103  M01006 23005 1050</t>
  </si>
  <si>
    <t>AKE BALAM EVELIA</t>
  </si>
  <si>
    <t>I002 HOM 1103  M02036 23006 1226</t>
  </si>
  <si>
    <t>ABRAHAM MARTIN JOSE SANTIAGO</t>
  </si>
  <si>
    <t>I002 420 1103  M03022 23004 0045</t>
  </si>
  <si>
    <t>GARCIA HERNANDEZ GILBERTO</t>
  </si>
  <si>
    <t>I002 420 1103  M01011 23004 0001</t>
  </si>
  <si>
    <t>JAVIER PUC CARMINA</t>
  </si>
  <si>
    <t>I002 420 1103  M02105 23004 0046</t>
  </si>
  <si>
    <t>ROBERTOS CETINA MARTHA ALICIA</t>
  </si>
  <si>
    <t>I002 420 1103  M02074 23004 0010</t>
  </si>
  <si>
    <t>TOLEDO MIRANDA ARTURO</t>
  </si>
  <si>
    <t>I002 420 1103  M01006 23004 0120</t>
  </si>
  <si>
    <t>TZUC GONZALEZ TERESITA DE JESUS</t>
  </si>
  <si>
    <t>I002 420 1103  M02105 23004 0063</t>
  </si>
  <si>
    <t>ALFARO COH DEYSI</t>
  </si>
  <si>
    <t>I002 420 1103  M02036 23004 0188</t>
  </si>
  <si>
    <t>CORCUERA ARCE RAUL</t>
  </si>
  <si>
    <t>I002 420 1103  M01006 23004 0072</t>
  </si>
  <si>
    <t>ESTRELLA PALOMO LANDY LUCY ANTONIA</t>
  </si>
  <si>
    <t>I002 420 1103  M01014 23004 0001</t>
  </si>
  <si>
    <t>MAY CASTILLO LIGIA BEATRIZ</t>
  </si>
  <si>
    <t>I002 420 1103  M02105 23004 6947</t>
  </si>
  <si>
    <t>MARTINEZ RODRIGUEZ RAMON</t>
  </si>
  <si>
    <t>I002 420 1103  M03023 23004 0056</t>
  </si>
  <si>
    <t>OVANDO LASTRA JESUS NICOLAS</t>
  </si>
  <si>
    <t>I002 420 1103  M03011 23004 0009</t>
  </si>
  <si>
    <t>RAMIREZ CAB MARIA DEL CARMEN</t>
  </si>
  <si>
    <t>I002 420 1103  M02031 23004 0043</t>
  </si>
  <si>
    <t>RIVAS HU APOLINARIA</t>
  </si>
  <si>
    <t>I002 420 1103  M02035 23004 0116</t>
  </si>
  <si>
    <t>ZARATE VERONA APOLINAR</t>
  </si>
  <si>
    <t>I002 420 1103  M02072 23004 0004</t>
  </si>
  <si>
    <t>CASTILLO EUAN VIDELMA ADELA</t>
  </si>
  <si>
    <t>I002 420 1103  M02107 23004 0002</t>
  </si>
  <si>
    <t>CERVERA BASTO ROGELIO ALVARO</t>
  </si>
  <si>
    <t>I002 420 1103  M02006 23004 0001</t>
  </si>
  <si>
    <t>CEBALLOS RUIZ ANGEL OMAR</t>
  </si>
  <si>
    <t>I002 420 1103  M02081 23004 0028</t>
  </si>
  <si>
    <t>LOPEZ RUIZ ARGELIA NOEMI</t>
  </si>
  <si>
    <t>I002 420 1103  M02031 23004 0020</t>
  </si>
  <si>
    <t>FILOBELLO ROMERO NEFTALI</t>
  </si>
  <si>
    <t>I002 420 1103  M01011 23004 0002</t>
  </si>
  <si>
    <t>GAMIÑO VILLA ELSA</t>
  </si>
  <si>
    <t>I002 420 1103  M02074 23004 0009</t>
  </si>
  <si>
    <t>PEREZ VARGAS OLGA RUTH</t>
  </si>
  <si>
    <t>I002 420 1103  M02081 23004 0027</t>
  </si>
  <si>
    <t>VILLEGAS AKE MARIA DEL ROSARIO</t>
  </si>
  <si>
    <t>I002 420 1103  M02095 23004 0007</t>
  </si>
  <si>
    <t>CLEMENTE ROSARIO ALEJANDRINA</t>
  </si>
  <si>
    <t>I002 420 1103  M02081 23004 0013</t>
  </si>
  <si>
    <t>MARRUFO GONZALEZ GERMAN</t>
  </si>
  <si>
    <t>I002 420 1103  M01010 23004 0003</t>
  </si>
  <si>
    <t>PEREZ  ELIZABETH</t>
  </si>
  <si>
    <t>I002 420 1103  M02031 23004 0022</t>
  </si>
  <si>
    <t>TAH TUZ CANDIDA</t>
  </si>
  <si>
    <t>I002 420 1103  M02105 23004 0090</t>
  </si>
  <si>
    <t>I002 420 1103  M01011 23004 0004</t>
  </si>
  <si>
    <t>MATAMOROS SOSA MIGUEL ANGEL</t>
  </si>
  <si>
    <t>I002 420 1103  M01010 23004 0014</t>
  </si>
  <si>
    <t>PEÑA XICUM PEDRO RAMON</t>
  </si>
  <si>
    <t>I002 420 1103  M01004 23004 0013</t>
  </si>
  <si>
    <t>SUAREZ UH JOSE DEL CARMEN</t>
  </si>
  <si>
    <t>I002 420 1103  M03019 23004 0039</t>
  </si>
  <si>
    <t>HUCHIN DZIB BERTHA ADELAIDA</t>
  </si>
  <si>
    <t>I002 420 1103  M02081 23004 0002</t>
  </si>
  <si>
    <t>SANTOS ONOFRE SANTA CATALINA</t>
  </si>
  <si>
    <t>I002 420 1103  M02105 23004 0139</t>
  </si>
  <si>
    <t>ATAXCA LEO PEDRO LUIS</t>
  </si>
  <si>
    <t>I002 420 1103 M01006 23004 0006</t>
  </si>
  <si>
    <t>ROBLES CAMARA GRISELDA</t>
  </si>
  <si>
    <t>I002 420 1103  M01008 23004 0006</t>
  </si>
  <si>
    <t>APODACA NAFARRATE RIGOBERTO</t>
  </si>
  <si>
    <t>I002 420 1103  M01009 23004 0004</t>
  </si>
  <si>
    <t>ALCOCER SANCHEZ LANDY MARIA</t>
  </si>
  <si>
    <t>I002 420 1103  M02107 23004 0035</t>
  </si>
  <si>
    <t>ARGUELLES MORALES MARIA DEL CARMEN</t>
  </si>
  <si>
    <t>I002 420 1103  M02107 23004 5501</t>
  </si>
  <si>
    <t>COHUO GALAZ CARLA LETICIA</t>
  </si>
  <si>
    <t>I002 420 1103  M02105 23004 5908</t>
  </si>
  <si>
    <t>COHUO GALAZ SILVIA RUBI</t>
  </si>
  <si>
    <t>I002 420 1103  M02105 23004 5909</t>
  </si>
  <si>
    <t>CRUZ MORENO ANA ROSILIA CANDELARIA</t>
  </si>
  <si>
    <t>I002 420 1103  M02107 23004 5911</t>
  </si>
  <si>
    <t>DOMINGUEZ RODRIGUEZ ARMANDO</t>
  </si>
  <si>
    <t>I002 420 1103  M02081 23004 0015</t>
  </si>
  <si>
    <t>DURAN PADILLA SERGIO ENRIQUE</t>
  </si>
  <si>
    <t>LARA RUIZ RAQUEL</t>
  </si>
  <si>
    <t>I002 420 1103  M02105 23004 6960</t>
  </si>
  <si>
    <t>MAY  FERNANDO</t>
  </si>
  <si>
    <t>I002 420 1103  M02031 23004 0009</t>
  </si>
  <si>
    <t>MARTIN GONZALEZ ROSA LIDIA</t>
  </si>
  <si>
    <t>I002 420 1103  M02105 23004 6758</t>
  </si>
  <si>
    <t>ROSAS CORTES ALBERTO</t>
  </si>
  <si>
    <t>I002 420 1103  M02056 23004 0016</t>
  </si>
  <si>
    <t>SALAZAR VAZQUEZ JULIO MARCIAL</t>
  </si>
  <si>
    <t>I002 420 1103  M02056 23004 0012</t>
  </si>
  <si>
    <t>SOBREVILLA SALVADOR GUILLERMINA</t>
  </si>
  <si>
    <t>I002 420 1103  M02105 23004 6964</t>
  </si>
  <si>
    <t>TOSTA ALAMILLA SIOMARA GUADALUPE</t>
  </si>
  <si>
    <t>I002 420 1103  M02056 23004 0014</t>
  </si>
  <si>
    <t>URZUA DE LA CRUZ MARIO</t>
  </si>
  <si>
    <t>I002 420 1103  M01010 23004 0010</t>
  </si>
  <si>
    <t>VAZQUEZ CHABLE EDIE ARIEL</t>
  </si>
  <si>
    <t>I002 420 1103  M02105 23004 6780</t>
  </si>
  <si>
    <t>ZARATE MONTERO VICTOR MANUEL</t>
  </si>
  <si>
    <t>I002 420 1103  M03021 23004 0004</t>
  </si>
  <si>
    <t>PINEDA CASTILLO LUIS ENRIQUE</t>
  </si>
  <si>
    <t>I002 420 1103  M02035 23004 0030</t>
  </si>
  <si>
    <t>REYES MARTINEZ VICTORIA</t>
  </si>
  <si>
    <t>I002 420 1103  M02105 23004 5931</t>
  </si>
  <si>
    <t>RIOS CHAN PEDRO EDILBERTO</t>
  </si>
  <si>
    <t>I002 420 1103  M03022 23004 0011</t>
  </si>
  <si>
    <t>VILLANUEVA GONZALEZ JUAN JOSE</t>
  </si>
  <si>
    <t>I002 420 1103 M02098 23004 0003</t>
  </si>
  <si>
    <t>CAUICH CHE MARIA NOEMI</t>
  </si>
  <si>
    <t>I002 420 1103  M02035 23004 0060</t>
  </si>
  <si>
    <t>LARA ORDOÑEZ MARIA DE LOS ANGELES</t>
  </si>
  <si>
    <t>I002 420 1103  M01008 23004 0009</t>
  </si>
  <si>
    <t>RODRIGUEZ OLGUIN VERONICA</t>
  </si>
  <si>
    <t>I002 420 1103  M03019 23004 0025</t>
  </si>
  <si>
    <t>SANCHEZ CABRERA NAZARIO FELIPE</t>
  </si>
  <si>
    <t>I002 420 1103  M01009 23004 0003</t>
  </si>
  <si>
    <t>TAH ESTRADA CANDELARIA</t>
  </si>
  <si>
    <t>I002 420 1103  M02082 23004 0037</t>
  </si>
  <si>
    <t>CHI TUN NORMA YOLANDA</t>
  </si>
  <si>
    <t>I002 420 1103  M02035 23004 0126</t>
  </si>
  <si>
    <t>GOMEZ CICERO JORGE ENRIQUE</t>
  </si>
  <si>
    <t>I002 420 1103  M02098 23004 0002</t>
  </si>
  <si>
    <t>HERNANDEZ GUZMAN OLIVIA</t>
  </si>
  <si>
    <t>I002 420 1103  M02107 23004 0014</t>
  </si>
  <si>
    <t>CHAN PADILLA ROGER EFRAIN</t>
  </si>
  <si>
    <t>I002 420 1103  M02105 23004 0039</t>
  </si>
  <si>
    <t>GONGORA CAN FERNANDO</t>
  </si>
  <si>
    <t>I002 420 1103  M02016 23004 0004</t>
  </si>
  <si>
    <t>AVILA SANCHEZ SILVIA ELENA</t>
  </si>
  <si>
    <t>I002 420 1103  M03019 23004 0069</t>
  </si>
  <si>
    <t>GONZALEZ PELAYO LANDY DEL CARMEN</t>
  </si>
  <si>
    <t>I002 420 1103  M03018 23004 0014</t>
  </si>
  <si>
    <t>HOYOS CHUC NIDELVIA</t>
  </si>
  <si>
    <t>I002 420 1103  M03020 23004 0062</t>
  </si>
  <si>
    <t>PEREZ MUÑOZ DAVID GASTON IV</t>
  </si>
  <si>
    <t>I002 420 1103  M03019 23004 0045</t>
  </si>
  <si>
    <t>ROSADO QUITERIO OSCAR GREGORIO</t>
  </si>
  <si>
    <t>I002 420 1103  M03021 23004 0033</t>
  </si>
  <si>
    <t>RUEDA ALVARADO ETHEL GUADALUPE</t>
  </si>
  <si>
    <t>I002 420 1103  M02058 23004 0006</t>
  </si>
  <si>
    <t>TREJO GARCIA MA. ANGELICA</t>
  </si>
  <si>
    <t>I002 420 1103  M03019 23004 0061</t>
  </si>
  <si>
    <t>ZAPATA BOJORQUEZ ANA IDULVINA</t>
  </si>
  <si>
    <t>I002 420 1103  M03018 23004 0008</t>
  </si>
  <si>
    <t>CANUL COHUO TEODORO</t>
  </si>
  <si>
    <t>I002 420 1103 CF41062 23004 0008</t>
  </si>
  <si>
    <t>SANCHEZ FERNANDEZ ANGEL</t>
  </si>
  <si>
    <t>I002 420 1103 CF41062 23004 0022</t>
  </si>
  <si>
    <t>CETINA DEL RIO GUADALUPE</t>
  </si>
  <si>
    <t>2400 EST 1103  M02091 23004 1356</t>
  </si>
  <si>
    <t>RODRIGUEZ ZAVALA REFUGIO</t>
  </si>
  <si>
    <t>I002 HOM 1103  M02105 23006 1242</t>
  </si>
  <si>
    <t>SANTOS ZEPEDA MARICELA</t>
  </si>
  <si>
    <t>I002 HOM 1103  M02110 23006 1278</t>
  </si>
  <si>
    <t>VENTURA CANUL VICTOR</t>
  </si>
  <si>
    <t>I002 HOM 1103  M02001 23006 1129</t>
  </si>
  <si>
    <t>MARIANO CANUL RAFAELA VICTORIA</t>
  </si>
  <si>
    <t>I002 420 1103  M02035 23004 0088</t>
  </si>
  <si>
    <t>MEDRANO GRAJALES ADELA</t>
  </si>
  <si>
    <t>I002 420 1103  M03011 23004 0011</t>
  </si>
  <si>
    <t>GOROCICA CAB CLARA MARIA</t>
  </si>
  <si>
    <t>I002 420 1103  M02081 23004 0029</t>
  </si>
  <si>
    <t>MAYEN MORELOS RAMON</t>
  </si>
  <si>
    <t>I002 420 1103  M01008 23004 0015</t>
  </si>
  <si>
    <t>VAZQUEZ MORENO FELIPE</t>
  </si>
  <si>
    <t>I002 420 1103  M01010 23004 0013</t>
  </si>
  <si>
    <t>ALCOCER BRAVO JOSE TRINIDAD</t>
  </si>
  <si>
    <t>I002 420 1103 CF41061 23004 0003</t>
  </si>
  <si>
    <t>GUZMAN ALBA OLGA</t>
  </si>
  <si>
    <t>I002 420 1103  M01008 23004 0007</t>
  </si>
  <si>
    <t>CAAMAL CORREA LETICIA DEL SOCORRO</t>
  </si>
  <si>
    <t>I002 420 1103  M02105 23004 0103</t>
  </si>
  <si>
    <t>NAVARRO DIAZ VICTOR MANUEL</t>
  </si>
  <si>
    <t>I002 420 1103  M01006 23004 0094</t>
  </si>
  <si>
    <t>TREJO CHAN MARIA MAGDALENA</t>
  </si>
  <si>
    <t>I002 420 1103  M02095 23004 0006</t>
  </si>
  <si>
    <t>MARTINEZ CORTES ROBERTO PASTOR</t>
  </si>
  <si>
    <t>I002 420 1103  M03019 23004 0035</t>
  </si>
  <si>
    <t>PADILLA CETINA MARGARITA</t>
  </si>
  <si>
    <t>I002 420 1103  M02105 23004 6829</t>
  </si>
  <si>
    <t>PREMIO ECONOMICO</t>
  </si>
  <si>
    <t>COSTO DE LA MEDALLA</t>
  </si>
  <si>
    <t>HOSP. CARRILLO P.</t>
  </si>
  <si>
    <t>REGULARIZADO</t>
  </si>
  <si>
    <t>HOMOLOGADO</t>
  </si>
  <si>
    <t>ANTIGÜEDAD</t>
  </si>
  <si>
    <t>BASE FEDERALIZADA</t>
  </si>
  <si>
    <t>NÓMINA</t>
  </si>
  <si>
    <t>BASE ESTATAL</t>
  </si>
  <si>
    <t>PREMIADOS</t>
  </si>
  <si>
    <t>TOTAL PREMIADOS</t>
  </si>
  <si>
    <t>BASE CONFIANZA</t>
  </si>
  <si>
    <t>PREMIO ECONÓMICO INDIVIDUAL</t>
  </si>
  <si>
    <t>PREMIO ECONÓMICO GRUPAL</t>
  </si>
  <si>
    <t>TOTALES</t>
  </si>
  <si>
    <t>PREMIO TOTAL GRUPAL</t>
  </si>
  <si>
    <t>PORCENTAJE</t>
  </si>
  <si>
    <t>IMPUESTO SOBRE LA RENTA (ISR)</t>
  </si>
  <si>
    <t>ALCANCE LÍQUIDO</t>
  </si>
  <si>
    <t>CENTRO ESTATAL DE TRANSFUSIÓN SANGUÍNEA</t>
  </si>
  <si>
    <t>H. BACALAR</t>
  </si>
  <si>
    <t>H. CANCÚN</t>
  </si>
  <si>
    <t>H. COZUMEL</t>
  </si>
  <si>
    <t>H. ISLA MUJERES</t>
  </si>
  <si>
    <t>H. JOSÉ MARÍA MORELOS</t>
  </si>
  <si>
    <t>H. MATERNO INFANTIL</t>
  </si>
  <si>
    <t>H. CHETUMAL</t>
  </si>
  <si>
    <t>H. KANTUNILKÍN</t>
  </si>
  <si>
    <t>H. PLAYA DEL CARMEN</t>
  </si>
  <si>
    <t>H. FELIPE CARRILLO PUERTO</t>
  </si>
  <si>
    <t>JURISDICCIÓN SANITARIA NO.  1</t>
  </si>
  <si>
    <t>JURISDICCIÓN SANITARIA NO. 2</t>
  </si>
  <si>
    <t>JURISDICCIÓN SANITARIA NO. 3</t>
  </si>
  <si>
    <t>LABORATORIO ESTATAL</t>
  </si>
  <si>
    <t>OFICINAS CENTRALES</t>
  </si>
  <si>
    <t>SUR</t>
  </si>
  <si>
    <t>NORTE</t>
  </si>
  <si>
    <t>CENTRO</t>
  </si>
  <si>
    <t>REGIÓN</t>
  </si>
  <si>
    <t>UNIDAD ADMINISTRATIVA</t>
  </si>
  <si>
    <t>TOTAL REGIÓN SUR</t>
  </si>
  <si>
    <t>GRAN TOTAL</t>
  </si>
  <si>
    <t>CÓDIGO</t>
  </si>
  <si>
    <t>MÉDICO ESPECIALISTA</t>
  </si>
  <si>
    <t>ODONTOLOGO</t>
  </si>
  <si>
    <t>MÉDICO GENERAL</t>
  </si>
  <si>
    <t>CIRUJANO DENTISTA ESPECIALIZADO</t>
  </si>
  <si>
    <t>B</t>
  </si>
  <si>
    <t>A</t>
  </si>
  <si>
    <t>C</t>
  </si>
  <si>
    <t xml:space="preserve">MÉDIDO ESPECIALISTA </t>
  </si>
  <si>
    <t xml:space="preserve">  M01004</t>
  </si>
  <si>
    <t xml:space="preserve">  M01005</t>
  </si>
  <si>
    <t xml:space="preserve">  M01007</t>
  </si>
  <si>
    <t xml:space="preserve">  M01008</t>
  </si>
  <si>
    <t xml:space="preserve">  M01009</t>
  </si>
  <si>
    <t xml:space="preserve">  M01011</t>
  </si>
  <si>
    <t xml:space="preserve">  M01014</t>
  </si>
  <si>
    <t xml:space="preserve">  M02001</t>
  </si>
  <si>
    <t xml:space="preserve">  M02003</t>
  </si>
  <si>
    <t xml:space="preserve">  M02006</t>
  </si>
  <si>
    <t xml:space="preserve">  M02016</t>
  </si>
  <si>
    <t xml:space="preserve">  M02031</t>
  </si>
  <si>
    <t xml:space="preserve">  M02035</t>
  </si>
  <si>
    <t xml:space="preserve">  M02036</t>
  </si>
  <si>
    <t xml:space="preserve">  M02037</t>
  </si>
  <si>
    <t xml:space="preserve">  M02040</t>
  </si>
  <si>
    <t xml:space="preserve">  M02047</t>
  </si>
  <si>
    <t xml:space="preserve">  M02054</t>
  </si>
  <si>
    <t xml:space="preserve">  M02055</t>
  </si>
  <si>
    <t xml:space="preserve">  M02056</t>
  </si>
  <si>
    <t xml:space="preserve">  M02058</t>
  </si>
  <si>
    <t xml:space="preserve">  M02060</t>
  </si>
  <si>
    <t xml:space="preserve">  M02061</t>
  </si>
  <si>
    <t xml:space="preserve">  M02066</t>
  </si>
  <si>
    <t xml:space="preserve">  M02069</t>
  </si>
  <si>
    <t xml:space="preserve">  M02072</t>
  </si>
  <si>
    <t xml:space="preserve">  M02073</t>
  </si>
  <si>
    <t xml:space="preserve">  M02074</t>
  </si>
  <si>
    <t xml:space="preserve">  M02077</t>
  </si>
  <si>
    <t xml:space="preserve">  M02081</t>
  </si>
  <si>
    <t xml:space="preserve">  M02082</t>
  </si>
  <si>
    <t xml:space="preserve">  M02083</t>
  </si>
  <si>
    <t xml:space="preserve">  M02089</t>
  </si>
  <si>
    <t xml:space="preserve">  M02091</t>
  </si>
  <si>
    <t xml:space="preserve">  M02095</t>
  </si>
  <si>
    <t xml:space="preserve">  M02098</t>
  </si>
  <si>
    <t xml:space="preserve">  M02105</t>
  </si>
  <si>
    <t xml:space="preserve">  M02107</t>
  </si>
  <si>
    <t xml:space="preserve">  M02110</t>
  </si>
  <si>
    <t xml:space="preserve">  M02112</t>
  </si>
  <si>
    <t xml:space="preserve">  M03004</t>
  </si>
  <si>
    <t xml:space="preserve">  M03005</t>
  </si>
  <si>
    <t xml:space="preserve">  M03006</t>
  </si>
  <si>
    <t xml:space="preserve">  M03011</t>
  </si>
  <si>
    <t xml:space="preserve">  M03018</t>
  </si>
  <si>
    <t xml:space="preserve">  M03019</t>
  </si>
  <si>
    <t xml:space="preserve">  M03020</t>
  </si>
  <si>
    <t xml:space="preserve">  M03021</t>
  </si>
  <si>
    <t xml:space="preserve">  M03022</t>
  </si>
  <si>
    <t xml:space="preserve">  M03023</t>
  </si>
  <si>
    <t xml:space="preserve">  M03024</t>
  </si>
  <si>
    <t xml:space="preserve"> CF41014</t>
  </si>
  <si>
    <t xml:space="preserve"> CF41030</t>
  </si>
  <si>
    <t xml:space="preserve"> CF41038</t>
  </si>
  <si>
    <t xml:space="preserve"> CF41056</t>
  </si>
  <si>
    <t xml:space="preserve"> CF41061</t>
  </si>
  <si>
    <t xml:space="preserve"> CF41062</t>
  </si>
  <si>
    <t xml:space="preserve"> CF41065</t>
  </si>
  <si>
    <t xml:space="preserve"> M02035 </t>
  </si>
  <si>
    <t xml:space="preserve"> M02098 </t>
  </si>
  <si>
    <t xml:space="preserve"> M02107 </t>
  </si>
  <si>
    <t xml:space="preserve"> M03020 </t>
  </si>
  <si>
    <t>QUIMICO</t>
  </si>
  <si>
    <t>TÉCNICO LABORATORISTA</t>
  </si>
  <si>
    <t>TÉCNICO RADIÓLOGO</t>
  </si>
  <si>
    <t>CITOTECNÓLOGO</t>
  </si>
  <si>
    <t>ENFERMERA JEFA DE SERVICIOS</t>
  </si>
  <si>
    <t xml:space="preserve">ENFERMERA GENERAL TITULADA </t>
  </si>
  <si>
    <t>SUBJEFE DE FARMACIA</t>
  </si>
  <si>
    <t xml:space="preserve">TRABAJADORA SOCIAL EN ÁREA MÉDICA </t>
  </si>
  <si>
    <t>COCINERO EN HOSPITAL</t>
  </si>
  <si>
    <t>JEFE DE BRIGADA EN PROGRAMAS DE SALUD</t>
  </si>
  <si>
    <t>JEFE DE SECTOR EN PROGRAMAS DE SALUD</t>
  </si>
  <si>
    <t>JEFE DE DISTRITO EN PROGRAMAS DE SALUD</t>
  </si>
  <si>
    <t>TÉCNICO EN ESTADÍSTICA EN ÁREA MÉDICA</t>
  </si>
  <si>
    <t>JEFE DE ADMISIÓN</t>
  </si>
  <si>
    <t>AUXILIAR DE ADMISIÓN</t>
  </si>
  <si>
    <t>TÉCNICO EN TRABAJO SOCIAL EN ÁREA MÉDICA</t>
  </si>
  <si>
    <t>TÉCNICO EN SALUD EN UNIDAD AUXILIAR</t>
  </si>
  <si>
    <t> SUPERVISORA DE TRABAJO SOCIAL EN ÁREA MÉDICA</t>
  </si>
  <si>
    <t>TÉCNICO EN PROGRAMAS DE SALUD</t>
  </si>
  <si>
    <t>LABORATORISTA</t>
  </si>
  <si>
    <t>QUÍMICO JEFE DE SECCIÓN DE LABORATORIO DE A. C.</t>
  </si>
  <si>
    <t>ENFERMERA GENERAL TITULADA</t>
  </si>
  <si>
    <t>AUXILIAR DE ENFERMERÍA</t>
  </si>
  <si>
    <t>ENFERMERA GENERAL TÉCNICA</t>
  </si>
  <si>
    <t xml:space="preserve">QUÍMICO </t>
  </si>
  <si>
    <t>MICROSCOPISTA PARA EL DIAGNÓSTICO DEL PALUDISMO</t>
  </si>
  <si>
    <t>ENFERMERA GENERAL TITULADA </t>
  </si>
  <si>
    <t>ENFERMERA ESPECIALISTA</t>
  </si>
  <si>
    <t>PROFESIONAL EN TRABAJO SOCIAL EN ÁREA MÉDICA</t>
  </si>
  <si>
    <t>SUP.PROF. EN TRABAJO SOCIAL EN AREA MEDICA "C"</t>
  </si>
  <si>
    <t>PROMOTOR EN SALUD</t>
  </si>
  <si>
    <t>AFANADORA</t>
  </si>
  <si>
    <t>CAMILLERO</t>
  </si>
  <si>
    <t>LAVANDERA EN HOSPITAL</t>
  </si>
  <si>
    <t>APOYO ADMINISTRATIVO EN SALUD A8</t>
  </si>
  <si>
    <t>APOYO ADMINISTRATIVO EN SALUD A7</t>
  </si>
  <si>
    <t>APOYO ADMINISTRATIVO EN SALUD A6</t>
  </si>
  <si>
    <t>APOYO ADMINISTRATIVO EN SALUD A5</t>
  </si>
  <si>
    <t>APOYO ADMINISTRATIVO EN SALUD A4</t>
  </si>
  <si>
    <t>APOYO ADMINISTRATIVO EN SALUD A3</t>
  </si>
  <si>
    <t>APOYO ADMINISTRATIVO EN SALUD A2</t>
  </si>
  <si>
    <t xml:space="preserve"> M01010</t>
  </si>
  <si>
    <t xml:space="preserve"> M01006</t>
  </si>
  <si>
    <t>JEFE DE UNIDAD EN HOSPITAL</t>
  </si>
  <si>
    <t>JEFE DE REGISTROS HOSPITALARIOS</t>
  </si>
  <si>
    <t>SUPERVISOR DE A. C. DEL PROGRAMA DE ATENCION A POB</t>
  </si>
  <si>
    <t>TEC. EN VERIF.DICT. O SANEAMIENTO</t>
  </si>
  <si>
    <t>VERIF. O DICT. SANITARIO</t>
  </si>
  <si>
    <t>VERIF. O DICT. ESP.</t>
  </si>
  <si>
    <t>D</t>
  </si>
  <si>
    <t xml:space="preserve"> M01004</t>
  </si>
  <si>
    <t>NOMBRE CÓDIGO</t>
  </si>
  <si>
    <t>NIVEL</t>
  </si>
  <si>
    <t>SUMAS</t>
  </si>
  <si>
    <t>PUESTO</t>
  </si>
  <si>
    <t>GRUPO DE PREMIADOS</t>
  </si>
  <si>
    <t>PORCENTAJE GRUPO</t>
  </si>
  <si>
    <t>RAMA MÉDICA</t>
  </si>
  <si>
    <t>RAMA PARAMÉDICA</t>
  </si>
  <si>
    <t>RAMA AFÍN</t>
  </si>
  <si>
    <t>ESTIMULO ECONÓMICO</t>
  </si>
  <si>
    <t xml:space="preserve">BASE Y CONFIANZA FEDERALIZADOS </t>
  </si>
  <si>
    <t>TOTAL</t>
  </si>
  <si>
    <t>RECURSO HUMANO EN FORMACIÓN</t>
  </si>
  <si>
    <t>MÉDICOS INTERNOS DE PREGRADO</t>
  </si>
  <si>
    <t>MÉDICOS RESIDENTES</t>
  </si>
  <si>
    <t>PASANTES (MÉDICOS, ENFERMERAS, ODONTÓLOGOS)</t>
  </si>
  <si>
    <t>BECARIOS</t>
  </si>
  <si>
    <t>id</t>
  </si>
  <si>
    <t>idnomina</t>
  </si>
  <si>
    <t>paquete</t>
  </si>
  <si>
    <t>archivo</t>
  </si>
  <si>
    <t>unidad</t>
  </si>
  <si>
    <t>adscripcion</t>
  </si>
  <si>
    <t>nombre_adscripcion</t>
  </si>
  <si>
    <t>prunsub</t>
  </si>
  <si>
    <t>prpuesto</t>
  </si>
  <si>
    <t>filiacion</t>
  </si>
  <si>
    <t>curp</t>
  </si>
  <si>
    <t>nombre</t>
  </si>
  <si>
    <t>clase</t>
  </si>
  <si>
    <t>prneto</t>
  </si>
  <si>
    <t>tipo_pago</t>
  </si>
  <si>
    <t>banco</t>
  </si>
  <si>
    <t>cuenta_banco</t>
  </si>
  <si>
    <t>motivo</t>
  </si>
  <si>
    <t>observaciones</t>
  </si>
  <si>
    <t>qini</t>
  </si>
  <si>
    <t>qfin</t>
  </si>
  <si>
    <t>clabe</t>
  </si>
  <si>
    <t>clabe_matriz</t>
  </si>
  <si>
    <t>banco_matriz</t>
  </si>
  <si>
    <t>descripcion</t>
  </si>
  <si>
    <t>disco_issste</t>
  </si>
  <si>
    <t>nd_obs</t>
  </si>
  <si>
    <t>clabe_baz_uni</t>
  </si>
  <si>
    <t>comentario_baz_uni</t>
  </si>
  <si>
    <t>clabe_baz_teso</t>
  </si>
  <si>
    <t>conceptos</t>
  </si>
  <si>
    <t>PRDE223EAF</t>
  </si>
  <si>
    <t>HGCOZ</t>
  </si>
  <si>
    <t>HOSPITAL GENERAL DE COZUMEL RECURSOS MATERIALES</t>
  </si>
  <si>
    <t>Estatal</t>
  </si>
  <si>
    <t>HOM</t>
  </si>
  <si>
    <t xml:space="preserve"> M03022</t>
  </si>
  <si>
    <t>AAGE550603SA8</t>
  </si>
  <si>
    <t>AAGE550603HDFLDN03</t>
  </si>
  <si>
    <t>ALVAREZ,GUADARRAMA/ENRIQUE</t>
  </si>
  <si>
    <t>Trabajador</t>
  </si>
  <si>
    <t>Efectivo</t>
  </si>
  <si>
    <t>Santander</t>
  </si>
  <si>
    <t>PLAZAS ESTATALES [EST]</t>
  </si>
  <si>
    <t>168AA</t>
  </si>
  <si>
    <t>OFCEN</t>
  </si>
  <si>
    <t>DIRECCIÓN DE DESARROLLO DE INFRAESTRUCTURA EN SALUD</t>
  </si>
  <si>
    <t>EST</t>
  </si>
  <si>
    <t xml:space="preserve"> M02091</t>
  </si>
  <si>
    <t>CERG610818I67</t>
  </si>
  <si>
    <t>CERG610818MQRTXD03</t>
  </si>
  <si>
    <t>CETINA,DEL RIO/GUADALUPE</t>
  </si>
  <si>
    <t>PLAZAS ESTATALES</t>
  </si>
  <si>
    <t>HGCCN</t>
  </si>
  <si>
    <t>HOSPITAL GENERAL DE CANCUN LABORATORIO</t>
  </si>
  <si>
    <t xml:space="preserve"> M02001</t>
  </si>
  <si>
    <t>UAMR651130IS8</t>
  </si>
  <si>
    <t>UAMR651130MVZSNC09</t>
  </si>
  <si>
    <t>USCANGA,MONTALVO/ROCIO</t>
  </si>
  <si>
    <t>HSBC</t>
  </si>
  <si>
    <t>HGFCP</t>
  </si>
  <si>
    <t>HOSPITAL GENERAL FELIPE CARRILLO PUERTO CONSULTA EXTERNA</t>
  </si>
  <si>
    <t>Federal</t>
  </si>
  <si>
    <t xml:space="preserve"> M02036</t>
  </si>
  <si>
    <t>AACD610429GR0</t>
  </si>
  <si>
    <t>AACD610429MQRLHY00</t>
  </si>
  <si>
    <t>ALFARO,COH/DEYSI</t>
  </si>
  <si>
    <t>PLAZAS FEDERALES - PRESTACION DE SERVICIOS DE SALUD A LA PERSONA</t>
  </si>
  <si>
    <t>168AA|168EA|201EA</t>
  </si>
  <si>
    <t>HGCHE</t>
  </si>
  <si>
    <t>HOSPITAL GENERAL DE CHETUMAL URGENCIAS PEDIATRICAS</t>
  </si>
  <si>
    <t xml:space="preserve"> M02035</t>
  </si>
  <si>
    <t>AACJ720331BD1</t>
  </si>
  <si>
    <t>AACJ720331MDGLRN08</t>
  </si>
  <si>
    <t>ALVAREZ,CARREON/JUANA</t>
  </si>
  <si>
    <t>JUSA2</t>
  </si>
  <si>
    <t>CENTRO DE SALUD URBANO NO 2 CANCUN LA CUCHILLA</t>
  </si>
  <si>
    <t xml:space="preserve"> M03021</t>
  </si>
  <si>
    <t>AAGR570923JQ7</t>
  </si>
  <si>
    <t>AAGR570923MDFVNF03</t>
  </si>
  <si>
    <t>AVALOS,GONZALEZ/MARIA DEL REFUGIO</t>
  </si>
  <si>
    <t>LABORATORIO JURISDICCIÓN SANITARIA NO 2</t>
  </si>
  <si>
    <t>AAGR620603L12</t>
  </si>
  <si>
    <t>AAGR620603MVZNNF03</t>
  </si>
  <si>
    <t>ANDRADE,GONZALEZ/MARIA DEL REFUGIO</t>
  </si>
  <si>
    <t>CENTRO DE SALUD URBANO NO 12 CANCUN REGION 236</t>
  </si>
  <si>
    <t xml:space="preserve"> M02110</t>
  </si>
  <si>
    <t>AALM640206PU5</t>
  </si>
  <si>
    <t>AALM640206MVZLPR03</t>
  </si>
  <si>
    <t>ALVAREZ,LOPEZ/MIRIAM DE JESUS</t>
  </si>
  <si>
    <t>HOSPITAL GENERAL DE CHETUMAL ADMINISTRACION</t>
  </si>
  <si>
    <t>AAMC610313L25</t>
  </si>
  <si>
    <t>AAMC610313HQRRRR02</t>
  </si>
  <si>
    <t>ARAGON,MARTIN/CARLOS ALFONSO</t>
  </si>
  <si>
    <t>HOSPITAL GENERAL DE CANCUN DEPARTAMENTO DE MANTENIMIENTO</t>
  </si>
  <si>
    <t>AAMS591022TV0</t>
  </si>
  <si>
    <t>AAMS591022HQRBRN07</t>
  </si>
  <si>
    <t>ABRAHAM,MARTIN/JOSE SANTIAGO</t>
  </si>
  <si>
    <t>JUSA1</t>
  </si>
  <si>
    <t>JS1 - CENTRO DE SALUD URBANO NO 2</t>
  </si>
  <si>
    <t>AANG78111088A</t>
  </si>
  <si>
    <t>AANG781110MYNRHL07</t>
  </si>
  <si>
    <t>ARGAEZ,NOH/GELMY PATRICIA</t>
  </si>
  <si>
    <t>HOSPITAL GENERAL FELIPE CARRILLO PUERTO QUIROFANO</t>
  </si>
  <si>
    <t>AAPS621105367</t>
  </si>
  <si>
    <t>AAPS621105HGRDRR04</t>
  </si>
  <si>
    <t>ADAME,PEREZ/SERGIO</t>
  </si>
  <si>
    <t>CENTRO DE SALUD URBANO NO 10 CANCUN REGION 229</t>
  </si>
  <si>
    <t>AARD730804G39</t>
  </si>
  <si>
    <t>AARD730804MVZLMM01</t>
  </si>
  <si>
    <t>ALVAREZ,RAMIREZ/DOMINGA</t>
  </si>
  <si>
    <t>HOSPITAL GENERAL DE CHETUMAL URGENCIAS ADULTO</t>
  </si>
  <si>
    <t>AAUA770403KN5</t>
  </si>
  <si>
    <t>AAUA770403MQRNCY03</t>
  </si>
  <si>
    <t>ANDRADE,UC/AYDE NOEMI</t>
  </si>
  <si>
    <t>JS1 - CENTRO DE SALUD URBANO NO 6</t>
  </si>
  <si>
    <t>AEAX740311R11</t>
  </si>
  <si>
    <t>AEAX740311MMNRRC12</t>
  </si>
  <si>
    <t>AREVALO,ARROYO/XOCHILKALI</t>
  </si>
  <si>
    <t>JUSA3</t>
  </si>
  <si>
    <t>JURISDICCION SANITARIA 3 JEFATURA DE ENFERMERIA</t>
  </si>
  <si>
    <t>AEBE560511FR0</t>
  </si>
  <si>
    <t>AEBE560511MQRKLV01</t>
  </si>
  <si>
    <t>AKE,BALAM/EVELIA</t>
  </si>
  <si>
    <t>AENR580831T89</t>
  </si>
  <si>
    <t>AENR580831HGRRVM03</t>
  </si>
  <si>
    <t>ARMENTA,NAVARRETE/RAMON</t>
  </si>
  <si>
    <t xml:space="preserve"> M03005</t>
  </si>
  <si>
    <t>AEPN6801237T4</t>
  </si>
  <si>
    <t>AEPN680123MYNKLY07</t>
  </si>
  <si>
    <t>AKE,POLANCO/NEYDI MARIA</t>
  </si>
  <si>
    <t>HOSPITAL GENERAL FELIPE CARRILLO PUERTO LAVANDERIA</t>
  </si>
  <si>
    <t xml:space="preserve"> M03011</t>
  </si>
  <si>
    <t>AIGC591104CG2</t>
  </si>
  <si>
    <t>AIGC591104HYNVMR01</t>
  </si>
  <si>
    <t>AVILES,GOMEZ/CARLOS</t>
  </si>
  <si>
    <t>JS1 - CENTRO DE SALUD URBANO NICOLÁS BRAVO</t>
  </si>
  <si>
    <t xml:space="preserve"> M02105</t>
  </si>
  <si>
    <t>AILM691202UX0</t>
  </si>
  <si>
    <t>AILM691202MQRRPG00</t>
  </si>
  <si>
    <t>ARIAS,LOPEZ/MAGDALY</t>
  </si>
  <si>
    <t>DEPARTAMENTO DE CONSERVACIÓN, MANTENIMIENTO Y EQUIPO</t>
  </si>
  <si>
    <t xml:space="preserve"> M03019</t>
  </si>
  <si>
    <t>AISS650415LB5</t>
  </si>
  <si>
    <t>AISS650415MYNVNL03</t>
  </si>
  <si>
    <t>AVILA,SANCHEZ/SILVIA ELENA</t>
  </si>
  <si>
    <t>PLAZAS FEDERALES - RECTORIA DEL SISTEMA DE SALUD</t>
  </si>
  <si>
    <t>JURISDICCION SANITARIA 2 RECURSOS MATERIALES</t>
  </si>
  <si>
    <t>AOCA6901129Y9</t>
  </si>
  <si>
    <t>AOCA690112HQRNRN04</t>
  </si>
  <si>
    <t>ANCONA,CORAL/JOSE ANASTACIO</t>
  </si>
  <si>
    <t>PLAZAS FEDERALES - PRESTACION DE SERVICIOS DE SALUD A LA COMUNIDAD</t>
  </si>
  <si>
    <t>HOSPITAL GENERAL DE CANCUN JEFATURA DE UNIDAD DE CUIDADOS INTENSIVOS</t>
  </si>
  <si>
    <t>AOCC631103EL0</t>
  </si>
  <si>
    <t>AOCC631103HPLRMR04</t>
  </si>
  <si>
    <t>ARROYO,CAMPOHERMOSO/CARLOS</t>
  </si>
  <si>
    <t>PLAZAS ESTATALES [FAS]</t>
  </si>
  <si>
    <t>JS1 - CENTRO DE SALUD RURAL ALLENDE</t>
  </si>
  <si>
    <t xml:space="preserve"> M01009</t>
  </si>
  <si>
    <t>AONR620516D61</t>
  </si>
  <si>
    <t>AONR620516HSLPFG05</t>
  </si>
  <si>
    <t>APODACA,NAFARRATE/RIGOBERTO</t>
  </si>
  <si>
    <t>JS1 - CENTRO DE SALUD RURAL ROVIROSA</t>
  </si>
  <si>
    <t xml:space="preserve"> M02107</t>
  </si>
  <si>
    <t>AOSL630228N9A</t>
  </si>
  <si>
    <t>AOSL630228MYNLNN04</t>
  </si>
  <si>
    <t>ALCOCER,SANCHEZ/LANDY MARIA</t>
  </si>
  <si>
    <t>JS3 -  CENTRO DE SALUD RURAL NARANJAL PONIENTE</t>
  </si>
  <si>
    <t>ASJE7402053I2</t>
  </si>
  <si>
    <t>AXSJ740205HQRCRS04</t>
  </si>
  <si>
    <t>AC,SUAREZ/JESUS</t>
  </si>
  <si>
    <t>SUBDIRECCIÓN DE VIGILANCIA EPIDEMIOLÓGICA</t>
  </si>
  <si>
    <t>AUBC760614V56</t>
  </si>
  <si>
    <t>AUBC760614MQRGRR00</t>
  </si>
  <si>
    <t>AGUILAR,BORGES/MARIA CRISTINA</t>
  </si>
  <si>
    <t>LEST</t>
  </si>
  <si>
    <t>DEPARTAMENTO DE IDENTIFICACIÓN DE RIESGOS EPIDEMIOLÓGICOS</t>
  </si>
  <si>
    <t xml:space="preserve"> M03023</t>
  </si>
  <si>
    <t>AUCN720104720</t>
  </si>
  <si>
    <t>AUCN720104MYNGNR00</t>
  </si>
  <si>
    <t>AGUILAR,CEN/NORMA MARISOL</t>
  </si>
  <si>
    <t>SUBDIRECCION DE PROTECCION CONTRA RIESGOS SANITARIOS</t>
  </si>
  <si>
    <t>AUGF600929RF4</t>
  </si>
  <si>
    <t>AUGF600929MQRGZD02</t>
  </si>
  <si>
    <t>AGUILAR,GUZMAN/MARIA FIDELINA</t>
  </si>
  <si>
    <t>JS2 - SANIDAD INTERNACIONAL AEROPUERTO DE CANCÚN</t>
  </si>
  <si>
    <t xml:space="preserve"> M02031</t>
  </si>
  <si>
    <t>AULC6902122V4</t>
  </si>
  <si>
    <t>AULC690212MTLGPR14</t>
  </si>
  <si>
    <t>AGUILAR,LOPEZ/MA. CRISTINA</t>
  </si>
  <si>
    <t>JS1 - CENTRO DE SALUD URBANO NO 4</t>
  </si>
  <si>
    <t>AUMC680118122</t>
  </si>
  <si>
    <t>AUMC680118MYNRRR05</t>
  </si>
  <si>
    <t>ARGUELLES,MORALES/MARIA DEL CARMEN</t>
  </si>
  <si>
    <t>AUNL7611045E7</t>
  </si>
  <si>
    <t>AUNL761104MQRLXY06</t>
  </si>
  <si>
    <t>ALCUDIA,NUÑEZ/LEYDI MARLENE</t>
  </si>
  <si>
    <t>HOSPITAL GENERAL DE CANCUN FARMACIA</t>
  </si>
  <si>
    <t>AUPC700704D26</t>
  </si>
  <si>
    <t>AUPC700704MYNGNT05</t>
  </si>
  <si>
    <t>AGUILAR,PANTOJA/CATALINA DEL ROSARIO</t>
  </si>
  <si>
    <t>Bancomer</t>
  </si>
  <si>
    <t>JS1 - CENTRO DE SALUD RURAL SERGIO BUTRÓN CASAS</t>
  </si>
  <si>
    <t>AURM720723LL9</t>
  </si>
  <si>
    <t>AURP720723MCLNST00</t>
  </si>
  <si>
    <t>ANTUNES,ROSALES/MA. PETRA</t>
  </si>
  <si>
    <t>HOSPITAL GENERAL DE CHETUMAL LAVANDERIA</t>
  </si>
  <si>
    <t>AUVE650902DWA</t>
  </si>
  <si>
    <t>AUVE650902MYNNLS00</t>
  </si>
  <si>
    <t>ANGULO,VILLANUEVA/MARIA ESTELA</t>
  </si>
  <si>
    <t>COORDINACIÓN DE TARJETAS DE SALUD</t>
  </si>
  <si>
    <t>BACJ660408P20</t>
  </si>
  <si>
    <t>BACJ660408MQRLCS04</t>
  </si>
  <si>
    <t>BLANCO,COCOM/JESUS EDAENA</t>
  </si>
  <si>
    <t>JS3 -  CENTRO DE SALUD RURAL PETCACAB</t>
  </si>
  <si>
    <t>BAGT631014F60</t>
  </si>
  <si>
    <t>BAGT631014MGRTMR07</t>
  </si>
  <si>
    <t>BAUTISTA,GOMEZ/TERESA</t>
  </si>
  <si>
    <t>JS1 - CENTRO DE SALUD RURAL RAMÓNAL</t>
  </si>
  <si>
    <t>BASR620124V66</t>
  </si>
  <si>
    <t>BASR620124HVZRNL18</t>
  </si>
  <si>
    <t>BARRADAS,SANCHEZ/RAUL</t>
  </si>
  <si>
    <t xml:space="preserve"> M02037</t>
  </si>
  <si>
    <t>BATG6903086D6</t>
  </si>
  <si>
    <t>BATG690308MCSRRD01</t>
  </si>
  <si>
    <t>BARRIENTOS,TORRES/GODELIBAR</t>
  </si>
  <si>
    <t>HIPDC</t>
  </si>
  <si>
    <t>HOSPITAL GENERAL DE PLAYA DEL CARMEN EPIDEMIOLOGÍA</t>
  </si>
  <si>
    <t>BEMI671224G77</t>
  </si>
  <si>
    <t>BEMI671224HDFRLG08</t>
  </si>
  <si>
    <t>BERMUDEZ,MELENDEZ/IGNACIO</t>
  </si>
  <si>
    <t>DEPARTAMENTO DE CONTABILIDAD</t>
  </si>
  <si>
    <t xml:space="preserve"> M03018</t>
  </si>
  <si>
    <t>BEMM740613E3A</t>
  </si>
  <si>
    <t>BEMM740613MQRRDR18</t>
  </si>
  <si>
    <t>BERNES,MADRID/MARITZA DE LOS ANGELES</t>
  </si>
  <si>
    <t>JURISDICCION SANITARIA 3 COORDINACION DE VECTORES</t>
  </si>
  <si>
    <t xml:space="preserve"> M02055</t>
  </si>
  <si>
    <t>BEPR830701RN6</t>
  </si>
  <si>
    <t>BEPR830701HYNLRG07</t>
  </si>
  <si>
    <t>BELTRAN,PERAZA/RIGEL ANTONIO</t>
  </si>
  <si>
    <t>BOCW570516V48</t>
  </si>
  <si>
    <t>BOCW570516MYNBSL07</t>
  </si>
  <si>
    <t>BOBADILLA,CASTRO/WILMA TERESA</t>
  </si>
  <si>
    <t xml:space="preserve"> M03020</t>
  </si>
  <si>
    <t>BOGV650527G14</t>
  </si>
  <si>
    <t>BOGV650527HDFRDC09</t>
  </si>
  <si>
    <t>BORJA,GODOY/VICTOR GUILLERMO</t>
  </si>
  <si>
    <t>JS2 - CENTRO DE SALUD URBANO ALFREDO V. BONFIL</t>
  </si>
  <si>
    <t>BUDL700104713</t>
  </si>
  <si>
    <t>BUDL700104MQRNRZ09</t>
  </si>
  <si>
    <t>BUENDIA,DURAN/LIZBETH ALICIA</t>
  </si>
  <si>
    <t>JS1 - CENTRO DE SALUD URBANO NO 3</t>
  </si>
  <si>
    <t>BUQR711021BK8</t>
  </si>
  <si>
    <t>BUQR711021MQRRJB09</t>
  </si>
  <si>
    <t>BURGOS,QUIJANO/RUBI DELMI DE JESUS</t>
  </si>
  <si>
    <t>HOSPITAL GENERAL DE CHETUMAL CONSULTORIOS</t>
  </si>
  <si>
    <t>BUVJ761215HSA</t>
  </si>
  <si>
    <t>BUVJ761215HQRNGS04</t>
  </si>
  <si>
    <t>BUENROSTRO,VEGA/JESUS DE ATOCHA</t>
  </si>
  <si>
    <t>CAAN750218I54</t>
  </si>
  <si>
    <t>CAAN750218MQRNLM04</t>
  </si>
  <si>
    <t>CANUL,ALCOCER/NOEMI</t>
  </si>
  <si>
    <t>HMIMO</t>
  </si>
  <si>
    <t>HOSPITAL MATERNO INFANTIL MORELOS CAJA</t>
  </si>
  <si>
    <t xml:space="preserve"> M02061</t>
  </si>
  <si>
    <t>CABL740626I26</t>
  </si>
  <si>
    <t>CABL740626MQRHBX09</t>
  </si>
  <si>
    <t>CAHUICH,BABB/LEA JUDITH</t>
  </si>
  <si>
    <t>BSCCN</t>
  </si>
  <si>
    <t>CENTRO ESTATAL DE TRANSFUSIÓN SANGUÍNEA JURISDICCIÓN SANITARIA NO 2 PRUEBAS PRELIMINARES</t>
  </si>
  <si>
    <t xml:space="preserve"> M02074</t>
  </si>
  <si>
    <t>CACE670820HZ8</t>
  </si>
  <si>
    <t>CACE670820HYNSTD06</t>
  </si>
  <si>
    <t>CASTILLO,CETINA/EDGAR MAURILIO</t>
  </si>
  <si>
    <t>CACE690407PI7</t>
  </si>
  <si>
    <t>CACE690407MQRSNP06</t>
  </si>
  <si>
    <t>CASADOS,CANUL/EPIFANIA</t>
  </si>
  <si>
    <t>JURISDICCIÓN SANITARIA NO 2</t>
  </si>
  <si>
    <t xml:space="preserve"> M02069</t>
  </si>
  <si>
    <t>CACF670701CK2</t>
  </si>
  <si>
    <t>CACF670701HYNSTL09</t>
  </si>
  <si>
    <t>CASTILLO,CETINA/FELIPE ANASTACIO</t>
  </si>
  <si>
    <t>HOSPITAL GENERAL DE CANCUN TOCO CIRUGÍA</t>
  </si>
  <si>
    <t>CACG681219FB1</t>
  </si>
  <si>
    <t>CACG681219MTLRMR05</t>
  </si>
  <si>
    <t>CARMONA,CAMPOS/GRACIELA</t>
  </si>
  <si>
    <t>HOSPITAL GENERAL DE CHETUMAL URGENCIAS OBSERVACION</t>
  </si>
  <si>
    <t>CACJ5611118W0</t>
  </si>
  <si>
    <t>CACJ561111HCCHHV06</t>
  </si>
  <si>
    <t>CAHUICH,CHABLE/JOSE JAVIER</t>
  </si>
  <si>
    <t>JS1 - CENTRO DE SALUD URBANO NO 1</t>
  </si>
  <si>
    <t>CACL610825RK9</t>
  </si>
  <si>
    <t>CACL610825MYNMRT06</t>
  </si>
  <si>
    <t>CAAMAL,CORREA/LETICIA DEL SOCORRO</t>
  </si>
  <si>
    <t>JS2 - CENTRO DE SALUD RURAL EL CEDRAL</t>
  </si>
  <si>
    <t>CACN540919RZ2</t>
  </si>
  <si>
    <t>CACN540919MQRCHM08</t>
  </si>
  <si>
    <t>CAUICH,CHE/MARIA NOEMI</t>
  </si>
  <si>
    <t>JS3 -  CENTRO DE SALUD RURAL KAMPOCOLCHE</t>
  </si>
  <si>
    <t>CACS601127BA2</t>
  </si>
  <si>
    <t>CACS601127HYNCNN07</t>
  </si>
  <si>
    <t>CAUICH,CAN/SANTIAGO VIRGILIO</t>
  </si>
  <si>
    <t>JS3 -  CENTRO DE SALUD RURAL NUEVO ISRAEL</t>
  </si>
  <si>
    <t>CACT571004ED2</t>
  </si>
  <si>
    <t>CACT571004MQRCHR08</t>
  </si>
  <si>
    <t>CAUICH,CHUC/TERESA</t>
  </si>
  <si>
    <t>JS1 - CENTRO DE SALUD URBANO CARIBE DIRECCION</t>
  </si>
  <si>
    <t>CADM710309TN2</t>
  </si>
  <si>
    <t>CADM710309MQRHZR13</t>
  </si>
  <si>
    <t>CAHUICH,DZUL/MARGARITA</t>
  </si>
  <si>
    <t>HOSPITAL GENERAL DE CHETUMAL UTI (UNIDAD DE TERAPIA INTERMEDIA)</t>
  </si>
  <si>
    <t>CAEV7002196T2</t>
  </si>
  <si>
    <t>CAEV700219MQRSND00</t>
  </si>
  <si>
    <t>CASTILLO,EUAN/VIDELMA ADELA</t>
  </si>
  <si>
    <t>HOSPITAL GENERAL DE CHETUMAL LABORATORIO</t>
  </si>
  <si>
    <t>CAGL710228DBA</t>
  </si>
  <si>
    <t>CAGL710228MYNHMS09</t>
  </si>
  <si>
    <t>CHAN,GOMEZ/MARIA LUISA</t>
  </si>
  <si>
    <t>CENTRO DE SALUD URBANO NO 16 CANCUN TRES REYES</t>
  </si>
  <si>
    <t xml:space="preserve"> M01007</t>
  </si>
  <si>
    <t>CAIC6406099B2</t>
  </si>
  <si>
    <t>CAIC640609HDFMNR00</t>
  </si>
  <si>
    <t>CAMPOY,INCLAN/CARLOS ROMAN</t>
  </si>
  <si>
    <t xml:space="preserve"> M02003</t>
  </si>
  <si>
    <t>CALJ751215GQ0</t>
  </si>
  <si>
    <t>CALJ751215MQRSPC03</t>
  </si>
  <si>
    <t>CASTILLO,LOPEZ/JACKELINE</t>
  </si>
  <si>
    <t>JS3 -  CENTRO DE SALUD RURAL FILOMENO MATA</t>
  </si>
  <si>
    <t>CAMJ730319I56</t>
  </si>
  <si>
    <t>CAMJ730319MQRHNS09</t>
  </si>
  <si>
    <t>CHAN,MONDRAGON/JOSEFINA</t>
  </si>
  <si>
    <t>HOSPITAL GENERAL DE PLAYA DEL CARMEN LABORATORIO</t>
  </si>
  <si>
    <t>CAMZ7305225V8</t>
  </si>
  <si>
    <t>CAMZ730522MQRHNL09</t>
  </si>
  <si>
    <t>CHAVEZ,MENDOZA/ZULMA PATRICIA</t>
  </si>
  <si>
    <t>JS3 -  CENTRO DE SALUD RURAL GÁVILANES</t>
  </si>
  <si>
    <t>CANH720930AK7</t>
  </si>
  <si>
    <t>CANH720930HPLRRC06</t>
  </si>
  <si>
    <t>CARRILLO,NARVAEZ/HECTOR LUIS</t>
  </si>
  <si>
    <t>JS1 - CENTRO DE SALUD URBANO DE CALDERITAS</t>
  </si>
  <si>
    <t>CAOS770407TC7</t>
  </si>
  <si>
    <t>CAOS770407MQRBRN04</t>
  </si>
  <si>
    <t>CABALLERO,ORTIZ/SANTA PATRICIA</t>
  </si>
  <si>
    <t>JURISDICCION SANITARIA 2 ALMACEN</t>
  </si>
  <si>
    <t>CAPC650712BV7</t>
  </si>
  <si>
    <t>CAPC650712HYNBRR04</t>
  </si>
  <si>
    <t>CABRERA,PEREZ/CARLOS ENRIQUE</t>
  </si>
  <si>
    <t>JURISDICCIÓN SANITARIA NO 1</t>
  </si>
  <si>
    <t>CAPE750330UI1</t>
  </si>
  <si>
    <t>CAPE750330HYNHTD09</t>
  </si>
  <si>
    <t>CHAN,PAT/EDGAR HEBERTH</t>
  </si>
  <si>
    <t>HIKKN</t>
  </si>
  <si>
    <t>HOSPITAL INTEGRAL KANTUNILKIN LABORATORIO</t>
  </si>
  <si>
    <t>CAPL741213J67</t>
  </si>
  <si>
    <t>CAPL741213MQRCLZ07</t>
  </si>
  <si>
    <t>CAUICH,POOL/MARIA DE LA LUZ</t>
  </si>
  <si>
    <t>CAQA7803062WA</t>
  </si>
  <si>
    <t>CAQA780306HQRRJL01</t>
  </si>
  <si>
    <t>CARDENAS,QUIJANO/ALAN AUGUSTO</t>
  </si>
  <si>
    <t>HOSPITAL MATERNO INFANTIL MORELOS ARCHIVO CLINICO</t>
  </si>
  <si>
    <t>CATE691014M61</t>
  </si>
  <si>
    <t>CATE691014HMSBRD05</t>
  </si>
  <si>
    <t>CABRERA,TRINIDAD/EDUARDO</t>
  </si>
  <si>
    <t>HOSPITAL GENERAL DE CHETUMAL FARMACIA</t>
  </si>
  <si>
    <t>CATL6312157L0</t>
  </si>
  <si>
    <t>CATL631215MYNRJC06</t>
  </si>
  <si>
    <t>CARDENAS,TEJERO/LUCELY</t>
  </si>
  <si>
    <t>JS3 -  CENTRO DE SALUD RURAL X-YATIL</t>
  </si>
  <si>
    <t>CAUH710104C67</t>
  </si>
  <si>
    <t>CAUH710104MQRCTR08</t>
  </si>
  <si>
    <t>CAUICH,UITZIL/HERMELINDA</t>
  </si>
  <si>
    <t>HOSPITAL MATERNO INFANTIL MORELOS UNIDAD TOCOCIRUGÍA</t>
  </si>
  <si>
    <t>CAZE6506187U5</t>
  </si>
  <si>
    <t>CAZE650618HYNLVL06</t>
  </si>
  <si>
    <t>CALDERON,ZAVALEGUI/ELMER ROLANDO</t>
  </si>
  <si>
    <t>JS2 - CENTRO DE SALUD RURAL HOLBOX</t>
  </si>
  <si>
    <t>CEAA520512II9</t>
  </si>
  <si>
    <t>CEAA520512HQRTLR06</t>
  </si>
  <si>
    <t>CETINA,ALCOCER/JOSE ARMIN</t>
  </si>
  <si>
    <t>CEAM701122ER1</t>
  </si>
  <si>
    <t>CEAM701122MMCRLR07</t>
  </si>
  <si>
    <t>CERVANTES,ALVAREZ/MA. MARICELA</t>
  </si>
  <si>
    <t>CEBJ8209133I8</t>
  </si>
  <si>
    <t>CEBJ820913HYNNLR09</t>
  </si>
  <si>
    <t>CEN,BLANCO/JORGE ARMANDO</t>
  </si>
  <si>
    <t>HOSPITAL GENERAL DE COZUMEL TOCOCIRUGÍA</t>
  </si>
  <si>
    <t xml:space="preserve"> M02081</t>
  </si>
  <si>
    <t>CERA630225HE4</t>
  </si>
  <si>
    <t>CERA630225MGRLSL08</t>
  </si>
  <si>
    <t>CLEMENTE,ROSARIO/ALEJANDRINA</t>
  </si>
  <si>
    <t>HOSPITAL GENERAL DE CHETUMAL URGENCIAS CONSULTORIOS</t>
  </si>
  <si>
    <t>CERA660906QR7</t>
  </si>
  <si>
    <t>CERA660906HQRBZN02</t>
  </si>
  <si>
    <t>CEBALLOS,RUIZ/ANGEL OMAR</t>
  </si>
  <si>
    <t>JS2 - CENTRO DE SALUD RURAL COBA</t>
  </si>
  <si>
    <t xml:space="preserve"> M01008</t>
  </si>
  <si>
    <t>CERO740811MN9</t>
  </si>
  <si>
    <t>CERO740811MCCNMF06</t>
  </si>
  <si>
    <t>CEN,ROMERO/OFELIA MICAELA</t>
  </si>
  <si>
    <t>JURISDICCION SANITARIA 2 SERVICIOS DE SALUD</t>
  </si>
  <si>
    <t>CERS6909015P4</t>
  </si>
  <si>
    <t>CERS690901MDFDCL01</t>
  </si>
  <si>
    <t>CEDILLO,ROCHA/SILVIA</t>
  </si>
  <si>
    <t>HOSPITAL MATERNO INFANTIL MORELOS LACTARIO</t>
  </si>
  <si>
    <t>CIGR7309258Y7</t>
  </si>
  <si>
    <t>CIGR730925MYNHNB10</t>
  </si>
  <si>
    <t>CHIMAL,GONZALEZ/RUBICELA</t>
  </si>
  <si>
    <t>HOSPITAL GENERAL DE CHETUMAL CIRUGIA Y TRAUMA</t>
  </si>
  <si>
    <t>CIGW6404265U1</t>
  </si>
  <si>
    <t>CIGW640426HCCCRL06</t>
  </si>
  <si>
    <t>CICLER,GARCIA/WILLIAM</t>
  </si>
  <si>
    <t xml:space="preserve"> M02016</t>
  </si>
  <si>
    <t>CIRO7503023P2</t>
  </si>
  <si>
    <t>CIRO750302HDFDDM01</t>
  </si>
  <si>
    <t>CID,RODRIGUEZ/OMAR FERNANDO</t>
  </si>
  <si>
    <t>JS3 -  CENTRO DE SALUD RURAL DZIUCHE</t>
  </si>
  <si>
    <t>CITN6804109V7</t>
  </si>
  <si>
    <t>CITN680410MQRHNR15</t>
  </si>
  <si>
    <t>CHI,TUN/NORMA YOLANDA</t>
  </si>
  <si>
    <t>HOSPITAL GENERAL FELIPE CARRILLO PUERTO URGENCIAS</t>
  </si>
  <si>
    <t>COAR610322Q68</t>
  </si>
  <si>
    <t>COAR610322HCCRRL04</t>
  </si>
  <si>
    <t>CORCUERA,ARCE/RAUL</t>
  </si>
  <si>
    <t>COAR7105018K8</t>
  </si>
  <si>
    <t>COAR710501MQRCLS00</t>
  </si>
  <si>
    <t>COCOM,ALCOCER/ROSINA LUCELY</t>
  </si>
  <si>
    <t>COCD700427UT5</t>
  </si>
  <si>
    <t>COCD700427MQRBNL04</t>
  </si>
  <si>
    <t>COBOS,CANUL/DULCE ISABEL</t>
  </si>
  <si>
    <t>HOSPITAL GENERAL DE CANCUN DEPARTAMENTO DE LAVANDERIA</t>
  </si>
  <si>
    <t>COCS7507043J3</t>
  </si>
  <si>
    <t>COCS750704HQRRSL04</t>
  </si>
  <si>
    <t>CORDOBA,CASTRO/SALATIEL</t>
  </si>
  <si>
    <t>JS1 - CENTRO DE SALUD RURAL XUL-HA</t>
  </si>
  <si>
    <t>COGC700310H96</t>
  </si>
  <si>
    <t>COGC700310MYNHLR00</t>
  </si>
  <si>
    <t>COHUO,GALAZ/CARLA LETICIA</t>
  </si>
  <si>
    <t>DEPARTAMENTO DE ALMACENAMIENTO Y ABASTO</t>
  </si>
  <si>
    <t>COGG740528T66</t>
  </si>
  <si>
    <t>COGG740528HQRLMR06</t>
  </si>
  <si>
    <t>COLONIA,GOMEZ/GERMAN ALEJANDRO</t>
  </si>
  <si>
    <t>JS3 -  CENTRO DE SALUD RURAL LAGUNA KANA</t>
  </si>
  <si>
    <t>COGM751020VA1</t>
  </si>
  <si>
    <t>COGM751020MQRHLR02</t>
  </si>
  <si>
    <t>COHUO,GALAZ/MIRIAM NOEMI</t>
  </si>
  <si>
    <t>JS1 - CENTRO DE SALUD RURAL REFORMA</t>
  </si>
  <si>
    <t>COGS680131I62</t>
  </si>
  <si>
    <t>COGS680131MQRHLL05</t>
  </si>
  <si>
    <t>COHUO,GALAZ/SILVIA RUBI</t>
  </si>
  <si>
    <t>HOSPITAL GENERAL FELIPE CARRILLO PUERTO INFORMÁTICA</t>
  </si>
  <si>
    <t>COMD7702123N7</t>
  </si>
  <si>
    <t>COMD770212HQRNNV07</t>
  </si>
  <si>
    <t>CONDE,MONTALVO/DAVID ELISEO</t>
  </si>
  <si>
    <t>CONA750422J52</t>
  </si>
  <si>
    <t>CONA750422MYNNVL01</t>
  </si>
  <si>
    <t>CONTRERAS,NAVARRETE/ALEJANDRA</t>
  </si>
  <si>
    <t>HOSPITAL MATERNO INFANTIL MORELOS LABORATORIO</t>
  </si>
  <si>
    <t>COOL661005L27</t>
  </si>
  <si>
    <t>COOL661005MQRRRG02</t>
  </si>
  <si>
    <t>CORONA,ORTIZ/LIGIA MARIA</t>
  </si>
  <si>
    <t>JS3 -  CENTRO DE SALUD RURAL TABASCO</t>
  </si>
  <si>
    <t>COPA670930LL7</t>
  </si>
  <si>
    <t>COPA670930HMNRRN00</t>
  </si>
  <si>
    <t>CORREA,PEREZ/ANDRES</t>
  </si>
  <si>
    <t>HIIMU</t>
  </si>
  <si>
    <t>HOSPITAL INTEGRAL ISLA MUJERES CONSULTA EXTERNA</t>
  </si>
  <si>
    <t>CORA581110TB8</t>
  </si>
  <si>
    <t>CORA581110HSRRJN02</t>
  </si>
  <si>
    <t>CORONADO,ROJAS/ANTONIO</t>
  </si>
  <si>
    <t>HOSPITAL MATERNO INFANTIL MORELOS FARMACIA</t>
  </si>
  <si>
    <t>COUT760425BA5</t>
  </si>
  <si>
    <t>COUT760425MQRRSH08</t>
  </si>
  <si>
    <t>CORONA,US/THELMA AMIRA</t>
  </si>
  <si>
    <t>HOSPITAL MATERNO INFANTIL MORELOS TRABAJO SOCIAL</t>
  </si>
  <si>
    <t xml:space="preserve"> M02040</t>
  </si>
  <si>
    <t>COXL670107TA4</t>
  </si>
  <si>
    <t>COXL670107MCCPLY00</t>
  </si>
  <si>
    <t>COPO,XOOL/LEYDY MARIA</t>
  </si>
  <si>
    <t>CUCO561116B35</t>
  </si>
  <si>
    <t>CUCO561116HTCRRR01</t>
  </si>
  <si>
    <t>DE LA CRUZ,CORDOVA/ORLANDO</t>
  </si>
  <si>
    <t>HOSPITAL MATERNO INFANTIL MORELOS URGENCIAS</t>
  </si>
  <si>
    <t>CUFV7106061C6</t>
  </si>
  <si>
    <t>CUFV710606MVZLLC05</t>
  </si>
  <si>
    <t>CUELLAR,FLORES/VICTORIA</t>
  </si>
  <si>
    <t>CUMA690926P71</t>
  </si>
  <si>
    <t>CUMA690926MCCRRN08</t>
  </si>
  <si>
    <t>CRUZ,MORENO/ANA ROSILIA CANDELARIA</t>
  </si>
  <si>
    <t>CENTRO DE SALUD URBANO NO 11 CANCUN REGION 233</t>
  </si>
  <si>
    <t>CUMJ5811082V4</t>
  </si>
  <si>
    <t>CUMJ581108HVZRRS06</t>
  </si>
  <si>
    <t>CRUZ,MORALES/JOSE</t>
  </si>
  <si>
    <t>DIFA600703IX0</t>
  </si>
  <si>
    <t>DIFA600703HQRZRL04</t>
  </si>
  <si>
    <t>DIAZ,FERNANDEZ/ALONSO</t>
  </si>
  <si>
    <t>DIHJ670313FEA</t>
  </si>
  <si>
    <t>DIHJ670313HPLZRR08</t>
  </si>
  <si>
    <t>DIAZ,HERNANDEZ/JORGE LUIS</t>
  </si>
  <si>
    <t>HOSPITAL GENERAL DE PLAYA DEL CARMEN URGENCIAS OBSERVACIÓN ADULTOS</t>
  </si>
  <si>
    <t>DIME690614732</t>
  </si>
  <si>
    <t>DIME690614MTLGNL08</t>
  </si>
  <si>
    <t>DIEGUEZ,MONTES/ELSA</t>
  </si>
  <si>
    <t>HOSPITAL GENERAL DE CANCUN URGENCIAS</t>
  </si>
  <si>
    <t>DIMR610419159</t>
  </si>
  <si>
    <t>DIMR610419HDFZCF06</t>
  </si>
  <si>
    <t>DIAZ,MACHUCA/JOSE RAFAEL</t>
  </si>
  <si>
    <t>HIJMM</t>
  </si>
  <si>
    <t>HOSPITAL INTEGRAL DE JOSE MARIA MORELOS ARCHIVO CLÍNICO</t>
  </si>
  <si>
    <t>DIPT720728A37</t>
  </si>
  <si>
    <t>DIPT720728MQRZRM00</t>
  </si>
  <si>
    <t>DIAZ,PERERA/MARIA TIMOTEA DEL ROSARIO</t>
  </si>
  <si>
    <t>CENTRO DE SALUD URBANO NO 13 CANCUN REGION 516</t>
  </si>
  <si>
    <t>DOCM6508302UA</t>
  </si>
  <si>
    <t>DOCM650830HYNRHN06</t>
  </si>
  <si>
    <t>DORANTES,CHE/JOSE MANUEL JESUS</t>
  </si>
  <si>
    <t>DOIV7511075S6</t>
  </si>
  <si>
    <t>DOIV751107MQRMTL08</t>
  </si>
  <si>
    <t>DOMINGUEZ,ITZA/VILMA</t>
  </si>
  <si>
    <t>PLAZAS FEDERALES - GENERACION DE RECURSOS DE SALUD</t>
  </si>
  <si>
    <t>DOPA730603H98</t>
  </si>
  <si>
    <t>DOPA730603HQRRCL01</t>
  </si>
  <si>
    <t>DORANTES,PACHECO/ALVARO</t>
  </si>
  <si>
    <t>DUDB770110PD6</t>
  </si>
  <si>
    <t>DUDB770110HYNZMN00</t>
  </si>
  <si>
    <t>DZUL,DOMENZAIN/JOSE BENITO</t>
  </si>
  <si>
    <t>JS1 - CENTRO DE SALUD URBANO NO 7</t>
  </si>
  <si>
    <t>DUPS6108102ZA</t>
  </si>
  <si>
    <t>DUPS610810HQRRDR04</t>
  </si>
  <si>
    <t>DURAN,PADILLA/SERGIO ENRIQUE</t>
  </si>
  <si>
    <t>DIRECCIÓN DE PROTECCIÓN CONTRA RIESGOS SANITARIOS</t>
  </si>
  <si>
    <t>DUSA741002T65</t>
  </si>
  <si>
    <t>DUSA741002MDFRBL01</t>
  </si>
  <si>
    <t>DUARTE,SABIDO/ALEJANDRA</t>
  </si>
  <si>
    <t>JS1 - CENTRO DE SALUD RURAL VALLEHERMOSO</t>
  </si>
  <si>
    <t>EALU630923RP0</t>
  </si>
  <si>
    <t>EAXL630923HYNSXS11</t>
  </si>
  <si>
    <t>ESTRADA,/LUIS ALONSO</t>
  </si>
  <si>
    <t>EECC710429641</t>
  </si>
  <si>
    <t>EECC710429HYNSRR02</t>
  </si>
  <si>
    <t>ESTRELLA,CORDOVA/CARLOS ABEL</t>
  </si>
  <si>
    <t>JS3 -  CENTRO DE SALUD RURAL DZOYOLA</t>
  </si>
  <si>
    <t>EEGR6411062Q1</t>
  </si>
  <si>
    <t>EEGR641106MYNSNT05</t>
  </si>
  <si>
    <t>ESPEJO,GONZALEZ/RITA IRENE</t>
  </si>
  <si>
    <t>HOSPITAL GENERAL FELIPE CARRILLO PUERTO ODONTOLOGIA</t>
  </si>
  <si>
    <t xml:space="preserve"> M01014</t>
  </si>
  <si>
    <t>EEPL5306135R6</t>
  </si>
  <si>
    <t>EEPL530613MYNSLN00</t>
  </si>
  <si>
    <t>ESTRELLA,PALOMO/LANDY LUCY ANTONIA</t>
  </si>
  <si>
    <t>EUPE720201BR2</t>
  </si>
  <si>
    <t>EUPE720201MYNNCL05</t>
  </si>
  <si>
    <t>EUAN,PUC/ELVIA CANDELARIA</t>
  </si>
  <si>
    <t>DEPARTAMENTO DE DETECCIÓN DE RIESGOS SANITARIOS</t>
  </si>
  <si>
    <t>FACD5812205K0</t>
  </si>
  <si>
    <t>FACD581220MYNLHL00</t>
  </si>
  <si>
    <t>FALCON,CHIMAS/DULCE MARIA</t>
  </si>
  <si>
    <t>FAGS770627G52</t>
  </si>
  <si>
    <t>FAGS770627MQRCNC00</t>
  </si>
  <si>
    <t>FACIO,GONZALEZ/SOCORRO</t>
  </si>
  <si>
    <t>FANE780802BM0</t>
  </si>
  <si>
    <t>FANE780802HYNRVD08</t>
  </si>
  <si>
    <t>FRANCO,NOVELO/EDDAR ALLAN</t>
  </si>
  <si>
    <t>JS1 - CENTRO DE SALUD RURAL LIMONES</t>
  </si>
  <si>
    <t>FATA7202276V1</t>
  </si>
  <si>
    <t>FATA720227MVZBRL05</t>
  </si>
  <si>
    <t>FABELA,TORRES/MARIA ALTAGRACIA</t>
  </si>
  <si>
    <t>HOSPITAL GENERAL DE CANCUN GINECOLOGIA</t>
  </si>
  <si>
    <t>FEAA630326591</t>
  </si>
  <si>
    <t>FEAA630326HDFRGN02</t>
  </si>
  <si>
    <t>FERNANDEZ,AGUILAR/JOSE ANTONIO</t>
  </si>
  <si>
    <t>UDCTM</t>
  </si>
  <si>
    <t>UNEME DEDICAM JURISDICCIÓN SANITARIA NO 1 ENFERMERIA</t>
  </si>
  <si>
    <t>FEME710427I11</t>
  </si>
  <si>
    <t>FEME710427MQRRND08</t>
  </si>
  <si>
    <t>FERRAL,MANZANARES/EDID</t>
  </si>
  <si>
    <t>HOSPITAL GENERAL DE CANCUN JEFATURA DE ENSEÑANZA</t>
  </si>
  <si>
    <t>FERA671005DBA</t>
  </si>
  <si>
    <t>FERA671005MDFRMN08</t>
  </si>
  <si>
    <t>FERRER,RAMIREZ/ANA MARIA</t>
  </si>
  <si>
    <t>HOSPITAL GENERAL DE CHETUMAL QUIROFANO</t>
  </si>
  <si>
    <t xml:space="preserve"> M01011</t>
  </si>
  <si>
    <t>FIRN5808196D8</t>
  </si>
  <si>
    <t>FIRN580819HVZLMF04</t>
  </si>
  <si>
    <t>FILOBELLO,ROMERO/NEFTALI</t>
  </si>
  <si>
    <t>JS2 - COFEPRIS CANCÚN</t>
  </si>
  <si>
    <t>FOAV610404RI8</t>
  </si>
  <si>
    <t>FOAV610404MYNLRL09</t>
  </si>
  <si>
    <t>FLORES,ARAGON/VALENTINA</t>
  </si>
  <si>
    <t>FOCI750228E9A</t>
  </si>
  <si>
    <t>FOCI750228MQRNNS09</t>
  </si>
  <si>
    <t>FONSECA,CANUL/MARIA ISABEL</t>
  </si>
  <si>
    <t>FOCR681229KQ6</t>
  </si>
  <si>
    <t>FOCR681229MQRLRQ09</t>
  </si>
  <si>
    <t>FLORES,CORONA/MARIA RAQUEL</t>
  </si>
  <si>
    <t>FOGE660804TG1</t>
  </si>
  <si>
    <t>FOGE660804HVZLMS07</t>
  </si>
  <si>
    <t>FLORES,GOMEZ/JOSE ESTEBAN</t>
  </si>
  <si>
    <t>HOSPITAL GENERAL DE CHETUMAL DIALISIS</t>
  </si>
  <si>
    <t>FUVR750220PR5</t>
  </si>
  <si>
    <t>FUVR750220MVZRRS01</t>
  </si>
  <si>
    <t>FURIO,VARGAS/ROSAURA</t>
  </si>
  <si>
    <t>GAAC700703NV6</t>
  </si>
  <si>
    <t>GAAC700703MDFRRL08</t>
  </si>
  <si>
    <t>GARCIA,ARTEAGA/CLAUDIA</t>
  </si>
  <si>
    <t>HOSPITAL GENERAL DE CANCUN CONSULTA EXTERNA</t>
  </si>
  <si>
    <t>GAGF600717SC8</t>
  </si>
  <si>
    <t>GAGF600717MCCRNN04</t>
  </si>
  <si>
    <t>GARCIA,GONGORA/FANNY DEL CARMEN</t>
  </si>
  <si>
    <t>HOSPITAL GENERAL DE CANCUN CIRUGIA</t>
  </si>
  <si>
    <t>GAHG480329HR0</t>
  </si>
  <si>
    <t>GAHG480329HDFRRL04</t>
  </si>
  <si>
    <t>GARCIA,HERNANDEZ/GILBERTO</t>
  </si>
  <si>
    <t>HOSPITAL GENERAL DE CANCUN EPIDEMIOLOGIA</t>
  </si>
  <si>
    <t>GAMF541013DR8</t>
  </si>
  <si>
    <t>GAMF541013HYNRTR01</t>
  </si>
  <si>
    <t>GARCIA,METRI/FREDDY MIGUEL</t>
  </si>
  <si>
    <t>GAPC740404CS5</t>
  </si>
  <si>
    <t>GAPC740404MQRRLN18</t>
  </si>
  <si>
    <t>GARCIA,POLANCO/CONCEPCION GUADALUPE</t>
  </si>
  <si>
    <t>HOSPITAL GENERAL FELIPE CARRILLO PUERTO ARCHIVO CLINICO</t>
  </si>
  <si>
    <t>GAPP670816UE6</t>
  </si>
  <si>
    <t>GAPP670816HGRRTR09</t>
  </si>
  <si>
    <t>GARCIA,POOT/PROCORO</t>
  </si>
  <si>
    <t>JS3 -  CENTRO DE SALUD RURAL DZULA</t>
  </si>
  <si>
    <t>GAQJ710418BE4</t>
  </si>
  <si>
    <t>GAQJ710418MPLLXN04</t>
  </si>
  <si>
    <t>GALICIA,QUIÑONES/JUANA</t>
  </si>
  <si>
    <t>GAVE6902242V2</t>
  </si>
  <si>
    <t>GAVE690224MMNMLL06</t>
  </si>
  <si>
    <t>GAMIÑO,VILLA/ELSA</t>
  </si>
  <si>
    <t>JS3 -  CENTRO DE SALUD RURAL POZO PIRATA</t>
  </si>
  <si>
    <t>GOCA640815EY1</t>
  </si>
  <si>
    <t>GOCA640815MVZMBS09</t>
  </si>
  <si>
    <t>GOMEZ,COBOS/ASUNCION</t>
  </si>
  <si>
    <t>GOCC630913543</t>
  </si>
  <si>
    <t>GOCC630913MYNRBL00</t>
  </si>
  <si>
    <t>GOROCICA,CAB/CLARA MARIA</t>
  </si>
  <si>
    <t>HOSPITAL MATERNO INFANTIL MORELOS C.E. Y E.</t>
  </si>
  <si>
    <t>GOCC680513AR1</t>
  </si>
  <si>
    <t>GOCC680513MYNNNR05</t>
  </si>
  <si>
    <t>GONGORA,CONTRERAS/CARMELA CONCEPCION</t>
  </si>
  <si>
    <t>GOCF620413AH3</t>
  </si>
  <si>
    <t>GOCF620413HYNNNR09</t>
  </si>
  <si>
    <t>GONGORA,CAN/FERNANDO</t>
  </si>
  <si>
    <t>GOCG710630EB4</t>
  </si>
  <si>
    <t>GOCG710630MQRMCD08</t>
  </si>
  <si>
    <t>GOMEZ,CACERES/MARIA GUADALUPE</t>
  </si>
  <si>
    <t>JS3 -  CENTRO DE SALUD RURAL TUZIC</t>
  </si>
  <si>
    <t>GODA650816L99</t>
  </si>
  <si>
    <t>GODA650816HVZNZD04</t>
  </si>
  <si>
    <t>GONZALEZ,DIAZ/ADRIAN</t>
  </si>
  <si>
    <t>JS1 - CENTRO DE SALUD RURAL NACHICHOCOM</t>
  </si>
  <si>
    <t>GOGM750723IW8</t>
  </si>
  <si>
    <t>GOGM750723MQRNNN05</t>
  </si>
  <si>
    <t>GONZALEZ,GONZALEZ/MINERVA</t>
  </si>
  <si>
    <t>HOSPITAL GENERAL DE CHETUMAL DIRECCION</t>
  </si>
  <si>
    <t>GOJO780701JT8</t>
  </si>
  <si>
    <t>GOJO780701MQRNRL07</t>
  </si>
  <si>
    <t>GONZALEZ,JUAREZ/OLGA ISABEL</t>
  </si>
  <si>
    <t>GOMA720703FV8</t>
  </si>
  <si>
    <t>GOMA720703MVZMNL06</t>
  </si>
  <si>
    <t>GOMEZ,MONTENEGRO/ALIRIA</t>
  </si>
  <si>
    <t>JS3 -  CENTRO DE SALUD RURAL GENERAL FRANCISCO MAY.</t>
  </si>
  <si>
    <t>GOMS620604DI6</t>
  </si>
  <si>
    <t>GOMS620604MQRNDY03</t>
  </si>
  <si>
    <t>GONZALEZ,MEDINA/SAYDA CELINA</t>
  </si>
  <si>
    <t>HOSPITAL GENERAL DE CANCUN DEPARTAMENTO DE ARCHIVO CLINICO</t>
  </si>
  <si>
    <t>GOPA590513I69</t>
  </si>
  <si>
    <t>GOPA590513HCCMRD09</t>
  </si>
  <si>
    <t>GOMEZ,PEREZ/ADRIAN</t>
  </si>
  <si>
    <t>GOPL690305BA0</t>
  </si>
  <si>
    <t>GOPL690305MQRNLN06</t>
  </si>
  <si>
    <t>GONZALEZ,PELAYO/LANDY DEL CARMEN</t>
  </si>
  <si>
    <t>HOSPITAL GENERAL DE PLAYA DEL CARMEN RECURSOS HUMANOS</t>
  </si>
  <si>
    <t>GOPR780822RY9</t>
  </si>
  <si>
    <t>GOPR780822MQRNRS06</t>
  </si>
  <si>
    <t>GONZALEZ,PEREZ/ROSAURA</t>
  </si>
  <si>
    <t>HOSPITAL GENERAL DE CHETUMAL MEDICINA INTERNA</t>
  </si>
  <si>
    <t>GOQO701206IX4</t>
  </si>
  <si>
    <t>GOQO701206MDFNNL07</t>
  </si>
  <si>
    <t>GONZALEZ,QUINTANILLA/OLGA MARIA</t>
  </si>
  <si>
    <t>SUBDIRECCIÓN DE PLANEACIÓN</t>
  </si>
  <si>
    <t>GOTM710722HL5</t>
  </si>
  <si>
    <t>GOTM710722MQRDZG01</t>
  </si>
  <si>
    <t>GODOY,TUZ/MAGNOLIA ESTHER</t>
  </si>
  <si>
    <t xml:space="preserve">HOSPITAL GENERAL DE CANCUN CREC. Y DES. / ALOJAMIENTO CONJUNTO </t>
  </si>
  <si>
    <t>GOXR730304RF0</t>
  </si>
  <si>
    <t>GOXR730304MYNNXQ06</t>
  </si>
  <si>
    <t>GONGORA,XIU/RAQUEL ANGELICA</t>
  </si>
  <si>
    <t>GUAO4910047AA</t>
  </si>
  <si>
    <t>GUAO491004MDFZLL05</t>
  </si>
  <si>
    <t>GUZMAN,ALBA/OLGA</t>
  </si>
  <si>
    <t>HOSPITAL GENERAL DE CHETUMAL JEFATURA DE ENFERMERIA</t>
  </si>
  <si>
    <t>GUCM6702072I9</t>
  </si>
  <si>
    <t>GUCM670207MVZRSR07</t>
  </si>
  <si>
    <t>GUERRERO,CASARES/MARCELA</t>
  </si>
  <si>
    <t>BSCHE</t>
  </si>
  <si>
    <t>CENTRO ESTATAL DE TRANSFUSIÓN SANGUÍNEA JURISDICCIÓN SANITARIA NO 1 LABORATORIO</t>
  </si>
  <si>
    <t>GUSM531226KM8</t>
  </si>
  <si>
    <t>GUSM531226MQRRLR03</t>
  </si>
  <si>
    <t>GUERRERO,SALGUERO/MARIA MARINA</t>
  </si>
  <si>
    <t>JS1 - CENTRO DE SALUD RURAL JAVIER ROJO GÓMEZ</t>
  </si>
  <si>
    <t>HECS680408TR2</t>
  </si>
  <si>
    <t>HECS680408MVZRRF02</t>
  </si>
  <si>
    <t>HERNANDEZ,CRUZ/SOFIA</t>
  </si>
  <si>
    <t>HEDG770715E47</t>
  </si>
  <si>
    <t>HEDG770715HYNRZN05</t>
  </si>
  <si>
    <t>HERNANDEZ,DIAZ/GENER JOSUE</t>
  </si>
  <si>
    <t>JURISDICCION SANITARIA 3 PROGRAMA DE ESTADISTICAS</t>
  </si>
  <si>
    <t>HEGO630709L94</t>
  </si>
  <si>
    <t>HEGO630709MMNRZL17</t>
  </si>
  <si>
    <t>HERNANDEZ,GUZMAN/OLIVIA</t>
  </si>
  <si>
    <t>HEGV660325B50</t>
  </si>
  <si>
    <t>HEGV660325MYNRRC03</t>
  </si>
  <si>
    <t>HERNANDEZ,GARCIA/MARIA VICTORIA</t>
  </si>
  <si>
    <t>JS1 - CENTRO DE SALUD RURAL SAN ISIDRO DE LA LAGUNA</t>
  </si>
  <si>
    <t>HEJN6201203P4</t>
  </si>
  <si>
    <t>HEJN620120MGRRMF07</t>
  </si>
  <si>
    <t>HERNANDEZ,JAIMES/NEOFITA</t>
  </si>
  <si>
    <t>HOSPITAL GENERAL FELIPE CARRILLO PUERTO PEDIATRIA</t>
  </si>
  <si>
    <t>HEMR660823M22</t>
  </si>
  <si>
    <t>HEMR660823HYNRDN07</t>
  </si>
  <si>
    <t>HERRERA,MEDINA/RENAN ELEAZAR</t>
  </si>
  <si>
    <t>DEPARTAMENTO DE ADQUISICIONES</t>
  </si>
  <si>
    <t>HOCN660822IJ1</t>
  </si>
  <si>
    <t>HOCN660822MQRYHD09</t>
  </si>
  <si>
    <t>HOYOS,CHUC/NIDELVIA</t>
  </si>
  <si>
    <t>HOSPITAL INTEGRAL DE JOSE MARIA MORELOS GINECOLOGIA</t>
  </si>
  <si>
    <t>HUDB6505036D8</t>
  </si>
  <si>
    <t>HUDB650503MCCCZR03</t>
  </si>
  <si>
    <t>HUCHIN,DZIB/BERTHA ADELAIDA</t>
  </si>
  <si>
    <t>IEMN710118EJA</t>
  </si>
  <si>
    <t>IEMN710118MQRSRN08</t>
  </si>
  <si>
    <t>ISTE,MARTINEZ/NANCY NORA</t>
  </si>
  <si>
    <t>IEMR690504HD4</t>
  </si>
  <si>
    <t>IEMR690504HQRSRF09</t>
  </si>
  <si>
    <t>ISTE,MARTINEZ/RAFAEL</t>
  </si>
  <si>
    <t>JS1 - CENTRO DE SALUD RURAL HUAY-PIX</t>
  </si>
  <si>
    <t>IEMS740909R82</t>
  </si>
  <si>
    <t>IEMS740909MVZXDL00</t>
  </si>
  <si>
    <t>IXTEPAN,MEDINA/SULMA DELIA</t>
  </si>
  <si>
    <t>IULL761009C57</t>
  </si>
  <si>
    <t>IULL761009MQRZPN03</t>
  </si>
  <si>
    <t>IZQUIERDO,LEPE/LENNIE DELILAH</t>
  </si>
  <si>
    <t>HOSPITAL GENERAL DE CANCUN MEDICINA INTERNA</t>
  </si>
  <si>
    <t>JAPC670516RN6</t>
  </si>
  <si>
    <t>JAPC670516MQRVCR03</t>
  </si>
  <si>
    <t>JAVIER,PUC/CARMINA</t>
  </si>
  <si>
    <t>JS3 -  CENTRO DE SALUD RURAL YAXLEY</t>
  </si>
  <si>
    <t>JIMA640710KB3</t>
  </si>
  <si>
    <t>JIMA640710MVZMNR05</t>
  </si>
  <si>
    <t>JIMENEZ,MENDEZ/ARCELIA</t>
  </si>
  <si>
    <t>HOSPITAL MATERNO INFANTIL MORELOS UNIDAD DE CUIDADOS INTENSIVOS NEONATALES</t>
  </si>
  <si>
    <t>JIMR570411N78</t>
  </si>
  <si>
    <t>JIMR570411HCCMYY17</t>
  </si>
  <si>
    <t>JIMENEZ,MAY/RAYMUNDO</t>
  </si>
  <si>
    <t>JIPA7702284HA</t>
  </si>
  <si>
    <t>JIPA770228HYNMLL07</t>
  </si>
  <si>
    <t>JIMENEZ,POOL/JOSE ALFREDO</t>
  </si>
  <si>
    <t>CENTRO ESTATAL DE TRANSFUSIÓN SANGUÍNEA JURISDICCIÓN SANITARIA NO 1 TRABAJO SOCIAL</t>
  </si>
  <si>
    <t xml:space="preserve"> M02072</t>
  </si>
  <si>
    <t>JISM690610LN9</t>
  </si>
  <si>
    <t>JISM690610MGRMLR07</t>
  </si>
  <si>
    <t>JIMENEZ,SALGADO/MARIA MARGARITA</t>
  </si>
  <si>
    <t>HOSPITAL GENERAL DE COZUMEL QUIRÓFANO</t>
  </si>
  <si>
    <t>KOKN750212HD6</t>
  </si>
  <si>
    <t>KOKN750212MCCYXR00</t>
  </si>
  <si>
    <t>KOYOC,KU/NERI GRACIELA</t>
  </si>
  <si>
    <t>CENTRO DE SALUD URBANO NO 4 CANCUN REGION 96</t>
  </si>
  <si>
    <t>LAOA570426NT0</t>
  </si>
  <si>
    <t>LAOA570426MYNRRN03</t>
  </si>
  <si>
    <t>LARA,ORDOÑEZ/MARIA DE LOS ANGELES</t>
  </si>
  <si>
    <t>JS1 - CENTRO DE SALUD RURAL SABIDOS</t>
  </si>
  <si>
    <t>LARR661022A81</t>
  </si>
  <si>
    <t>LARR661022MTCRZQ09</t>
  </si>
  <si>
    <t>LARA,RUIZ/RAQUEL</t>
  </si>
  <si>
    <t>LELF731010R23</t>
  </si>
  <si>
    <t>LELF731010MCCNNB02</t>
  </si>
  <si>
    <t>LEON,LANDERO/FABIOLA</t>
  </si>
  <si>
    <t>LEPD650115458</t>
  </si>
  <si>
    <t>LEPD650115MYNNLL07</t>
  </si>
  <si>
    <t>LEON,POOL/DULCE MARIA</t>
  </si>
  <si>
    <t>CENTRO DE SALUD URBANO NO 14 CANCUN REGION 221</t>
  </si>
  <si>
    <t>LEPM7408263M0</t>
  </si>
  <si>
    <t>LEPM740826MYNNLR04</t>
  </si>
  <si>
    <t>LEON,POOL/MARISOL</t>
  </si>
  <si>
    <t>JS1 - CENTRO DE SALUD RURAL RAUDALES</t>
  </si>
  <si>
    <t>LESL690111GE1</t>
  </si>
  <si>
    <t>LESL690111HTLZLB05</t>
  </si>
  <si>
    <t>LEZAMA,SALGADO/LEOBARDO ARTURO</t>
  </si>
  <si>
    <t>HOSPITAL GENERAL DE CHETUMAL COLPOSCOPIA</t>
  </si>
  <si>
    <t>LICS730524IQ4</t>
  </si>
  <si>
    <t>LICS730524MVZMSR05</t>
  </si>
  <si>
    <t>LIMA,CASTILLO/SAIRA</t>
  </si>
  <si>
    <t>LOAV601120MJ4</t>
  </si>
  <si>
    <t>LOAV601120MQRPLC07</t>
  </si>
  <si>
    <t>LOPEZ,ALCOCER/MARIA VICTORIA</t>
  </si>
  <si>
    <t>JS2 - CENTRO DE SALUD RURAL EL TINTAL</t>
  </si>
  <si>
    <t>LOCG691126IS5</t>
  </si>
  <si>
    <t>LOCG691126MYNZSL09</t>
  </si>
  <si>
    <t>LOZANO,CASANOVA/GELMY YOLANDA</t>
  </si>
  <si>
    <t xml:space="preserve"> M02060</t>
  </si>
  <si>
    <t>LODL630216KP9</t>
  </si>
  <si>
    <t>LODL630216MDFPVL07</t>
  </si>
  <si>
    <t>LOPEZ,DAVILA/LILIA MILAGROS</t>
  </si>
  <si>
    <t>JS1 - CENTRO DE SALUD RURAL LOS DIVORCIADOS</t>
  </si>
  <si>
    <t>LOGP710722QN9</t>
  </si>
  <si>
    <t>LOGP710722MOCPRL07</t>
  </si>
  <si>
    <t>LOPEZ,GARNICA/PAULA ALICIA</t>
  </si>
  <si>
    <t>LOHN600225RY3</t>
  </si>
  <si>
    <t>LOHN600225HTLPRS08</t>
  </si>
  <si>
    <t>LOPEZ,HERNANDEZ/NESTOR ANTONIO</t>
  </si>
  <si>
    <t>HOSPITAL MATERNO INFANTIL MORELOS CALIDAD Y EDUCACIÓN EN SALUD</t>
  </si>
  <si>
    <t>HOSPITAL GENERAL DE CHETUMAL UNIDAD DE CUIDADOS INTENSIVOS</t>
  </si>
  <si>
    <t>LORA690118R25</t>
  </si>
  <si>
    <t>LORA690118MQRPZR04</t>
  </si>
  <si>
    <t>LOPEZ,RUIZ/ARGELIA NOEMI</t>
  </si>
  <si>
    <t>JURISDICCION SANITARIA 2 PLANEACIÓN Y CALIDAD</t>
  </si>
  <si>
    <t xml:space="preserve"> M02058</t>
  </si>
  <si>
    <t>LOSC750805C10</t>
  </si>
  <si>
    <t>LOSC750805MQRZNR16</t>
  </si>
  <si>
    <t>LOZANO,SANCHEZ/CARLA GABRIELA KARINA</t>
  </si>
  <si>
    <t>HOSPITAL GENERAL DE PLAYA DEL CARMEN QUIRÓFANO</t>
  </si>
  <si>
    <t>LOTR7109126W3</t>
  </si>
  <si>
    <t>LOTR710912MQRPNC08</t>
  </si>
  <si>
    <t>LOPEZ,TUN/ROCELY ADRIANA</t>
  </si>
  <si>
    <t>LOVA6705052X6</t>
  </si>
  <si>
    <t>LOVA670505MPLPLN03</t>
  </si>
  <si>
    <t>LOPEZ,VILLALOBOS/ANA LUISA</t>
  </si>
  <si>
    <t>JS2 - VECTORES CANCUN</t>
  </si>
  <si>
    <t>LUMG770714Q18</t>
  </si>
  <si>
    <t>LUMG770714HYNGGR04</t>
  </si>
  <si>
    <t>LUGO,MOGUEL/GERARDO VENTURA</t>
  </si>
  <si>
    <t>MAAD670410LA1</t>
  </si>
  <si>
    <t>MAAD670410MTCRSR02</t>
  </si>
  <si>
    <t>MARTINEZ,ASCENCIO/DORA MARIA</t>
  </si>
  <si>
    <t>MAAL7311104K8</t>
  </si>
  <si>
    <t>MAAL731110MYNYLT01</t>
  </si>
  <si>
    <t>MAYO,ALPUCHE/LETICIA DEL SOCORRO</t>
  </si>
  <si>
    <t>MAAS770510SZ3</t>
  </si>
  <si>
    <t>MAAS770510HQRRCN05</t>
  </si>
  <si>
    <t>MARTINEZ,ACOSTA/SINUHE</t>
  </si>
  <si>
    <t>HOSPITAL GENERAL FELIPE CARRILLO PUERTO CAJA</t>
  </si>
  <si>
    <t>MACG670328583</t>
  </si>
  <si>
    <t>MACG670328MYNLNL03</t>
  </si>
  <si>
    <t>MALDONADO,CANCHE/GLADIS JOSEFINA</t>
  </si>
  <si>
    <t>MACL6904111P6</t>
  </si>
  <si>
    <t>MACL690411MQRYSG01</t>
  </si>
  <si>
    <t>MAY,CASTILLO/LIGIA BEATRIZ</t>
  </si>
  <si>
    <t>HOSPITAL INTEGRAL DE JOSE MARIA MORELOS HOSPITALIZACION</t>
  </si>
  <si>
    <t>MACM710311PXA</t>
  </si>
  <si>
    <t>MACM710311HYNRSR00</t>
  </si>
  <si>
    <t>MARTIN,CASTILLO/MARTIN</t>
  </si>
  <si>
    <t>MACR4609222V1</t>
  </si>
  <si>
    <t>MACR460922HDFRRB09</t>
  </si>
  <si>
    <t>MARTINEZ,CORTES/ROBERTO PASTOR</t>
  </si>
  <si>
    <t>HOSPITAL INTEGRAL KANTUNILKIN CONSULTA EXTERNA</t>
  </si>
  <si>
    <t>MACR631024DX9</t>
  </si>
  <si>
    <t>MACR631024MQRRNF19</t>
  </si>
  <si>
    <t>MARIANO,CANUL/RAFAELA VICTORIA</t>
  </si>
  <si>
    <t>JS2 - CENTRO DE SALUD RURAL EL IDEAL</t>
  </si>
  <si>
    <t>MACR6601023C1</t>
  </si>
  <si>
    <t>MACR660102MDFRNQ01</t>
  </si>
  <si>
    <t>MARTINEZ,CONTRERAS/RAQUEL</t>
  </si>
  <si>
    <t>JURISDICCION SANITARIA 1 EPIDEMIOLOGÍA</t>
  </si>
  <si>
    <t>MAFE640529U96</t>
  </si>
  <si>
    <t>MAXF640529HYNYXR09</t>
  </si>
  <si>
    <t>MAY,/FERNANDO</t>
  </si>
  <si>
    <t>MAFM650929JU7</t>
  </si>
  <si>
    <t>MAFM650929HGRRRG09</t>
  </si>
  <si>
    <t>MARTINEZ,FARFAN/MIGUEL ANGEL</t>
  </si>
  <si>
    <t>HOSPITAL GENERAL DE COZUMEL CIRUGÍA GENERAL</t>
  </si>
  <si>
    <t>MAGG560528Q10</t>
  </si>
  <si>
    <t>MAGG560528HPLRNR03</t>
  </si>
  <si>
    <t>MARRUFO,GONZALEZ/GERMAN</t>
  </si>
  <si>
    <t>MAGI650708IC4</t>
  </si>
  <si>
    <t>MAGI650708MYNNLS05</t>
  </si>
  <si>
    <t>MANZANO,GIL/MARIA ISABEL</t>
  </si>
  <si>
    <t>JS1 - CENTRO DE SALUD RURAL BLANCA FLOR</t>
  </si>
  <si>
    <t>MAGR651231TQ6</t>
  </si>
  <si>
    <t>MAGR651231MYNRNS08</t>
  </si>
  <si>
    <t>MARTIN,GONZALEZ/ROSA LIDIA</t>
  </si>
  <si>
    <t>HOSPITAL GENERAL DE CANCUN PEDIATRIA</t>
  </si>
  <si>
    <t>MAJB6002249DA</t>
  </si>
  <si>
    <t>MAJB600224MTSDRR02</t>
  </si>
  <si>
    <t>MADERO,JARAMILLO/BERTHA ALICIA</t>
  </si>
  <si>
    <t>MAMA750601HE9</t>
  </si>
  <si>
    <t>MAMA750601HQRYTL03</t>
  </si>
  <si>
    <t>MAY,MATOS/ALEJANDRO</t>
  </si>
  <si>
    <t>HOSPITAL INTEGRAL DE JOSE MARIA MORELOS CONSULTA EXTERNA</t>
  </si>
  <si>
    <t>MAMC7210255U7</t>
  </si>
  <si>
    <t>MAMC721025MYNRRR06</t>
  </si>
  <si>
    <t>MARTIN,MARTIN/MARIA CRISTINA</t>
  </si>
  <si>
    <t>JS1 - CENTRO DE SALUD RURAL UCUM</t>
  </si>
  <si>
    <t>MAMG680920TK2</t>
  </si>
  <si>
    <t>MAMG680920MVZRND08</t>
  </si>
  <si>
    <t>MARQUEZ,MONZON/GUADALUPE</t>
  </si>
  <si>
    <t>MAML550506LJ2</t>
  </si>
  <si>
    <t>MAML550506HQRRDS01</t>
  </si>
  <si>
    <t>MARRUFO,MADRID/LUIS GREGORIO</t>
  </si>
  <si>
    <t>MAMM710722673</t>
  </si>
  <si>
    <t>MAMM710722MQRRXY02</t>
  </si>
  <si>
    <t>MARTINEZ,MUÑOZ/MAYRA MAGDALENA</t>
  </si>
  <si>
    <t>HOSPITAL GENERAL DE COZUMEL URGENCIAS</t>
  </si>
  <si>
    <t>MAMR540930CK5</t>
  </si>
  <si>
    <t>MAMR540930HTLYRM06</t>
  </si>
  <si>
    <t>MAYEN,MORELOS/RAMON</t>
  </si>
  <si>
    <t>MAPJ690111B43</t>
  </si>
  <si>
    <t>MAPJ690111MQRNRL09</t>
  </si>
  <si>
    <t>MANZANILLA,PEREZ/JULIETA EUGENIA</t>
  </si>
  <si>
    <t>HOSPITAL GENERAL FELIPE CARRILLO PUERTO MANTENIMIENTO</t>
  </si>
  <si>
    <t>MARR610831EH0</t>
  </si>
  <si>
    <t>MARR610831HVZRDM08</t>
  </si>
  <si>
    <t>MARTINEZ,RODRIGUEZ/RAMON</t>
  </si>
  <si>
    <t>MASM5109292B7</t>
  </si>
  <si>
    <t>MASM510929HQRTSG00</t>
  </si>
  <si>
    <t>MATAMOROS,SOSA/MIGUEL ANGEL</t>
  </si>
  <si>
    <t>JS1 - CENTRO DE SALUD RURAL TRES GARANTIAS</t>
  </si>
  <si>
    <t>MASN670113IV4</t>
  </si>
  <si>
    <t>MASN670113HMNRNX00</t>
  </si>
  <si>
    <t>MARTINEZ,SANDOVAL/NOE</t>
  </si>
  <si>
    <t>HOSPITAL GENERAL DE CHETUMAL UNIDAD DE CUIDADOS INTENSIVOS NEONATALES</t>
  </si>
  <si>
    <t>MATA7301054J2</t>
  </si>
  <si>
    <t>MATA730105MQRRZL01</t>
  </si>
  <si>
    <t>MARTIN,TZUC/ALICIA</t>
  </si>
  <si>
    <t xml:space="preserve"> M02077</t>
  </si>
  <si>
    <t>MAVE690617NY0</t>
  </si>
  <si>
    <t>MAVE690617MQRRLL02</t>
  </si>
  <si>
    <t>MARIN,VILLANUEVA/ELVIA LORENA</t>
  </si>
  <si>
    <t>MAVJ6903085J0</t>
  </si>
  <si>
    <t>MAVJ690308HGRGRN04</t>
  </si>
  <si>
    <t>MAGAÑA,VIRGEN/JUAN MANUEL</t>
  </si>
  <si>
    <t>MEBJ690223DE9</t>
  </si>
  <si>
    <t>MEBJ690223MQRNTL04</t>
  </si>
  <si>
    <t>MENDEZ,BETETA/JULIA MARIA</t>
  </si>
  <si>
    <t>DIRECCIÓN DE INNOVACIÓN Y CALIDAD</t>
  </si>
  <si>
    <t>MECN660626PQ2</t>
  </si>
  <si>
    <t>MECN660626MCCDRN09</t>
  </si>
  <si>
    <t>MEDINA,CARBAJAL/NANCY GUADALUPE</t>
  </si>
  <si>
    <t>CENTRO ESTATAL DE TRANSFUSIÓN SANGUÍNEA JURISDICCIÓN SANITARIA NO 2</t>
  </si>
  <si>
    <t xml:space="preserve"> M03024</t>
  </si>
  <si>
    <t>MEDS680324F73</t>
  </si>
  <si>
    <t>MEDS680324HYNDZR04</t>
  </si>
  <si>
    <t>MEDINA,DZIB/SERGIO ORLANDO</t>
  </si>
  <si>
    <t>MEEC750620BX1</t>
  </si>
  <si>
    <t>MEEC750620MQRDSL06</t>
  </si>
  <si>
    <t>MEDINA,ESQUILIANO/CLAUDINA ESTEFANIA</t>
  </si>
  <si>
    <t>MEGA531221LR6</t>
  </si>
  <si>
    <t>MEGA531221MCCDRD00</t>
  </si>
  <si>
    <t>MEDRANO,GRAJALES/ADELA</t>
  </si>
  <si>
    <t>MELE7602095H1</t>
  </si>
  <si>
    <t>MELE760209MQRNRL08</t>
  </si>
  <si>
    <t>MENESES,LORIA/ELSY ANTONIA</t>
  </si>
  <si>
    <t>MEMS750921M17</t>
  </si>
  <si>
    <t>MEMS750921MQRNGL03</t>
  </si>
  <si>
    <t>MENDOZA,MOGUEL/SILVIA</t>
  </si>
  <si>
    <t>HOSPITAL GENERAL FELIPE CARRILLO PUERTO LABORATORIO</t>
  </si>
  <si>
    <t>MEOG730405EN3</t>
  </si>
  <si>
    <t>MEOG730405HYNDJM04</t>
  </si>
  <si>
    <t>MEDINA,OJEDA/GAMALIEL</t>
  </si>
  <si>
    <t>HOSPITAL GENERAL DE CANCUN QUIROFANO</t>
  </si>
  <si>
    <t>MEPG700310KR9</t>
  </si>
  <si>
    <t>MEPG700310MDFDLB00</t>
  </si>
  <si>
    <t>MEDINA,PALMA/GABRIELA</t>
  </si>
  <si>
    <t>MEPL740902JM2</t>
  </si>
  <si>
    <t>MEPL740902MQRNRR04</t>
  </si>
  <si>
    <t>MENDEZ,PEREZ/LAURA DEL CARMEN</t>
  </si>
  <si>
    <t>JS3 -  CENTRO DE SALUD RURAL SANTA GERTRUDIS</t>
  </si>
  <si>
    <t>MESN540218GL2</t>
  </si>
  <si>
    <t>MESN540218HVZNNH07</t>
  </si>
  <si>
    <t>MENDOZA,SANCHEZ/NAHUM</t>
  </si>
  <si>
    <t>MEVP760618Q6A</t>
  </si>
  <si>
    <t>MEVP760618HSLZLR07</t>
  </si>
  <si>
    <t>MEZA,VILLEGAS/PROSPERO FERNANDO</t>
  </si>
  <si>
    <t>MIAL780904GA2</t>
  </si>
  <si>
    <t>MIAL780904MQRSVS03</t>
  </si>
  <si>
    <t>MIS,AVILA/LESLIE JAZMIN</t>
  </si>
  <si>
    <t>MICL7205099S4</t>
  </si>
  <si>
    <t>MICL720509HQRSHS08</t>
  </si>
  <si>
    <t>MIS,CHIM/JOSE LUIS ANTONIO</t>
  </si>
  <si>
    <t>JURISDICCION SANITARIA 2 SALUD REPRODUCTIVA</t>
  </si>
  <si>
    <t>MOAV710506KP1</t>
  </si>
  <si>
    <t>MOAV710506MTCNLG04</t>
  </si>
  <si>
    <t>MONTEJO,ALBERTO/VIGDALIA</t>
  </si>
  <si>
    <t>DEPARTAMENTO DE EQUIDAD DE GÉNERO Y SALUD REPRODUCTIVA</t>
  </si>
  <si>
    <t>MOCM750916CF9</t>
  </si>
  <si>
    <t>MOCM750916MQRXHR06</t>
  </si>
  <si>
    <t>MOO,CHAN/MARTHA EUGENIA</t>
  </si>
  <si>
    <t>JURISDICCION SANITARIA 3 ALMACEN</t>
  </si>
  <si>
    <t>MODR791111Q15</t>
  </si>
  <si>
    <t>MODR791111HPLRZM00</t>
  </si>
  <si>
    <t>MORALES,DIAZ/ROMEL DAMIAN</t>
  </si>
  <si>
    <t>HOSPITAL GENERAL FELIPE CARRILLO PUERTO SAIH</t>
  </si>
  <si>
    <t>MOKT630108FN7</t>
  </si>
  <si>
    <t>MOKT630108MYNXLF13</t>
  </si>
  <si>
    <t>MOO,KAUIL/TEOFILA</t>
  </si>
  <si>
    <t>MORR701007H16</t>
  </si>
  <si>
    <t>MORR701007HVZRNS11</t>
  </si>
  <si>
    <t>MORENO,RENDON/ROSARIO PEDRO</t>
  </si>
  <si>
    <t>MOSG601211431</t>
  </si>
  <si>
    <t>MOSG601211MYNRBN14</t>
  </si>
  <si>
    <t>MORALES,SOBERANIS/GINA PRICILA</t>
  </si>
  <si>
    <t>NACA7008287S8</t>
  </si>
  <si>
    <t>NXCA700828MYNHNG04</t>
  </si>
  <si>
    <t>NAH,CANCHE/MARIA AGUSTINA</t>
  </si>
  <si>
    <t>JS1 - CENTRO DE SALUD URBANO LAS AMÉRICAS</t>
  </si>
  <si>
    <t>NACF740129NX5</t>
  </si>
  <si>
    <t>NACF740129MQRHTD00</t>
  </si>
  <si>
    <t>NAH,CATZIM/FEDRA PATRICIA</t>
  </si>
  <si>
    <t>NACG661012A73</t>
  </si>
  <si>
    <t>NACG661012MQRHTD13</t>
  </si>
  <si>
    <t>NAH,CATZIM/GUADALUPE DEL PILAR</t>
  </si>
  <si>
    <t>NADV490529GD4</t>
  </si>
  <si>
    <t>NADV490529HVZVZC03</t>
  </si>
  <si>
    <t>NAVARRO,DIAZ/VICTOR MANUEL</t>
  </si>
  <si>
    <t>CENTRO DE SALUD URBANO NO 5 CANCUN PUERTO JUÁREZ</t>
  </si>
  <si>
    <t>NALG5112228F3</t>
  </si>
  <si>
    <t>NALG511222MYNJPL04</t>
  </si>
  <si>
    <t>NAJERA,LOPEZ/GLORIA CONCEPCION</t>
  </si>
  <si>
    <t>CENTRO DE SALUD URBANO NO 15 CANCUN REGION 103</t>
  </si>
  <si>
    <t>NAPI660927A88</t>
  </si>
  <si>
    <t>NAPI660927MYNLRS03</t>
  </si>
  <si>
    <t>NAAL,PEREZ/MARIA ISELA</t>
  </si>
  <si>
    <t>OALJ650802KL4</t>
  </si>
  <si>
    <t>OALJ650802HQRVSS08</t>
  </si>
  <si>
    <t>OVANDO,LASTRA/JESUS NICOLAS</t>
  </si>
  <si>
    <t>HOSPITAL GENERAL DE CHETUMAL SUBDIRECCION</t>
  </si>
  <si>
    <t>OAQF791126GG1</t>
  </si>
  <si>
    <t>OAQF791126HYNLXR07</t>
  </si>
  <si>
    <t>OLAIS,QUIÑONES/FERNANDO ISRAEL</t>
  </si>
  <si>
    <t>BAC</t>
  </si>
  <si>
    <t>HOSPITAL INTEGRAL DE BACALAR ARCHIVO CLINICO</t>
  </si>
  <si>
    <t>OEMG700917HJA</t>
  </si>
  <si>
    <t>OEMG700917HQRLRR06</t>
  </si>
  <si>
    <t>OLMEDO,MARTINEZ/GERARDO ALBERTO</t>
  </si>
  <si>
    <t>OICL611104HT4</t>
  </si>
  <si>
    <t>OICL611104HYNRTS05</t>
  </si>
  <si>
    <t>ORTIZ,CUTZ/LUIS</t>
  </si>
  <si>
    <t>JS1 - CENTRO DE SALUD RURAL CAAN LUMIL</t>
  </si>
  <si>
    <t>OITR6403151I1</t>
  </si>
  <si>
    <t>OITR640315MQRRTS00</t>
  </si>
  <si>
    <t>ORTIZ,TUT/ROSA MARIA</t>
  </si>
  <si>
    <t>OITR7210016F9</t>
  </si>
  <si>
    <t>OITR721001MQRRZY07</t>
  </si>
  <si>
    <t>ORTIZ,TUZ/REYNA DEL PILAR</t>
  </si>
  <si>
    <t>HOSPITAL GENERAL DE COZUMEL MANTENIMIENTO</t>
  </si>
  <si>
    <t>PABA601118HZ7</t>
  </si>
  <si>
    <t>PABA601118HQRLRL04</t>
  </si>
  <si>
    <t>PALACIO,BRAVO/ALBERTO ANTONIO</t>
  </si>
  <si>
    <t>PABG690906EEA</t>
  </si>
  <si>
    <t>PABG690906HMCDLR07</t>
  </si>
  <si>
    <t>PADILLA,BELTRAN/GERARDO</t>
  </si>
  <si>
    <t>HOSPITAL GENERAL DE CHETUMAL TRABAJO SOCIAL</t>
  </si>
  <si>
    <t xml:space="preserve"> M02066</t>
  </si>
  <si>
    <t>PABL620513F57</t>
  </si>
  <si>
    <t>PABL620513MYNDSN00</t>
  </si>
  <si>
    <t>PADILLA,BASULTO/LINDA MARGARITA DEL ROSARIO</t>
  </si>
  <si>
    <t>JS2 - CENTRO DE SALUD RURAL LEONA VICARIO</t>
  </si>
  <si>
    <t>PACM521017KAA</t>
  </si>
  <si>
    <t>PACM521017MYNDTR01</t>
  </si>
  <si>
    <t>PADILLA,CETINA/MARGARITA</t>
  </si>
  <si>
    <t>JURISDICCION SANITARIA 1 RECURSOS HUMANOS</t>
  </si>
  <si>
    <t>PAMS680418MY4</t>
  </si>
  <si>
    <t>PAMS680418MQRCRL03</t>
  </si>
  <si>
    <t>PACHECO,MARTIN/SILVIA DEL CARMEN</t>
  </si>
  <si>
    <t>PATR670808MU0</t>
  </si>
  <si>
    <t>PATR670808HQRLYQ08</t>
  </si>
  <si>
    <t>PALOMO,TUYUB/ROQUE JAVIER</t>
  </si>
  <si>
    <t>PEAL760615313</t>
  </si>
  <si>
    <t>PEAL760615MVZRRD05</t>
  </si>
  <si>
    <t>PEREZ,ARANDA/LEIDY</t>
  </si>
  <si>
    <t>HOSPITAL GENERAL DE COZUMEL RECURSOS FINANCIEROS</t>
  </si>
  <si>
    <t>PECA781231HP6</t>
  </si>
  <si>
    <t>PECA781231MYNRPR00</t>
  </si>
  <si>
    <t>PEREZ,CUPUL/ARACELY</t>
  </si>
  <si>
    <t>CENTRO DE SALUD URBANO NO 3 CANCUN REGION 95</t>
  </si>
  <si>
    <t>PECF670510LD1</t>
  </si>
  <si>
    <t>PECF670510MQRRSN09</t>
  </si>
  <si>
    <t>PEREZ,CASAREZ/FANY YESMIN</t>
  </si>
  <si>
    <t>PECG560115EA6</t>
  </si>
  <si>
    <t>PECG560115MCCRML05</t>
  </si>
  <si>
    <t>PEREZ,CAMPOS/GLORIA ALICIA</t>
  </si>
  <si>
    <t>JS3 - CENTRO DE SALUD URBANO NO 1 FRANCISCO ARANA TUN</t>
  </si>
  <si>
    <t>PECN630727DR1</t>
  </si>
  <si>
    <t>PECN630727MYNCRT03</t>
  </si>
  <si>
    <t>PECH,CRUZ/MARIA NATALIA</t>
  </si>
  <si>
    <t>CENTRO DE SALUD URBANO NO 9 CANCUN REGION 85</t>
  </si>
  <si>
    <t>PECS6301261C5</t>
  </si>
  <si>
    <t>PECS630126HYNCSN05</t>
  </si>
  <si>
    <t>PECH,CASTILLO/SANTIAGO</t>
  </si>
  <si>
    <t>HOSPITAL GENERAL DE COZUMEL JEFATURA DE ENFERMERIA</t>
  </si>
  <si>
    <t>PEEL6210294R6</t>
  </si>
  <si>
    <t>PEXE621029MQRRXL05</t>
  </si>
  <si>
    <t>PEREZ,/ELIZABETH</t>
  </si>
  <si>
    <t>JS3 -  CENTRO DE SALUD RURAL POL-YUC</t>
  </si>
  <si>
    <t>PELP710128DE5</t>
  </si>
  <si>
    <t>PELP710128HOCRPD08</t>
  </si>
  <si>
    <t>PEREZ,LOPEZ/PEDRO FRANCISCO</t>
  </si>
  <si>
    <t>ÓRGANO DE CONTROL Y EVALUACIÓN INTERNA</t>
  </si>
  <si>
    <t>PEMD680511RX1</t>
  </si>
  <si>
    <t>PEMD680511HQRRXV18</t>
  </si>
  <si>
    <t>PEREZ,MUÑOZ/DAVID GASTON IV</t>
  </si>
  <si>
    <t>HOSPITAL GENERAL DE CHETUMAL RAYOS X E IMAGENOLOGÍA</t>
  </si>
  <si>
    <t>PEPM550423KG8</t>
  </si>
  <si>
    <t>PEPM550423MCCRCR08</t>
  </si>
  <si>
    <t>PEREZ,PECH/MARTHA IVVONE</t>
  </si>
  <si>
    <t>HOSPITAL MATERNO INFANTIL MORELOS COCINA</t>
  </si>
  <si>
    <t xml:space="preserve"> M02047</t>
  </si>
  <si>
    <t>PEQL59081017A</t>
  </si>
  <si>
    <t>PEQL590810MYNRJR03</t>
  </si>
  <si>
    <t>PEREYRA,QUIJANO/LORENZA</t>
  </si>
  <si>
    <t>PERD6011101K8</t>
  </si>
  <si>
    <t>PERD601110HVZRMN01</t>
  </si>
  <si>
    <t>PEREZ,RAMIREZ/DANIEL</t>
  </si>
  <si>
    <t>PERM670302QYA</t>
  </si>
  <si>
    <t>PERM670302MTCRDT00</t>
  </si>
  <si>
    <t>PEREZ,RODRIGUEZ/MATILDE</t>
  </si>
  <si>
    <t>PERR6908311X6</t>
  </si>
  <si>
    <t>PERR690831HQRRYM09</t>
  </si>
  <si>
    <t>PERAZA,RAYGOZA/RAMON DE JESUS</t>
  </si>
  <si>
    <t>PERS581029J16</t>
  </si>
  <si>
    <t>PERS581029MPLRSL01</t>
  </si>
  <si>
    <t>PREZA,RIOS/SILVIA</t>
  </si>
  <si>
    <t>PEVO550316UN7</t>
  </si>
  <si>
    <t>PEVO550316MQRRRL07</t>
  </si>
  <si>
    <t>PEREZ,VARGAS/OLGA RUTH</t>
  </si>
  <si>
    <t>HOSPITAL GENERAL DE PLAYA DEL CARMEN PEDIATRÍA</t>
  </si>
  <si>
    <t>PEXP530831MG1</t>
  </si>
  <si>
    <t>PEXP530831HYNXCD08</t>
  </si>
  <si>
    <t>PEÑA,XICUM/PEDRO RAMON</t>
  </si>
  <si>
    <t>PIAM600105LJ2</t>
  </si>
  <si>
    <t>PIXA600105MYNXXM01</t>
  </si>
  <si>
    <t>PIX,/AMELIA</t>
  </si>
  <si>
    <t>PIGM721030G52</t>
  </si>
  <si>
    <t>PIGM721030MTCRMG00</t>
  </si>
  <si>
    <t>PRIEGO,GOMEZ/MARIA MAGDALENA</t>
  </si>
  <si>
    <t>JS3 - CENTRO DE SALUD RURAL SEÑOR</t>
  </si>
  <si>
    <t>PIVF660113LP2</t>
  </si>
  <si>
    <t>PIVF660113MQRRLL09</t>
  </si>
  <si>
    <t>PRIETO,VALLEJOS/FELIPA</t>
  </si>
  <si>
    <t>HOSPITAL GENERAL FELIPE CARRILLO PUERTO RECURSOS HUMANOS</t>
  </si>
  <si>
    <t>POBM701224PI9</t>
  </si>
  <si>
    <t>POBM701224HQRTXN05</t>
  </si>
  <si>
    <t>POOT,BE/MANUEL JESUS</t>
  </si>
  <si>
    <t>UNEME CAPASIT CHETUMAL</t>
  </si>
  <si>
    <t>POCR680302B56</t>
  </si>
  <si>
    <t>POCR680302HQRTML02</t>
  </si>
  <si>
    <t>POOT,CAAMAL/RAUL ALBERTO</t>
  </si>
  <si>
    <t>POCR680712I69</t>
  </si>
  <si>
    <t>POCR680712MQRTRS00</t>
  </si>
  <si>
    <t>POOT,CORAL/ROSARIO DE JESUS</t>
  </si>
  <si>
    <t>HOSPITAL GENERAL DE CANCUN JEFATURA DE ENFERMERIA</t>
  </si>
  <si>
    <t>PONF731221S57</t>
  </si>
  <si>
    <t>PONF731221MYNTHL04</t>
  </si>
  <si>
    <t>POOT,NAHUAT/FLORICELY RUBI</t>
  </si>
  <si>
    <t>HOSPITAL GENERAL DE CANCUN URGENCIAS PEDIATRICAS - CHOQUE</t>
  </si>
  <si>
    <t>POSE780320PM1</t>
  </si>
  <si>
    <t>POSE780320MQRRNS06</t>
  </si>
  <si>
    <t>PORTILLO,SANPEDRO/ESMERALDA</t>
  </si>
  <si>
    <t>JURISDICCION SANITARIA 3 PROGRAMA DE CALIDAD Y EDUCACION  EN SALUD</t>
  </si>
  <si>
    <t>POSM751016888</t>
  </si>
  <si>
    <t>POSM751016MTLRMR00</t>
  </si>
  <si>
    <t>PORTILLO,SAMPEDRO/MARGARITA</t>
  </si>
  <si>
    <t>PUGC731228JT5</t>
  </si>
  <si>
    <t>PUGC731228MQRGRT01</t>
  </si>
  <si>
    <t>PUGA,GARCIA/CATALINA</t>
  </si>
  <si>
    <t>QULM4511273K3</t>
  </si>
  <si>
    <t>QULM451127HTCXNG06</t>
  </si>
  <si>
    <t>QUE,LANDERO/MIGUEL</t>
  </si>
  <si>
    <t>HOSPITAL GENERAL DE CANCUN JEFATURA DE URGENCIAS</t>
  </si>
  <si>
    <t xml:space="preserve"> M03006</t>
  </si>
  <si>
    <t>QULM560930LP1</t>
  </si>
  <si>
    <t>QULM560930HTCXNL01</t>
  </si>
  <si>
    <t>QUE,LANDERO/MELQUIADES</t>
  </si>
  <si>
    <t>RAAY671008B15</t>
  </si>
  <si>
    <t>RAAY671008MCCLRL00</t>
  </si>
  <si>
    <t>RALDA,ARIAS/MARIA YOLANDA</t>
  </si>
  <si>
    <t>HOSPITAL GENERAL FELIPE CARRILLO PUERTO CLINICA DE DISPLACIA</t>
  </si>
  <si>
    <t>RACC670209393</t>
  </si>
  <si>
    <t>RACC670209MQRMBR05</t>
  </si>
  <si>
    <t>RAMIREZ,CAB/MARIA DEL CARMEN</t>
  </si>
  <si>
    <t>RAGN640531PH7</t>
  </si>
  <si>
    <t>RAGN640531MGRMRD08</t>
  </si>
  <si>
    <t>RAMIREZ,GARCIA/NEIDY</t>
  </si>
  <si>
    <t>RATM710801IJ5</t>
  </si>
  <si>
    <t>RATM710801HDFYCR04</t>
  </si>
  <si>
    <t>RAYA,TEC/MARCOS ANTONIO</t>
  </si>
  <si>
    <t>JS1 - CENTRO DE SALUD RURAL ALTOS DE SEVILLA</t>
  </si>
  <si>
    <t>RAVN610412E62</t>
  </si>
  <si>
    <t>RAVN610412MVZNSM07</t>
  </si>
  <si>
    <t>RANDLE,VASQUEZ/NOEMI</t>
  </si>
  <si>
    <t>JS1 - CENTRO DE SALUD RURAL ZAMORA</t>
  </si>
  <si>
    <t>REMV670422TL8</t>
  </si>
  <si>
    <t>REMV670422MVZYRC00</t>
  </si>
  <si>
    <t>REYES,MARTINEZ/VICTORIA</t>
  </si>
  <si>
    <t>JURISDICCION SANITARIA 1 VECTORES</t>
  </si>
  <si>
    <t xml:space="preserve"> M02073</t>
  </si>
  <si>
    <t>REZL770808RL0</t>
  </si>
  <si>
    <t>REZL770808HQRYMC06</t>
  </si>
  <si>
    <t>REYES,ZAMUDIO/LUCIANO</t>
  </si>
  <si>
    <t>RIAI650611NI8</t>
  </si>
  <si>
    <t>RIAI650611MQRVRS04</t>
  </si>
  <si>
    <t>RIVERA,ARJONA/ISABEL INDIRA</t>
  </si>
  <si>
    <t>RICC720520DM0</t>
  </si>
  <si>
    <t>RICC720520MDFVVL01</t>
  </si>
  <si>
    <t>RIVERA,CUEVAS/COLUMBA</t>
  </si>
  <si>
    <t>JURISDICCIÓN SANITARIA 1 ALMACEN</t>
  </si>
  <si>
    <t>RICP690224ET5</t>
  </si>
  <si>
    <t>RICP690224HYNSHD08</t>
  </si>
  <si>
    <t>RIOS,CHAN/PEDRO EDILBERTO</t>
  </si>
  <si>
    <t>RIDR590121UC8</t>
  </si>
  <si>
    <t>RIDR590121HCCVSD08</t>
  </si>
  <si>
    <t>RIVERO,DE DIOS/JOSE RODOLFO</t>
  </si>
  <si>
    <t>RIHA610408J54</t>
  </si>
  <si>
    <t>RIHA610408MQRVXP08</t>
  </si>
  <si>
    <t>RIVAS,HU/APOLINARIA</t>
  </si>
  <si>
    <t>RIHR640407R82</t>
  </si>
  <si>
    <t>RIHR640407MHGVRF07</t>
  </si>
  <si>
    <t>RIVAS,HERNANDEZ/MARIA DEL REFUGIO</t>
  </si>
  <si>
    <t xml:space="preserve">HOSPITAL GENERAL DE CANCUN UCIN </t>
  </si>
  <si>
    <t>RILE710227LQA</t>
  </si>
  <si>
    <t>RIXL710227MDFCXN03</t>
  </si>
  <si>
    <t>RICARDO,/LEONOR</t>
  </si>
  <si>
    <t>HOSPITAL GENERAL DE PLAYA DEL CARMEN SERVICIO DE CIRUGÍA</t>
  </si>
  <si>
    <t>RIPM720524329</t>
  </si>
  <si>
    <t>RIPM720524MDFSCN00</t>
  </si>
  <si>
    <t>RIOS,PACHECO/MONICA</t>
  </si>
  <si>
    <t xml:space="preserve"> M02083</t>
  </si>
  <si>
    <t>ROAR841227PV7</t>
  </si>
  <si>
    <t>ROAR841227MQRVLT03</t>
  </si>
  <si>
    <t>ROVIRA,ALCOCER/RUTH ANGELICA</t>
  </si>
  <si>
    <t xml:space="preserve"> M02056</t>
  </si>
  <si>
    <t>ROCA690408HL6</t>
  </si>
  <si>
    <t>ROCA690408HPLSRL08</t>
  </si>
  <si>
    <t>ROSAS,CORTES/ALBERTO</t>
  </si>
  <si>
    <t>JS1 - CENTRO DE SALUD RURAL SUBTENIENTE LÓPEZ</t>
  </si>
  <si>
    <t>ROCA770225CFA</t>
  </si>
  <si>
    <t>ROCA770225HQRSRB00</t>
  </si>
  <si>
    <t>ROSADO,CORREA/ABRAHAM</t>
  </si>
  <si>
    <t>ROCG570312A63</t>
  </si>
  <si>
    <t>ROCG570312MVZBMR04</t>
  </si>
  <si>
    <t>ROBLES,CAMARA/GRISELDA</t>
  </si>
  <si>
    <t>ROCM670623PL5</t>
  </si>
  <si>
    <t>ROCM670623MQRBTR09</t>
  </si>
  <si>
    <t>ROBERTOS,CETINA/MARTHA ALICIA</t>
  </si>
  <si>
    <t>ROCM690331572</t>
  </si>
  <si>
    <t>ROCM690331HYNMRG07</t>
  </si>
  <si>
    <t>ROMERO,CARRILLO/MIGUEL ANGEL</t>
  </si>
  <si>
    <t>ROMF581124QQ3</t>
  </si>
  <si>
    <t>ROMF581124HQRSYR09</t>
  </si>
  <si>
    <t>ROSADO,MAY/FERMIN ROBERTO</t>
  </si>
  <si>
    <t>ROOV680203HE5</t>
  </si>
  <si>
    <t>ROOV680203MDFDLR04</t>
  </si>
  <si>
    <t>RODRIGUEZ,OLGUIN/VERONICA</t>
  </si>
  <si>
    <t>ROPE730307JD3</t>
  </si>
  <si>
    <t>ROPE730307MQRMTL06</t>
  </si>
  <si>
    <t>ROMAN,PATIÑO/MARIA ELENA</t>
  </si>
  <si>
    <t>ROQO640404DE4</t>
  </si>
  <si>
    <t>ROQO640404HQRSTS03</t>
  </si>
  <si>
    <t>ROSADO,QUITERIO/OSCAR GREGORIO</t>
  </si>
  <si>
    <t>ROTS631021TL3</t>
  </si>
  <si>
    <t>ROTS631021MQRSNL09</t>
  </si>
  <si>
    <t>ROSADO,TUN/SILVIA LETICIA</t>
  </si>
  <si>
    <t>DIRECCIÓN DE NORMATIVIDAD Y ASUNTOS JURÍDICOS</t>
  </si>
  <si>
    <t>RUAE580920AG0</t>
  </si>
  <si>
    <t>RUAE580920MYNDLT08</t>
  </si>
  <si>
    <t>RUEDA,ALVARADO/ETHEL GUADALUPE</t>
  </si>
  <si>
    <t>RUAN570616F27</t>
  </si>
  <si>
    <t>RUAN570616MYNDLL02</t>
  </si>
  <si>
    <t>RUEDA,ALVARADO/NELLY MARIA DE LOURDES</t>
  </si>
  <si>
    <t xml:space="preserve"> M02095</t>
  </si>
  <si>
    <t>RURL740306JP7</t>
  </si>
  <si>
    <t>RURL740306MQRZJY05</t>
  </si>
  <si>
    <t>RUIZ,ROJAS/LEYDI ROCIO</t>
  </si>
  <si>
    <t>SABA5705076D3</t>
  </si>
  <si>
    <t>SABA570507MQRLLM05</t>
  </si>
  <si>
    <t>SALAZAR,BLANCO/MARIA AMELIA</t>
  </si>
  <si>
    <t>HOSPITAL GENERAL DE CANCUN DIRECCION</t>
  </si>
  <si>
    <t>SACG730406QK0</t>
  </si>
  <si>
    <t>SACG730406MQRNSB04</t>
  </si>
  <si>
    <t>SANCHEZ,CASCO/GABRIELA</t>
  </si>
  <si>
    <t>CENTRO DE SALUD URBANO NO 1 EJIDO PLAYA DEL CARMEN</t>
  </si>
  <si>
    <t>SACN550612TKA</t>
  </si>
  <si>
    <t>SACN550612HDFNBZ08</t>
  </si>
  <si>
    <t>SANCHEZ,CABRERA/NAZARIO FELIPE</t>
  </si>
  <si>
    <t>JS1 - CENTRO DE SALUD RURAL CACAO</t>
  </si>
  <si>
    <t>SACT711206VC3</t>
  </si>
  <si>
    <t>SACT711206MGRLRR00</t>
  </si>
  <si>
    <t>SALGADO,CRUZ/TERESA</t>
  </si>
  <si>
    <t xml:space="preserve"> M02112</t>
  </si>
  <si>
    <t>SACV780722VA2</t>
  </si>
  <si>
    <t>SACV780722MQRNRN00</t>
  </si>
  <si>
    <t>SANCHEZ,CORAL/VANESSA ALEJANDRA</t>
  </si>
  <si>
    <t>JS1 - CENTRO DE SALUD RURAL ANDRÉS QUINTANA ROO</t>
  </si>
  <si>
    <t>SAHE69030913A</t>
  </si>
  <si>
    <t>SAHE690309MGRLRL13</t>
  </si>
  <si>
    <t>SALGADO,HERNANDEZ/MA. ELEAZAR</t>
  </si>
  <si>
    <t>DEPARTAMENTO DE INGRESOS PROPIOS</t>
  </si>
  <si>
    <t>SAMR750128252</t>
  </si>
  <si>
    <t>SAMR750128HQRNRG02</t>
  </si>
  <si>
    <t>SANCHEZ,MARTINEZ/ROGER ARTURO</t>
  </si>
  <si>
    <t>SANE6706254L2</t>
  </si>
  <si>
    <t>SANE670625MDFNGD09</t>
  </si>
  <si>
    <t>SANTA CRUZ,NEGRETE/EDITH</t>
  </si>
  <si>
    <t>SAOS681125QU9</t>
  </si>
  <si>
    <t>SAOS681125MQRNNN08</t>
  </si>
  <si>
    <t>SANTOS,ONOFRE/SANTA CATALINA</t>
  </si>
  <si>
    <t>SARF510108UR4</t>
  </si>
  <si>
    <t>SARF510108HVZNML07</t>
  </si>
  <si>
    <t>SANCHEZ,ROMERO/FELIX</t>
  </si>
  <si>
    <t>SARG711217E97</t>
  </si>
  <si>
    <t>SARG711217MDFNJR00</t>
  </si>
  <si>
    <t>SANCHEZ,ROJO/GRICELDA</t>
  </si>
  <si>
    <t>HOSPITAL GENERAL DE CHETUMAL PEDIATRIA</t>
  </si>
  <si>
    <t>SATN750123AZ8</t>
  </si>
  <si>
    <t>SATN750123HCCNNX01</t>
  </si>
  <si>
    <t>SANCHEZ,TUN/NOE YSMAEL</t>
  </si>
  <si>
    <t>SAVJ670703TEA</t>
  </si>
  <si>
    <t>SAVJ670703HYNLZL01</t>
  </si>
  <si>
    <t>SALAZAR,VAZQUEZ/JULIO MARCIAL</t>
  </si>
  <si>
    <t>SAZM6804268M7</t>
  </si>
  <si>
    <t>SAZM680426MTCNPR05</t>
  </si>
  <si>
    <t>SANTOS,ZEPEDA/MARICELA</t>
  </si>
  <si>
    <t>JS1 - CENTRO DE SALUD RURAL SAN PEDRO PERALTA</t>
  </si>
  <si>
    <t>SAZM750323S69</t>
  </si>
  <si>
    <t>SAZM750323MQRNPS00</t>
  </si>
  <si>
    <t>SANTOS,ZEPEDA/MESILEMIT</t>
  </si>
  <si>
    <t>SENA720108TS3</t>
  </si>
  <si>
    <t>SENA720108HDFVJN03</t>
  </si>
  <si>
    <t>SEVILLA,NAJERA/ANDRES</t>
  </si>
  <si>
    <t>HOSPITAL INTEGRAL DE JOSE MARIA MORELOS CALIDAD Y ENSEÑANZA</t>
  </si>
  <si>
    <t>SOMD680628PQ9</t>
  </si>
  <si>
    <t>SOMD680628MBCTRN04</t>
  </si>
  <si>
    <t>SOTO,MARTINEZ/DENISE</t>
  </si>
  <si>
    <t>JS1 - CENTRO DE SALUD RURAL UNIÓN</t>
  </si>
  <si>
    <t>SOSG631214E55</t>
  </si>
  <si>
    <t>SOSG631214MVZBLL08</t>
  </si>
  <si>
    <t>SOBREVILLA,SALVADOR/GUILLERMINA</t>
  </si>
  <si>
    <t>SUGN590627U37</t>
  </si>
  <si>
    <t>SUGN590627HQRRRC03</t>
  </si>
  <si>
    <t>SUAREZ,GUERRERO/NICOLAS GUSTAVO</t>
  </si>
  <si>
    <t>HOSPITAL GENERAL DE PLAYA DEL CARMEN TRANSPORTES</t>
  </si>
  <si>
    <t>SUUC650716G4A</t>
  </si>
  <si>
    <t>SUUC650716HYNRHR04</t>
  </si>
  <si>
    <t>SUAREZ,UH/JOSE DEL CARMEN</t>
  </si>
  <si>
    <t xml:space="preserve"> M02082</t>
  </si>
  <si>
    <t>TAEC611105JQ0</t>
  </si>
  <si>
    <t>TAEC611105MYNHSN02</t>
  </si>
  <si>
    <t>TAH,ESTRADA/CANDELARIA</t>
  </si>
  <si>
    <t>TAGM641005RG9</t>
  </si>
  <si>
    <t>TAGM641005HMNFRR02</t>
  </si>
  <si>
    <t>TAFOLLA,GARCIA/MARIO</t>
  </si>
  <si>
    <t>HOSPITAL INTEGRAL DE BACALAR DENTAL</t>
  </si>
  <si>
    <t xml:space="preserve"> M01005</t>
  </si>
  <si>
    <t>TARB6310054Y7</t>
  </si>
  <si>
    <t>TARB631005MDFVSR00</t>
  </si>
  <si>
    <t>TAVERA,ROSALES/BERTHA GEORGINA</t>
  </si>
  <si>
    <t>HOSPITAL INTEGRAL KANTUNILKIN EPIDEMIOLOGÍA</t>
  </si>
  <si>
    <t>TATC570728RT9</t>
  </si>
  <si>
    <t>TATC570728MQRHZN09</t>
  </si>
  <si>
    <t>TAH,TUZ/CANDIDA</t>
  </si>
  <si>
    <t>TECM5608084B5</t>
  </si>
  <si>
    <t>TECM560808MYNRHG07</t>
  </si>
  <si>
    <t>TREJO,CHAN/MARIA MAGDALENA</t>
  </si>
  <si>
    <t>DEPARTAMENTO DE ENFERMEDADES NO TRANSMISIBLES</t>
  </si>
  <si>
    <t>TEGA670415K54</t>
  </si>
  <si>
    <t>TEGA670415MDGRRN16</t>
  </si>
  <si>
    <t>TREJO,GARCIA/MA. ANGELICA</t>
  </si>
  <si>
    <t>TOAS691227BG4</t>
  </si>
  <si>
    <t>TOAS691227MQRSLM04</t>
  </si>
  <si>
    <t>TOSTA,ALAMILLA/SIOMARA GUADALUPE</t>
  </si>
  <si>
    <t>TOGA7404014BA</t>
  </si>
  <si>
    <t>TOGA740401HQRXMR01</t>
  </si>
  <si>
    <t>TOX,GOMEZ/ARIEL EDUARDO</t>
  </si>
  <si>
    <t>HOSPITAL GENERAL DE CANCUN DR JESÚS KUMATE RODRÍGUEZ</t>
  </si>
  <si>
    <t>TOMA561005MN1</t>
  </si>
  <si>
    <t>TOMA561005HDFLRR00</t>
  </si>
  <si>
    <t>TOLEDO,MIRANDA/ARTURO</t>
  </si>
  <si>
    <t>HOSPITAL GENERAL DE CANCUN CEYE</t>
  </si>
  <si>
    <t>TUGT671015GJ8</t>
  </si>
  <si>
    <t>TUGT671015MYNZNR00</t>
  </si>
  <si>
    <t>TZUC,GONZALEZ/TERESITA DE JESUS</t>
  </si>
  <si>
    <t>HOSPITAL GENERAL DE CANCUN DEPARTAMENTO DE ESTADISTICAS</t>
  </si>
  <si>
    <t>TUPJ630901QN6</t>
  </si>
  <si>
    <t>TUPJ630901HCCRLR01</t>
  </si>
  <si>
    <t>TRUJEQUE,PALOMO/JORGE RAMON</t>
  </si>
  <si>
    <t>UUCM59072265A</t>
  </si>
  <si>
    <t>UUCM590722HDFRRR08</t>
  </si>
  <si>
    <t>URZUA,DE LA CRUZ/MARIO</t>
  </si>
  <si>
    <t>UUHF660414C70</t>
  </si>
  <si>
    <t>UUHF660414HDFRRR03</t>
  </si>
  <si>
    <t>URTUSASTEGUI,HERNANDEZ/JOSE FERNANDO</t>
  </si>
  <si>
    <t>JS1 - CENTRO DE SALUD RURAL BUENAVISTA</t>
  </si>
  <si>
    <t>VACE620921388</t>
  </si>
  <si>
    <t>VACE620921HYNZHD08</t>
  </si>
  <si>
    <t>VAZQUEZ,CHABLE/EDIE ARIEL</t>
  </si>
  <si>
    <t>VACL660920BQ2</t>
  </si>
  <si>
    <t>VACL660920MCCLHD02</t>
  </si>
  <si>
    <t>VALLE,CHI/LEIDY DEL CARMEN</t>
  </si>
  <si>
    <t>HOSPITAL GENERAL DE CANCUN DEPARTAMENTO DE TRABAJO SOCIAL</t>
  </si>
  <si>
    <t>VACZ7809087DA</t>
  </si>
  <si>
    <t>VACZ780908MYNDNM07</t>
  </si>
  <si>
    <t>VADILLO,CANTILLO/ZUEMY ARACELLY</t>
  </si>
  <si>
    <t>VAJG560911L33</t>
  </si>
  <si>
    <t>VAJG560911MYNZMR11</t>
  </si>
  <si>
    <t>VAZQUEZ,JIMENEZ/GRACIELA CONCEPCION</t>
  </si>
  <si>
    <t>HOSPITAL INTEGRAL KANTUNILKIN URGENCIAS</t>
  </si>
  <si>
    <t>VALJ730412II6</t>
  </si>
  <si>
    <t>VALJ730412HVZLZL06</t>
  </si>
  <si>
    <t>VALDES,LOZA/JULIO</t>
  </si>
  <si>
    <t>VALO640311SJA</t>
  </si>
  <si>
    <t>VALO640311MDFZPL01</t>
  </si>
  <si>
    <t>VAZQUEZ,LOPEZ/OLGA</t>
  </si>
  <si>
    <t>HOSPITAL MATERNO INFANTIL MORELOS UNIDAD DE VIGILANCIA EPIDEMIOLÓGICA HOSPITALARIA</t>
  </si>
  <si>
    <t>VAMF560527HJA</t>
  </si>
  <si>
    <t>VAMF560527HCCZRL04</t>
  </si>
  <si>
    <t>VAZQUEZ,MORENO/FELIPE</t>
  </si>
  <si>
    <t>HOSPITAL GENERAL FELIPE CARRILLO PUERTO RECURSOS MATERIALES</t>
  </si>
  <si>
    <t>VAVF700214JI5</t>
  </si>
  <si>
    <t>VAVF700214HMSZRR01</t>
  </si>
  <si>
    <t>VAZQUEZ,VARGAS/FRANCISCO</t>
  </si>
  <si>
    <t>VECV520605C93</t>
  </si>
  <si>
    <t>VECV520605HYNNNC05</t>
  </si>
  <si>
    <t>VENTURA,CANUL/VICTOR MANUEL</t>
  </si>
  <si>
    <t>VIAR700820BE6</t>
  </si>
  <si>
    <t>VIAR700820MQRLKS07</t>
  </si>
  <si>
    <t>VILLEGAS,AKE/MARIA DEL ROSARIO</t>
  </si>
  <si>
    <t>VICH600313BX9</t>
  </si>
  <si>
    <t>VICH600313MVZLSR06</t>
  </si>
  <si>
    <t>VILLEGAS,CASTILLO/HORTENCIA</t>
  </si>
  <si>
    <t>VICL6805122L5</t>
  </si>
  <si>
    <t>VICL680512HVZLVS04</t>
  </si>
  <si>
    <t>VILLEGAS,COVIX/JOSE LUIS</t>
  </si>
  <si>
    <t xml:space="preserve"> M02098</t>
  </si>
  <si>
    <t>VIGJ650914MMA</t>
  </si>
  <si>
    <t>VIGJ650914HYNLNN08</t>
  </si>
  <si>
    <t>VILLANUEVA,GONZALEZ/JUAN JOSE</t>
  </si>
  <si>
    <t>VIMV720514SW8</t>
  </si>
  <si>
    <t>VIMV720514HCCLJC02</t>
  </si>
  <si>
    <t>VILLAMONTE,MEJIA/VICTOR GABRIEL</t>
  </si>
  <si>
    <t>VIRA7210279AA</t>
  </si>
  <si>
    <t>VIRA721027MQRLZN00</t>
  </si>
  <si>
    <t>VILLALOBOS,RUIZ/ANA ISABEL</t>
  </si>
  <si>
    <t>HOSPITAL GENERAL DE CHETUMAL HEMODIALISIS</t>
  </si>
  <si>
    <t>WICV780306KT0</t>
  </si>
  <si>
    <t>WICV780306MQRTMC02</t>
  </si>
  <si>
    <t>WITZIL,CAAMAL/MARIA VICTORIA</t>
  </si>
  <si>
    <t>ZAAR581102CF3</t>
  </si>
  <si>
    <t>ZAAR581102HVZMNF04</t>
  </si>
  <si>
    <t>ZAMUDIO,ANCONA/RAFAEL IGNACIO</t>
  </si>
  <si>
    <t>DEPARTAMENTO DE TESORERÍA</t>
  </si>
  <si>
    <t>ZABA6809014H3</t>
  </si>
  <si>
    <t>ZABA680901MQRPJN02</t>
  </si>
  <si>
    <t>ZAPATA,BOJORQUEZ/ANA IDULVINA</t>
  </si>
  <si>
    <t>JS3 -  CENTRO DE SALUD RURAL CHANCA DERREPENTE</t>
  </si>
  <si>
    <t>ZAGJ640823FY7</t>
  </si>
  <si>
    <t>ZAGJ640823HMNRNM04</t>
  </si>
  <si>
    <t>ZARATE,GONZALEZ/JAIME SILVESTRE</t>
  </si>
  <si>
    <t>JURISDICCION SANITARIA 1 COORDINACIÓN DE INOVACION CALIDAD</t>
  </si>
  <si>
    <t>ZAMV620925UP3</t>
  </si>
  <si>
    <t>ZAMV620925HVZRNC02</t>
  </si>
  <si>
    <t>ZARATE,MONTERO/VICTOR MANUEL</t>
  </si>
  <si>
    <t>CENTRO DE SALUD URBANO NO 1 CANCUN REGION 100</t>
  </si>
  <si>
    <t>ZURF6510032N0</t>
  </si>
  <si>
    <t>ZURF651003HCCNVR05</t>
  </si>
  <si>
    <t>ZUNZA,RIVERO/FRANCISCO</t>
  </si>
  <si>
    <t>PRDE223EAR</t>
  </si>
  <si>
    <t>Precarios</t>
  </si>
  <si>
    <t>REG</t>
  </si>
  <si>
    <t>AASM560518HI9</t>
  </si>
  <si>
    <t>AASM560518HNLLNR07</t>
  </si>
  <si>
    <t>ALVAREZ,SANDOVAL/MARIO</t>
  </si>
  <si>
    <t>REGULARIZADOS [PEF]</t>
  </si>
  <si>
    <t>GASA781127212</t>
  </si>
  <si>
    <t>GASA781127MDFRLR05</t>
  </si>
  <si>
    <t>GARCIA,SALAZAR/AREMY</t>
  </si>
  <si>
    <t>SADC701025E86</t>
  </si>
  <si>
    <t>SADC701025MDFNLL06</t>
  </si>
  <si>
    <t>SANCHEZ,DELGADILLO/CLAUDIA</t>
  </si>
  <si>
    <t>PRDE224EAF</t>
  </si>
  <si>
    <t>CF41061</t>
  </si>
  <si>
    <t>AOBT660319T17</t>
  </si>
  <si>
    <t>AOBT660319HQRLRR09</t>
  </si>
  <si>
    <t>ALCOCER,BRAVO/JOSE TRINIDAD</t>
  </si>
  <si>
    <t>DEPARTAMENTO DE ADMINISTRACIÓN SANITARIA Y ENLACE JURISDICCIONAL</t>
  </si>
  <si>
    <t>CF41056</t>
  </si>
  <si>
    <t>AOCE680916RA5</t>
  </si>
  <si>
    <t>AOCE680916HQRNTD05</t>
  </si>
  <si>
    <t>ANCONA,CETINA/EDILBERTO DEL CARMEN</t>
  </si>
  <si>
    <t>CF41038</t>
  </si>
  <si>
    <t>AULG771019LF2</t>
  </si>
  <si>
    <t>AULG771019HTLGPB06</t>
  </si>
  <si>
    <t>AGUILAR,LOPEZ/GABRIEL</t>
  </si>
  <si>
    <t>COORDINACION DE PROTECCION CONTRA RIESGOS SANITARIOS ZONA SUR</t>
  </si>
  <si>
    <t>CACM710405528</t>
  </si>
  <si>
    <t>CACM710405HYNSRN07</t>
  </si>
  <si>
    <t>CASTRO,CARRILLO/JOSE MANUEL</t>
  </si>
  <si>
    <t>JURISDICCION SANITARIA 1 COORDINACION CONTRA RIESGOS SANITARIOS ZONA SUR</t>
  </si>
  <si>
    <t>CF41062</t>
  </si>
  <si>
    <t>CACT631227AK0</t>
  </si>
  <si>
    <t>CACT631227HQRNHD07</t>
  </si>
  <si>
    <t>CANUL,COHUO/TEODORO</t>
  </si>
  <si>
    <t>GUAG550919PB3</t>
  </si>
  <si>
    <t>GUAG550919HMSTLN03</t>
  </si>
  <si>
    <t>GUTIERREZ,ALCANTARA/GENARO</t>
  </si>
  <si>
    <t>DEPARTAMENTO DE CONTROL SANITARIO Y REGULACIÓN DE SERVICIOS</t>
  </si>
  <si>
    <t>CF41065</t>
  </si>
  <si>
    <t>MEMS650626552</t>
  </si>
  <si>
    <t>MEMS650626HQRNRR06</t>
  </si>
  <si>
    <t>MENDOZA,MORENO/SERGIO</t>
  </si>
  <si>
    <t>MEPG7412157Q8</t>
  </si>
  <si>
    <t>MEPG741215HYNZRB07</t>
  </si>
  <si>
    <t>MEZQUITA,PEREZ/JOSE GABRIEL</t>
  </si>
  <si>
    <t>JEFATURA DE JURISDICCIÓN SANITARIA NO 1</t>
  </si>
  <si>
    <t>CF41030</t>
  </si>
  <si>
    <t>MOME540531KH0</t>
  </si>
  <si>
    <t>MOME540531MVZNRL05</t>
  </si>
  <si>
    <t>MONTIEL,MORA/MARIA ELENA</t>
  </si>
  <si>
    <t>JURISDICCION SANITARIA 2 COORDINACION DE SERVICIOS DE SALUD</t>
  </si>
  <si>
    <t>CF41014</t>
  </si>
  <si>
    <t>MORF6103229X6</t>
  </si>
  <si>
    <t>MORF610322HDFNDR26</t>
  </si>
  <si>
    <t>MONTER,RODRIGUEZ/FERNANDO</t>
  </si>
  <si>
    <t>SAFA621229L75</t>
  </si>
  <si>
    <t>SAFA621229HGRNRN01</t>
  </si>
  <si>
    <t>SANCHEZ,FERNANDEZ/ANGEL</t>
  </si>
  <si>
    <t>SIAF720626FS6</t>
  </si>
  <si>
    <t>SIAF720626HCCMLR03</t>
  </si>
  <si>
    <t>SIMA,ALCALA/FRANCISCO DE JESUS</t>
  </si>
  <si>
    <t>AAEA711130GGA</t>
  </si>
  <si>
    <t>AAEA711130MMNYSR09</t>
  </si>
  <si>
    <t>AYALA,ESTRADA/ARACELI</t>
  </si>
  <si>
    <t>168AA|168EA|201EA|26201</t>
  </si>
  <si>
    <t>AALP581005380</t>
  </si>
  <si>
    <t>AALP581005HVZTXD02</t>
  </si>
  <si>
    <t>ATAXCA,LEO/PEDRO LUIS</t>
  </si>
  <si>
    <t>AIFM640130T90</t>
  </si>
  <si>
    <t>AIFM640130HVZVRR05</t>
  </si>
  <si>
    <t>AVILA,FRIAS/MARTIN TITO</t>
  </si>
  <si>
    <t>BEEJ760711GA6</t>
  </si>
  <si>
    <t>BEEJ760711HQRNSS02</t>
  </si>
  <si>
    <t>BENITEZ,ESPAÑA/JESUS ISIDRO</t>
  </si>
  <si>
    <t>JS1 - CENTRO DE SALUD RURAL BUENA ESPERANZA</t>
  </si>
  <si>
    <t>CAPR640130TI3</t>
  </si>
  <si>
    <t>CAPR640130HYNHDG07</t>
  </si>
  <si>
    <t>CHAN,PADILLA/ROGER EFRAIN</t>
  </si>
  <si>
    <t xml:space="preserve"> M02006</t>
  </si>
  <si>
    <t>CEBR641125Q35</t>
  </si>
  <si>
    <t>CEBR641125HQRRSG09</t>
  </si>
  <si>
    <t>CERVERA,BASTO/ROGELIO ALVARO</t>
  </si>
  <si>
    <t>CULA731206M28</t>
  </si>
  <si>
    <t>CULA731206HYNHPL05</t>
  </si>
  <si>
    <t>CHUC,LOPEZ/JOSE ALBERTO</t>
  </si>
  <si>
    <t xml:space="preserve"> M02054</t>
  </si>
  <si>
    <t>CUPA7711191T5</t>
  </si>
  <si>
    <t>CUPA771119HYNRJD12</t>
  </si>
  <si>
    <t>CRUZ,PUJOL/ADELFO ISMAEL</t>
  </si>
  <si>
    <t xml:space="preserve"> M03004</t>
  </si>
  <si>
    <t>FUPA661006JG2</t>
  </si>
  <si>
    <t>FUPA661006HQRNXN06</t>
  </si>
  <si>
    <t>FUENTES,PIÑA/ANTONIO</t>
  </si>
  <si>
    <t>HOSPITAL GENERAL DE COZUMEL LABORATORIO</t>
  </si>
  <si>
    <t xml:space="preserve"> M02089</t>
  </si>
  <si>
    <t>GATW720807DC4</t>
  </si>
  <si>
    <t>GATW720807HYNRYL00</t>
  </si>
  <si>
    <t>GARMA,TUYU/WILLIAM EDUARDO</t>
  </si>
  <si>
    <t>GOBE701121N74</t>
  </si>
  <si>
    <t>GOBE701121HTCNRN07</t>
  </si>
  <si>
    <t>GONGORA,BARBOZA/JOSE ENRIQUE II</t>
  </si>
  <si>
    <t>HESN680826ML8</t>
  </si>
  <si>
    <t>HESN680826HOCRNL09</t>
  </si>
  <si>
    <t>HERNANDEZ,SANTIAGO/NOEL WILFRIDO</t>
  </si>
  <si>
    <t>KIVJ7004272A8</t>
  </si>
  <si>
    <t>KIVJ700427HQRNLS03</t>
  </si>
  <si>
    <t>KINIL,VALENCIA/JESUS ALBERTO</t>
  </si>
  <si>
    <t>NASA771121TE9</t>
  </si>
  <si>
    <t>NASA771121HVZVND04</t>
  </si>
  <si>
    <t>NAVARRO,SANCHEZ/ADAN KRISSTOFERSON</t>
  </si>
  <si>
    <t>PECF690619F41</t>
  </si>
  <si>
    <t>PECF690619HCSRSR05</t>
  </si>
  <si>
    <t>PEREZ,CASTRO/FRANCISCO SAUL</t>
  </si>
  <si>
    <t>PEOL610930GFA</t>
  </si>
  <si>
    <t>PEOL610930HDFRRS07</t>
  </si>
  <si>
    <t>PEREZ,ORTEGA/LUIS</t>
  </si>
  <si>
    <t>PERP6409152QA</t>
  </si>
  <si>
    <t>PERP640915HVZRMR08</t>
  </si>
  <si>
    <t>PEREZ,RAMIREZ/PORFIRIO JOEL</t>
  </si>
  <si>
    <t>ROCA750914RLA</t>
  </si>
  <si>
    <t>ROCA750914HQRSRM05</t>
  </si>
  <si>
    <t>ROSADO,CORREA/AMED</t>
  </si>
  <si>
    <t>ROVM600111A82</t>
  </si>
  <si>
    <t>ROVM600111HVZCLG07</t>
  </si>
  <si>
    <t>ROCHA,VELA/MIGUEL ANGEL</t>
  </si>
  <si>
    <t>CENTRO DE SALUD URBANO NO 6 CANCUN REGION 99</t>
  </si>
  <si>
    <t>SAYG6209243K2</t>
  </si>
  <si>
    <t>SAYG620924HDFVXL07</t>
  </si>
  <si>
    <t>SAAVEDRA,YAÑEZ/GUILLERMO</t>
  </si>
  <si>
    <t>TERG710711VBA</t>
  </si>
  <si>
    <t>TERG710711HQRCMB03</t>
  </si>
  <si>
    <t>TEC,RAMIREZ/GABRIEL OMAR</t>
  </si>
  <si>
    <t>CSTM</t>
  </si>
  <si>
    <t>CENTRO DE SALUD URBANO NO 1 TULUM CONSULTA EXTERNA</t>
  </si>
  <si>
    <t>UMJO690110F36</t>
  </si>
  <si>
    <t>UXMJ690110HQRCDR06</t>
  </si>
  <si>
    <t>UC,MEDINA/JORGE JUAN</t>
  </si>
  <si>
    <t>CABM800604BT2</t>
  </si>
  <si>
    <t>CABM800604HYNNRG00</t>
  </si>
  <si>
    <t>CANCHE,BRAGA/MIGUEL DE JESUS</t>
  </si>
  <si>
    <t>168AA|168EA|201EA|26201|26202</t>
  </si>
  <si>
    <t>JS1 - CENTRO DE SALUD RURAL DOS AGUADAS</t>
  </si>
  <si>
    <t>GARP6206292C0</t>
  </si>
  <si>
    <t>GARP620629HVZRSD06</t>
  </si>
  <si>
    <t>GARCIA,ROSAS/PEDRO</t>
  </si>
  <si>
    <t>ROGE761215LK5</t>
  </si>
  <si>
    <t>ROGE761215HQRDTL09</t>
  </si>
  <si>
    <t>RODRIGUEZ,GUTIERREZ/ELMER JESUS</t>
  </si>
  <si>
    <t>ROMJ750220UQ7</t>
  </si>
  <si>
    <t>ROMJ750220HOCDRN00</t>
  </si>
  <si>
    <t>RODRIGUEZ,MARTINEZ/JUAN CARLOS</t>
  </si>
  <si>
    <t>ROZR660705259</t>
  </si>
  <si>
    <t>ROZR660705HQRDVF00</t>
  </si>
  <si>
    <t>RODRIGUEZ,ZAVALA/REFUGIO</t>
  </si>
  <si>
    <t>EUMC741011DH0</t>
  </si>
  <si>
    <t>EUMC741011HQRSLR02</t>
  </si>
  <si>
    <t>ESQUIVEL,MELO/CARLOS RAFAEL</t>
  </si>
  <si>
    <t>168AA|168EA|201EA|26201|26203</t>
  </si>
  <si>
    <t>PICL670523SBA</t>
  </si>
  <si>
    <t>PICL670523HQRNSS01</t>
  </si>
  <si>
    <t>PINEDA,CASTILLO/LUIS ENRIQUE</t>
  </si>
  <si>
    <t>CAHM740102CP0</t>
  </si>
  <si>
    <t>CAHM740102HQRMDN09</t>
  </si>
  <si>
    <t>CAMARA,HIDALGO/MANUEL JESUS</t>
  </si>
  <si>
    <t>168AA|168EA|201EA|26202</t>
  </si>
  <si>
    <t>DORA620827QJ3</t>
  </si>
  <si>
    <t>DORA620827HMNMDR08</t>
  </si>
  <si>
    <t>DOMINGUEZ,RODRIGUEZ/ARMANDO</t>
  </si>
  <si>
    <t>GOCJ5712087Y5</t>
  </si>
  <si>
    <t>GOCJ571208HCSMCR07</t>
  </si>
  <si>
    <t>GOMEZ,CICERO/JORGE ENRIQUE</t>
  </si>
  <si>
    <t>HEAL690427JZ8</t>
  </si>
  <si>
    <t>HEAL690427HYNRCS09</t>
  </si>
  <si>
    <t>HEREDIA,ACEVEDO/JOSE LUIS</t>
  </si>
  <si>
    <t>IEAN580606IR2</t>
  </si>
  <si>
    <t>IEAN580606HVZXLR05</t>
  </si>
  <si>
    <t>IXTEPAN,ALONSO/NORBERTO</t>
  </si>
  <si>
    <t>POHD720630LH6</t>
  </si>
  <si>
    <t>POHD720630HYNTWV03</t>
  </si>
  <si>
    <t>POOT,HAW/DAVID FELICIANO</t>
  </si>
  <si>
    <t>HOSPITAL GENERAL FELIPE CARRILLO PUERTO TRABAJO SOCIAL</t>
  </si>
  <si>
    <t>ZAVA610723VA5</t>
  </si>
  <si>
    <t>ZAVA610723HDFRRP02</t>
  </si>
  <si>
    <t>ZARATE,VERONA/APOLINAR</t>
  </si>
  <si>
    <t>ZACA720202FI1</t>
  </si>
  <si>
    <t>ZACA720202HVZRMD03</t>
  </si>
  <si>
    <t>ZARATE,CAMBRANIS/ADOLFO CARLOS</t>
  </si>
  <si>
    <t>168AA|168EA|201EA|26202|26203|26204</t>
  </si>
  <si>
    <t>años</t>
  </si>
  <si>
    <t>empleado</t>
  </si>
  <si>
    <t>plaza</t>
  </si>
  <si>
    <t>nomina</t>
  </si>
  <si>
    <t>20 años</t>
  </si>
  <si>
    <t>40 AÑOS</t>
  </si>
  <si>
    <t>30 AÑOS</t>
  </si>
  <si>
    <t>Observaciones</t>
  </si>
  <si>
    <t>Antiguedad</t>
  </si>
  <si>
    <t>Nombre</t>
  </si>
  <si>
    <t>Empleado</t>
  </si>
  <si>
    <t>Nomina</t>
  </si>
  <si>
    <t>Unidad</t>
  </si>
  <si>
    <t>MARCADA COMO "PAGO SIN MEDALLA" EN ARCHIVO ENVIADO POR DRL</t>
  </si>
  <si>
    <t>BAJA POR CAMBIO DE ADSCRIPCIÓN, SE FUE DEL ESTADO. NO NOS CORRESPONDE PAGARLE</t>
  </si>
  <si>
    <t>EN LISTA DE SRH, NO LOCALIZADOS EN NÓMINA</t>
  </si>
  <si>
    <t>EN NOMINA, NO LOCALIZADOS EN LISTA DE SRH</t>
  </si>
  <si>
    <t xml:space="preserve">EN NOMINA </t>
  </si>
  <si>
    <t>EN LISTA SRH</t>
  </si>
  <si>
    <t>EXISTEN NOMBRES QUE NO CONCUERDAN CON EL NUMERO DE EMPLEADO EN LA LISTA SRH</t>
  </si>
  <si>
    <t>Nombre 2</t>
  </si>
  <si>
    <t>ALVAREZ LOPEZ MIRIAM DE JESUS</t>
  </si>
  <si>
    <t>ARGAEZ NOH GELMY PATRICIA</t>
  </si>
  <si>
    <t>ESTRADA  LUIS ALONSO</t>
  </si>
  <si>
    <t>LEON LANDERO FABIOLA</t>
  </si>
  <si>
    <t>MADERO JARAMILLO BERTHA ALICIA</t>
  </si>
  <si>
    <t>MEDINA CARBAJAL NANCY GUADALUPE</t>
  </si>
  <si>
    <t>SANCHEZ ROJO GRICELDA</t>
  </si>
  <si>
    <t>VENTURA CANUL VICTOR MANUEL</t>
  </si>
  <si>
    <t>GARCIA ROSAS PEDRO</t>
  </si>
  <si>
    <t>zona</t>
  </si>
  <si>
    <t>ZONA</t>
  </si>
  <si>
    <t>numero</t>
  </si>
  <si>
    <t>n</t>
  </si>
  <si>
    <t>Nómina</t>
  </si>
  <si>
    <t>Zona</t>
  </si>
  <si>
    <t>Estado</t>
  </si>
  <si>
    <t>x</t>
  </si>
  <si>
    <t>yy</t>
  </si>
  <si>
    <t>pending</t>
  </si>
  <si>
    <t>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</si>
</sst>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entury Gothic"/>
      <family val="2"/>
    </font>
    <font>
      <sz val="8"/>
      <color theme="1"/>
      <name val="Century Gothic"/>
      <family val="2"/>
    </font>
    <font>
      <sz val="7"/>
      <name val="Century Gothic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6DEE6"/>
        <bgColor indexed="64"/>
      </patternFill>
    </fill>
    <fill>
      <patternFill patternType="solid">
        <fgColor rgb="FFF2C6D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8" fontId="3" fillId="0" borderId="1" xfId="0" applyNumberFormat="1" applyFont="1" applyBorder="1"/>
    <xf numFmtId="8" fontId="5" fillId="0" borderId="0" xfId="0" applyNumberFormat="1" applyFont="1"/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43" fontId="1" fillId="0" borderId="6" xfId="1" applyFont="1" applyBorder="1"/>
    <xf numFmtId="43" fontId="1" fillId="0" borderId="7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43" fontId="1" fillId="0" borderId="9" xfId="1" applyFont="1" applyBorder="1"/>
    <xf numFmtId="43" fontId="1" fillId="0" borderId="10" xfId="0" applyNumberFormat="1" applyFont="1" applyBorder="1"/>
    <xf numFmtId="0" fontId="1" fillId="0" borderId="0" xfId="0" applyFont="1"/>
    <xf numFmtId="0" fontId="1" fillId="0" borderId="11" xfId="0" applyFont="1" applyBorder="1"/>
    <xf numFmtId="0" fontId="1" fillId="0" borderId="13" xfId="0" applyFont="1" applyBorder="1"/>
    <xf numFmtId="9" fontId="7" fillId="4" borderId="4" xfId="2" applyFont="1" applyFill="1" applyBorder="1" applyAlignment="1">
      <alignment horizontal="center" vertical="center"/>
    </xf>
    <xf numFmtId="0" fontId="7" fillId="4" borderId="0" xfId="0" applyFont="1" applyFill="1"/>
    <xf numFmtId="43" fontId="7" fillId="4" borderId="3" xfId="0" applyNumberFormat="1" applyFont="1" applyFill="1" applyBorder="1" applyAlignment="1">
      <alignment vertical="center"/>
    </xf>
    <xf numFmtId="43" fontId="7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6" borderId="3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 applyAlignment="1">
      <alignment horizontal="center"/>
    </xf>
    <xf numFmtId="164" fontId="7" fillId="6" borderId="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3" fontId="1" fillId="0" borderId="16" xfId="1" applyFont="1" applyBorder="1" applyAlignment="1"/>
    <xf numFmtId="43" fontId="1" fillId="0" borderId="9" xfId="1" applyFont="1" applyBorder="1" applyAlignment="1"/>
    <xf numFmtId="0" fontId="1" fillId="0" borderId="18" xfId="0" applyFont="1" applyBorder="1" applyAlignment="1">
      <alignment horizontal="center" vertical="center"/>
    </xf>
    <xf numFmtId="43" fontId="1" fillId="0" borderId="19" xfId="1" applyFont="1" applyBorder="1" applyAlignment="1"/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4" fillId="8" borderId="21" xfId="0" applyFont="1" applyFill="1" applyBorder="1" applyAlignment="1">
      <alignment horizontal="center" vertical="center" wrapText="1" readingOrder="1"/>
    </xf>
    <xf numFmtId="0" fontId="15" fillId="0" borderId="22" xfId="0" applyFont="1" applyBorder="1" applyAlignment="1">
      <alignment horizontal="center" vertical="center" wrapText="1" readingOrder="1"/>
    </xf>
    <xf numFmtId="0" fontId="15" fillId="0" borderId="23" xfId="0" applyFont="1" applyBorder="1" applyAlignment="1">
      <alignment horizontal="center" vertical="center" wrapText="1" readingOrder="1"/>
    </xf>
    <xf numFmtId="0" fontId="14" fillId="9" borderId="24" xfId="0" applyFont="1" applyFill="1" applyBorder="1" applyAlignment="1">
      <alignment horizontal="center" vertical="center" wrapText="1" readingOrder="1"/>
    </xf>
    <xf numFmtId="3" fontId="14" fillId="9" borderId="24" xfId="0" applyNumberFormat="1" applyFont="1" applyFill="1" applyBorder="1" applyAlignment="1">
      <alignment horizontal="center" vertical="center" wrapText="1" readingOrder="1"/>
    </xf>
    <xf numFmtId="43" fontId="0" fillId="0" borderId="0" xfId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7" fillId="0" borderId="0" xfId="0" applyFont="1"/>
    <xf numFmtId="0" fontId="0" fillId="10" borderId="0" xfId="0" applyFill="1"/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11" borderId="0" xfId="0" applyFill="1"/>
    <xf numFmtId="0" fontId="7" fillId="4" borderId="0" xfId="0" applyFont="1" applyFill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64" fontId="1" fillId="0" borderId="13" xfId="2" applyNumberFormat="1" applyFont="1" applyBorder="1" applyAlignment="1">
      <alignment horizontal="center" vertical="center"/>
    </xf>
    <xf numFmtId="164" fontId="1" fillId="0" borderId="0" xfId="2" applyNumberFormat="1" applyFont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3" fontId="1" fillId="5" borderId="11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7" fillId="0" borderId="7" xfId="2" applyNumberFormat="1" applyFont="1" applyBorder="1" applyAlignment="1">
      <alignment horizontal="center" vertical="center"/>
    </xf>
    <xf numFmtId="164" fontId="7" fillId="0" borderId="10" xfId="2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9" fillId="0" borderId="0" xfId="0" applyFont="1"/>
    <xf numFmtId="0" fontId="0" fillId="3" borderId="0" xfId="0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0</xdr:rowOff>
    </xdr:from>
    <xdr:to>
      <xdr:col>9</xdr:col>
      <xdr:colOff>0</xdr:colOff>
      <xdr:row>10</xdr:row>
      <xdr:rowOff>66675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7F88BE0-0E19-9035-7301-28617ADB7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571500"/>
          <a:ext cx="52101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11</xdr:row>
      <xdr:rowOff>104775</xdr:rowOff>
    </xdr:from>
    <xdr:to>
      <xdr:col>8</xdr:col>
      <xdr:colOff>704850</xdr:colOff>
      <xdr:row>18</xdr:row>
      <xdr:rowOff>171450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94AA4F78-2538-621F-020B-050D68A2A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2200275"/>
          <a:ext cx="52101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47625</xdr:colOff>
      <xdr:row>20</xdr:row>
      <xdr:rowOff>38100</xdr:rowOff>
    </xdr:from>
    <xdr:to>
      <xdr:col>8</xdr:col>
      <xdr:colOff>685800</xdr:colOff>
      <xdr:row>27</xdr:row>
      <xdr:rowOff>104775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86A5EF42-1EF1-4170-EC55-03759390F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3848100"/>
          <a:ext cx="52101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29"/>
  <sheetViews>
    <sheetView zoomScale="131" zoomScaleNormal="131" workbookViewId="0">
      <selection activeCell="F3" sqref="F3"/>
    </sheetView>
  </sheetViews>
  <sheetFormatPr baseColWidth="10" defaultRowHeight="15" x14ac:dyDescent="0.25"/>
  <cols>
    <col min="1" max="1" width="4.7109375" style="2" customWidth="1"/>
    <col min="2" max="2" width="12.42578125" style="2" customWidth="1"/>
    <col min="3" max="5" width="7.42578125" style="2" customWidth="1"/>
    <col min="6" max="6" width="32.7109375" customWidth="1"/>
    <col min="7" max="7" width="28.7109375" style="2" customWidth="1"/>
    <col min="8" max="8" width="19.140625" style="2" customWidth="1"/>
    <col min="9" max="9" width="10.85546875" style="2" customWidth="1"/>
    <col min="10" max="10" width="10.85546875" customWidth="1"/>
    <col min="11" max="11" width="15.28515625" customWidth="1"/>
    <col min="13" max="13" width="45" bestFit="1" customWidth="1"/>
    <col min="14" max="14" width="10.85546875" style="2"/>
  </cols>
  <sheetData>
    <row r="2" spans="1:14" s="12" customFormat="1" ht="30.95" customHeight="1" x14ac:dyDescent="0.25">
      <c r="A2" s="9" t="s">
        <v>0</v>
      </c>
      <c r="B2" s="10" t="s">
        <v>1</v>
      </c>
      <c r="C2" s="10" t="s">
        <v>2</v>
      </c>
      <c r="D2" s="10"/>
      <c r="E2" s="10"/>
      <c r="F2" s="11" t="s">
        <v>3</v>
      </c>
      <c r="G2" s="10" t="s">
        <v>4</v>
      </c>
      <c r="H2" s="10" t="s">
        <v>5</v>
      </c>
      <c r="I2" s="13" t="s">
        <v>6</v>
      </c>
      <c r="J2" s="13" t="s">
        <v>875</v>
      </c>
      <c r="K2" s="13" t="s">
        <v>876</v>
      </c>
      <c r="L2" s="57" t="s">
        <v>917</v>
      </c>
      <c r="M2" s="57" t="s">
        <v>1039</v>
      </c>
      <c r="N2" s="58" t="s">
        <v>1040</v>
      </c>
    </row>
    <row r="3" spans="1:14" ht="15.75" x14ac:dyDescent="0.3">
      <c r="A3" s="5">
        <v>1</v>
      </c>
      <c r="B3" s="4" t="s">
        <v>88</v>
      </c>
      <c r="C3" s="1">
        <v>2359</v>
      </c>
      <c r="D3" s="1" t="str">
        <f>_xlfn.XLOOKUP(C3,DOP!K:K,DOP!H:H)</f>
        <v>Federal</v>
      </c>
      <c r="E3" s="1">
        <f>COUNTIF(C:C,C3)</f>
        <v>1</v>
      </c>
      <c r="F3" s="3" t="s">
        <v>529</v>
      </c>
      <c r="G3" s="1" t="s">
        <v>530</v>
      </c>
      <c r="H3" s="5" t="s">
        <v>58</v>
      </c>
      <c r="I3" s="5">
        <v>30</v>
      </c>
      <c r="J3" s="7">
        <v>25000</v>
      </c>
      <c r="K3" s="7">
        <v>4450</v>
      </c>
      <c r="L3" t="s">
        <v>951</v>
      </c>
      <c r="M3" t="s">
        <v>1005</v>
      </c>
      <c r="N3" s="2" t="s">
        <v>923</v>
      </c>
    </row>
    <row r="4" spans="1:14" ht="15.75" x14ac:dyDescent="0.3">
      <c r="A4" s="5">
        <v>2</v>
      </c>
      <c r="B4" s="6" t="s">
        <v>877</v>
      </c>
      <c r="C4" s="1">
        <v>5019</v>
      </c>
      <c r="D4" s="1" t="str">
        <f>_xlfn.XLOOKUP(C4,DOP!K:K,DOP!H:H)</f>
        <v>Federal</v>
      </c>
      <c r="E4" s="1">
        <f t="shared" ref="E4:E67" si="0">COUNTIF(C:C,C4)</f>
        <v>1</v>
      </c>
      <c r="F4" s="3" t="s">
        <v>719</v>
      </c>
      <c r="G4" s="1" t="s">
        <v>720</v>
      </c>
      <c r="H4" s="5" t="s">
        <v>58</v>
      </c>
      <c r="I4" s="5">
        <v>35</v>
      </c>
      <c r="J4" s="7">
        <v>30000</v>
      </c>
      <c r="K4" s="7">
        <v>5880</v>
      </c>
      <c r="L4" t="s">
        <v>951</v>
      </c>
      <c r="M4" t="s">
        <v>1005</v>
      </c>
      <c r="N4" s="2" t="s">
        <v>923</v>
      </c>
    </row>
    <row r="5" spans="1:14" ht="15.75" x14ac:dyDescent="0.3">
      <c r="A5" s="5">
        <v>3</v>
      </c>
      <c r="B5" s="1" t="s">
        <v>88</v>
      </c>
      <c r="C5" s="1">
        <v>5263</v>
      </c>
      <c r="D5" s="1" t="str">
        <f>_xlfn.XLOOKUP(C5,DOP!K:K,DOP!H:H)</f>
        <v>Estatal</v>
      </c>
      <c r="E5" s="1">
        <f t="shared" si="0"/>
        <v>1</v>
      </c>
      <c r="F5" s="3" t="s">
        <v>287</v>
      </c>
      <c r="G5" s="1" t="s">
        <v>288</v>
      </c>
      <c r="H5" s="5" t="s">
        <v>66</v>
      </c>
      <c r="I5" s="5">
        <v>25</v>
      </c>
      <c r="J5" s="7">
        <v>20000</v>
      </c>
      <c r="K5" s="7">
        <v>3950</v>
      </c>
      <c r="L5" t="s">
        <v>967</v>
      </c>
      <c r="M5" t="s">
        <v>1019</v>
      </c>
    </row>
    <row r="6" spans="1:14" ht="15.75" x14ac:dyDescent="0.3">
      <c r="A6" s="5">
        <v>4</v>
      </c>
      <c r="B6" s="1" t="s">
        <v>93</v>
      </c>
      <c r="C6" s="1">
        <v>5167</v>
      </c>
      <c r="D6" s="1" t="str">
        <f>_xlfn.XLOOKUP(C6,DOP!K:K,DOP!H:H)</f>
        <v>Estatal</v>
      </c>
      <c r="E6" s="1">
        <f t="shared" si="0"/>
        <v>1</v>
      </c>
      <c r="F6" s="3" t="s">
        <v>294</v>
      </c>
      <c r="G6" s="1" t="s">
        <v>295</v>
      </c>
      <c r="H6" s="5" t="s">
        <v>66</v>
      </c>
      <c r="I6" s="5">
        <v>25</v>
      </c>
      <c r="J6" s="7">
        <v>20000</v>
      </c>
      <c r="K6" s="7">
        <v>3950</v>
      </c>
      <c r="L6" t="s">
        <v>967</v>
      </c>
      <c r="M6" t="s">
        <v>1019</v>
      </c>
    </row>
    <row r="7" spans="1:14" ht="15.75" x14ac:dyDescent="0.3">
      <c r="A7" s="5">
        <v>5</v>
      </c>
      <c r="B7" s="1" t="s">
        <v>93</v>
      </c>
      <c r="C7" s="1">
        <v>5183</v>
      </c>
      <c r="D7" s="1" t="str">
        <f>_xlfn.XLOOKUP(C7,DOP!K:K,DOP!H:H)</f>
        <v>Estatal</v>
      </c>
      <c r="E7" s="1">
        <f t="shared" si="0"/>
        <v>1</v>
      </c>
      <c r="F7" s="3" t="s">
        <v>296</v>
      </c>
      <c r="G7" s="1" t="s">
        <v>297</v>
      </c>
      <c r="H7" s="5" t="s">
        <v>66</v>
      </c>
      <c r="I7" s="5">
        <v>25</v>
      </c>
      <c r="J7" s="7">
        <v>20000</v>
      </c>
      <c r="K7" s="7">
        <v>3950</v>
      </c>
      <c r="L7" t="s">
        <v>967</v>
      </c>
      <c r="M7" t="s">
        <v>1019</v>
      </c>
    </row>
    <row r="8" spans="1:14" ht="15.75" x14ac:dyDescent="0.3">
      <c r="A8" s="5">
        <v>6</v>
      </c>
      <c r="B8" s="1" t="s">
        <v>11</v>
      </c>
      <c r="C8" s="1">
        <v>5096</v>
      </c>
      <c r="D8" s="1" t="str">
        <f>_xlfn.XLOOKUP(C8,DOP!K:K,DOP!H:H)</f>
        <v>Estatal</v>
      </c>
      <c r="E8" s="1">
        <f t="shared" si="0"/>
        <v>1</v>
      </c>
      <c r="F8" s="3" t="s">
        <v>302</v>
      </c>
      <c r="G8" s="1" t="s">
        <v>303</v>
      </c>
      <c r="H8" s="5" t="s">
        <v>66</v>
      </c>
      <c r="I8" s="5">
        <v>25</v>
      </c>
      <c r="J8" s="7">
        <v>20000</v>
      </c>
      <c r="K8" s="7">
        <v>3950</v>
      </c>
      <c r="L8" t="s">
        <v>967</v>
      </c>
      <c r="M8" t="s">
        <v>1019</v>
      </c>
    </row>
    <row r="9" spans="1:14" ht="15.75" x14ac:dyDescent="0.3">
      <c r="A9" s="5">
        <v>7</v>
      </c>
      <c r="B9" s="6" t="s">
        <v>877</v>
      </c>
      <c r="C9" s="1">
        <v>5304</v>
      </c>
      <c r="D9" s="1" t="str">
        <f>_xlfn.XLOOKUP(C9,DOP!K:K,DOP!H:H)</f>
        <v>Estatal</v>
      </c>
      <c r="E9" s="1">
        <f t="shared" si="0"/>
        <v>1</v>
      </c>
      <c r="F9" s="3" t="s">
        <v>322</v>
      </c>
      <c r="G9" s="1" t="s">
        <v>323</v>
      </c>
      <c r="H9" s="5" t="s">
        <v>66</v>
      </c>
      <c r="I9" s="5">
        <v>25</v>
      </c>
      <c r="J9" s="7">
        <v>20000</v>
      </c>
      <c r="K9" s="7">
        <v>3950</v>
      </c>
      <c r="L9" t="s">
        <v>967</v>
      </c>
      <c r="M9" t="s">
        <v>1019</v>
      </c>
    </row>
    <row r="10" spans="1:14" ht="15.75" x14ac:dyDescent="0.3">
      <c r="A10" s="5">
        <v>8</v>
      </c>
      <c r="B10" s="6" t="s">
        <v>877</v>
      </c>
      <c r="C10" s="1">
        <v>5327</v>
      </c>
      <c r="D10" s="1" t="str">
        <f>_xlfn.XLOOKUP(C10,DOP!K:K,DOP!H:H)</f>
        <v>Estatal</v>
      </c>
      <c r="E10" s="1">
        <f t="shared" si="0"/>
        <v>1</v>
      </c>
      <c r="F10" s="3" t="s">
        <v>324</v>
      </c>
      <c r="G10" s="1" t="s">
        <v>325</v>
      </c>
      <c r="H10" s="5" t="s">
        <v>66</v>
      </c>
      <c r="I10" s="5">
        <v>25</v>
      </c>
      <c r="J10" s="7">
        <v>20000</v>
      </c>
      <c r="K10" s="7">
        <v>3950</v>
      </c>
      <c r="L10" t="s">
        <v>967</v>
      </c>
      <c r="M10" t="s">
        <v>1019</v>
      </c>
    </row>
    <row r="11" spans="1:14" ht="15.75" x14ac:dyDescent="0.3">
      <c r="A11" s="5">
        <v>9</v>
      </c>
      <c r="B11" s="6" t="s">
        <v>877</v>
      </c>
      <c r="C11" s="1">
        <v>5442</v>
      </c>
      <c r="D11" s="1" t="str">
        <f>_xlfn.XLOOKUP(C11,DOP!K:K,DOP!H:H)</f>
        <v>Estatal</v>
      </c>
      <c r="E11" s="1">
        <f t="shared" si="0"/>
        <v>1</v>
      </c>
      <c r="F11" s="3" t="s">
        <v>330</v>
      </c>
      <c r="G11" s="1" t="s">
        <v>331</v>
      </c>
      <c r="H11" s="5" t="s">
        <v>66</v>
      </c>
      <c r="I11" s="5">
        <v>25</v>
      </c>
      <c r="J11" s="7">
        <v>20000</v>
      </c>
      <c r="K11" s="7">
        <v>3950</v>
      </c>
      <c r="L11" t="s">
        <v>967</v>
      </c>
      <c r="M11" t="s">
        <v>1019</v>
      </c>
    </row>
    <row r="12" spans="1:14" ht="15.75" x14ac:dyDescent="0.3">
      <c r="A12" s="5">
        <v>10</v>
      </c>
      <c r="B12" s="6" t="s">
        <v>157</v>
      </c>
      <c r="C12" s="1">
        <v>5174</v>
      </c>
      <c r="D12" s="1" t="str">
        <f>_xlfn.XLOOKUP(C12,DOP!K:K,DOP!H:H)</f>
        <v>Estatal</v>
      </c>
      <c r="E12" s="1">
        <f t="shared" si="0"/>
        <v>1</v>
      </c>
      <c r="F12" s="3" t="s">
        <v>336</v>
      </c>
      <c r="G12" s="1" t="s">
        <v>337</v>
      </c>
      <c r="H12" s="5" t="s">
        <v>66</v>
      </c>
      <c r="I12" s="5">
        <v>25</v>
      </c>
      <c r="J12" s="7">
        <v>20000</v>
      </c>
      <c r="K12" s="7">
        <v>3950</v>
      </c>
      <c r="L12" t="s">
        <v>967</v>
      </c>
      <c r="M12" t="s">
        <v>1019</v>
      </c>
    </row>
    <row r="13" spans="1:14" ht="15.75" x14ac:dyDescent="0.3">
      <c r="A13" s="5">
        <v>11</v>
      </c>
      <c r="B13" s="6" t="s">
        <v>157</v>
      </c>
      <c r="C13" s="1">
        <v>5180</v>
      </c>
      <c r="D13" s="1" t="str">
        <f>_xlfn.XLOOKUP(C13,DOP!K:K,DOP!H:H)</f>
        <v>Estatal</v>
      </c>
      <c r="E13" s="1">
        <f t="shared" si="0"/>
        <v>1</v>
      </c>
      <c r="F13" s="3" t="s">
        <v>338</v>
      </c>
      <c r="G13" s="1" t="s">
        <v>339</v>
      </c>
      <c r="H13" s="5" t="s">
        <v>66</v>
      </c>
      <c r="I13" s="5">
        <v>25</v>
      </c>
      <c r="J13" s="7">
        <v>20000</v>
      </c>
      <c r="K13" s="7">
        <v>3950</v>
      </c>
      <c r="L13" t="s">
        <v>967</v>
      </c>
      <c r="M13" t="s">
        <v>1019</v>
      </c>
    </row>
    <row r="14" spans="1:14" ht="15.75" x14ac:dyDescent="0.3">
      <c r="A14" s="5">
        <v>12</v>
      </c>
      <c r="B14" s="6" t="s">
        <v>157</v>
      </c>
      <c r="C14" s="1">
        <v>5287</v>
      </c>
      <c r="D14" s="1" t="str">
        <f>_xlfn.XLOOKUP(C14,DOP!K:K,DOP!H:H)</f>
        <v>Estatal</v>
      </c>
      <c r="E14" s="1">
        <f t="shared" si="0"/>
        <v>1</v>
      </c>
      <c r="F14" s="3" t="s">
        <v>346</v>
      </c>
      <c r="G14" s="1" t="s">
        <v>347</v>
      </c>
      <c r="H14" s="5" t="s">
        <v>66</v>
      </c>
      <c r="I14" s="5">
        <v>25</v>
      </c>
      <c r="J14" s="7">
        <v>20000</v>
      </c>
      <c r="K14" s="7">
        <v>3950</v>
      </c>
      <c r="L14" t="s">
        <v>967</v>
      </c>
      <c r="M14" t="s">
        <v>1019</v>
      </c>
    </row>
    <row r="15" spans="1:14" ht="15.75" x14ac:dyDescent="0.3">
      <c r="A15" s="5">
        <v>13</v>
      </c>
      <c r="B15" s="1" t="s">
        <v>61</v>
      </c>
      <c r="C15" s="1">
        <v>5076</v>
      </c>
      <c r="D15" s="1" t="str">
        <f>_xlfn.XLOOKUP(C15,DOP!K:K,DOP!H:H)</f>
        <v>Estatal</v>
      </c>
      <c r="E15" s="1">
        <f t="shared" si="0"/>
        <v>1</v>
      </c>
      <c r="F15" s="3" t="s">
        <v>360</v>
      </c>
      <c r="G15" s="1" t="s">
        <v>361</v>
      </c>
      <c r="H15" s="5" t="s">
        <v>66</v>
      </c>
      <c r="I15" s="5">
        <v>25</v>
      </c>
      <c r="J15" s="7">
        <v>20000</v>
      </c>
      <c r="K15" s="7">
        <v>3950</v>
      </c>
      <c r="L15" t="s">
        <v>967</v>
      </c>
      <c r="M15" t="s">
        <v>1019</v>
      </c>
    </row>
    <row r="16" spans="1:14" ht="15.75" x14ac:dyDescent="0.3">
      <c r="A16" s="5">
        <v>14</v>
      </c>
      <c r="B16" s="1" t="s">
        <v>30</v>
      </c>
      <c r="C16" s="1">
        <v>5147</v>
      </c>
      <c r="D16" s="1" t="str">
        <f>_xlfn.XLOOKUP(C16,DOP!K:K,DOP!H:H)</f>
        <v>Estatal</v>
      </c>
      <c r="E16" s="1">
        <f t="shared" si="0"/>
        <v>1</v>
      </c>
      <c r="F16" s="3" t="s">
        <v>368</v>
      </c>
      <c r="G16" s="1" t="s">
        <v>369</v>
      </c>
      <c r="H16" s="5" t="s">
        <v>66</v>
      </c>
      <c r="I16" s="5">
        <v>25</v>
      </c>
      <c r="J16" s="7">
        <v>20000</v>
      </c>
      <c r="K16" s="7">
        <v>3950</v>
      </c>
      <c r="L16" t="s">
        <v>967</v>
      </c>
      <c r="M16" t="s">
        <v>1019</v>
      </c>
    </row>
    <row r="17" spans="1:13" ht="15.75" x14ac:dyDescent="0.3">
      <c r="A17" s="5">
        <v>15</v>
      </c>
      <c r="B17" s="1" t="s">
        <v>377</v>
      </c>
      <c r="C17" s="1">
        <v>5193</v>
      </c>
      <c r="D17" s="1" t="str">
        <f>_xlfn.XLOOKUP(C17,DOP!K:K,DOP!H:H)</f>
        <v>Estatal</v>
      </c>
      <c r="E17" s="1">
        <f t="shared" si="0"/>
        <v>1</v>
      </c>
      <c r="F17" s="3" t="s">
        <v>378</v>
      </c>
      <c r="G17" s="1" t="s">
        <v>379</v>
      </c>
      <c r="H17" s="5" t="s">
        <v>66</v>
      </c>
      <c r="I17" s="5">
        <v>25</v>
      </c>
      <c r="J17" s="7">
        <v>20000</v>
      </c>
      <c r="K17" s="7">
        <v>3950</v>
      </c>
      <c r="L17" t="s">
        <v>967</v>
      </c>
      <c r="M17" t="s">
        <v>1019</v>
      </c>
    </row>
    <row r="18" spans="1:13" ht="15.75" x14ac:dyDescent="0.3">
      <c r="A18" s="5">
        <v>16</v>
      </c>
      <c r="B18" s="1" t="s">
        <v>61</v>
      </c>
      <c r="C18" s="1">
        <v>5264</v>
      </c>
      <c r="D18" s="1" t="str">
        <f>_xlfn.XLOOKUP(C18,DOP!K:K,DOP!H:H)</f>
        <v>Estatal</v>
      </c>
      <c r="E18" s="1">
        <f t="shared" si="0"/>
        <v>1</v>
      </c>
      <c r="F18" s="3" t="s">
        <v>470</v>
      </c>
      <c r="G18" s="1" t="s">
        <v>471</v>
      </c>
      <c r="H18" s="5" t="s">
        <v>879</v>
      </c>
      <c r="I18" s="5">
        <v>25</v>
      </c>
      <c r="J18" s="7">
        <v>20000</v>
      </c>
      <c r="K18" s="7">
        <v>3950</v>
      </c>
      <c r="L18" t="s">
        <v>976</v>
      </c>
      <c r="M18" t="s">
        <v>1028</v>
      </c>
    </row>
    <row r="19" spans="1:13" ht="15.75" x14ac:dyDescent="0.3">
      <c r="A19" s="5">
        <v>17</v>
      </c>
      <c r="B19" s="1" t="s">
        <v>61</v>
      </c>
      <c r="C19" s="1">
        <v>5433</v>
      </c>
      <c r="D19" s="1" t="str">
        <f>_xlfn.XLOOKUP(C19,DOP!K:K,DOP!H:H)</f>
        <v>Estatal</v>
      </c>
      <c r="E19" s="1">
        <f t="shared" si="0"/>
        <v>1</v>
      </c>
      <c r="F19" s="3" t="s">
        <v>488</v>
      </c>
      <c r="G19" s="1" t="s">
        <v>489</v>
      </c>
      <c r="H19" s="5" t="s">
        <v>879</v>
      </c>
      <c r="I19" s="5">
        <v>25</v>
      </c>
      <c r="J19" s="7">
        <v>20000</v>
      </c>
      <c r="K19" s="7">
        <v>3950</v>
      </c>
      <c r="L19" t="s">
        <v>976</v>
      </c>
      <c r="M19" t="s">
        <v>1028</v>
      </c>
    </row>
    <row r="20" spans="1:13" ht="15.75" x14ac:dyDescent="0.3">
      <c r="A20" s="5">
        <v>18</v>
      </c>
      <c r="B20" s="1" t="s">
        <v>61</v>
      </c>
      <c r="C20" s="1">
        <v>5462</v>
      </c>
      <c r="D20" s="1" t="str">
        <f>_xlfn.XLOOKUP(C20,DOP!K:K,DOP!H:H)</f>
        <v>Estatal</v>
      </c>
      <c r="E20" s="1">
        <f t="shared" si="0"/>
        <v>1</v>
      </c>
      <c r="F20" s="3" t="s">
        <v>490</v>
      </c>
      <c r="G20" s="1" t="s">
        <v>491</v>
      </c>
      <c r="H20" s="5" t="s">
        <v>879</v>
      </c>
      <c r="I20" s="5">
        <v>25</v>
      </c>
      <c r="J20" s="7">
        <v>20000</v>
      </c>
      <c r="K20" s="7">
        <v>3950</v>
      </c>
      <c r="L20" t="s">
        <v>976</v>
      </c>
      <c r="M20" t="s">
        <v>1028</v>
      </c>
    </row>
    <row r="21" spans="1:13" ht="15.75" x14ac:dyDescent="0.3">
      <c r="A21" s="5">
        <v>19</v>
      </c>
      <c r="B21" s="1" t="s">
        <v>61</v>
      </c>
      <c r="C21" s="1">
        <v>2917</v>
      </c>
      <c r="D21" s="1" t="str">
        <f>_xlfn.XLOOKUP(C21,DOP!K:K,DOP!H:H)</f>
        <v>Federal</v>
      </c>
      <c r="E21" s="1">
        <f t="shared" si="0"/>
        <v>1</v>
      </c>
      <c r="F21" s="3" t="s">
        <v>645</v>
      </c>
      <c r="G21" s="1" t="s">
        <v>646</v>
      </c>
      <c r="H21" s="5" t="s">
        <v>58</v>
      </c>
      <c r="I21" s="5">
        <v>30</v>
      </c>
      <c r="J21" s="7">
        <v>25000</v>
      </c>
      <c r="K21" s="7">
        <v>4450</v>
      </c>
      <c r="L21" t="s">
        <v>976</v>
      </c>
      <c r="M21" t="s">
        <v>1028</v>
      </c>
    </row>
    <row r="22" spans="1:13" ht="15.75" x14ac:dyDescent="0.3">
      <c r="A22" s="5">
        <v>20</v>
      </c>
      <c r="B22" s="1" t="s">
        <v>69</v>
      </c>
      <c r="C22" s="1">
        <v>3460</v>
      </c>
      <c r="D22" s="1" t="str">
        <f>_xlfn.XLOOKUP(C22,DOP!K:K,DOP!H:H)</f>
        <v>Federal</v>
      </c>
      <c r="E22" s="1">
        <f t="shared" si="0"/>
        <v>1</v>
      </c>
      <c r="F22" s="3" t="s">
        <v>36</v>
      </c>
      <c r="G22" s="1" t="s">
        <v>37</v>
      </c>
      <c r="H22" s="5" t="s">
        <v>58</v>
      </c>
      <c r="I22" s="5">
        <v>20</v>
      </c>
      <c r="J22" s="7">
        <v>15000</v>
      </c>
      <c r="K22" s="7">
        <v>2800</v>
      </c>
      <c r="L22" t="s">
        <v>975</v>
      </c>
      <c r="M22" t="s">
        <v>1027</v>
      </c>
    </row>
    <row r="23" spans="1:13" ht="15.75" x14ac:dyDescent="0.3">
      <c r="A23" s="5">
        <v>21</v>
      </c>
      <c r="B23" s="1" t="s">
        <v>93</v>
      </c>
      <c r="C23" s="1">
        <v>5217</v>
      </c>
      <c r="D23" s="1" t="str">
        <f>_xlfn.XLOOKUP(C23,DOP!K:K,DOP!H:H)</f>
        <v>Estatal</v>
      </c>
      <c r="E23" s="1">
        <f t="shared" si="0"/>
        <v>1</v>
      </c>
      <c r="F23" s="3" t="s">
        <v>390</v>
      </c>
      <c r="G23" s="1" t="s">
        <v>391</v>
      </c>
      <c r="H23" s="5" t="s">
        <v>879</v>
      </c>
      <c r="I23" s="5">
        <v>25</v>
      </c>
      <c r="J23" s="7">
        <v>20000</v>
      </c>
      <c r="K23" s="7">
        <v>3950</v>
      </c>
      <c r="L23" t="s">
        <v>975</v>
      </c>
      <c r="M23" t="s">
        <v>1027</v>
      </c>
    </row>
    <row r="24" spans="1:13" ht="15.75" x14ac:dyDescent="0.3">
      <c r="A24" s="5">
        <v>22</v>
      </c>
      <c r="B24" s="1" t="s">
        <v>72</v>
      </c>
      <c r="C24" s="1">
        <v>5374</v>
      </c>
      <c r="D24" s="1" t="str">
        <f>_xlfn.XLOOKUP(C24,DOP!K:K,DOP!H:H)</f>
        <v>Estatal</v>
      </c>
      <c r="E24" s="1">
        <f t="shared" si="0"/>
        <v>1</v>
      </c>
      <c r="F24" s="3" t="s">
        <v>418</v>
      </c>
      <c r="G24" s="1" t="s">
        <v>419</v>
      </c>
      <c r="H24" s="5" t="s">
        <v>879</v>
      </c>
      <c r="I24" s="5">
        <v>25</v>
      </c>
      <c r="J24" s="7">
        <v>20000</v>
      </c>
      <c r="K24" s="7">
        <v>3950</v>
      </c>
      <c r="L24" t="s">
        <v>975</v>
      </c>
      <c r="M24" t="s">
        <v>1027</v>
      </c>
    </row>
    <row r="25" spans="1:13" ht="15.75" x14ac:dyDescent="0.3">
      <c r="A25" s="5">
        <v>23</v>
      </c>
      <c r="B25" s="1" t="s">
        <v>61</v>
      </c>
      <c r="C25" s="1">
        <v>5153</v>
      </c>
      <c r="D25" s="1" t="str">
        <f>_xlfn.XLOOKUP(C25,DOP!K:K,DOP!H:H)</f>
        <v>Estatal</v>
      </c>
      <c r="E25" s="1">
        <f t="shared" si="0"/>
        <v>1</v>
      </c>
      <c r="F25" s="3" t="s">
        <v>462</v>
      </c>
      <c r="G25" s="1" t="s">
        <v>463</v>
      </c>
      <c r="H25" s="5" t="s">
        <v>879</v>
      </c>
      <c r="I25" s="5">
        <v>25</v>
      </c>
      <c r="J25" s="7">
        <v>20000</v>
      </c>
      <c r="K25" s="7">
        <v>3950</v>
      </c>
      <c r="L25" t="s">
        <v>975</v>
      </c>
      <c r="M25" t="s">
        <v>1027</v>
      </c>
    </row>
    <row r="26" spans="1:13" ht="15.75" x14ac:dyDescent="0.3">
      <c r="A26" s="5">
        <v>24</v>
      </c>
      <c r="B26" s="1" t="s">
        <v>61</v>
      </c>
      <c r="C26" s="1">
        <v>5430</v>
      </c>
      <c r="D26" s="1" t="str">
        <f>_xlfn.XLOOKUP(C26,DOP!K:K,DOP!H:H)</f>
        <v>Estatal</v>
      </c>
      <c r="E26" s="1">
        <f t="shared" si="0"/>
        <v>1</v>
      </c>
      <c r="F26" s="3" t="s">
        <v>486</v>
      </c>
      <c r="G26" s="1" t="s">
        <v>487</v>
      </c>
      <c r="H26" s="5" t="s">
        <v>879</v>
      </c>
      <c r="I26" s="5">
        <v>25</v>
      </c>
      <c r="J26" s="7">
        <v>20000</v>
      </c>
      <c r="K26" s="7">
        <v>3950</v>
      </c>
      <c r="L26" t="s">
        <v>975</v>
      </c>
      <c r="M26" t="s">
        <v>1027</v>
      </c>
    </row>
    <row r="27" spans="1:13" ht="15.75" x14ac:dyDescent="0.3">
      <c r="A27" s="5">
        <v>25</v>
      </c>
      <c r="B27" s="1" t="s">
        <v>370</v>
      </c>
      <c r="C27" s="1">
        <v>5085</v>
      </c>
      <c r="D27" s="1" t="str">
        <f>_xlfn.XLOOKUP(C27,DOP!K:K,DOP!H:H)</f>
        <v>Estatal</v>
      </c>
      <c r="E27" s="1">
        <f t="shared" si="0"/>
        <v>1</v>
      </c>
      <c r="F27" s="3" t="s">
        <v>511</v>
      </c>
      <c r="G27" s="1" t="s">
        <v>512</v>
      </c>
      <c r="H27" s="5" t="s">
        <v>879</v>
      </c>
      <c r="I27" s="5">
        <v>25</v>
      </c>
      <c r="J27" s="7">
        <v>20000</v>
      </c>
      <c r="K27" s="7">
        <v>3950</v>
      </c>
      <c r="L27" t="s">
        <v>975</v>
      </c>
      <c r="M27" t="s">
        <v>1027</v>
      </c>
    </row>
    <row r="28" spans="1:13" ht="15.75" x14ac:dyDescent="0.3">
      <c r="A28" s="5">
        <v>26</v>
      </c>
      <c r="B28" s="1" t="s">
        <v>370</v>
      </c>
      <c r="C28" s="1">
        <v>5214</v>
      </c>
      <c r="D28" s="1" t="str">
        <f>_xlfn.XLOOKUP(C28,DOP!K:K,DOP!H:H)</f>
        <v>Estatal</v>
      </c>
      <c r="E28" s="1">
        <f t="shared" si="0"/>
        <v>1</v>
      </c>
      <c r="F28" s="3" t="s">
        <v>513</v>
      </c>
      <c r="G28" s="1" t="s">
        <v>514</v>
      </c>
      <c r="H28" s="5" t="s">
        <v>879</v>
      </c>
      <c r="I28" s="5">
        <v>25</v>
      </c>
      <c r="J28" s="7">
        <v>20000</v>
      </c>
      <c r="K28" s="7">
        <v>3950</v>
      </c>
      <c r="L28" t="s">
        <v>975</v>
      </c>
      <c r="M28" t="s">
        <v>1027</v>
      </c>
    </row>
    <row r="29" spans="1:13" ht="15.75" x14ac:dyDescent="0.3">
      <c r="A29" s="5">
        <v>27</v>
      </c>
      <c r="B29" s="1" t="s">
        <v>370</v>
      </c>
      <c r="C29" s="1">
        <v>5436</v>
      </c>
      <c r="D29" s="1" t="str">
        <f>_xlfn.XLOOKUP(C29,DOP!K:K,DOP!H:H)</f>
        <v>Estatal</v>
      </c>
      <c r="E29" s="1">
        <f t="shared" si="0"/>
        <v>1</v>
      </c>
      <c r="F29" s="3" t="s">
        <v>519</v>
      </c>
      <c r="G29" s="1" t="s">
        <v>520</v>
      </c>
      <c r="H29" s="5" t="s">
        <v>879</v>
      </c>
      <c r="I29" s="5">
        <v>25</v>
      </c>
      <c r="J29" s="7">
        <v>20000</v>
      </c>
      <c r="K29" s="7">
        <v>3950</v>
      </c>
      <c r="L29" t="s">
        <v>975</v>
      </c>
      <c r="M29" t="s">
        <v>1027</v>
      </c>
    </row>
    <row r="30" spans="1:13" ht="15.75" x14ac:dyDescent="0.3">
      <c r="A30" s="5">
        <v>28</v>
      </c>
      <c r="B30" s="1" t="s">
        <v>377</v>
      </c>
      <c r="C30" s="1">
        <v>5168</v>
      </c>
      <c r="D30" s="1" t="str">
        <f>_xlfn.XLOOKUP(C30,DOP!K:K,DOP!H:H)</f>
        <v>Estatal</v>
      </c>
      <c r="E30" s="1">
        <f t="shared" si="0"/>
        <v>1</v>
      </c>
      <c r="F30" s="3" t="s">
        <v>525</v>
      </c>
      <c r="G30" s="1" t="s">
        <v>526</v>
      </c>
      <c r="H30" s="5" t="s">
        <v>879</v>
      </c>
      <c r="I30" s="5">
        <v>25</v>
      </c>
      <c r="J30" s="7">
        <v>20000</v>
      </c>
      <c r="K30" s="7">
        <v>3950</v>
      </c>
      <c r="L30" t="s">
        <v>975</v>
      </c>
      <c r="M30" t="s">
        <v>1027</v>
      </c>
    </row>
    <row r="31" spans="1:13" ht="15.75" x14ac:dyDescent="0.3">
      <c r="A31" s="5">
        <v>29</v>
      </c>
      <c r="B31" s="1" t="s">
        <v>377</v>
      </c>
      <c r="C31" s="1">
        <v>5510</v>
      </c>
      <c r="D31" s="1" t="str">
        <f>_xlfn.XLOOKUP(C31,DOP!K:K,DOP!H:H)</f>
        <v>Estatal</v>
      </c>
      <c r="E31" s="1">
        <f t="shared" si="0"/>
        <v>1</v>
      </c>
      <c r="F31" s="3" t="s">
        <v>527</v>
      </c>
      <c r="G31" s="1" t="s">
        <v>528</v>
      </c>
      <c r="H31" s="5" t="s">
        <v>879</v>
      </c>
      <c r="I31" s="5">
        <v>25</v>
      </c>
      <c r="J31" s="7">
        <v>20000</v>
      </c>
      <c r="K31" s="7">
        <v>3950</v>
      </c>
      <c r="L31" t="s">
        <v>975</v>
      </c>
      <c r="M31" t="s">
        <v>1027</v>
      </c>
    </row>
    <row r="32" spans="1:13" ht="15.75" x14ac:dyDescent="0.3">
      <c r="A32" s="5">
        <v>30</v>
      </c>
      <c r="B32" s="6" t="s">
        <v>877</v>
      </c>
      <c r="C32" s="1">
        <v>2842</v>
      </c>
      <c r="D32" s="1" t="str">
        <f>_xlfn.XLOOKUP(C32,DOP!K:K,DOP!H:H)</f>
        <v>Federal</v>
      </c>
      <c r="E32" s="1">
        <f t="shared" si="0"/>
        <v>1</v>
      </c>
      <c r="F32" s="3" t="s">
        <v>711</v>
      </c>
      <c r="G32" s="1" t="s">
        <v>712</v>
      </c>
      <c r="H32" s="5" t="s">
        <v>58</v>
      </c>
      <c r="I32" s="5">
        <v>35</v>
      </c>
      <c r="J32" s="7">
        <v>30000</v>
      </c>
      <c r="K32" s="7">
        <v>5880</v>
      </c>
      <c r="L32" t="s">
        <v>975</v>
      </c>
      <c r="M32" t="s">
        <v>1027</v>
      </c>
    </row>
    <row r="33" spans="1:13" ht="15.75" x14ac:dyDescent="0.3">
      <c r="A33" s="5">
        <v>31</v>
      </c>
      <c r="B33" s="1" t="s">
        <v>11</v>
      </c>
      <c r="C33" s="1">
        <v>4758</v>
      </c>
      <c r="D33" s="1" t="str">
        <f>_xlfn.XLOOKUP(C33,DOP!K:K,DOP!H:H)</f>
        <v>Federal</v>
      </c>
      <c r="E33" s="1">
        <f t="shared" si="0"/>
        <v>1</v>
      </c>
      <c r="F33" s="3" t="s">
        <v>22</v>
      </c>
      <c r="G33" s="1" t="s">
        <v>23</v>
      </c>
      <c r="H33" s="5" t="s">
        <v>58</v>
      </c>
      <c r="I33" s="5">
        <v>20</v>
      </c>
      <c r="J33" s="7">
        <v>15000</v>
      </c>
      <c r="K33" s="7">
        <v>2800</v>
      </c>
      <c r="L33" t="s">
        <v>974</v>
      </c>
      <c r="M33" t="s">
        <v>1026</v>
      </c>
    </row>
    <row r="34" spans="1:13" ht="15.75" x14ac:dyDescent="0.3">
      <c r="A34" s="5">
        <v>32</v>
      </c>
      <c r="B34" s="1" t="s">
        <v>61</v>
      </c>
      <c r="C34" s="1">
        <v>2472</v>
      </c>
      <c r="D34" s="1" t="str">
        <f>_xlfn.XLOOKUP(C34,DOP!K:K,DOP!H:H)</f>
        <v>Federal</v>
      </c>
      <c r="E34" s="1">
        <f t="shared" si="0"/>
        <v>1</v>
      </c>
      <c r="F34" s="3" t="s">
        <v>42</v>
      </c>
      <c r="G34" s="1" t="s">
        <v>43</v>
      </c>
      <c r="H34" s="5" t="s">
        <v>58</v>
      </c>
      <c r="I34" s="5">
        <v>20</v>
      </c>
      <c r="J34" s="7">
        <v>15000</v>
      </c>
      <c r="K34" s="7">
        <v>2800</v>
      </c>
      <c r="L34" t="s">
        <v>974</v>
      </c>
      <c r="M34" t="s">
        <v>1026</v>
      </c>
    </row>
    <row r="35" spans="1:13" ht="15.75" x14ac:dyDescent="0.3">
      <c r="A35" s="5">
        <v>33</v>
      </c>
      <c r="B35" s="1" t="s">
        <v>494</v>
      </c>
      <c r="C35" s="1">
        <v>3081</v>
      </c>
      <c r="D35" s="1" t="str">
        <f>_xlfn.XLOOKUP(C35,DOP!K:K,DOP!H:H)</f>
        <v>Federal</v>
      </c>
      <c r="E35" s="1">
        <f t="shared" si="0"/>
        <v>1</v>
      </c>
      <c r="F35" s="3" t="s">
        <v>56</v>
      </c>
      <c r="G35" s="1" t="s">
        <v>57</v>
      </c>
      <c r="H35" s="5" t="s">
        <v>58</v>
      </c>
      <c r="I35" s="5">
        <v>20</v>
      </c>
      <c r="J35" s="7">
        <v>15000</v>
      </c>
      <c r="K35" s="7">
        <v>2800</v>
      </c>
      <c r="L35" t="s">
        <v>974</v>
      </c>
      <c r="M35" t="s">
        <v>1026</v>
      </c>
    </row>
    <row r="36" spans="1:13" ht="15.75" x14ac:dyDescent="0.3">
      <c r="A36" s="5">
        <v>34</v>
      </c>
      <c r="B36" s="1" t="s">
        <v>11</v>
      </c>
      <c r="C36" s="1">
        <v>3609</v>
      </c>
      <c r="D36" s="1" t="str">
        <f>_xlfn.XLOOKUP(C36,DOP!K:K,DOP!H:H)</f>
        <v>Federal</v>
      </c>
      <c r="E36" s="1">
        <f t="shared" si="0"/>
        <v>1</v>
      </c>
      <c r="F36" s="3" t="s">
        <v>140</v>
      </c>
      <c r="G36" s="1" t="s">
        <v>141</v>
      </c>
      <c r="H36" s="5" t="s">
        <v>58</v>
      </c>
      <c r="I36" s="5">
        <v>25</v>
      </c>
      <c r="J36" s="7">
        <v>20000</v>
      </c>
      <c r="K36" s="7">
        <v>3950</v>
      </c>
      <c r="L36" t="s">
        <v>974</v>
      </c>
      <c r="M36" t="s">
        <v>1026</v>
      </c>
    </row>
    <row r="37" spans="1:13" ht="15.75" x14ac:dyDescent="0.3">
      <c r="A37" s="5">
        <v>35</v>
      </c>
      <c r="B37" s="1" t="s">
        <v>33</v>
      </c>
      <c r="C37" s="1">
        <v>2013</v>
      </c>
      <c r="D37" s="1" t="str">
        <f>_xlfn.XLOOKUP(C37,DOP!K:K,DOP!H:H)</f>
        <v>Federal</v>
      </c>
      <c r="E37" s="1">
        <f t="shared" si="0"/>
        <v>1</v>
      </c>
      <c r="F37" s="3" t="s">
        <v>164</v>
      </c>
      <c r="G37" s="1" t="s">
        <v>165</v>
      </c>
      <c r="H37" s="5" t="s">
        <v>58</v>
      </c>
      <c r="I37" s="5">
        <v>25</v>
      </c>
      <c r="J37" s="7">
        <v>20000</v>
      </c>
      <c r="K37" s="7">
        <v>3950</v>
      </c>
      <c r="L37" t="s">
        <v>974</v>
      </c>
      <c r="M37" t="s">
        <v>1026</v>
      </c>
    </row>
    <row r="38" spans="1:13" ht="15.75" x14ac:dyDescent="0.3">
      <c r="A38" s="5">
        <v>36</v>
      </c>
      <c r="B38" s="1" t="s">
        <v>11</v>
      </c>
      <c r="C38" s="1">
        <v>5151</v>
      </c>
      <c r="D38" s="1" t="str">
        <f>_xlfn.XLOOKUP(C38,DOP!K:K,DOP!H:H)</f>
        <v>Estatal</v>
      </c>
      <c r="E38" s="1">
        <f t="shared" si="0"/>
        <v>1</v>
      </c>
      <c r="F38" s="3" t="s">
        <v>406</v>
      </c>
      <c r="G38" s="1" t="s">
        <v>407</v>
      </c>
      <c r="H38" s="5" t="s">
        <v>879</v>
      </c>
      <c r="I38" s="5">
        <v>25</v>
      </c>
      <c r="J38" s="7">
        <v>20000</v>
      </c>
      <c r="K38" s="7">
        <v>3950</v>
      </c>
      <c r="L38" t="s">
        <v>974</v>
      </c>
      <c r="M38" t="s">
        <v>1026</v>
      </c>
    </row>
    <row r="39" spans="1:13" ht="15.75" x14ac:dyDescent="0.3">
      <c r="A39" s="5">
        <v>37</v>
      </c>
      <c r="B39" s="1" t="s">
        <v>11</v>
      </c>
      <c r="C39" s="1">
        <v>5271</v>
      </c>
      <c r="D39" s="1" t="str">
        <f>_xlfn.XLOOKUP(C39,DOP!K:K,DOP!H:H)</f>
        <v>Estatal</v>
      </c>
      <c r="E39" s="1">
        <f t="shared" si="0"/>
        <v>1</v>
      </c>
      <c r="F39" s="3" t="s">
        <v>412</v>
      </c>
      <c r="G39" s="1" t="s">
        <v>413</v>
      </c>
      <c r="H39" s="5" t="s">
        <v>879</v>
      </c>
      <c r="I39" s="5">
        <v>25</v>
      </c>
      <c r="J39" s="7">
        <v>20000</v>
      </c>
      <c r="K39" s="7">
        <v>3950</v>
      </c>
      <c r="L39" t="s">
        <v>974</v>
      </c>
      <c r="M39" t="s">
        <v>1026</v>
      </c>
    </row>
    <row r="40" spans="1:13" ht="15.75" x14ac:dyDescent="0.3">
      <c r="A40" s="5">
        <v>38</v>
      </c>
      <c r="B40" s="1" t="s">
        <v>11</v>
      </c>
      <c r="C40" s="1">
        <v>5332</v>
      </c>
      <c r="D40" s="1" t="str">
        <f>_xlfn.XLOOKUP(C40,DOP!K:K,DOP!H:H)</f>
        <v>Estatal</v>
      </c>
      <c r="E40" s="1">
        <f t="shared" si="0"/>
        <v>1</v>
      </c>
      <c r="F40" s="3" t="s">
        <v>414</v>
      </c>
      <c r="G40" s="1" t="s">
        <v>415</v>
      </c>
      <c r="H40" s="5" t="s">
        <v>879</v>
      </c>
      <c r="I40" s="5">
        <v>25</v>
      </c>
      <c r="J40" s="7">
        <v>20000</v>
      </c>
      <c r="K40" s="7">
        <v>3950</v>
      </c>
      <c r="L40" t="s">
        <v>974</v>
      </c>
      <c r="M40" t="s">
        <v>1026</v>
      </c>
    </row>
    <row r="41" spans="1:13" ht="15.75" x14ac:dyDescent="0.3">
      <c r="A41" s="5">
        <v>39</v>
      </c>
      <c r="B41" s="1" t="s">
        <v>72</v>
      </c>
      <c r="C41" s="1">
        <v>5064</v>
      </c>
      <c r="D41" s="1" t="str">
        <f>_xlfn.XLOOKUP(C41,DOP!K:K,DOP!H:H)</f>
        <v>Estatal</v>
      </c>
      <c r="E41" s="1">
        <f t="shared" si="0"/>
        <v>1</v>
      </c>
      <c r="F41" s="3" t="s">
        <v>416</v>
      </c>
      <c r="G41" s="1" t="s">
        <v>417</v>
      </c>
      <c r="H41" s="5" t="s">
        <v>879</v>
      </c>
      <c r="I41" s="5">
        <v>25</v>
      </c>
      <c r="J41" s="7">
        <v>20000</v>
      </c>
      <c r="K41" s="7">
        <v>3950</v>
      </c>
      <c r="L41" t="s">
        <v>974</v>
      </c>
      <c r="M41" t="s">
        <v>1026</v>
      </c>
    </row>
    <row r="42" spans="1:13" ht="15.75" x14ac:dyDescent="0.3">
      <c r="A42" s="5">
        <v>40</v>
      </c>
      <c r="B42" s="1" t="s">
        <v>61</v>
      </c>
      <c r="C42" s="1">
        <v>5129</v>
      </c>
      <c r="D42" s="1" t="str">
        <f>_xlfn.XLOOKUP(C42,DOP!K:K,DOP!H:H)</f>
        <v>Estatal</v>
      </c>
      <c r="E42" s="1">
        <f t="shared" si="0"/>
        <v>1</v>
      </c>
      <c r="F42" s="3" t="s">
        <v>456</v>
      </c>
      <c r="G42" s="1" t="s">
        <v>457</v>
      </c>
      <c r="H42" s="5" t="s">
        <v>879</v>
      </c>
      <c r="I42" s="5">
        <v>25</v>
      </c>
      <c r="J42" s="7">
        <v>20000</v>
      </c>
      <c r="K42" s="7">
        <v>3950</v>
      </c>
      <c r="L42" t="s">
        <v>974</v>
      </c>
      <c r="M42" t="s">
        <v>1026</v>
      </c>
    </row>
    <row r="43" spans="1:13" ht="15.75" x14ac:dyDescent="0.3">
      <c r="A43" s="5">
        <v>41</v>
      </c>
      <c r="B43" s="1" t="s">
        <v>61</v>
      </c>
      <c r="C43" s="1">
        <v>5358</v>
      </c>
      <c r="D43" s="1" t="str">
        <f>_xlfn.XLOOKUP(C43,DOP!K:K,DOP!H:H)</f>
        <v>Estatal</v>
      </c>
      <c r="E43" s="1">
        <f t="shared" si="0"/>
        <v>1</v>
      </c>
      <c r="F43" s="3" t="s">
        <v>476</v>
      </c>
      <c r="G43" s="1" t="s">
        <v>477</v>
      </c>
      <c r="H43" s="5" t="s">
        <v>879</v>
      </c>
      <c r="I43" s="5">
        <v>25</v>
      </c>
      <c r="J43" s="7">
        <v>20000</v>
      </c>
      <c r="K43" s="7">
        <v>3950</v>
      </c>
      <c r="L43" t="s">
        <v>974</v>
      </c>
      <c r="M43" t="s">
        <v>1026</v>
      </c>
    </row>
    <row r="44" spans="1:13" ht="15.75" x14ac:dyDescent="0.3">
      <c r="A44" s="5">
        <v>42</v>
      </c>
      <c r="B44" s="1" t="s">
        <v>377</v>
      </c>
      <c r="C44" s="1">
        <v>5087</v>
      </c>
      <c r="D44" s="1" t="str">
        <f>_xlfn.XLOOKUP(C44,DOP!K:K,DOP!H:H)</f>
        <v>Estatal</v>
      </c>
      <c r="E44" s="1">
        <f t="shared" si="0"/>
        <v>1</v>
      </c>
      <c r="F44" s="3" t="s">
        <v>521</v>
      </c>
      <c r="G44" s="1" t="s">
        <v>522</v>
      </c>
      <c r="H44" s="5" t="s">
        <v>879</v>
      </c>
      <c r="I44" s="5">
        <v>25</v>
      </c>
      <c r="J44" s="7">
        <v>20000</v>
      </c>
      <c r="K44" s="7">
        <v>3950</v>
      </c>
      <c r="L44" t="s">
        <v>974</v>
      </c>
      <c r="M44" t="s">
        <v>1026</v>
      </c>
    </row>
    <row r="45" spans="1:13" ht="15.75" x14ac:dyDescent="0.3">
      <c r="A45" s="5">
        <v>43</v>
      </c>
      <c r="B45" s="1" t="s">
        <v>377</v>
      </c>
      <c r="C45" s="1">
        <v>5100</v>
      </c>
      <c r="D45" s="1" t="str">
        <f>_xlfn.XLOOKUP(C45,DOP!K:K,DOP!H:H)</f>
        <v>Estatal</v>
      </c>
      <c r="E45" s="1">
        <f t="shared" si="0"/>
        <v>1</v>
      </c>
      <c r="F45" s="3" t="s">
        <v>523</v>
      </c>
      <c r="G45" s="1" t="s">
        <v>524</v>
      </c>
      <c r="H45" s="5" t="s">
        <v>879</v>
      </c>
      <c r="I45" s="5">
        <v>25</v>
      </c>
      <c r="J45" s="7">
        <v>20000</v>
      </c>
      <c r="K45" s="7">
        <v>3950</v>
      </c>
      <c r="L45" t="s">
        <v>974</v>
      </c>
      <c r="M45" t="s">
        <v>1026</v>
      </c>
    </row>
    <row r="46" spans="1:13" ht="15.75" x14ac:dyDescent="0.3">
      <c r="A46" s="5">
        <v>44</v>
      </c>
      <c r="B46" s="1" t="s">
        <v>61</v>
      </c>
      <c r="C46" s="1">
        <v>236</v>
      </c>
      <c r="D46" s="1" t="str">
        <f>_xlfn.XLOOKUP(C46,DOP!K:K,DOP!H:H)</f>
        <v>Federal</v>
      </c>
      <c r="E46" s="1">
        <f t="shared" si="0"/>
        <v>1</v>
      </c>
      <c r="F46" s="3" t="s">
        <v>631</v>
      </c>
      <c r="G46" s="1" t="s">
        <v>632</v>
      </c>
      <c r="H46" s="5" t="s">
        <v>58</v>
      </c>
      <c r="I46" s="5">
        <v>30</v>
      </c>
      <c r="J46" s="7">
        <v>25000</v>
      </c>
      <c r="K46" s="7">
        <v>4450</v>
      </c>
      <c r="L46" t="s">
        <v>974</v>
      </c>
      <c r="M46" t="s">
        <v>1026</v>
      </c>
    </row>
    <row r="47" spans="1:13" ht="15.75" x14ac:dyDescent="0.3">
      <c r="A47" s="5">
        <v>45</v>
      </c>
      <c r="B47" s="1" t="s">
        <v>61</v>
      </c>
      <c r="C47" s="1">
        <v>2471</v>
      </c>
      <c r="D47" s="1" t="str">
        <f>_xlfn.XLOOKUP(C47,DOP!K:K,DOP!H:H)</f>
        <v>Federal</v>
      </c>
      <c r="E47" s="1">
        <f t="shared" si="0"/>
        <v>1</v>
      </c>
      <c r="F47" s="3" t="s">
        <v>643</v>
      </c>
      <c r="G47" s="1" t="s">
        <v>644</v>
      </c>
      <c r="H47" s="5" t="s">
        <v>58</v>
      </c>
      <c r="I47" s="5">
        <v>30</v>
      </c>
      <c r="J47" s="7">
        <v>25000</v>
      </c>
      <c r="K47" s="7">
        <v>4450</v>
      </c>
      <c r="L47" t="s">
        <v>974</v>
      </c>
      <c r="M47" t="s">
        <v>1026</v>
      </c>
    </row>
    <row r="48" spans="1:13" ht="15.75" x14ac:dyDescent="0.3">
      <c r="A48" s="5">
        <v>46</v>
      </c>
      <c r="B48" s="1" t="s">
        <v>61</v>
      </c>
      <c r="C48" s="1">
        <v>3766</v>
      </c>
      <c r="D48" s="1" t="str">
        <f>_xlfn.XLOOKUP(C48,DOP!K:K,DOP!H:H)</f>
        <v>Federal</v>
      </c>
      <c r="E48" s="1">
        <f t="shared" si="0"/>
        <v>1</v>
      </c>
      <c r="F48" s="3" t="s">
        <v>647</v>
      </c>
      <c r="G48" s="1" t="s">
        <v>648</v>
      </c>
      <c r="H48" s="5" t="s">
        <v>58</v>
      </c>
      <c r="I48" s="5">
        <v>30</v>
      </c>
      <c r="J48" s="7">
        <v>25000</v>
      </c>
      <c r="K48" s="7">
        <v>4450</v>
      </c>
      <c r="L48" t="s">
        <v>974</v>
      </c>
      <c r="M48" t="s">
        <v>1026</v>
      </c>
    </row>
    <row r="49" spans="1:13" ht="15.75" x14ac:dyDescent="0.3">
      <c r="A49" s="5">
        <v>47</v>
      </c>
      <c r="B49" s="1" t="s">
        <v>93</v>
      </c>
      <c r="C49" s="1">
        <v>71</v>
      </c>
      <c r="D49" s="1" t="str">
        <f>_xlfn.XLOOKUP(C49,DOP!K:K,DOP!H:H)</f>
        <v>Federal</v>
      </c>
      <c r="E49" s="1">
        <f t="shared" si="0"/>
        <v>1</v>
      </c>
      <c r="F49" s="3" t="s">
        <v>691</v>
      </c>
      <c r="G49" s="1" t="s">
        <v>692</v>
      </c>
      <c r="H49" s="5" t="s">
        <v>58</v>
      </c>
      <c r="I49" s="5">
        <v>35</v>
      </c>
      <c r="J49" s="7">
        <v>30000</v>
      </c>
      <c r="K49" s="7">
        <v>5880</v>
      </c>
      <c r="L49" t="s">
        <v>974</v>
      </c>
      <c r="M49" t="s">
        <v>1026</v>
      </c>
    </row>
    <row r="50" spans="1:13" ht="15.75" x14ac:dyDescent="0.3">
      <c r="A50" s="5">
        <v>48</v>
      </c>
      <c r="B50" s="1" t="s">
        <v>69</v>
      </c>
      <c r="C50" s="1">
        <v>3934</v>
      </c>
      <c r="D50" s="1" t="str">
        <f>_xlfn.XLOOKUP(C50,DOP!K:K,DOP!H:H)</f>
        <v>Federal</v>
      </c>
      <c r="E50" s="1">
        <f t="shared" si="0"/>
        <v>1</v>
      </c>
      <c r="F50" s="3" t="s">
        <v>799</v>
      </c>
      <c r="G50" s="1" t="s">
        <v>800</v>
      </c>
      <c r="H50" s="5" t="s">
        <v>58</v>
      </c>
      <c r="I50" s="5">
        <v>35</v>
      </c>
      <c r="J50" s="7">
        <v>30000</v>
      </c>
      <c r="K50" s="7">
        <v>5880</v>
      </c>
      <c r="L50" t="s">
        <v>974</v>
      </c>
      <c r="M50" t="s">
        <v>1026</v>
      </c>
    </row>
    <row r="51" spans="1:13" ht="15.75" x14ac:dyDescent="0.3">
      <c r="A51" s="5">
        <v>49</v>
      </c>
      <c r="B51" s="1" t="s">
        <v>11</v>
      </c>
      <c r="C51" s="1">
        <v>4557</v>
      </c>
      <c r="D51" s="1" t="str">
        <f>_xlfn.XLOOKUP(C51,DOP!K:K,DOP!H:H)</f>
        <v>Federal</v>
      </c>
      <c r="E51" s="1">
        <f t="shared" si="0"/>
        <v>1</v>
      </c>
      <c r="F51" s="3" t="s">
        <v>104</v>
      </c>
      <c r="G51" s="1" t="s">
        <v>105</v>
      </c>
      <c r="H51" s="5" t="s">
        <v>58</v>
      </c>
      <c r="I51" s="5">
        <v>25</v>
      </c>
      <c r="J51" s="7">
        <v>20000</v>
      </c>
      <c r="K51" s="7">
        <v>3950</v>
      </c>
      <c r="L51" t="s">
        <v>973</v>
      </c>
      <c r="M51" t="s">
        <v>1025</v>
      </c>
    </row>
    <row r="52" spans="1:13" ht="15.75" x14ac:dyDescent="0.3">
      <c r="A52" s="5">
        <v>50</v>
      </c>
      <c r="B52" s="1" t="s">
        <v>93</v>
      </c>
      <c r="C52" s="1">
        <v>5092</v>
      </c>
      <c r="D52" s="1" t="str">
        <f>_xlfn.XLOOKUP(C52,DOP!K:K,DOP!H:H)</f>
        <v>Estatal</v>
      </c>
      <c r="E52" s="1">
        <f t="shared" si="0"/>
        <v>1</v>
      </c>
      <c r="F52" s="3" t="s">
        <v>292</v>
      </c>
      <c r="G52" s="1" t="s">
        <v>293</v>
      </c>
      <c r="H52" s="5" t="s">
        <v>66</v>
      </c>
      <c r="I52" s="5">
        <v>25</v>
      </c>
      <c r="J52" s="7">
        <v>20000</v>
      </c>
      <c r="K52" s="7">
        <v>3950</v>
      </c>
      <c r="L52" t="s">
        <v>973</v>
      </c>
      <c r="M52" t="s">
        <v>1025</v>
      </c>
    </row>
    <row r="53" spans="1:13" ht="15.75" x14ac:dyDescent="0.3">
      <c r="A53" s="5">
        <v>51</v>
      </c>
      <c r="B53" s="6" t="s">
        <v>877</v>
      </c>
      <c r="C53" s="1">
        <v>5404</v>
      </c>
      <c r="D53" s="1" t="str">
        <f>_xlfn.XLOOKUP(C53,DOP!K:K,DOP!H:H)</f>
        <v>Estatal</v>
      </c>
      <c r="E53" s="1">
        <f t="shared" si="0"/>
        <v>1</v>
      </c>
      <c r="F53" s="3" t="s">
        <v>328</v>
      </c>
      <c r="G53" s="1" t="s">
        <v>329</v>
      </c>
      <c r="H53" s="5" t="s">
        <v>66</v>
      </c>
      <c r="I53" s="5">
        <v>25</v>
      </c>
      <c r="J53" s="7">
        <v>20000</v>
      </c>
      <c r="K53" s="7">
        <v>3950</v>
      </c>
      <c r="L53" t="s">
        <v>973</v>
      </c>
      <c r="M53" t="s">
        <v>1025</v>
      </c>
    </row>
    <row r="54" spans="1:13" ht="15.75" x14ac:dyDescent="0.3">
      <c r="A54" s="5">
        <v>52</v>
      </c>
      <c r="B54" s="6" t="s">
        <v>877</v>
      </c>
      <c r="C54" s="1">
        <v>5505</v>
      </c>
      <c r="D54" s="1" t="str">
        <f>_xlfn.XLOOKUP(C54,DOP!K:K,DOP!H:H)</f>
        <v>Estatal</v>
      </c>
      <c r="E54" s="1">
        <f t="shared" si="0"/>
        <v>1</v>
      </c>
      <c r="F54" s="3" t="s">
        <v>332</v>
      </c>
      <c r="G54" s="1" t="s">
        <v>333</v>
      </c>
      <c r="H54" s="5" t="s">
        <v>66</v>
      </c>
      <c r="I54" s="5">
        <v>25</v>
      </c>
      <c r="J54" s="7">
        <v>20000</v>
      </c>
      <c r="K54" s="7">
        <v>3950</v>
      </c>
      <c r="L54" t="s">
        <v>973</v>
      </c>
      <c r="M54" t="s">
        <v>1025</v>
      </c>
    </row>
    <row r="55" spans="1:13" ht="15.75" x14ac:dyDescent="0.3">
      <c r="A55" s="5">
        <v>53</v>
      </c>
      <c r="B55" s="1" t="s">
        <v>93</v>
      </c>
      <c r="C55" s="1">
        <v>5254</v>
      </c>
      <c r="D55" s="1" t="str">
        <f>_xlfn.XLOOKUP(C55,DOP!K:K,DOP!H:H)</f>
        <v>Estatal</v>
      </c>
      <c r="E55" s="1">
        <f t="shared" si="0"/>
        <v>1</v>
      </c>
      <c r="F55" s="3" t="s">
        <v>396</v>
      </c>
      <c r="G55" s="1" t="s">
        <v>397</v>
      </c>
      <c r="H55" s="5" t="s">
        <v>879</v>
      </c>
      <c r="I55" s="5">
        <v>25</v>
      </c>
      <c r="J55" s="7">
        <v>20000</v>
      </c>
      <c r="K55" s="7">
        <v>3950</v>
      </c>
      <c r="L55" t="s">
        <v>973</v>
      </c>
      <c r="M55" t="s">
        <v>1025</v>
      </c>
    </row>
    <row r="56" spans="1:13" ht="15.75" x14ac:dyDescent="0.3">
      <c r="A56" s="5">
        <v>54</v>
      </c>
      <c r="B56" s="6" t="s">
        <v>877</v>
      </c>
      <c r="C56" s="1">
        <v>5171</v>
      </c>
      <c r="D56" s="1" t="str">
        <f>_xlfn.XLOOKUP(C56,DOP!K:K,DOP!H:H)</f>
        <v>Estatal</v>
      </c>
      <c r="E56" s="1">
        <f t="shared" si="0"/>
        <v>1</v>
      </c>
      <c r="F56" s="3" t="s">
        <v>422</v>
      </c>
      <c r="G56" s="1" t="s">
        <v>423</v>
      </c>
      <c r="H56" s="5" t="s">
        <v>879</v>
      </c>
      <c r="I56" s="5">
        <v>25</v>
      </c>
      <c r="J56" s="7">
        <v>20000</v>
      </c>
      <c r="K56" s="7">
        <v>3950</v>
      </c>
      <c r="L56" t="s">
        <v>973</v>
      </c>
      <c r="M56" t="s">
        <v>1025</v>
      </c>
    </row>
    <row r="57" spans="1:13" ht="15.75" x14ac:dyDescent="0.3">
      <c r="A57" s="5">
        <v>55</v>
      </c>
      <c r="B57" s="1" t="s">
        <v>61</v>
      </c>
      <c r="C57" s="1">
        <v>5145</v>
      </c>
      <c r="D57" s="1" t="str">
        <f>_xlfn.XLOOKUP(C57,DOP!K:K,DOP!H:H)</f>
        <v>Estatal</v>
      </c>
      <c r="E57" s="1">
        <f t="shared" si="0"/>
        <v>1</v>
      </c>
      <c r="F57" s="3" t="s">
        <v>460</v>
      </c>
      <c r="G57" s="1" t="s">
        <v>461</v>
      </c>
      <c r="H57" s="5" t="s">
        <v>879</v>
      </c>
      <c r="I57" s="5">
        <v>25</v>
      </c>
      <c r="J57" s="7">
        <v>20000</v>
      </c>
      <c r="K57" s="7">
        <v>3950</v>
      </c>
      <c r="L57" t="s">
        <v>973</v>
      </c>
      <c r="M57" t="s">
        <v>1025</v>
      </c>
    </row>
    <row r="58" spans="1:13" ht="15.75" x14ac:dyDescent="0.3">
      <c r="A58" s="5">
        <v>56</v>
      </c>
      <c r="B58" s="1" t="s">
        <v>61</v>
      </c>
      <c r="C58" s="1">
        <v>5219</v>
      </c>
      <c r="D58" s="1" t="str">
        <f>_xlfn.XLOOKUP(C58,DOP!K:K,DOP!H:H)</f>
        <v>Estatal</v>
      </c>
      <c r="E58" s="1">
        <f t="shared" si="0"/>
        <v>1</v>
      </c>
      <c r="F58" s="3" t="s">
        <v>468</v>
      </c>
      <c r="G58" s="1" t="s">
        <v>469</v>
      </c>
      <c r="H58" s="5" t="s">
        <v>879</v>
      </c>
      <c r="I58" s="5">
        <v>25</v>
      </c>
      <c r="J58" s="7">
        <v>20000</v>
      </c>
      <c r="K58" s="7">
        <v>3950</v>
      </c>
      <c r="L58" t="s">
        <v>973</v>
      </c>
      <c r="M58" t="s">
        <v>1025</v>
      </c>
    </row>
    <row r="59" spans="1:13" ht="15.75" x14ac:dyDescent="0.3">
      <c r="A59" s="5">
        <v>57</v>
      </c>
      <c r="B59" s="1" t="s">
        <v>370</v>
      </c>
      <c r="C59" s="1">
        <v>5297</v>
      </c>
      <c r="D59" s="1" t="str">
        <f>_xlfn.XLOOKUP(C59,DOP!K:K,DOP!H:H)</f>
        <v>Estatal</v>
      </c>
      <c r="E59" s="1">
        <f t="shared" si="0"/>
        <v>1</v>
      </c>
      <c r="F59" s="3" t="s">
        <v>517</v>
      </c>
      <c r="G59" s="1" t="s">
        <v>518</v>
      </c>
      <c r="H59" s="5" t="s">
        <v>879</v>
      </c>
      <c r="I59" s="5">
        <v>25</v>
      </c>
      <c r="J59" s="7">
        <v>20000</v>
      </c>
      <c r="K59" s="7">
        <v>3950</v>
      </c>
      <c r="L59" t="s">
        <v>973</v>
      </c>
      <c r="M59" t="s">
        <v>1025</v>
      </c>
    </row>
    <row r="60" spans="1:13" ht="15.75" x14ac:dyDescent="0.3">
      <c r="A60" s="5">
        <v>58</v>
      </c>
      <c r="B60" s="1" t="s">
        <v>93</v>
      </c>
      <c r="C60" s="1">
        <v>2919</v>
      </c>
      <c r="D60" s="1" t="str">
        <f>_xlfn.XLOOKUP(C60,DOP!K:K,DOP!H:H)</f>
        <v>Federal</v>
      </c>
      <c r="E60" s="1">
        <f t="shared" si="0"/>
        <v>1</v>
      </c>
      <c r="F60" s="3" t="s">
        <v>539</v>
      </c>
      <c r="G60" s="1" t="s">
        <v>540</v>
      </c>
      <c r="H60" s="5" t="s">
        <v>58</v>
      </c>
      <c r="I60" s="5">
        <v>30</v>
      </c>
      <c r="J60" s="7">
        <v>25000</v>
      </c>
      <c r="K60" s="7">
        <v>4450</v>
      </c>
      <c r="L60" t="s">
        <v>973</v>
      </c>
      <c r="M60" t="s">
        <v>1025</v>
      </c>
    </row>
    <row r="61" spans="1:13" ht="15.75" x14ac:dyDescent="0.3">
      <c r="A61" s="5">
        <v>59</v>
      </c>
      <c r="B61" s="6" t="s">
        <v>877</v>
      </c>
      <c r="C61" s="1">
        <v>3815</v>
      </c>
      <c r="D61" s="1" t="str">
        <f>_xlfn.XLOOKUP(C61,DOP!K:K,DOP!H:H)</f>
        <v>Federal</v>
      </c>
      <c r="E61" s="1">
        <f t="shared" si="0"/>
        <v>1</v>
      </c>
      <c r="F61" s="3" t="s">
        <v>563</v>
      </c>
      <c r="G61" s="1" t="s">
        <v>564</v>
      </c>
      <c r="H61" s="5" t="s">
        <v>58</v>
      </c>
      <c r="I61" s="5">
        <v>30</v>
      </c>
      <c r="J61" s="7">
        <v>25000</v>
      </c>
      <c r="K61" s="7">
        <v>4450</v>
      </c>
      <c r="L61" t="s">
        <v>973</v>
      </c>
      <c r="M61" t="s">
        <v>1025</v>
      </c>
    </row>
    <row r="62" spans="1:13" ht="15.75" x14ac:dyDescent="0.3">
      <c r="A62" s="5">
        <v>60</v>
      </c>
      <c r="B62" s="1" t="s">
        <v>11</v>
      </c>
      <c r="C62" s="1">
        <v>62</v>
      </c>
      <c r="D62" s="1" t="str">
        <f>_xlfn.XLOOKUP(C62,DOP!K:K,DOP!H:H)</f>
        <v>Federal</v>
      </c>
      <c r="E62" s="1">
        <f t="shared" si="0"/>
        <v>1</v>
      </c>
      <c r="F62" s="3" t="s">
        <v>569</v>
      </c>
      <c r="G62" s="1" t="s">
        <v>570</v>
      </c>
      <c r="H62" s="5" t="s">
        <v>58</v>
      </c>
      <c r="I62" s="5">
        <v>30</v>
      </c>
      <c r="J62" s="7">
        <v>25000</v>
      </c>
      <c r="K62" s="7">
        <v>4450</v>
      </c>
      <c r="L62" t="s">
        <v>973</v>
      </c>
      <c r="M62" t="s">
        <v>1025</v>
      </c>
    </row>
    <row r="63" spans="1:13" ht="15.75" x14ac:dyDescent="0.3">
      <c r="A63" s="5">
        <v>61</v>
      </c>
      <c r="B63" s="1" t="s">
        <v>61</v>
      </c>
      <c r="C63" s="1">
        <v>45</v>
      </c>
      <c r="D63" s="1" t="str">
        <f>_xlfn.XLOOKUP(C63,DOP!K:K,DOP!H:H)</f>
        <v>Federal</v>
      </c>
      <c r="E63" s="1">
        <f t="shared" si="0"/>
        <v>1</v>
      </c>
      <c r="F63" s="3" t="s">
        <v>627</v>
      </c>
      <c r="G63" s="1" t="s">
        <v>628</v>
      </c>
      <c r="H63" s="5" t="s">
        <v>58</v>
      </c>
      <c r="I63" s="5">
        <v>30</v>
      </c>
      <c r="J63" s="7">
        <v>25000</v>
      </c>
      <c r="K63" s="7">
        <v>4450</v>
      </c>
      <c r="L63" t="s">
        <v>973</v>
      </c>
      <c r="M63" t="s">
        <v>1025</v>
      </c>
    </row>
    <row r="64" spans="1:13" ht="15.75" x14ac:dyDescent="0.3">
      <c r="A64" s="5">
        <v>62</v>
      </c>
      <c r="B64" s="1" t="s">
        <v>75</v>
      </c>
      <c r="C64" s="1">
        <v>5323</v>
      </c>
      <c r="D64" s="1" t="str">
        <f>_xlfn.XLOOKUP(C64,DOP!K:K,DOP!H:H)</f>
        <v>Estatal</v>
      </c>
      <c r="E64" s="1">
        <f t="shared" si="0"/>
        <v>1</v>
      </c>
      <c r="F64" s="3" t="s">
        <v>685</v>
      </c>
      <c r="G64" s="1" t="s">
        <v>686</v>
      </c>
      <c r="H64" s="5" t="s">
        <v>879</v>
      </c>
      <c r="I64" s="5">
        <v>30</v>
      </c>
      <c r="J64" s="7">
        <v>25000</v>
      </c>
      <c r="K64" s="7">
        <v>4450</v>
      </c>
      <c r="L64" t="s">
        <v>973</v>
      </c>
      <c r="M64" t="s">
        <v>1025</v>
      </c>
    </row>
    <row r="65" spans="1:13" ht="15.75" x14ac:dyDescent="0.3">
      <c r="A65" s="5">
        <v>63</v>
      </c>
      <c r="B65" s="1" t="s">
        <v>69</v>
      </c>
      <c r="C65" s="1">
        <v>5014</v>
      </c>
      <c r="D65" s="1" t="str">
        <f>_xlfn.XLOOKUP(C65,DOP!K:K,DOP!H:H)</f>
        <v>Federal</v>
      </c>
      <c r="E65" s="1">
        <f t="shared" si="0"/>
        <v>1</v>
      </c>
      <c r="F65" s="3" t="s">
        <v>793</v>
      </c>
      <c r="G65" s="1" t="s">
        <v>794</v>
      </c>
      <c r="H65" s="5" t="s">
        <v>58</v>
      </c>
      <c r="I65" s="5">
        <v>35</v>
      </c>
      <c r="J65" s="7">
        <v>30000</v>
      </c>
      <c r="K65" s="7">
        <v>5880</v>
      </c>
      <c r="L65" t="s">
        <v>973</v>
      </c>
      <c r="M65" t="s">
        <v>1025</v>
      </c>
    </row>
    <row r="66" spans="1:13" ht="15.75" x14ac:dyDescent="0.3">
      <c r="A66" s="5">
        <v>64</v>
      </c>
      <c r="B66" s="1" t="s">
        <v>377</v>
      </c>
      <c r="C66" s="1">
        <v>4108</v>
      </c>
      <c r="D66" s="1" t="str">
        <f>_xlfn.XLOOKUP(C66,DOP!K:K,DOP!H:H)</f>
        <v>Federal</v>
      </c>
      <c r="E66" s="1">
        <f t="shared" si="0"/>
        <v>1</v>
      </c>
      <c r="F66" s="3" t="s">
        <v>831</v>
      </c>
      <c r="G66" s="1" t="s">
        <v>832</v>
      </c>
      <c r="H66" s="5" t="s">
        <v>58</v>
      </c>
      <c r="I66" s="5">
        <v>35</v>
      </c>
      <c r="J66" s="7">
        <v>30000</v>
      </c>
      <c r="K66" s="7">
        <v>5880</v>
      </c>
      <c r="L66" t="s">
        <v>973</v>
      </c>
      <c r="M66" t="s">
        <v>1025</v>
      </c>
    </row>
    <row r="67" spans="1:13" ht="15.75" x14ac:dyDescent="0.3">
      <c r="A67" s="5">
        <v>65</v>
      </c>
      <c r="B67" s="6" t="s">
        <v>157</v>
      </c>
      <c r="C67" s="1">
        <v>1914</v>
      </c>
      <c r="D67" s="1" t="str">
        <f>_xlfn.XLOOKUP(C67,DOP!K:K,DOP!H:H)</f>
        <v>Federal</v>
      </c>
      <c r="E67" s="1">
        <f t="shared" si="0"/>
        <v>1</v>
      </c>
      <c r="F67" s="3" t="s">
        <v>7</v>
      </c>
      <c r="G67" s="1" t="s">
        <v>8</v>
      </c>
      <c r="H67" s="5" t="s">
        <v>58</v>
      </c>
      <c r="I67" s="5">
        <v>20</v>
      </c>
      <c r="J67" s="7">
        <v>15000</v>
      </c>
      <c r="K67" s="7">
        <v>2800</v>
      </c>
      <c r="L67" t="s">
        <v>972</v>
      </c>
      <c r="M67" t="s">
        <v>1024</v>
      </c>
    </row>
    <row r="68" spans="1:13" ht="15.75" x14ac:dyDescent="0.3">
      <c r="A68" s="5">
        <v>66</v>
      </c>
      <c r="B68" s="1" t="s">
        <v>69</v>
      </c>
      <c r="C68" s="1">
        <v>3685</v>
      </c>
      <c r="D68" s="1" t="str">
        <f>_xlfn.XLOOKUP(C68,DOP!K:K,DOP!H:H)</f>
        <v>Federal</v>
      </c>
      <c r="E68" s="1">
        <f t="shared" ref="E68:E131" si="1">COUNTIF(C:C,C68)</f>
        <v>1</v>
      </c>
      <c r="F68" s="3" t="s">
        <v>38</v>
      </c>
      <c r="G68" s="1" t="s">
        <v>39</v>
      </c>
      <c r="H68" s="5" t="s">
        <v>58</v>
      </c>
      <c r="I68" s="5">
        <v>20</v>
      </c>
      <c r="J68" s="7">
        <v>15000</v>
      </c>
      <c r="K68" s="7">
        <v>2800</v>
      </c>
      <c r="L68" t="s">
        <v>972</v>
      </c>
      <c r="M68" t="s">
        <v>1024</v>
      </c>
    </row>
    <row r="69" spans="1:13" ht="15.75" x14ac:dyDescent="0.3">
      <c r="A69" s="5">
        <v>67</v>
      </c>
      <c r="B69" s="6" t="s">
        <v>157</v>
      </c>
      <c r="C69" s="1">
        <v>1016</v>
      </c>
      <c r="D69" s="1" t="str">
        <f>_xlfn.XLOOKUP(C69,DOP!K:K,DOP!H:H)</f>
        <v>Federal</v>
      </c>
      <c r="E69" s="1">
        <f t="shared" si="1"/>
        <v>1</v>
      </c>
      <c r="F69" s="3" t="s">
        <v>158</v>
      </c>
      <c r="G69" s="1" t="s">
        <v>159</v>
      </c>
      <c r="H69" s="5" t="s">
        <v>58</v>
      </c>
      <c r="I69" s="5">
        <v>25</v>
      </c>
      <c r="J69" s="7">
        <v>20000</v>
      </c>
      <c r="K69" s="7">
        <v>3950</v>
      </c>
      <c r="L69" t="s">
        <v>972</v>
      </c>
      <c r="M69" t="s">
        <v>1024</v>
      </c>
    </row>
    <row r="70" spans="1:13" ht="15.75" x14ac:dyDescent="0.3">
      <c r="A70" s="5">
        <v>68</v>
      </c>
      <c r="B70" s="1" t="s">
        <v>377</v>
      </c>
      <c r="C70" s="1">
        <v>2039</v>
      </c>
      <c r="D70" s="1" t="str">
        <f>_xlfn.XLOOKUP(C70,DOP!K:K,DOP!H:H)</f>
        <v>Federal</v>
      </c>
      <c r="E70" s="1">
        <f t="shared" si="1"/>
        <v>1</v>
      </c>
      <c r="F70" s="3" t="s">
        <v>271</v>
      </c>
      <c r="G70" s="1" t="s">
        <v>272</v>
      </c>
      <c r="H70" s="5" t="s">
        <v>58</v>
      </c>
      <c r="I70" s="5">
        <v>25</v>
      </c>
      <c r="J70" s="7">
        <v>20000</v>
      </c>
      <c r="K70" s="7">
        <v>3950</v>
      </c>
      <c r="L70" t="s">
        <v>972</v>
      </c>
      <c r="M70" t="s">
        <v>1024</v>
      </c>
    </row>
    <row r="71" spans="1:13" ht="15.75" x14ac:dyDescent="0.3">
      <c r="A71" s="5">
        <v>69</v>
      </c>
      <c r="B71" s="1" t="s">
        <v>289</v>
      </c>
      <c r="C71" s="1">
        <v>5364</v>
      </c>
      <c r="D71" s="1" t="str">
        <f>_xlfn.XLOOKUP(C71,DOP!K:K,DOP!H:H)</f>
        <v>Estatal</v>
      </c>
      <c r="E71" s="1">
        <f t="shared" si="1"/>
        <v>1</v>
      </c>
      <c r="F71" s="3" t="s">
        <v>290</v>
      </c>
      <c r="G71" s="1" t="s">
        <v>291</v>
      </c>
      <c r="H71" s="5" t="s">
        <v>66</v>
      </c>
      <c r="I71" s="5">
        <v>25</v>
      </c>
      <c r="J71" s="7">
        <v>20000</v>
      </c>
      <c r="K71" s="7">
        <v>3950</v>
      </c>
      <c r="L71" t="s">
        <v>972</v>
      </c>
      <c r="M71" t="s">
        <v>1024</v>
      </c>
    </row>
    <row r="72" spans="1:13" ht="15.75" x14ac:dyDescent="0.3">
      <c r="A72" s="5">
        <v>70</v>
      </c>
      <c r="B72" s="1" t="s">
        <v>11</v>
      </c>
      <c r="C72" s="1">
        <v>5123</v>
      </c>
      <c r="D72" s="1" t="str">
        <f>_xlfn.XLOOKUP(C72,DOP!K:K,DOP!H:H)</f>
        <v>Estatal</v>
      </c>
      <c r="E72" s="1">
        <f t="shared" si="1"/>
        <v>1</v>
      </c>
      <c r="F72" s="3" t="s">
        <v>304</v>
      </c>
      <c r="G72" s="1" t="s">
        <v>305</v>
      </c>
      <c r="H72" s="5" t="s">
        <v>66</v>
      </c>
      <c r="I72" s="5">
        <v>25</v>
      </c>
      <c r="J72" s="7">
        <v>20000</v>
      </c>
      <c r="K72" s="7">
        <v>3950</v>
      </c>
      <c r="L72" t="s">
        <v>972</v>
      </c>
      <c r="M72" t="s">
        <v>1024</v>
      </c>
    </row>
    <row r="73" spans="1:13" ht="15.75" x14ac:dyDescent="0.3">
      <c r="A73" s="5">
        <v>71</v>
      </c>
      <c r="B73" s="1" t="s">
        <v>11</v>
      </c>
      <c r="C73" s="1">
        <v>5137</v>
      </c>
      <c r="D73" s="1" t="str">
        <f>_xlfn.XLOOKUP(C73,DOP!K:K,DOP!H:H)</f>
        <v>Estatal</v>
      </c>
      <c r="E73" s="1">
        <f t="shared" si="1"/>
        <v>1</v>
      </c>
      <c r="F73" s="3" t="s">
        <v>306</v>
      </c>
      <c r="G73" s="1" t="s">
        <v>307</v>
      </c>
      <c r="H73" s="5" t="s">
        <v>66</v>
      </c>
      <c r="I73" s="5">
        <v>25</v>
      </c>
      <c r="J73" s="7">
        <v>20000</v>
      </c>
      <c r="K73" s="7">
        <v>3950</v>
      </c>
      <c r="L73" t="s">
        <v>972</v>
      </c>
      <c r="M73" t="s">
        <v>1024</v>
      </c>
    </row>
    <row r="74" spans="1:13" ht="15.75" x14ac:dyDescent="0.3">
      <c r="A74" s="5">
        <v>72</v>
      </c>
      <c r="B74" s="6" t="s">
        <v>877</v>
      </c>
      <c r="C74" s="1">
        <v>5239</v>
      </c>
      <c r="D74" s="1" t="str">
        <f>_xlfn.XLOOKUP(C74,DOP!K:K,DOP!H:H)</f>
        <v>Estatal</v>
      </c>
      <c r="E74" s="1">
        <f t="shared" si="1"/>
        <v>1</v>
      </c>
      <c r="F74" s="3" t="s">
        <v>318</v>
      </c>
      <c r="G74" s="1" t="s">
        <v>319</v>
      </c>
      <c r="H74" s="5" t="s">
        <v>66</v>
      </c>
      <c r="I74" s="5">
        <v>25</v>
      </c>
      <c r="J74" s="7">
        <v>20000</v>
      </c>
      <c r="K74" s="7">
        <v>3950</v>
      </c>
      <c r="L74" t="s">
        <v>972</v>
      </c>
      <c r="M74" t="s">
        <v>1024</v>
      </c>
    </row>
    <row r="75" spans="1:13" ht="15.75" x14ac:dyDescent="0.3">
      <c r="A75" s="5">
        <v>73</v>
      </c>
      <c r="B75" s="6" t="s">
        <v>157</v>
      </c>
      <c r="C75" s="1">
        <v>5353</v>
      </c>
      <c r="D75" s="1" t="str">
        <f>_xlfn.XLOOKUP(C75,DOP!K:K,DOP!H:H)</f>
        <v>Estatal</v>
      </c>
      <c r="E75" s="1">
        <f t="shared" si="1"/>
        <v>1</v>
      </c>
      <c r="F75" s="3" t="s">
        <v>348</v>
      </c>
      <c r="G75" s="1" t="s">
        <v>349</v>
      </c>
      <c r="H75" s="5" t="s">
        <v>66</v>
      </c>
      <c r="I75" s="5">
        <v>25</v>
      </c>
      <c r="J75" s="7">
        <v>20000</v>
      </c>
      <c r="K75" s="7">
        <v>3950</v>
      </c>
      <c r="L75" t="s">
        <v>972</v>
      </c>
      <c r="M75" t="s">
        <v>1024</v>
      </c>
    </row>
    <row r="76" spans="1:13" ht="15.75" x14ac:dyDescent="0.3">
      <c r="A76" s="5">
        <v>74</v>
      </c>
      <c r="B76" s="1" t="s">
        <v>61</v>
      </c>
      <c r="C76" s="1">
        <v>5355</v>
      </c>
      <c r="D76" s="1" t="str">
        <f>_xlfn.XLOOKUP(C76,DOP!K:K,DOP!H:H)</f>
        <v>Estatal</v>
      </c>
      <c r="E76" s="1">
        <f t="shared" si="1"/>
        <v>1</v>
      </c>
      <c r="F76" s="3" t="s">
        <v>366</v>
      </c>
      <c r="G76" s="1" t="s">
        <v>367</v>
      </c>
      <c r="H76" s="5" t="s">
        <v>66</v>
      </c>
      <c r="I76" s="5">
        <v>25</v>
      </c>
      <c r="J76" s="7">
        <v>20000</v>
      </c>
      <c r="K76" s="7">
        <v>3950</v>
      </c>
      <c r="L76" t="s">
        <v>972</v>
      </c>
      <c r="M76" t="s">
        <v>1024</v>
      </c>
    </row>
    <row r="77" spans="1:13" ht="15.75" x14ac:dyDescent="0.3">
      <c r="A77" s="5">
        <v>75</v>
      </c>
      <c r="B77" s="1" t="s">
        <v>370</v>
      </c>
      <c r="C77" s="1">
        <v>5326</v>
      </c>
      <c r="D77" s="1" t="str">
        <f>_xlfn.XLOOKUP(C77,DOP!K:K,DOP!H:H)</f>
        <v>Estatal</v>
      </c>
      <c r="E77" s="1">
        <f t="shared" si="1"/>
        <v>1</v>
      </c>
      <c r="F77" s="3" t="s">
        <v>373</v>
      </c>
      <c r="G77" s="1" t="s">
        <v>374</v>
      </c>
      <c r="H77" s="5" t="s">
        <v>66</v>
      </c>
      <c r="I77" s="5">
        <v>25</v>
      </c>
      <c r="J77" s="7">
        <v>20000</v>
      </c>
      <c r="K77" s="7">
        <v>3950</v>
      </c>
      <c r="L77" t="s">
        <v>972</v>
      </c>
      <c r="M77" t="s">
        <v>1024</v>
      </c>
    </row>
    <row r="78" spans="1:13" ht="15.75" x14ac:dyDescent="0.3">
      <c r="A78" s="5">
        <v>76</v>
      </c>
      <c r="B78" s="1" t="s">
        <v>377</v>
      </c>
      <c r="C78" s="1">
        <v>5209</v>
      </c>
      <c r="D78" s="1" t="str">
        <f>_xlfn.XLOOKUP(C78,DOP!K:K,DOP!H:H)</f>
        <v>Estatal</v>
      </c>
      <c r="E78" s="1">
        <f t="shared" si="1"/>
        <v>1</v>
      </c>
      <c r="F78" s="3" t="s">
        <v>382</v>
      </c>
      <c r="G78" s="1" t="s">
        <v>383</v>
      </c>
      <c r="H78" s="5" t="s">
        <v>66</v>
      </c>
      <c r="I78" s="5">
        <v>25</v>
      </c>
      <c r="J78" s="7">
        <v>20000</v>
      </c>
      <c r="K78" s="7">
        <v>3950</v>
      </c>
      <c r="L78" t="s">
        <v>972</v>
      </c>
      <c r="M78" t="s">
        <v>1024</v>
      </c>
    </row>
    <row r="79" spans="1:13" ht="15.75" x14ac:dyDescent="0.3">
      <c r="A79" s="5">
        <v>77</v>
      </c>
      <c r="B79" s="1" t="s">
        <v>11</v>
      </c>
      <c r="C79" s="1">
        <v>2774</v>
      </c>
      <c r="D79" s="1" t="str">
        <f>_xlfn.XLOOKUP(C79,DOP!K:K,DOP!H:H)</f>
        <v>Federal</v>
      </c>
      <c r="E79" s="1">
        <f t="shared" si="1"/>
        <v>1</v>
      </c>
      <c r="F79" s="3" t="s">
        <v>579</v>
      </c>
      <c r="G79" s="1" t="s">
        <v>580</v>
      </c>
      <c r="H79" s="5" t="s">
        <v>58</v>
      </c>
      <c r="I79" s="5">
        <v>30</v>
      </c>
      <c r="J79" s="7">
        <v>25000</v>
      </c>
      <c r="K79" s="7">
        <v>4450</v>
      </c>
      <c r="L79" t="s">
        <v>972</v>
      </c>
      <c r="M79" t="s">
        <v>1024</v>
      </c>
    </row>
    <row r="80" spans="1:13" ht="15.75" x14ac:dyDescent="0.3">
      <c r="A80" s="5">
        <v>78</v>
      </c>
      <c r="B80" s="1" t="s">
        <v>69</v>
      </c>
      <c r="C80" s="1">
        <v>4683</v>
      </c>
      <c r="D80" s="1" t="str">
        <f>_xlfn.XLOOKUP(C80,DOP!K:K,DOP!H:H)</f>
        <v>Federal</v>
      </c>
      <c r="E80" s="1">
        <f t="shared" si="1"/>
        <v>1</v>
      </c>
      <c r="F80" s="3" t="s">
        <v>615</v>
      </c>
      <c r="G80" s="1" t="s">
        <v>616</v>
      </c>
      <c r="H80" s="5" t="s">
        <v>58</v>
      </c>
      <c r="I80" s="5">
        <v>30</v>
      </c>
      <c r="J80" s="7">
        <v>25000</v>
      </c>
      <c r="K80" s="7">
        <v>4450</v>
      </c>
      <c r="L80" t="s">
        <v>972</v>
      </c>
      <c r="M80" t="s">
        <v>1024</v>
      </c>
    </row>
    <row r="81" spans="1:13" ht="15.75" x14ac:dyDescent="0.3">
      <c r="A81" s="5">
        <v>79</v>
      </c>
      <c r="B81" s="6" t="s">
        <v>877</v>
      </c>
      <c r="C81" s="1">
        <v>5307</v>
      </c>
      <c r="D81" s="1" t="str">
        <f>_xlfn.XLOOKUP(C81,DOP!K:K,DOP!H:H)</f>
        <v>Estatal</v>
      </c>
      <c r="E81" s="1">
        <f t="shared" si="1"/>
        <v>1</v>
      </c>
      <c r="F81" s="3" t="s">
        <v>667</v>
      </c>
      <c r="G81" s="1" t="s">
        <v>668</v>
      </c>
      <c r="H81" s="5" t="s">
        <v>66</v>
      </c>
      <c r="I81" s="5">
        <v>30</v>
      </c>
      <c r="J81" s="7">
        <v>25000</v>
      </c>
      <c r="K81" s="7">
        <v>4450</v>
      </c>
      <c r="L81" t="s">
        <v>972</v>
      </c>
      <c r="M81" t="s">
        <v>1024</v>
      </c>
    </row>
    <row r="82" spans="1:13" ht="15.75" x14ac:dyDescent="0.3">
      <c r="A82" s="5">
        <v>80</v>
      </c>
      <c r="B82" s="1" t="s">
        <v>377</v>
      </c>
      <c r="C82" s="1">
        <v>2263</v>
      </c>
      <c r="D82" s="1" t="str">
        <f>_xlfn.XLOOKUP(C82,DOP!K:K,DOP!H:H)</f>
        <v>Federal</v>
      </c>
      <c r="E82" s="1">
        <f t="shared" si="1"/>
        <v>1</v>
      </c>
      <c r="F82" s="3" t="s">
        <v>827</v>
      </c>
      <c r="G82" s="1" t="s">
        <v>828</v>
      </c>
      <c r="H82" s="5" t="s">
        <v>58</v>
      </c>
      <c r="I82" s="5">
        <v>35</v>
      </c>
      <c r="J82" s="7">
        <v>30000</v>
      </c>
      <c r="K82" s="7">
        <v>5880</v>
      </c>
      <c r="L82" t="s">
        <v>972</v>
      </c>
      <c r="M82" t="s">
        <v>1024</v>
      </c>
    </row>
    <row r="83" spans="1:13" ht="15.75" x14ac:dyDescent="0.3">
      <c r="A83" s="5">
        <v>81</v>
      </c>
      <c r="B83" s="1" t="s">
        <v>72</v>
      </c>
      <c r="C83" s="1">
        <v>20543</v>
      </c>
      <c r="D83" s="1" t="e">
        <f>_xlfn.XLOOKUP(C83,DOP!K:K,DOP!H:H)</f>
        <v>#N/A</v>
      </c>
      <c r="E83" s="1">
        <f t="shared" si="1"/>
        <v>1</v>
      </c>
      <c r="F83" s="3" t="s">
        <v>28</v>
      </c>
      <c r="G83" s="1" t="s">
        <v>29</v>
      </c>
      <c r="H83" s="5" t="s">
        <v>58</v>
      </c>
      <c r="I83" s="5">
        <v>20</v>
      </c>
      <c r="J83" s="7">
        <v>15000</v>
      </c>
      <c r="K83" s="7">
        <v>2800</v>
      </c>
      <c r="L83" t="s">
        <v>987</v>
      </c>
      <c r="M83" t="s">
        <v>1024</v>
      </c>
    </row>
    <row r="84" spans="1:13" ht="15.75" x14ac:dyDescent="0.3">
      <c r="A84" s="5">
        <v>82</v>
      </c>
      <c r="B84" s="1" t="s">
        <v>11</v>
      </c>
      <c r="C84" s="1">
        <v>3292</v>
      </c>
      <c r="D84" s="1" t="str">
        <f>_xlfn.XLOOKUP(C84,DOP!K:K,DOP!H:H)</f>
        <v>Federal</v>
      </c>
      <c r="E84" s="1">
        <f t="shared" si="1"/>
        <v>1</v>
      </c>
      <c r="F84" s="3" t="s">
        <v>18</v>
      </c>
      <c r="G84" s="1" t="s">
        <v>19</v>
      </c>
      <c r="H84" s="5" t="s">
        <v>58</v>
      </c>
      <c r="I84" s="5">
        <v>20</v>
      </c>
      <c r="J84" s="7">
        <v>15000</v>
      </c>
      <c r="K84" s="7">
        <v>2800</v>
      </c>
      <c r="L84" t="s">
        <v>971</v>
      </c>
      <c r="M84" t="s">
        <v>1023</v>
      </c>
    </row>
    <row r="85" spans="1:13" ht="15.75" x14ac:dyDescent="0.3">
      <c r="A85" s="5">
        <v>83</v>
      </c>
      <c r="B85" s="1" t="s">
        <v>377</v>
      </c>
      <c r="C85" s="1">
        <v>5084</v>
      </c>
      <c r="D85" s="1" t="str">
        <f>_xlfn.XLOOKUP(C85,DOP!K:K,DOP!H:H)</f>
        <v>Federal</v>
      </c>
      <c r="E85" s="1">
        <f t="shared" si="1"/>
        <v>1</v>
      </c>
      <c r="F85" s="3" t="s">
        <v>279</v>
      </c>
      <c r="G85" s="1" t="s">
        <v>280</v>
      </c>
      <c r="H85" s="5" t="s">
        <v>58</v>
      </c>
      <c r="I85" s="5">
        <v>25</v>
      </c>
      <c r="J85" s="7">
        <v>20000</v>
      </c>
      <c r="K85" s="7">
        <v>3950</v>
      </c>
      <c r="L85" t="s">
        <v>971</v>
      </c>
      <c r="M85" t="s">
        <v>1023</v>
      </c>
    </row>
    <row r="86" spans="1:13" ht="15.75" x14ac:dyDescent="0.3">
      <c r="A86" s="5">
        <v>84</v>
      </c>
      <c r="B86" s="1" t="s">
        <v>93</v>
      </c>
      <c r="C86" s="1">
        <v>5444</v>
      </c>
      <c r="D86" s="1" t="str">
        <f>_xlfn.XLOOKUP(C86,DOP!K:K,DOP!H:H)</f>
        <v>Estatal</v>
      </c>
      <c r="E86" s="1">
        <f t="shared" si="1"/>
        <v>1</v>
      </c>
      <c r="F86" s="3" t="s">
        <v>298</v>
      </c>
      <c r="G86" s="1" t="s">
        <v>299</v>
      </c>
      <c r="H86" s="5" t="s">
        <v>66</v>
      </c>
      <c r="I86" s="5">
        <v>25</v>
      </c>
      <c r="J86" s="7">
        <v>20000</v>
      </c>
      <c r="K86" s="7">
        <v>3950</v>
      </c>
      <c r="L86" t="s">
        <v>971</v>
      </c>
      <c r="M86" t="s">
        <v>1023</v>
      </c>
    </row>
    <row r="87" spans="1:13" ht="15.75" x14ac:dyDescent="0.3">
      <c r="A87" s="5">
        <v>85</v>
      </c>
      <c r="B87" s="6" t="s">
        <v>877</v>
      </c>
      <c r="C87" s="1">
        <v>5349</v>
      </c>
      <c r="D87" s="1" t="str">
        <f>_xlfn.XLOOKUP(C87,DOP!K:K,DOP!H:H)</f>
        <v>Estatal</v>
      </c>
      <c r="E87" s="1">
        <f t="shared" si="1"/>
        <v>1</v>
      </c>
      <c r="F87" s="3" t="s">
        <v>326</v>
      </c>
      <c r="G87" s="1" t="s">
        <v>327</v>
      </c>
      <c r="H87" s="5" t="s">
        <v>66</v>
      </c>
      <c r="I87" s="5">
        <v>25</v>
      </c>
      <c r="J87" s="7">
        <v>20000</v>
      </c>
      <c r="K87" s="7">
        <v>3950</v>
      </c>
      <c r="L87" t="s">
        <v>971</v>
      </c>
      <c r="M87" t="s">
        <v>1023</v>
      </c>
    </row>
    <row r="88" spans="1:13" ht="15.75" x14ac:dyDescent="0.3">
      <c r="A88" s="5">
        <v>86</v>
      </c>
      <c r="B88" s="1" t="s">
        <v>377</v>
      </c>
      <c r="C88" s="1">
        <v>5202</v>
      </c>
      <c r="D88" s="1" t="str">
        <f>_xlfn.XLOOKUP(C88,DOP!K:K,DOP!H:H)</f>
        <v>Estatal</v>
      </c>
      <c r="E88" s="1">
        <f t="shared" si="1"/>
        <v>1</v>
      </c>
      <c r="F88" s="3" t="s">
        <v>380</v>
      </c>
      <c r="G88" s="1" t="s">
        <v>381</v>
      </c>
      <c r="H88" s="5" t="s">
        <v>66</v>
      </c>
      <c r="I88" s="5">
        <v>25</v>
      </c>
      <c r="J88" s="7">
        <v>20000</v>
      </c>
      <c r="K88" s="7">
        <v>3950</v>
      </c>
      <c r="L88" t="s">
        <v>971</v>
      </c>
      <c r="M88" t="s">
        <v>1023</v>
      </c>
    </row>
    <row r="89" spans="1:13" ht="15.75" x14ac:dyDescent="0.3">
      <c r="A89" s="5">
        <v>87</v>
      </c>
      <c r="B89" s="1" t="s">
        <v>377</v>
      </c>
      <c r="C89" s="1">
        <v>5457</v>
      </c>
      <c r="D89" s="1" t="str">
        <f>_xlfn.XLOOKUP(C89,DOP!K:K,DOP!H:H)</f>
        <v>Estatal</v>
      </c>
      <c r="E89" s="1">
        <f t="shared" si="1"/>
        <v>1</v>
      </c>
      <c r="F89" s="3" t="s">
        <v>384</v>
      </c>
      <c r="G89" s="1" t="s">
        <v>385</v>
      </c>
      <c r="H89" s="5" t="s">
        <v>66</v>
      </c>
      <c r="I89" s="5">
        <v>25</v>
      </c>
      <c r="J89" s="7">
        <v>20000</v>
      </c>
      <c r="K89" s="7">
        <v>3950</v>
      </c>
      <c r="L89" t="s">
        <v>971</v>
      </c>
      <c r="M89" t="s">
        <v>1023</v>
      </c>
    </row>
    <row r="90" spans="1:13" ht="15.75" x14ac:dyDescent="0.3">
      <c r="A90" s="5">
        <v>88</v>
      </c>
      <c r="B90" s="1" t="s">
        <v>93</v>
      </c>
      <c r="C90" s="1">
        <v>3598</v>
      </c>
      <c r="D90" s="1" t="str">
        <f>_xlfn.XLOOKUP(C90,DOP!K:K,DOP!H:H)</f>
        <v>Federal</v>
      </c>
      <c r="E90" s="1">
        <f t="shared" si="1"/>
        <v>1</v>
      </c>
      <c r="F90" s="3" t="s">
        <v>545</v>
      </c>
      <c r="G90" s="1" t="s">
        <v>546</v>
      </c>
      <c r="H90" s="5" t="s">
        <v>58</v>
      </c>
      <c r="I90" s="5">
        <v>30</v>
      </c>
      <c r="J90" s="7">
        <v>25000</v>
      </c>
      <c r="K90" s="7">
        <v>4450</v>
      </c>
      <c r="L90" t="s">
        <v>971</v>
      </c>
      <c r="M90" t="s">
        <v>1023</v>
      </c>
    </row>
    <row r="91" spans="1:13" ht="15.75" x14ac:dyDescent="0.3">
      <c r="A91" s="5">
        <v>89</v>
      </c>
      <c r="B91" s="1" t="s">
        <v>93</v>
      </c>
      <c r="C91" s="1">
        <v>4632</v>
      </c>
      <c r="D91" s="1" t="str">
        <f>_xlfn.XLOOKUP(C91,DOP!K:K,DOP!H:H)</f>
        <v>Federal</v>
      </c>
      <c r="E91" s="1">
        <f t="shared" si="1"/>
        <v>1</v>
      </c>
      <c r="F91" s="3" t="s">
        <v>557</v>
      </c>
      <c r="G91" s="1" t="s">
        <v>558</v>
      </c>
      <c r="H91" s="5" t="s">
        <v>58</v>
      </c>
      <c r="I91" s="5">
        <v>30</v>
      </c>
      <c r="J91" s="7">
        <v>25000</v>
      </c>
      <c r="K91" s="7">
        <v>4450</v>
      </c>
      <c r="L91" t="s">
        <v>971</v>
      </c>
      <c r="M91" t="s">
        <v>1023</v>
      </c>
    </row>
    <row r="92" spans="1:13" ht="15.75" x14ac:dyDescent="0.3">
      <c r="A92" s="5">
        <v>90</v>
      </c>
      <c r="B92" s="1" t="s">
        <v>75</v>
      </c>
      <c r="C92" s="1">
        <v>1410</v>
      </c>
      <c r="D92" s="1" t="str">
        <f>_xlfn.XLOOKUP(C92,DOP!K:K,DOP!H:H)</f>
        <v>Federal</v>
      </c>
      <c r="E92" s="1">
        <f t="shared" si="1"/>
        <v>1</v>
      </c>
      <c r="F92" s="3" t="s">
        <v>597</v>
      </c>
      <c r="G92" s="1" t="s">
        <v>598</v>
      </c>
      <c r="H92" s="5" t="s">
        <v>58</v>
      </c>
      <c r="I92" s="5">
        <v>30</v>
      </c>
      <c r="J92" s="7">
        <v>25000</v>
      </c>
      <c r="K92" s="7">
        <v>4450</v>
      </c>
      <c r="L92" t="s">
        <v>971</v>
      </c>
      <c r="M92" t="s">
        <v>1023</v>
      </c>
    </row>
    <row r="93" spans="1:13" ht="15.75" x14ac:dyDescent="0.3">
      <c r="A93" s="5">
        <v>91</v>
      </c>
      <c r="B93" s="1" t="s">
        <v>69</v>
      </c>
      <c r="C93" s="1">
        <v>4767</v>
      </c>
      <c r="D93" s="1" t="str">
        <f>_xlfn.XLOOKUP(C93,DOP!K:K,DOP!H:H)</f>
        <v>Federal</v>
      </c>
      <c r="E93" s="1">
        <f t="shared" si="1"/>
        <v>1</v>
      </c>
      <c r="F93" s="3" t="s">
        <v>617</v>
      </c>
      <c r="G93" s="1" t="s">
        <v>618</v>
      </c>
      <c r="H93" s="5" t="s">
        <v>58</v>
      </c>
      <c r="I93" s="5">
        <v>30</v>
      </c>
      <c r="J93" s="7">
        <v>25000</v>
      </c>
      <c r="K93" s="7">
        <v>4450</v>
      </c>
      <c r="L93" t="s">
        <v>971</v>
      </c>
      <c r="M93" t="s">
        <v>1023</v>
      </c>
    </row>
    <row r="94" spans="1:13" ht="15.75" x14ac:dyDescent="0.3">
      <c r="A94" s="5">
        <v>92</v>
      </c>
      <c r="B94" s="1" t="s">
        <v>61</v>
      </c>
      <c r="C94" s="1">
        <v>1101</v>
      </c>
      <c r="D94" s="1" t="str">
        <f>_xlfn.XLOOKUP(C94,DOP!K:K,DOP!H:H)</f>
        <v>Federal</v>
      </c>
      <c r="E94" s="1">
        <f t="shared" si="1"/>
        <v>1</v>
      </c>
      <c r="F94" s="3" t="s">
        <v>633</v>
      </c>
      <c r="G94" s="1" t="s">
        <v>634</v>
      </c>
      <c r="H94" s="5" t="s">
        <v>58</v>
      </c>
      <c r="I94" s="5">
        <v>30</v>
      </c>
      <c r="J94" s="7">
        <v>25000</v>
      </c>
      <c r="K94" s="7">
        <v>4450</v>
      </c>
      <c r="L94" t="s">
        <v>971</v>
      </c>
      <c r="M94" t="s">
        <v>1023</v>
      </c>
    </row>
    <row r="95" spans="1:13" ht="15.75" x14ac:dyDescent="0.3">
      <c r="A95" s="5">
        <v>93</v>
      </c>
      <c r="B95" s="1" t="s">
        <v>33</v>
      </c>
      <c r="C95" s="1">
        <v>4509</v>
      </c>
      <c r="D95" s="1" t="str">
        <f>_xlfn.XLOOKUP(C95,DOP!K:K,DOP!H:H)</f>
        <v>Federal</v>
      </c>
      <c r="E95" s="1">
        <f t="shared" si="1"/>
        <v>1</v>
      </c>
      <c r="F95" s="3" t="s">
        <v>750</v>
      </c>
      <c r="G95" s="1" t="s">
        <v>751</v>
      </c>
      <c r="H95" s="5" t="s">
        <v>58</v>
      </c>
      <c r="I95" s="5">
        <v>35</v>
      </c>
      <c r="J95" s="7">
        <v>30000</v>
      </c>
      <c r="K95" s="7">
        <v>5880</v>
      </c>
      <c r="L95" t="s">
        <v>971</v>
      </c>
      <c r="M95" t="s">
        <v>1023</v>
      </c>
    </row>
    <row r="96" spans="1:13" ht="15.75" x14ac:dyDescent="0.3">
      <c r="A96" s="5">
        <v>94</v>
      </c>
      <c r="B96" s="1" t="s">
        <v>61</v>
      </c>
      <c r="C96" s="1">
        <v>4094</v>
      </c>
      <c r="D96" s="1" t="str">
        <f>_xlfn.XLOOKUP(C96,DOP!K:K,DOP!H:H)</f>
        <v>Federal</v>
      </c>
      <c r="E96" s="1">
        <f t="shared" si="1"/>
        <v>1</v>
      </c>
      <c r="F96" s="3" t="s">
        <v>807</v>
      </c>
      <c r="G96" s="1" t="s">
        <v>808</v>
      </c>
      <c r="H96" s="5" t="s">
        <v>58</v>
      </c>
      <c r="I96" s="5">
        <v>35</v>
      </c>
      <c r="J96" s="7">
        <v>30000</v>
      </c>
      <c r="K96" s="7">
        <v>5880</v>
      </c>
      <c r="L96" t="s">
        <v>971</v>
      </c>
      <c r="M96" t="s">
        <v>1023</v>
      </c>
    </row>
    <row r="97" spans="1:14" ht="15.75" x14ac:dyDescent="0.3">
      <c r="A97" s="5">
        <v>95</v>
      </c>
      <c r="B97" s="1" t="s">
        <v>377</v>
      </c>
      <c r="C97" s="1">
        <v>212</v>
      </c>
      <c r="D97" s="1" t="str">
        <f>_xlfn.XLOOKUP(C97,DOP!K:K,DOP!H:H)</f>
        <v>Federal</v>
      </c>
      <c r="E97" s="1">
        <f t="shared" si="1"/>
        <v>1</v>
      </c>
      <c r="F97" s="3" t="s">
        <v>823</v>
      </c>
      <c r="G97" s="1" t="s">
        <v>824</v>
      </c>
      <c r="H97" s="5" t="s">
        <v>58</v>
      </c>
      <c r="I97" s="5">
        <v>35</v>
      </c>
      <c r="J97" s="7">
        <v>30000</v>
      </c>
      <c r="K97" s="7">
        <v>5880</v>
      </c>
      <c r="L97" t="s">
        <v>971</v>
      </c>
      <c r="M97" t="s">
        <v>1023</v>
      </c>
    </row>
    <row r="98" spans="1:14" ht="15.75" x14ac:dyDescent="0.3">
      <c r="A98" s="5">
        <v>96</v>
      </c>
      <c r="B98" s="1" t="s">
        <v>377</v>
      </c>
      <c r="C98" s="1">
        <v>3578</v>
      </c>
      <c r="D98" s="1" t="str">
        <f>_xlfn.XLOOKUP(C98,DOP!K:K,DOP!H:H)</f>
        <v>Federal</v>
      </c>
      <c r="E98" s="1">
        <f t="shared" si="1"/>
        <v>1</v>
      </c>
      <c r="F98" s="3" t="s">
        <v>829</v>
      </c>
      <c r="G98" s="1" t="s">
        <v>830</v>
      </c>
      <c r="H98" s="5" t="s">
        <v>58</v>
      </c>
      <c r="I98" s="5">
        <v>35</v>
      </c>
      <c r="J98" s="7">
        <v>30000</v>
      </c>
      <c r="K98" s="7">
        <v>5880</v>
      </c>
      <c r="L98" t="s">
        <v>971</v>
      </c>
      <c r="M98" t="s">
        <v>1023</v>
      </c>
    </row>
    <row r="99" spans="1:14" ht="15.75" x14ac:dyDescent="0.3">
      <c r="A99" s="5">
        <v>97</v>
      </c>
      <c r="B99" s="1" t="s">
        <v>377</v>
      </c>
      <c r="C99" s="1">
        <v>4543</v>
      </c>
      <c r="D99" s="1" t="str">
        <f>_xlfn.XLOOKUP(C99,DOP!K:K,DOP!H:H)</f>
        <v>Federal</v>
      </c>
      <c r="E99" s="1">
        <f t="shared" si="1"/>
        <v>1</v>
      </c>
      <c r="F99" s="3" t="s">
        <v>835</v>
      </c>
      <c r="G99" s="1" t="s">
        <v>836</v>
      </c>
      <c r="H99" s="5" t="s">
        <v>58</v>
      </c>
      <c r="I99" s="5">
        <v>35</v>
      </c>
      <c r="J99" s="7">
        <v>30000</v>
      </c>
      <c r="K99" s="7">
        <v>5880</v>
      </c>
      <c r="L99" t="s">
        <v>971</v>
      </c>
      <c r="M99" t="s">
        <v>1023</v>
      </c>
    </row>
    <row r="100" spans="1:14" ht="15.75" x14ac:dyDescent="0.3">
      <c r="A100" s="5">
        <v>98</v>
      </c>
      <c r="B100" s="1" t="s">
        <v>61</v>
      </c>
      <c r="C100" s="1">
        <v>2698</v>
      </c>
      <c r="D100" s="1" t="str">
        <f>_xlfn.XLOOKUP(C100,DOP!K:K,DOP!H:H)</f>
        <v>Federal</v>
      </c>
      <c r="E100" s="1">
        <f t="shared" si="1"/>
        <v>1</v>
      </c>
      <c r="F100" s="3" t="s">
        <v>871</v>
      </c>
      <c r="G100" s="1" t="s">
        <v>872</v>
      </c>
      <c r="H100" s="5" t="s">
        <v>58</v>
      </c>
      <c r="I100" s="5">
        <v>45</v>
      </c>
      <c r="J100" s="7">
        <v>55000</v>
      </c>
      <c r="K100" s="7">
        <v>7000</v>
      </c>
      <c r="L100" t="s">
        <v>971</v>
      </c>
      <c r="M100" t="s">
        <v>1023</v>
      </c>
    </row>
    <row r="101" spans="1:14" ht="15.75" x14ac:dyDescent="0.3">
      <c r="A101" s="5">
        <v>99</v>
      </c>
      <c r="B101" s="1" t="s">
        <v>377</v>
      </c>
      <c r="C101" s="1">
        <v>2913</v>
      </c>
      <c r="D101" s="1" t="str">
        <f>_xlfn.XLOOKUP(C101,DOP!K:K,DOP!H:H)</f>
        <v>Federal</v>
      </c>
      <c r="E101" s="1">
        <f t="shared" si="1"/>
        <v>1</v>
      </c>
      <c r="F101" s="3" t="s">
        <v>273</v>
      </c>
      <c r="G101" s="1" t="s">
        <v>274</v>
      </c>
      <c r="H101" s="5" t="s">
        <v>58</v>
      </c>
      <c r="I101" s="5">
        <v>25</v>
      </c>
      <c r="J101" s="7">
        <v>20000</v>
      </c>
      <c r="K101" s="7">
        <v>3950</v>
      </c>
      <c r="L101" t="s">
        <v>970</v>
      </c>
      <c r="M101" t="s">
        <v>1022</v>
      </c>
    </row>
    <row r="102" spans="1:14" ht="15.75" x14ac:dyDescent="0.3">
      <c r="A102" s="5">
        <v>100</v>
      </c>
      <c r="B102" s="1" t="s">
        <v>377</v>
      </c>
      <c r="C102" s="1">
        <v>3686</v>
      </c>
      <c r="D102" s="1" t="str">
        <f>_xlfn.XLOOKUP(C102,DOP!K:K,DOP!H:H)</f>
        <v>Federal</v>
      </c>
      <c r="E102" s="1">
        <f t="shared" si="1"/>
        <v>1</v>
      </c>
      <c r="F102" s="3" t="s">
        <v>277</v>
      </c>
      <c r="G102" s="1" t="s">
        <v>278</v>
      </c>
      <c r="H102" s="5" t="s">
        <v>58</v>
      </c>
      <c r="I102" s="5">
        <v>25</v>
      </c>
      <c r="J102" s="7">
        <v>20000</v>
      </c>
      <c r="K102" s="7">
        <v>3950</v>
      </c>
      <c r="L102" t="s">
        <v>970</v>
      </c>
      <c r="M102" t="s">
        <v>1022</v>
      </c>
    </row>
    <row r="103" spans="1:14" ht="15.75" x14ac:dyDescent="0.3">
      <c r="A103" s="5">
        <v>101</v>
      </c>
      <c r="B103" s="1" t="s">
        <v>377</v>
      </c>
      <c r="C103" s="1">
        <v>5118</v>
      </c>
      <c r="D103" s="1" t="str">
        <f>_xlfn.XLOOKUP(C103,DOP!K:K,DOP!H:H)</f>
        <v>Federal</v>
      </c>
      <c r="E103" s="1">
        <f t="shared" si="1"/>
        <v>1</v>
      </c>
      <c r="F103" s="3" t="s">
        <v>281</v>
      </c>
      <c r="G103" s="1" t="s">
        <v>282</v>
      </c>
      <c r="H103" s="5" t="s">
        <v>58</v>
      </c>
      <c r="I103" s="5">
        <v>25</v>
      </c>
      <c r="J103" s="7">
        <v>20000</v>
      </c>
      <c r="K103" s="7">
        <v>3950</v>
      </c>
      <c r="L103" t="s">
        <v>970</v>
      </c>
      <c r="M103" t="s">
        <v>1022</v>
      </c>
    </row>
    <row r="104" spans="1:14" ht="15.75" x14ac:dyDescent="0.3">
      <c r="A104" s="5">
        <v>102</v>
      </c>
      <c r="B104" s="1" t="s">
        <v>11</v>
      </c>
      <c r="C104" s="1">
        <v>5253</v>
      </c>
      <c r="D104" s="1" t="str">
        <f>_xlfn.XLOOKUP(C104,DOP!K:K,DOP!H:H)</f>
        <v>Estatal</v>
      </c>
      <c r="E104" s="1">
        <f t="shared" si="1"/>
        <v>1</v>
      </c>
      <c r="F104" s="3" t="s">
        <v>308</v>
      </c>
      <c r="G104" s="1" t="s">
        <v>309</v>
      </c>
      <c r="H104" s="5" t="s">
        <v>66</v>
      </c>
      <c r="I104" s="5">
        <v>25</v>
      </c>
      <c r="J104" s="7">
        <v>20000</v>
      </c>
      <c r="K104" s="7">
        <v>3950</v>
      </c>
      <c r="L104" t="s">
        <v>970</v>
      </c>
      <c r="M104" t="s">
        <v>1022</v>
      </c>
    </row>
    <row r="105" spans="1:14" ht="15.75" x14ac:dyDescent="0.3">
      <c r="A105" s="5">
        <v>103</v>
      </c>
      <c r="B105" s="1" t="s">
        <v>377</v>
      </c>
      <c r="C105" s="1">
        <v>2011</v>
      </c>
      <c r="D105" s="1" t="str">
        <f>_xlfn.XLOOKUP(C105,DOP!K:K,DOP!H:H)</f>
        <v>Federal</v>
      </c>
      <c r="E105" s="1">
        <f t="shared" si="1"/>
        <v>1</v>
      </c>
      <c r="F105" s="3" t="s">
        <v>825</v>
      </c>
      <c r="G105" s="1" t="s">
        <v>826</v>
      </c>
      <c r="H105" s="5" t="s">
        <v>58</v>
      </c>
      <c r="I105" s="5">
        <v>35</v>
      </c>
      <c r="J105" s="7">
        <v>30000</v>
      </c>
      <c r="K105" s="7">
        <v>5880</v>
      </c>
      <c r="L105" t="s">
        <v>970</v>
      </c>
      <c r="M105" t="s">
        <v>1022</v>
      </c>
    </row>
    <row r="106" spans="1:14" ht="15.75" x14ac:dyDescent="0.3">
      <c r="A106" s="5">
        <v>104</v>
      </c>
      <c r="B106" s="1" t="s">
        <v>377</v>
      </c>
      <c r="C106" s="1">
        <v>4993</v>
      </c>
      <c r="D106" s="1" t="str">
        <f>_xlfn.XLOOKUP(C106,DOP!K:K,DOP!H:H)</f>
        <v>Federal</v>
      </c>
      <c r="E106" s="1">
        <f t="shared" si="1"/>
        <v>1</v>
      </c>
      <c r="F106" s="3" t="s">
        <v>837</v>
      </c>
      <c r="G106" s="1" t="s">
        <v>838</v>
      </c>
      <c r="H106" s="5" t="s">
        <v>58</v>
      </c>
      <c r="I106" s="5">
        <v>35</v>
      </c>
      <c r="J106" s="7">
        <v>30000</v>
      </c>
      <c r="K106" s="7">
        <v>5880</v>
      </c>
      <c r="L106" t="s">
        <v>970</v>
      </c>
      <c r="M106" t="s">
        <v>1022</v>
      </c>
    </row>
    <row r="107" spans="1:14" ht="15.75" x14ac:dyDescent="0.3">
      <c r="A107" s="5">
        <v>105</v>
      </c>
      <c r="B107" s="1" t="s">
        <v>72</v>
      </c>
      <c r="C107" s="1">
        <v>5386</v>
      </c>
      <c r="D107" s="1" t="str">
        <f>_xlfn.XLOOKUP(C107,DOP!K:K,DOP!H:H)</f>
        <v>Estatal</v>
      </c>
      <c r="E107" s="1">
        <f t="shared" si="1"/>
        <v>1</v>
      </c>
      <c r="F107" s="3" t="s">
        <v>314</v>
      </c>
      <c r="G107" s="1" t="s">
        <v>315</v>
      </c>
      <c r="H107" s="5" t="s">
        <v>66</v>
      </c>
      <c r="I107" s="5">
        <v>25</v>
      </c>
      <c r="J107" s="7">
        <v>20000</v>
      </c>
      <c r="K107" s="7">
        <v>3950</v>
      </c>
      <c r="L107" t="s">
        <v>948</v>
      </c>
      <c r="M107" t="s">
        <v>1002</v>
      </c>
    </row>
    <row r="108" spans="1:14" ht="15.75" x14ac:dyDescent="0.3">
      <c r="A108" s="5">
        <v>106</v>
      </c>
      <c r="B108" s="6" t="s">
        <v>157</v>
      </c>
      <c r="C108" s="1">
        <v>5220</v>
      </c>
      <c r="D108" s="1" t="str">
        <f>_xlfn.XLOOKUP(C108,DOP!K:K,DOP!H:H)</f>
        <v>Estatal</v>
      </c>
      <c r="E108" s="1">
        <f t="shared" si="1"/>
        <v>1</v>
      </c>
      <c r="F108" s="3" t="s">
        <v>344</v>
      </c>
      <c r="G108" s="1" t="s">
        <v>345</v>
      </c>
      <c r="H108" s="5" t="s">
        <v>66</v>
      </c>
      <c r="I108" s="5">
        <v>25</v>
      </c>
      <c r="J108" s="7">
        <v>20000</v>
      </c>
      <c r="K108" s="7">
        <v>3950</v>
      </c>
      <c r="L108" t="s">
        <v>948</v>
      </c>
      <c r="M108" t="s">
        <v>1002</v>
      </c>
    </row>
    <row r="109" spans="1:14" ht="15.75" x14ac:dyDescent="0.3">
      <c r="A109" s="5">
        <v>107</v>
      </c>
      <c r="B109" s="1" t="s">
        <v>93</v>
      </c>
      <c r="C109" s="1">
        <v>5232</v>
      </c>
      <c r="D109" s="1" t="str">
        <f>_xlfn.XLOOKUP(C109,DOP!K:K,DOP!H:H)</f>
        <v>Estatal</v>
      </c>
      <c r="E109" s="1">
        <f t="shared" si="1"/>
        <v>1</v>
      </c>
      <c r="F109" s="3" t="s">
        <v>392</v>
      </c>
      <c r="G109" s="1" t="s">
        <v>393</v>
      </c>
      <c r="H109" s="5" t="s">
        <v>879</v>
      </c>
      <c r="I109" s="5">
        <v>25</v>
      </c>
      <c r="J109" s="7">
        <v>20000</v>
      </c>
      <c r="K109" s="7">
        <v>3950</v>
      </c>
      <c r="L109" t="s">
        <v>948</v>
      </c>
      <c r="M109" t="s">
        <v>1002</v>
      </c>
    </row>
    <row r="110" spans="1:14" ht="15.75" x14ac:dyDescent="0.3">
      <c r="A110" s="5">
        <v>108</v>
      </c>
      <c r="B110" s="6" t="s">
        <v>157</v>
      </c>
      <c r="C110" s="1">
        <v>5128</v>
      </c>
      <c r="D110" s="1" t="str">
        <f>_xlfn.XLOOKUP(C110,DOP!K:K,DOP!H:H)</f>
        <v>Estatal</v>
      </c>
      <c r="E110" s="1">
        <f t="shared" si="1"/>
        <v>1</v>
      </c>
      <c r="F110" s="3" t="s">
        <v>426</v>
      </c>
      <c r="G110" s="1" t="s">
        <v>427</v>
      </c>
      <c r="H110" s="5" t="s">
        <v>879</v>
      </c>
      <c r="I110" s="5">
        <v>25</v>
      </c>
      <c r="J110" s="7">
        <v>20000</v>
      </c>
      <c r="K110" s="7">
        <v>3950</v>
      </c>
      <c r="L110" t="s">
        <v>948</v>
      </c>
      <c r="M110" t="s">
        <v>1002</v>
      </c>
    </row>
    <row r="111" spans="1:14" ht="15.75" x14ac:dyDescent="0.3">
      <c r="A111" s="5">
        <v>109</v>
      </c>
      <c r="B111" s="1" t="s">
        <v>61</v>
      </c>
      <c r="C111" s="1">
        <v>5343</v>
      </c>
      <c r="D111" s="1" t="str">
        <f>_xlfn.XLOOKUP(C111,DOP!K:K,DOP!H:H)</f>
        <v>Estatal</v>
      </c>
      <c r="E111" s="1">
        <f t="shared" si="1"/>
        <v>1</v>
      </c>
      <c r="F111" s="3" t="s">
        <v>472</v>
      </c>
      <c r="G111" s="1" t="s">
        <v>473</v>
      </c>
      <c r="H111" s="5" t="s">
        <v>879</v>
      </c>
      <c r="I111" s="5">
        <v>25</v>
      </c>
      <c r="J111" s="7">
        <v>20000</v>
      </c>
      <c r="K111" s="7">
        <v>3950</v>
      </c>
      <c r="L111" t="s">
        <v>948</v>
      </c>
      <c r="M111" t="s">
        <v>1002</v>
      </c>
    </row>
    <row r="112" spans="1:14" ht="15.75" x14ac:dyDescent="0.3">
      <c r="A112" s="5">
        <v>110</v>
      </c>
      <c r="B112" s="1" t="s">
        <v>72</v>
      </c>
      <c r="C112" s="1">
        <v>3204</v>
      </c>
      <c r="D112" s="1" t="str">
        <f>_xlfn.XLOOKUP(C112,DOP!K:K,DOP!H:H)</f>
        <v>Federal</v>
      </c>
      <c r="E112" s="1">
        <f t="shared" si="1"/>
        <v>1</v>
      </c>
      <c r="F112" s="3" t="s">
        <v>26</v>
      </c>
      <c r="G112" s="1" t="s">
        <v>27</v>
      </c>
      <c r="H112" s="5" t="s">
        <v>58</v>
      </c>
      <c r="I112" s="5">
        <v>20</v>
      </c>
      <c r="J112" s="7">
        <v>15000</v>
      </c>
      <c r="K112" s="7">
        <v>2800</v>
      </c>
      <c r="L112" t="s">
        <v>939</v>
      </c>
      <c r="M112" t="s">
        <v>1010</v>
      </c>
      <c r="N112" s="2" t="s">
        <v>923</v>
      </c>
    </row>
    <row r="113" spans="1:14" ht="15.75" x14ac:dyDescent="0.3">
      <c r="A113" s="5">
        <v>111</v>
      </c>
      <c r="B113" s="1" t="s">
        <v>69</v>
      </c>
      <c r="C113" s="1">
        <v>77</v>
      </c>
      <c r="D113" s="1" t="str">
        <f>_xlfn.XLOOKUP(C113,DOP!K:K,DOP!H:H)</f>
        <v>Estatal</v>
      </c>
      <c r="E113" s="1">
        <f t="shared" si="1"/>
        <v>1</v>
      </c>
      <c r="F113" s="3" t="s">
        <v>80</v>
      </c>
      <c r="G113" s="1" t="s">
        <v>81</v>
      </c>
      <c r="H113" s="5" t="s">
        <v>879</v>
      </c>
      <c r="I113" s="5">
        <v>20</v>
      </c>
      <c r="J113" s="7">
        <v>15000</v>
      </c>
      <c r="K113" s="7">
        <v>2800</v>
      </c>
      <c r="L113" t="s">
        <v>939</v>
      </c>
      <c r="M113" t="s">
        <v>1010</v>
      </c>
      <c r="N113" s="2" t="s">
        <v>923</v>
      </c>
    </row>
    <row r="114" spans="1:14" ht="15.75" x14ac:dyDescent="0.3">
      <c r="A114" s="5">
        <v>112</v>
      </c>
      <c r="B114" s="1" t="s">
        <v>69</v>
      </c>
      <c r="C114" s="1">
        <v>596</v>
      </c>
      <c r="D114" s="1" t="str">
        <f>_xlfn.XLOOKUP(C114,DOP!K:K,DOP!H:H)</f>
        <v>Federal</v>
      </c>
      <c r="E114" s="1">
        <f t="shared" si="1"/>
        <v>1</v>
      </c>
      <c r="F114" s="3" t="s">
        <v>172</v>
      </c>
      <c r="G114" s="1" t="s">
        <v>173</v>
      </c>
      <c r="H114" s="5" t="s">
        <v>58</v>
      </c>
      <c r="I114" s="5">
        <v>25</v>
      </c>
      <c r="J114" s="7">
        <v>20000</v>
      </c>
      <c r="K114" s="7">
        <v>3950</v>
      </c>
      <c r="L114" t="s">
        <v>939</v>
      </c>
      <c r="M114" t="s">
        <v>1010</v>
      </c>
      <c r="N114" s="2" t="s">
        <v>923</v>
      </c>
    </row>
    <row r="115" spans="1:14" ht="15.75" x14ac:dyDescent="0.3">
      <c r="A115" s="5">
        <v>113</v>
      </c>
      <c r="B115" s="1" t="s">
        <v>61</v>
      </c>
      <c r="C115" s="1">
        <v>585</v>
      </c>
      <c r="D115" s="1" t="str">
        <f>_xlfn.XLOOKUP(C115,DOP!K:K,DOP!H:H)</f>
        <v>Federal</v>
      </c>
      <c r="E115" s="1">
        <f t="shared" si="1"/>
        <v>1</v>
      </c>
      <c r="F115" s="3" t="s">
        <v>223</v>
      </c>
      <c r="G115" s="1" t="s">
        <v>224</v>
      </c>
      <c r="H115" s="5" t="s">
        <v>58</v>
      </c>
      <c r="I115" s="5">
        <v>25</v>
      </c>
      <c r="J115" s="7">
        <v>20000</v>
      </c>
      <c r="K115" s="7">
        <v>3950</v>
      </c>
      <c r="L115" t="s">
        <v>939</v>
      </c>
      <c r="M115" t="s">
        <v>1010</v>
      </c>
      <c r="N115" s="2" t="s">
        <v>923</v>
      </c>
    </row>
    <row r="116" spans="1:14" ht="15.75" x14ac:dyDescent="0.3">
      <c r="A116" s="5">
        <v>114</v>
      </c>
      <c r="B116" s="1" t="s">
        <v>494</v>
      </c>
      <c r="C116" s="1">
        <v>428</v>
      </c>
      <c r="D116" s="1" t="str">
        <f>_xlfn.XLOOKUP(C116,DOP!K:K,DOP!H:H)</f>
        <v>Federal</v>
      </c>
      <c r="E116" s="1">
        <f t="shared" si="1"/>
        <v>1</v>
      </c>
      <c r="F116" s="3" t="s">
        <v>241</v>
      </c>
      <c r="G116" s="1" t="s">
        <v>242</v>
      </c>
      <c r="H116" s="5" t="s">
        <v>58</v>
      </c>
      <c r="I116" s="5">
        <v>25</v>
      </c>
      <c r="J116" s="7">
        <v>20000</v>
      </c>
      <c r="K116" s="7">
        <v>3950</v>
      </c>
      <c r="L116" t="s">
        <v>939</v>
      </c>
      <c r="M116" t="s">
        <v>1010</v>
      </c>
      <c r="N116" s="2" t="s">
        <v>923</v>
      </c>
    </row>
    <row r="117" spans="1:14" ht="15.75" x14ac:dyDescent="0.3">
      <c r="A117" s="5">
        <v>115</v>
      </c>
      <c r="B117" s="1" t="s">
        <v>69</v>
      </c>
      <c r="C117" s="1">
        <v>5252</v>
      </c>
      <c r="D117" s="1" t="str">
        <f>_xlfn.XLOOKUP(C117,DOP!K:K,DOP!H:H)</f>
        <v>Estatal</v>
      </c>
      <c r="E117" s="1">
        <f t="shared" si="1"/>
        <v>1</v>
      </c>
      <c r="F117" s="3" t="s">
        <v>448</v>
      </c>
      <c r="G117" s="1" t="s">
        <v>449</v>
      </c>
      <c r="H117" s="5" t="s">
        <v>879</v>
      </c>
      <c r="I117" s="5">
        <v>25</v>
      </c>
      <c r="J117" s="7">
        <v>20000</v>
      </c>
      <c r="K117" s="7">
        <v>3950</v>
      </c>
      <c r="L117" t="s">
        <v>939</v>
      </c>
      <c r="M117" t="s">
        <v>1010</v>
      </c>
      <c r="N117" s="2" t="s">
        <v>923</v>
      </c>
    </row>
    <row r="118" spans="1:14" ht="15.75" x14ac:dyDescent="0.3">
      <c r="A118" s="5">
        <v>116</v>
      </c>
      <c r="B118" s="1" t="s">
        <v>494</v>
      </c>
      <c r="C118" s="1">
        <v>5143</v>
      </c>
      <c r="D118" s="1" t="str">
        <f>_xlfn.XLOOKUP(C118,DOP!K:K,DOP!H:H)</f>
        <v>Estatal</v>
      </c>
      <c r="E118" s="1">
        <f t="shared" si="1"/>
        <v>1</v>
      </c>
      <c r="F118" s="3" t="s">
        <v>495</v>
      </c>
      <c r="G118" s="1" t="s">
        <v>496</v>
      </c>
      <c r="H118" s="5" t="s">
        <v>879</v>
      </c>
      <c r="I118" s="5">
        <v>25</v>
      </c>
      <c r="J118" s="7">
        <v>20000</v>
      </c>
      <c r="K118" s="7">
        <v>3950</v>
      </c>
      <c r="L118" t="s">
        <v>939</v>
      </c>
      <c r="M118" t="s">
        <v>1010</v>
      </c>
      <c r="N118" s="2" t="s">
        <v>923</v>
      </c>
    </row>
    <row r="119" spans="1:14" ht="15.75" x14ac:dyDescent="0.3">
      <c r="A119" s="5">
        <v>117</v>
      </c>
      <c r="B119" s="1" t="s">
        <v>69</v>
      </c>
      <c r="C119" s="1">
        <v>482</v>
      </c>
      <c r="D119" s="1" t="str">
        <f>_xlfn.XLOOKUP(C119,DOP!K:K,DOP!H:H)</f>
        <v>Federal</v>
      </c>
      <c r="E119" s="1">
        <f t="shared" si="1"/>
        <v>1</v>
      </c>
      <c r="F119" s="3" t="s">
        <v>603</v>
      </c>
      <c r="G119" s="1" t="s">
        <v>604</v>
      </c>
      <c r="H119" s="5" t="s">
        <v>58</v>
      </c>
      <c r="I119" s="5">
        <v>30</v>
      </c>
      <c r="J119" s="7">
        <v>25000</v>
      </c>
      <c r="K119" s="7">
        <v>4450</v>
      </c>
      <c r="L119" t="s">
        <v>939</v>
      </c>
      <c r="M119" t="s">
        <v>1010</v>
      </c>
      <c r="N119" s="2" t="s">
        <v>923</v>
      </c>
    </row>
    <row r="120" spans="1:14" ht="15.75" x14ac:dyDescent="0.3">
      <c r="A120" s="5">
        <v>118</v>
      </c>
      <c r="B120" s="1" t="s">
        <v>494</v>
      </c>
      <c r="C120" s="1">
        <v>735</v>
      </c>
      <c r="D120" s="1" t="str">
        <f>_xlfn.XLOOKUP(C120,DOP!K:K,DOP!H:H)</f>
        <v>Federal</v>
      </c>
      <c r="E120" s="1">
        <f t="shared" si="1"/>
        <v>1</v>
      </c>
      <c r="F120" s="3" t="s">
        <v>649</v>
      </c>
      <c r="G120" s="1" t="s">
        <v>650</v>
      </c>
      <c r="H120" s="5" t="s">
        <v>58</v>
      </c>
      <c r="I120" s="5">
        <v>30</v>
      </c>
      <c r="J120" s="7">
        <v>25000</v>
      </c>
      <c r="K120" s="7">
        <v>4450</v>
      </c>
      <c r="L120" t="s">
        <v>939</v>
      </c>
      <c r="M120" t="s">
        <v>1010</v>
      </c>
      <c r="N120" s="2" t="s">
        <v>923</v>
      </c>
    </row>
    <row r="121" spans="1:14" ht="15.75" x14ac:dyDescent="0.3">
      <c r="A121" s="5">
        <v>119</v>
      </c>
      <c r="B121" s="1" t="s">
        <v>494</v>
      </c>
      <c r="C121" s="1">
        <v>1990</v>
      </c>
      <c r="D121" s="1" t="str">
        <f>_xlfn.XLOOKUP(C121,DOP!K:K,DOP!H:H)</f>
        <v>Federal</v>
      </c>
      <c r="E121" s="1">
        <f t="shared" si="1"/>
        <v>1</v>
      </c>
      <c r="F121" s="3" t="s">
        <v>653</v>
      </c>
      <c r="G121" s="1" t="s">
        <v>654</v>
      </c>
      <c r="H121" s="5" t="s">
        <v>58</v>
      </c>
      <c r="I121" s="5">
        <v>30</v>
      </c>
      <c r="J121" s="7">
        <v>25000</v>
      </c>
      <c r="K121" s="7">
        <v>4450</v>
      </c>
      <c r="L121" t="s">
        <v>939</v>
      </c>
      <c r="M121" t="s">
        <v>1010</v>
      </c>
      <c r="N121" s="2" t="s">
        <v>923</v>
      </c>
    </row>
    <row r="122" spans="1:14" ht="15.75" x14ac:dyDescent="0.3">
      <c r="A122" s="5">
        <v>120</v>
      </c>
      <c r="B122" s="1" t="s">
        <v>494</v>
      </c>
      <c r="C122" s="1">
        <v>5073</v>
      </c>
      <c r="D122" s="1" t="str">
        <f>_xlfn.XLOOKUP(C122,DOP!K:K,DOP!H:H)</f>
        <v>Estatal</v>
      </c>
      <c r="E122" s="1">
        <f t="shared" si="1"/>
        <v>1</v>
      </c>
      <c r="F122" s="3" t="s">
        <v>689</v>
      </c>
      <c r="G122" s="1" t="s">
        <v>690</v>
      </c>
      <c r="H122" s="5" t="s">
        <v>879</v>
      </c>
      <c r="I122" s="5">
        <v>30</v>
      </c>
      <c r="J122" s="7">
        <v>25000</v>
      </c>
      <c r="K122" s="7">
        <v>4450</v>
      </c>
      <c r="L122" t="s">
        <v>939</v>
      </c>
      <c r="M122" t="s">
        <v>1010</v>
      </c>
      <c r="N122" s="2" t="s">
        <v>923</v>
      </c>
    </row>
    <row r="123" spans="1:14" ht="15.75" x14ac:dyDescent="0.3">
      <c r="A123" s="5">
        <v>121</v>
      </c>
      <c r="B123" s="6" t="s">
        <v>877</v>
      </c>
      <c r="C123" s="1">
        <v>16</v>
      </c>
      <c r="D123" s="1" t="str">
        <f>_xlfn.XLOOKUP(C123,DOP!K:K,DOP!H:H)</f>
        <v>Federal</v>
      </c>
      <c r="E123" s="1">
        <f t="shared" si="1"/>
        <v>1</v>
      </c>
      <c r="F123" s="3" t="s">
        <v>703</v>
      </c>
      <c r="G123" s="1" t="s">
        <v>704</v>
      </c>
      <c r="H123" s="5" t="s">
        <v>58</v>
      </c>
      <c r="I123" s="5">
        <v>35</v>
      </c>
      <c r="J123" s="7">
        <v>30000</v>
      </c>
      <c r="K123" s="7">
        <v>5880</v>
      </c>
      <c r="L123" t="s">
        <v>939</v>
      </c>
      <c r="M123" t="s">
        <v>1010</v>
      </c>
      <c r="N123" s="2" t="s">
        <v>923</v>
      </c>
    </row>
    <row r="124" spans="1:14" ht="15.75" x14ac:dyDescent="0.3">
      <c r="A124" s="5">
        <v>122</v>
      </c>
      <c r="B124" s="1" t="s">
        <v>61</v>
      </c>
      <c r="C124" s="1">
        <v>4670</v>
      </c>
      <c r="D124" s="1" t="str">
        <f>_xlfn.XLOOKUP(C124,DOP!K:K,DOP!H:H)</f>
        <v>Federal</v>
      </c>
      <c r="E124" s="1">
        <f t="shared" si="1"/>
        <v>1</v>
      </c>
      <c r="F124" s="3" t="s">
        <v>625</v>
      </c>
      <c r="G124" s="1" t="s">
        <v>626</v>
      </c>
      <c r="H124" s="5" t="s">
        <v>58</v>
      </c>
      <c r="I124" s="5">
        <v>30</v>
      </c>
      <c r="J124" s="7">
        <v>25000</v>
      </c>
      <c r="K124" s="7">
        <v>4450</v>
      </c>
      <c r="L124" t="s">
        <v>956</v>
      </c>
      <c r="M124" t="s">
        <v>1010</v>
      </c>
      <c r="N124" s="2" t="s">
        <v>922</v>
      </c>
    </row>
    <row r="125" spans="1:14" ht="15.75" x14ac:dyDescent="0.3">
      <c r="A125" s="5">
        <v>123</v>
      </c>
      <c r="B125" s="1" t="s">
        <v>61</v>
      </c>
      <c r="C125" s="1">
        <v>4515</v>
      </c>
      <c r="D125" s="1" t="str">
        <f>_xlfn.XLOOKUP(C125,DOP!K:K,DOP!H:H)</f>
        <v>Federal</v>
      </c>
      <c r="E125" s="1">
        <f t="shared" si="1"/>
        <v>1</v>
      </c>
      <c r="F125" s="3" t="s">
        <v>811</v>
      </c>
      <c r="G125" s="1" t="s">
        <v>812</v>
      </c>
      <c r="H125" s="5" t="s">
        <v>58</v>
      </c>
      <c r="I125" s="5">
        <v>35</v>
      </c>
      <c r="J125" s="7">
        <v>30000</v>
      </c>
      <c r="K125" s="7">
        <v>5880</v>
      </c>
      <c r="L125" t="s">
        <v>956</v>
      </c>
      <c r="M125" t="s">
        <v>1010</v>
      </c>
      <c r="N125" s="2" t="s">
        <v>922</v>
      </c>
    </row>
    <row r="126" spans="1:14" ht="15.75" x14ac:dyDescent="0.3">
      <c r="A126" s="5">
        <v>124</v>
      </c>
      <c r="B126" s="1" t="s">
        <v>93</v>
      </c>
      <c r="C126" s="1">
        <v>3767</v>
      </c>
      <c r="D126" s="1" t="str">
        <f>_xlfn.XLOOKUP(C126,DOP!K:K,DOP!H:H)</f>
        <v>Federal</v>
      </c>
      <c r="E126" s="1">
        <f t="shared" si="1"/>
        <v>1</v>
      </c>
      <c r="F126" s="3" t="s">
        <v>547</v>
      </c>
      <c r="G126" s="1" t="s">
        <v>548</v>
      </c>
      <c r="H126" s="5" t="s">
        <v>58</v>
      </c>
      <c r="I126" s="5">
        <v>30</v>
      </c>
      <c r="J126" s="7">
        <v>25000</v>
      </c>
      <c r="K126" s="7">
        <v>4450</v>
      </c>
      <c r="L126" t="s">
        <v>968</v>
      </c>
      <c r="M126" t="s">
        <v>1020</v>
      </c>
    </row>
    <row r="127" spans="1:14" ht="15.75" x14ac:dyDescent="0.3">
      <c r="A127" s="5">
        <v>125</v>
      </c>
      <c r="B127" s="1" t="s">
        <v>289</v>
      </c>
      <c r="C127" s="1">
        <v>4525</v>
      </c>
      <c r="D127" s="1" t="str">
        <f>_xlfn.XLOOKUP(C127,DOP!K:K,DOP!H:H)</f>
        <v>Federal</v>
      </c>
      <c r="E127" s="1">
        <f t="shared" si="1"/>
        <v>1</v>
      </c>
      <c r="F127" s="3" t="s">
        <v>533</v>
      </c>
      <c r="G127" s="1" t="s">
        <v>534</v>
      </c>
      <c r="H127" s="5" t="s">
        <v>58</v>
      </c>
      <c r="I127" s="5">
        <v>30</v>
      </c>
      <c r="J127" s="7">
        <v>25000</v>
      </c>
      <c r="K127" s="7">
        <v>4450</v>
      </c>
      <c r="L127" t="s">
        <v>927</v>
      </c>
      <c r="M127" t="s">
        <v>921</v>
      </c>
    </row>
    <row r="128" spans="1:14" ht="15.75" x14ac:dyDescent="0.3">
      <c r="A128" s="5">
        <v>126</v>
      </c>
      <c r="B128" s="1" t="s">
        <v>61</v>
      </c>
      <c r="C128" s="1">
        <v>1468</v>
      </c>
      <c r="D128" s="1" t="str">
        <f>_xlfn.XLOOKUP(C128,DOP!K:K,DOP!H:H)</f>
        <v>Federal</v>
      </c>
      <c r="E128" s="1">
        <f t="shared" si="1"/>
        <v>1</v>
      </c>
      <c r="F128" s="3" t="s">
        <v>227</v>
      </c>
      <c r="G128" s="1" t="s">
        <v>228</v>
      </c>
      <c r="H128" s="5" t="s">
        <v>58</v>
      </c>
      <c r="I128" s="5">
        <v>25</v>
      </c>
      <c r="J128" s="7">
        <v>20000</v>
      </c>
      <c r="K128" s="7">
        <v>3950</v>
      </c>
      <c r="L128" t="s">
        <v>936</v>
      </c>
      <c r="M128" t="s">
        <v>991</v>
      </c>
      <c r="N128" s="2" t="s">
        <v>923</v>
      </c>
    </row>
    <row r="129" spans="1:14" ht="15.75" x14ac:dyDescent="0.3">
      <c r="A129" s="5">
        <v>127</v>
      </c>
      <c r="B129" s="1" t="s">
        <v>370</v>
      </c>
      <c r="C129" s="1">
        <v>5162</v>
      </c>
      <c r="D129" s="1" t="str">
        <f>_xlfn.XLOOKUP(C129,DOP!K:K,DOP!H:H)</f>
        <v>Estatal</v>
      </c>
      <c r="E129" s="1">
        <f t="shared" si="1"/>
        <v>1</v>
      </c>
      <c r="F129" s="3" t="s">
        <v>371</v>
      </c>
      <c r="G129" s="1" t="s">
        <v>372</v>
      </c>
      <c r="H129" s="5" t="s">
        <v>66</v>
      </c>
      <c r="I129" s="5">
        <v>25</v>
      </c>
      <c r="J129" s="7">
        <v>20000</v>
      </c>
      <c r="K129" s="7">
        <v>3950</v>
      </c>
      <c r="L129" t="s">
        <v>936</v>
      </c>
      <c r="M129" t="s">
        <v>991</v>
      </c>
      <c r="N129" s="2" t="s">
        <v>923</v>
      </c>
    </row>
    <row r="130" spans="1:14" ht="15.75" x14ac:dyDescent="0.3">
      <c r="A130" s="5">
        <v>128</v>
      </c>
      <c r="B130" s="1" t="s">
        <v>370</v>
      </c>
      <c r="C130" s="1">
        <v>1913</v>
      </c>
      <c r="D130" s="1" t="str">
        <f>_xlfn.XLOOKUP(C130,DOP!K:K,DOP!H:H)</f>
        <v>Federal</v>
      </c>
      <c r="E130" s="1">
        <f t="shared" si="1"/>
        <v>1</v>
      </c>
      <c r="F130" s="3" t="s">
        <v>821</v>
      </c>
      <c r="G130" s="1" t="s">
        <v>822</v>
      </c>
      <c r="H130" s="5" t="s">
        <v>58</v>
      </c>
      <c r="I130" s="5">
        <v>35</v>
      </c>
      <c r="J130" s="7">
        <v>30000</v>
      </c>
      <c r="K130" s="7">
        <v>5880</v>
      </c>
      <c r="L130" t="s">
        <v>936</v>
      </c>
      <c r="M130" t="s">
        <v>991</v>
      </c>
      <c r="N130" s="2" t="s">
        <v>923</v>
      </c>
    </row>
    <row r="131" spans="1:14" ht="15.75" x14ac:dyDescent="0.3">
      <c r="A131" s="5">
        <v>129</v>
      </c>
      <c r="B131" s="6" t="s">
        <v>157</v>
      </c>
      <c r="C131" s="1">
        <v>5398</v>
      </c>
      <c r="D131" s="1" t="str">
        <f>_xlfn.XLOOKUP(C131,DOP!K:K,DOP!H:H)</f>
        <v>Estatal</v>
      </c>
      <c r="E131" s="1">
        <f t="shared" si="1"/>
        <v>1</v>
      </c>
      <c r="F131" s="3" t="s">
        <v>350</v>
      </c>
      <c r="G131" s="1" t="s">
        <v>351</v>
      </c>
      <c r="H131" s="5" t="s">
        <v>66</v>
      </c>
      <c r="I131" s="5">
        <v>25</v>
      </c>
      <c r="J131" s="7">
        <v>20000</v>
      </c>
      <c r="K131" s="7">
        <v>3950</v>
      </c>
      <c r="L131" t="s">
        <v>942</v>
      </c>
      <c r="M131" t="s">
        <v>996</v>
      </c>
    </row>
    <row r="132" spans="1:14" ht="15.75" x14ac:dyDescent="0.3">
      <c r="A132" s="5">
        <v>130</v>
      </c>
      <c r="B132" s="1" t="s">
        <v>93</v>
      </c>
      <c r="C132" s="1">
        <v>3721</v>
      </c>
      <c r="D132" s="1" t="str">
        <f>_xlfn.XLOOKUP(C132,DOP!K:K,DOP!H:H)</f>
        <v>Federal</v>
      </c>
      <c r="E132" s="1">
        <f t="shared" ref="E132:E195" si="2">COUNTIF(C:C,C132)</f>
        <v>1</v>
      </c>
      <c r="F132" s="3" t="s">
        <v>9</v>
      </c>
      <c r="G132" s="1" t="s">
        <v>10</v>
      </c>
      <c r="H132" s="5" t="s">
        <v>58</v>
      </c>
      <c r="I132" s="5">
        <v>20</v>
      </c>
      <c r="J132" s="7">
        <v>15000</v>
      </c>
      <c r="K132" s="7">
        <v>2800</v>
      </c>
      <c r="L132" t="s">
        <v>963</v>
      </c>
      <c r="M132" t="s">
        <v>1015</v>
      </c>
      <c r="N132" s="2" t="s">
        <v>924</v>
      </c>
    </row>
    <row r="133" spans="1:14" ht="15.75" x14ac:dyDescent="0.3">
      <c r="A133" s="5">
        <v>131</v>
      </c>
      <c r="B133" s="1" t="s">
        <v>11</v>
      </c>
      <c r="C133" s="1">
        <v>345</v>
      </c>
      <c r="D133" s="1" t="str">
        <f>_xlfn.XLOOKUP(C133,DOP!K:K,DOP!H:H)</f>
        <v>Federal</v>
      </c>
      <c r="E133" s="1">
        <f t="shared" si="2"/>
        <v>1</v>
      </c>
      <c r="F133" s="3" t="s">
        <v>110</v>
      </c>
      <c r="G133" s="1" t="s">
        <v>111</v>
      </c>
      <c r="H133" s="5" t="s">
        <v>58</v>
      </c>
      <c r="I133" s="5">
        <v>25</v>
      </c>
      <c r="J133" s="7">
        <v>20000</v>
      </c>
      <c r="K133" s="7">
        <v>3950</v>
      </c>
      <c r="L133" t="s">
        <v>963</v>
      </c>
      <c r="M133" t="s">
        <v>1015</v>
      </c>
      <c r="N133" s="2" t="s">
        <v>924</v>
      </c>
    </row>
    <row r="134" spans="1:14" ht="15.75" x14ac:dyDescent="0.3">
      <c r="A134" s="5">
        <v>132</v>
      </c>
      <c r="B134" s="1" t="s">
        <v>11</v>
      </c>
      <c r="C134" s="1">
        <v>2017</v>
      </c>
      <c r="D134" s="1" t="str">
        <f>_xlfn.XLOOKUP(C134,DOP!K:K,DOP!H:H)</f>
        <v>Federal</v>
      </c>
      <c r="E134" s="1">
        <f t="shared" si="2"/>
        <v>1</v>
      </c>
      <c r="F134" s="3" t="s">
        <v>130</v>
      </c>
      <c r="G134" s="1" t="s">
        <v>131</v>
      </c>
      <c r="H134" s="5" t="s">
        <v>58</v>
      </c>
      <c r="I134" s="5">
        <v>25</v>
      </c>
      <c r="J134" s="7">
        <v>20000</v>
      </c>
      <c r="K134" s="7">
        <v>3950</v>
      </c>
      <c r="L134" t="s">
        <v>963</v>
      </c>
      <c r="M134" t="s">
        <v>1015</v>
      </c>
      <c r="N134" s="2" t="s">
        <v>924</v>
      </c>
    </row>
    <row r="135" spans="1:14" ht="15.75" x14ac:dyDescent="0.3">
      <c r="A135" s="5">
        <v>133</v>
      </c>
      <c r="B135" s="1" t="s">
        <v>11</v>
      </c>
      <c r="C135" s="1">
        <v>2069</v>
      </c>
      <c r="D135" s="1" t="str">
        <f>_xlfn.XLOOKUP(C135,DOP!K:K,DOP!H:H)</f>
        <v>Federal</v>
      </c>
      <c r="E135" s="1">
        <f t="shared" si="2"/>
        <v>1</v>
      </c>
      <c r="F135" s="3" t="s">
        <v>132</v>
      </c>
      <c r="G135" s="1" t="s">
        <v>133</v>
      </c>
      <c r="H135" s="5" t="s">
        <v>58</v>
      </c>
      <c r="I135" s="5">
        <v>25</v>
      </c>
      <c r="J135" s="7">
        <v>20000</v>
      </c>
      <c r="K135" s="7">
        <v>3950</v>
      </c>
      <c r="L135" t="s">
        <v>963</v>
      </c>
      <c r="M135" t="s">
        <v>1015</v>
      </c>
      <c r="N135" s="2" t="s">
        <v>924</v>
      </c>
    </row>
    <row r="136" spans="1:14" ht="15.75" x14ac:dyDescent="0.3">
      <c r="A136" s="5">
        <v>134</v>
      </c>
      <c r="B136" s="1" t="s">
        <v>11</v>
      </c>
      <c r="C136" s="1">
        <v>2858</v>
      </c>
      <c r="D136" s="1" t="str">
        <f>_xlfn.XLOOKUP(C136,DOP!K:K,DOP!H:H)</f>
        <v>Federal</v>
      </c>
      <c r="E136" s="1">
        <f t="shared" si="2"/>
        <v>1</v>
      </c>
      <c r="F136" s="3" t="s">
        <v>134</v>
      </c>
      <c r="G136" s="1" t="s">
        <v>135</v>
      </c>
      <c r="H136" s="5" t="s">
        <v>58</v>
      </c>
      <c r="I136" s="5">
        <v>25</v>
      </c>
      <c r="J136" s="7">
        <v>20000</v>
      </c>
      <c r="K136" s="7">
        <v>3950</v>
      </c>
      <c r="L136" t="s">
        <v>963</v>
      </c>
      <c r="M136" t="s">
        <v>1015</v>
      </c>
      <c r="N136" s="2" t="s">
        <v>924</v>
      </c>
    </row>
    <row r="137" spans="1:14" ht="15.75" x14ac:dyDescent="0.3">
      <c r="A137" s="5">
        <v>135</v>
      </c>
      <c r="B137" s="1" t="s">
        <v>72</v>
      </c>
      <c r="C137" s="1">
        <v>2385</v>
      </c>
      <c r="D137" s="1" t="str">
        <f>_xlfn.XLOOKUP(C137,DOP!K:K,DOP!H:H)</f>
        <v>Federal</v>
      </c>
      <c r="E137" s="1">
        <f t="shared" si="2"/>
        <v>1</v>
      </c>
      <c r="F137" s="3" t="s">
        <v>152</v>
      </c>
      <c r="G137" s="1" t="s">
        <v>153</v>
      </c>
      <c r="H137" s="5" t="s">
        <v>58</v>
      </c>
      <c r="I137" s="5">
        <v>25</v>
      </c>
      <c r="J137" s="7">
        <v>20000</v>
      </c>
      <c r="K137" s="7">
        <v>3950</v>
      </c>
      <c r="L137" t="s">
        <v>963</v>
      </c>
      <c r="M137" t="s">
        <v>1015</v>
      </c>
      <c r="N137" s="2" t="s">
        <v>924</v>
      </c>
    </row>
    <row r="138" spans="1:14" ht="15.75" x14ac:dyDescent="0.3">
      <c r="A138" s="5">
        <v>136</v>
      </c>
      <c r="B138" s="6" t="s">
        <v>157</v>
      </c>
      <c r="C138" s="1">
        <v>5152</v>
      </c>
      <c r="D138" s="1" t="str">
        <f>_xlfn.XLOOKUP(C138,DOP!K:K,DOP!H:H)</f>
        <v>Federal</v>
      </c>
      <c r="E138" s="1">
        <f t="shared" si="2"/>
        <v>1</v>
      </c>
      <c r="F138" s="3" t="s">
        <v>160</v>
      </c>
      <c r="G138" s="1" t="s">
        <v>161</v>
      </c>
      <c r="H138" s="5" t="s">
        <v>58</v>
      </c>
      <c r="I138" s="5">
        <v>25</v>
      </c>
      <c r="J138" s="7">
        <v>20000</v>
      </c>
      <c r="K138" s="7">
        <v>3950</v>
      </c>
      <c r="L138" t="s">
        <v>963</v>
      </c>
      <c r="M138" t="s">
        <v>1015</v>
      </c>
      <c r="N138" s="2" t="s">
        <v>924</v>
      </c>
    </row>
    <row r="139" spans="1:14" ht="15.75" x14ac:dyDescent="0.3">
      <c r="A139" s="5">
        <v>137</v>
      </c>
      <c r="B139" s="1" t="s">
        <v>61</v>
      </c>
      <c r="C139" s="1">
        <v>3669</v>
      </c>
      <c r="D139" s="1" t="str">
        <f>_xlfn.XLOOKUP(C139,DOP!K:K,DOP!H:H)</f>
        <v>Federal</v>
      </c>
      <c r="E139" s="1">
        <f t="shared" si="2"/>
        <v>1</v>
      </c>
      <c r="F139" s="3" t="s">
        <v>237</v>
      </c>
      <c r="G139" s="1" t="s">
        <v>238</v>
      </c>
      <c r="H139" s="5" t="s">
        <v>58</v>
      </c>
      <c r="I139" s="5">
        <v>25</v>
      </c>
      <c r="J139" s="7">
        <v>20000</v>
      </c>
      <c r="K139" s="7">
        <v>3950</v>
      </c>
      <c r="L139" t="s">
        <v>963</v>
      </c>
      <c r="M139" t="s">
        <v>1015</v>
      </c>
      <c r="N139" s="2" t="s">
        <v>924</v>
      </c>
    </row>
    <row r="140" spans="1:14" ht="15.75" x14ac:dyDescent="0.3">
      <c r="A140" s="5">
        <v>138</v>
      </c>
      <c r="B140" s="1" t="s">
        <v>494</v>
      </c>
      <c r="C140" s="1">
        <v>3723</v>
      </c>
      <c r="D140" s="1" t="str">
        <f>_xlfn.XLOOKUP(C140,DOP!K:K,DOP!H:H)</f>
        <v>Federal</v>
      </c>
      <c r="E140" s="1">
        <f t="shared" si="2"/>
        <v>1</v>
      </c>
      <c r="F140" s="3" t="s">
        <v>263</v>
      </c>
      <c r="G140" s="1" t="s">
        <v>264</v>
      </c>
      <c r="H140" s="5" t="s">
        <v>58</v>
      </c>
      <c r="I140" s="5">
        <v>25</v>
      </c>
      <c r="J140" s="7">
        <v>20000</v>
      </c>
      <c r="K140" s="7">
        <v>3950</v>
      </c>
      <c r="L140" t="s">
        <v>963</v>
      </c>
      <c r="M140" t="s">
        <v>1015</v>
      </c>
      <c r="N140" s="2" t="s">
        <v>924</v>
      </c>
    </row>
    <row r="141" spans="1:14" ht="15.75" x14ac:dyDescent="0.3">
      <c r="A141" s="5">
        <v>139</v>
      </c>
      <c r="B141" s="1" t="s">
        <v>377</v>
      </c>
      <c r="C141" s="1">
        <v>3071</v>
      </c>
      <c r="D141" s="1" t="str">
        <f>_xlfn.XLOOKUP(C141,DOP!K:K,DOP!H:H)</f>
        <v>Federal</v>
      </c>
      <c r="E141" s="1">
        <f t="shared" si="2"/>
        <v>1</v>
      </c>
      <c r="F141" s="3" t="s">
        <v>275</v>
      </c>
      <c r="G141" s="1" t="s">
        <v>276</v>
      </c>
      <c r="H141" s="5" t="s">
        <v>58</v>
      </c>
      <c r="I141" s="5">
        <v>25</v>
      </c>
      <c r="J141" s="7">
        <v>20000</v>
      </c>
      <c r="K141" s="7">
        <v>3950</v>
      </c>
      <c r="L141" t="s">
        <v>963</v>
      </c>
      <c r="M141" t="s">
        <v>1015</v>
      </c>
      <c r="N141" s="2" t="s">
        <v>924</v>
      </c>
    </row>
    <row r="142" spans="1:14" ht="15.75" x14ac:dyDescent="0.3">
      <c r="A142" s="5">
        <v>140</v>
      </c>
      <c r="B142" s="1" t="s">
        <v>93</v>
      </c>
      <c r="C142" s="1">
        <v>2974</v>
      </c>
      <c r="D142" s="1" t="str">
        <f>_xlfn.XLOOKUP(C142,DOP!K:K,DOP!H:H)</f>
        <v>Federal</v>
      </c>
      <c r="E142" s="1">
        <f t="shared" si="2"/>
        <v>1</v>
      </c>
      <c r="F142" s="3" t="s">
        <v>541</v>
      </c>
      <c r="G142" s="1" t="s">
        <v>542</v>
      </c>
      <c r="H142" s="5" t="s">
        <v>58</v>
      </c>
      <c r="I142" s="5">
        <v>30</v>
      </c>
      <c r="J142" s="7">
        <v>25000</v>
      </c>
      <c r="K142" s="7">
        <v>4450</v>
      </c>
      <c r="L142" t="s">
        <v>963</v>
      </c>
      <c r="M142" t="s">
        <v>1015</v>
      </c>
      <c r="N142" s="2" t="s">
        <v>924</v>
      </c>
    </row>
    <row r="143" spans="1:14" ht="15.75" x14ac:dyDescent="0.3">
      <c r="A143" s="5">
        <v>141</v>
      </c>
      <c r="B143" s="6" t="s">
        <v>877</v>
      </c>
      <c r="C143" s="1">
        <v>2172</v>
      </c>
      <c r="D143" s="1" t="str">
        <f>_xlfn.XLOOKUP(C143,DOP!K:K,DOP!H:H)</f>
        <v>Federal</v>
      </c>
      <c r="E143" s="1">
        <f t="shared" si="2"/>
        <v>1</v>
      </c>
      <c r="F143" s="3" t="s">
        <v>561</v>
      </c>
      <c r="G143" s="1" t="s">
        <v>562</v>
      </c>
      <c r="H143" s="5" t="s">
        <v>58</v>
      </c>
      <c r="I143" s="5">
        <v>30</v>
      </c>
      <c r="J143" s="7">
        <v>25000</v>
      </c>
      <c r="K143" s="7">
        <v>4450</v>
      </c>
      <c r="L143" t="s">
        <v>963</v>
      </c>
      <c r="M143" t="s">
        <v>1015</v>
      </c>
      <c r="N143" s="2" t="s">
        <v>924</v>
      </c>
    </row>
    <row r="144" spans="1:14" ht="15.75" x14ac:dyDescent="0.3">
      <c r="A144" s="5">
        <v>142</v>
      </c>
      <c r="B144" s="1" t="s">
        <v>11</v>
      </c>
      <c r="C144" s="1">
        <v>2485</v>
      </c>
      <c r="D144" s="1" t="str">
        <f>_xlfn.XLOOKUP(C144,DOP!K:K,DOP!H:H)</f>
        <v>Federal</v>
      </c>
      <c r="E144" s="1">
        <f t="shared" si="2"/>
        <v>1</v>
      </c>
      <c r="F144" s="3" t="s">
        <v>575</v>
      </c>
      <c r="G144" s="1" t="s">
        <v>576</v>
      </c>
      <c r="H144" s="5" t="s">
        <v>58</v>
      </c>
      <c r="I144" s="5">
        <v>30</v>
      </c>
      <c r="J144" s="7">
        <v>25000</v>
      </c>
      <c r="K144" s="7">
        <v>4450</v>
      </c>
      <c r="L144" t="s">
        <v>963</v>
      </c>
      <c r="M144" t="s">
        <v>1015</v>
      </c>
      <c r="N144" s="2" t="s">
        <v>924</v>
      </c>
    </row>
    <row r="145" spans="1:14" ht="15.75" x14ac:dyDescent="0.3">
      <c r="A145" s="5">
        <v>143</v>
      </c>
      <c r="B145" s="1" t="s">
        <v>33</v>
      </c>
      <c r="C145" s="1">
        <v>2614</v>
      </c>
      <c r="D145" s="1" t="str">
        <f>_xlfn.XLOOKUP(C145,DOP!K:K,DOP!H:H)</f>
        <v>Federal</v>
      </c>
      <c r="E145" s="1">
        <f t="shared" si="2"/>
        <v>1</v>
      </c>
      <c r="F145" s="3" t="s">
        <v>595</v>
      </c>
      <c r="G145" s="1" t="s">
        <v>596</v>
      </c>
      <c r="H145" s="5" t="s">
        <v>58</v>
      </c>
      <c r="I145" s="5">
        <v>30</v>
      </c>
      <c r="J145" s="7">
        <v>25000</v>
      </c>
      <c r="K145" s="7">
        <v>4450</v>
      </c>
      <c r="L145" t="s">
        <v>963</v>
      </c>
      <c r="M145" t="s">
        <v>1015</v>
      </c>
      <c r="N145" s="2" t="s">
        <v>924</v>
      </c>
    </row>
    <row r="146" spans="1:14" ht="15.75" x14ac:dyDescent="0.3">
      <c r="A146" s="5">
        <v>144</v>
      </c>
      <c r="B146" s="1" t="s">
        <v>69</v>
      </c>
      <c r="C146" s="1">
        <v>1660</v>
      </c>
      <c r="D146" s="1" t="str">
        <f>_xlfn.XLOOKUP(C146,DOP!K:K,DOP!H:H)</f>
        <v>Federal</v>
      </c>
      <c r="E146" s="1">
        <f t="shared" si="2"/>
        <v>1</v>
      </c>
      <c r="F146" s="3" t="s">
        <v>605</v>
      </c>
      <c r="G146" s="1" t="s">
        <v>606</v>
      </c>
      <c r="H146" s="5" t="s">
        <v>58</v>
      </c>
      <c r="I146" s="5">
        <v>30</v>
      </c>
      <c r="J146" s="7">
        <v>25000</v>
      </c>
      <c r="K146" s="7">
        <v>4450</v>
      </c>
      <c r="L146" t="s">
        <v>963</v>
      </c>
      <c r="M146" t="s">
        <v>1015</v>
      </c>
      <c r="N146" s="2" t="s">
        <v>924</v>
      </c>
    </row>
    <row r="147" spans="1:14" ht="15.75" x14ac:dyDescent="0.3">
      <c r="A147" s="5">
        <v>145</v>
      </c>
      <c r="B147" s="1" t="s">
        <v>11</v>
      </c>
      <c r="C147" s="1">
        <v>781</v>
      </c>
      <c r="D147" s="1" t="str">
        <f>_xlfn.XLOOKUP(C147,DOP!K:K,DOP!H:H)</f>
        <v>Federal</v>
      </c>
      <c r="E147" s="1">
        <f t="shared" si="2"/>
        <v>1</v>
      </c>
      <c r="F147" s="3" t="s">
        <v>721</v>
      </c>
      <c r="G147" s="1" t="s">
        <v>722</v>
      </c>
      <c r="H147" s="5" t="s">
        <v>58</v>
      </c>
      <c r="I147" s="5">
        <v>35</v>
      </c>
      <c r="J147" s="7">
        <v>30000</v>
      </c>
      <c r="K147" s="7">
        <v>5880</v>
      </c>
      <c r="L147" t="s">
        <v>963</v>
      </c>
      <c r="M147" t="s">
        <v>1015</v>
      </c>
      <c r="N147" s="2" t="s">
        <v>924</v>
      </c>
    </row>
    <row r="148" spans="1:14" ht="15.75" x14ac:dyDescent="0.3">
      <c r="A148" s="5">
        <v>146</v>
      </c>
      <c r="B148" s="1" t="s">
        <v>69</v>
      </c>
      <c r="C148" s="1">
        <v>278</v>
      </c>
      <c r="D148" s="1" t="str">
        <f>_xlfn.XLOOKUP(C148,DOP!K:K,DOP!H:H)</f>
        <v>Federal</v>
      </c>
      <c r="E148" s="1">
        <f t="shared" si="2"/>
        <v>1</v>
      </c>
      <c r="F148" s="3" t="s">
        <v>762</v>
      </c>
      <c r="G148" s="1" t="s">
        <v>763</v>
      </c>
      <c r="H148" s="5" t="s">
        <v>58</v>
      </c>
      <c r="I148" s="5">
        <v>35</v>
      </c>
      <c r="J148" s="7">
        <v>30000</v>
      </c>
      <c r="K148" s="7">
        <v>5880</v>
      </c>
      <c r="L148" t="s">
        <v>963</v>
      </c>
      <c r="M148" t="s">
        <v>1015</v>
      </c>
      <c r="N148" s="2" t="s">
        <v>924</v>
      </c>
    </row>
    <row r="149" spans="1:14" ht="15.75" x14ac:dyDescent="0.3">
      <c r="A149" s="5">
        <v>147</v>
      </c>
      <c r="B149" s="1" t="s">
        <v>69</v>
      </c>
      <c r="C149" s="1">
        <v>336</v>
      </c>
      <c r="D149" s="1" t="str">
        <f>_xlfn.XLOOKUP(C149,DOP!K:K,DOP!H:H)</f>
        <v>Federal</v>
      </c>
      <c r="E149" s="1">
        <f t="shared" si="2"/>
        <v>1</v>
      </c>
      <c r="F149" s="3" t="s">
        <v>764</v>
      </c>
      <c r="G149" s="1" t="s">
        <v>765</v>
      </c>
      <c r="H149" s="5" t="s">
        <v>58</v>
      </c>
      <c r="I149" s="5">
        <v>35</v>
      </c>
      <c r="J149" s="7">
        <v>30000</v>
      </c>
      <c r="K149" s="7">
        <v>5880</v>
      </c>
      <c r="L149" t="s">
        <v>963</v>
      </c>
      <c r="M149" t="s">
        <v>1015</v>
      </c>
      <c r="N149" s="2" t="s">
        <v>924</v>
      </c>
    </row>
    <row r="150" spans="1:14" ht="15.75" x14ac:dyDescent="0.3">
      <c r="A150" s="5">
        <v>148</v>
      </c>
      <c r="B150" s="1" t="s">
        <v>69</v>
      </c>
      <c r="C150" s="1">
        <v>1315</v>
      </c>
      <c r="D150" s="1" t="str">
        <f>_xlfn.XLOOKUP(C150,DOP!K:K,DOP!H:H)</f>
        <v>Federal</v>
      </c>
      <c r="E150" s="1">
        <f t="shared" si="2"/>
        <v>1</v>
      </c>
      <c r="F150" s="3" t="s">
        <v>770</v>
      </c>
      <c r="G150" s="1" t="s">
        <v>771</v>
      </c>
      <c r="H150" s="5" t="s">
        <v>58</v>
      </c>
      <c r="I150" s="5">
        <v>35</v>
      </c>
      <c r="J150" s="7">
        <v>30000</v>
      </c>
      <c r="K150" s="7">
        <v>5880</v>
      </c>
      <c r="L150" t="s">
        <v>963</v>
      </c>
      <c r="M150" t="s">
        <v>1015</v>
      </c>
      <c r="N150" s="2" t="s">
        <v>924</v>
      </c>
    </row>
    <row r="151" spans="1:14" ht="15.75" x14ac:dyDescent="0.3">
      <c r="A151" s="5">
        <v>149</v>
      </c>
      <c r="B151" s="1" t="s">
        <v>494</v>
      </c>
      <c r="C151" s="1">
        <v>2169</v>
      </c>
      <c r="D151" s="1" t="str">
        <f>_xlfn.XLOOKUP(C151,DOP!K:K,DOP!H:H)</f>
        <v>Federal</v>
      </c>
      <c r="E151" s="1">
        <f t="shared" si="2"/>
        <v>1</v>
      </c>
      <c r="F151" s="3" t="s">
        <v>817</v>
      </c>
      <c r="G151" s="1" t="s">
        <v>818</v>
      </c>
      <c r="H151" s="5" t="s">
        <v>58</v>
      </c>
      <c r="I151" s="5">
        <v>35</v>
      </c>
      <c r="J151" s="7">
        <v>30000</v>
      </c>
      <c r="K151" s="7">
        <v>5880</v>
      </c>
      <c r="L151" t="s">
        <v>963</v>
      </c>
      <c r="M151" t="s">
        <v>1015</v>
      </c>
      <c r="N151" s="2" t="s">
        <v>924</v>
      </c>
    </row>
    <row r="152" spans="1:14" ht="15.75" x14ac:dyDescent="0.3">
      <c r="A152" s="5">
        <v>150</v>
      </c>
      <c r="B152" s="1" t="s">
        <v>69</v>
      </c>
      <c r="C152" s="1">
        <v>1518</v>
      </c>
      <c r="D152" s="1" t="str">
        <f>_xlfn.XLOOKUP(C152,DOP!K:K,DOP!H:H)</f>
        <v>Federal</v>
      </c>
      <c r="E152" s="1">
        <f t="shared" si="2"/>
        <v>1</v>
      </c>
      <c r="F152" s="3" t="s">
        <v>178</v>
      </c>
      <c r="G152" s="1" t="s">
        <v>179</v>
      </c>
      <c r="H152" s="5" t="s">
        <v>58</v>
      </c>
      <c r="I152" s="5">
        <v>25</v>
      </c>
      <c r="J152" s="7">
        <v>20000</v>
      </c>
      <c r="K152" s="7">
        <v>3950</v>
      </c>
      <c r="L152" t="s">
        <v>986</v>
      </c>
      <c r="M152" t="s">
        <v>1015</v>
      </c>
      <c r="N152" s="2" t="s">
        <v>924</v>
      </c>
    </row>
    <row r="153" spans="1:14" ht="15.75" x14ac:dyDescent="0.3">
      <c r="A153" s="5">
        <v>151</v>
      </c>
      <c r="B153" s="1" t="s">
        <v>11</v>
      </c>
      <c r="C153" s="1">
        <v>3988</v>
      </c>
      <c r="D153" s="1" t="str">
        <f>_xlfn.XLOOKUP(C153,DOP!K:K,DOP!H:H)</f>
        <v>Federal</v>
      </c>
      <c r="E153" s="1">
        <f t="shared" si="2"/>
        <v>1</v>
      </c>
      <c r="F153" s="3" t="s">
        <v>20</v>
      </c>
      <c r="G153" s="1" t="s">
        <v>21</v>
      </c>
      <c r="H153" s="5" t="s">
        <v>58</v>
      </c>
      <c r="I153" s="5">
        <v>20</v>
      </c>
      <c r="J153" s="7">
        <v>15000</v>
      </c>
      <c r="K153" s="7">
        <v>2800</v>
      </c>
      <c r="L153" t="s">
        <v>957</v>
      </c>
      <c r="M153" t="s">
        <v>1011</v>
      </c>
    </row>
    <row r="154" spans="1:14" ht="15.75" x14ac:dyDescent="0.3">
      <c r="A154" s="5">
        <v>152</v>
      </c>
      <c r="B154" s="1" t="s">
        <v>69</v>
      </c>
      <c r="C154" s="1">
        <v>1898</v>
      </c>
      <c r="D154" s="1" t="str">
        <f>_xlfn.XLOOKUP(C154,DOP!K:K,DOP!H:H)</f>
        <v>Federal</v>
      </c>
      <c r="E154" s="1">
        <f t="shared" si="2"/>
        <v>1</v>
      </c>
      <c r="F154" s="3" t="s">
        <v>182</v>
      </c>
      <c r="G154" s="1" t="s">
        <v>183</v>
      </c>
      <c r="H154" s="5" t="s">
        <v>58</v>
      </c>
      <c r="I154" s="5">
        <v>25</v>
      </c>
      <c r="J154" s="7">
        <v>20000</v>
      </c>
      <c r="K154" s="7">
        <v>3950</v>
      </c>
      <c r="L154" t="s">
        <v>957</v>
      </c>
      <c r="M154" t="s">
        <v>1011</v>
      </c>
    </row>
    <row r="155" spans="1:14" ht="15.75" x14ac:dyDescent="0.3">
      <c r="A155" s="5">
        <v>153</v>
      </c>
      <c r="B155" s="1" t="s">
        <v>11</v>
      </c>
      <c r="C155" s="1">
        <v>1098</v>
      </c>
      <c r="D155" s="1" t="str">
        <f>_xlfn.XLOOKUP(C155,DOP!K:K,DOP!H:H)</f>
        <v>Federal</v>
      </c>
      <c r="E155" s="1">
        <f t="shared" si="2"/>
        <v>1</v>
      </c>
      <c r="F155" s="3" t="s">
        <v>725</v>
      </c>
      <c r="G155" s="1" t="s">
        <v>726</v>
      </c>
      <c r="H155" s="5" t="s">
        <v>58</v>
      </c>
      <c r="I155" s="5">
        <v>35</v>
      </c>
      <c r="J155" s="7">
        <v>30000</v>
      </c>
      <c r="K155" s="7">
        <v>5880</v>
      </c>
      <c r="L155" t="s">
        <v>955</v>
      </c>
      <c r="M155" t="s">
        <v>1009</v>
      </c>
      <c r="N155" s="2" t="s">
        <v>922</v>
      </c>
    </row>
    <row r="156" spans="1:14" ht="15.75" x14ac:dyDescent="0.3">
      <c r="A156" s="5">
        <v>154</v>
      </c>
      <c r="B156" s="1" t="s">
        <v>11</v>
      </c>
      <c r="C156" s="1">
        <v>3652</v>
      </c>
      <c r="D156" s="1" t="str">
        <f>_xlfn.XLOOKUP(C156,DOP!K:K,DOP!H:H)</f>
        <v>Federal</v>
      </c>
      <c r="E156" s="1">
        <f t="shared" si="2"/>
        <v>1</v>
      </c>
      <c r="F156" s="3" t="s">
        <v>733</v>
      </c>
      <c r="G156" s="1" t="s">
        <v>734</v>
      </c>
      <c r="H156" s="5" t="s">
        <v>58</v>
      </c>
      <c r="I156" s="5">
        <v>35</v>
      </c>
      <c r="J156" s="7">
        <v>30000</v>
      </c>
      <c r="K156" s="7">
        <v>5880</v>
      </c>
      <c r="L156" t="s">
        <v>955</v>
      </c>
      <c r="M156" t="s">
        <v>1009</v>
      </c>
      <c r="N156" s="2" t="s">
        <v>922</v>
      </c>
    </row>
    <row r="157" spans="1:14" ht="15.75" x14ac:dyDescent="0.3">
      <c r="A157" s="5">
        <v>155</v>
      </c>
      <c r="B157" s="1" t="s">
        <v>72</v>
      </c>
      <c r="C157" s="1">
        <v>1097</v>
      </c>
      <c r="D157" s="1" t="str">
        <f>_xlfn.XLOOKUP(C157,DOP!K:K,DOP!H:H)</f>
        <v>Federal</v>
      </c>
      <c r="E157" s="1">
        <f t="shared" si="2"/>
        <v>1</v>
      </c>
      <c r="F157" s="3" t="s">
        <v>737</v>
      </c>
      <c r="G157" s="1" t="s">
        <v>738</v>
      </c>
      <c r="H157" s="5" t="s">
        <v>58</v>
      </c>
      <c r="I157" s="5">
        <v>35</v>
      </c>
      <c r="J157" s="7">
        <v>30000</v>
      </c>
      <c r="K157" s="7">
        <v>5880</v>
      </c>
      <c r="L157" t="s">
        <v>955</v>
      </c>
      <c r="M157" t="s">
        <v>1009</v>
      </c>
      <c r="N157" s="2" t="s">
        <v>922</v>
      </c>
    </row>
    <row r="158" spans="1:14" ht="15.75" x14ac:dyDescent="0.3">
      <c r="A158" s="5">
        <v>156</v>
      </c>
      <c r="B158" s="1" t="s">
        <v>75</v>
      </c>
      <c r="C158" s="1">
        <v>2272</v>
      </c>
      <c r="D158" s="1" t="str">
        <f>_xlfn.XLOOKUP(C158,DOP!K:K,DOP!H:H)</f>
        <v>Federal</v>
      </c>
      <c r="E158" s="1">
        <f t="shared" si="2"/>
        <v>1</v>
      </c>
      <c r="F158" s="3" t="s">
        <v>752</v>
      </c>
      <c r="G158" s="1" t="s">
        <v>753</v>
      </c>
      <c r="H158" s="5" t="s">
        <v>58</v>
      </c>
      <c r="I158" s="5">
        <v>35</v>
      </c>
      <c r="J158" s="7">
        <v>30000</v>
      </c>
      <c r="K158" s="7">
        <v>5880</v>
      </c>
      <c r="L158" t="s">
        <v>955</v>
      </c>
      <c r="M158" t="s">
        <v>1009</v>
      </c>
      <c r="N158" s="2" t="s">
        <v>922</v>
      </c>
    </row>
    <row r="159" spans="1:14" ht="15.75" x14ac:dyDescent="0.3">
      <c r="A159" s="5">
        <v>157</v>
      </c>
      <c r="B159" s="1" t="s">
        <v>69</v>
      </c>
      <c r="C159" s="1">
        <v>1442</v>
      </c>
      <c r="D159" s="1" t="str">
        <f>_xlfn.XLOOKUP(C159,DOP!K:K,DOP!H:H)</f>
        <v>Federal</v>
      </c>
      <c r="E159" s="1">
        <f t="shared" si="2"/>
        <v>1</v>
      </c>
      <c r="F159" s="3" t="s">
        <v>772</v>
      </c>
      <c r="G159" s="1" t="s">
        <v>773</v>
      </c>
      <c r="H159" s="5" t="s">
        <v>58</v>
      </c>
      <c r="I159" s="5">
        <v>35</v>
      </c>
      <c r="J159" s="7">
        <v>30000</v>
      </c>
      <c r="K159" s="7">
        <v>5880</v>
      </c>
      <c r="L159" t="s">
        <v>955</v>
      </c>
      <c r="M159" t="s">
        <v>1009</v>
      </c>
      <c r="N159" s="2" t="s">
        <v>922</v>
      </c>
    </row>
    <row r="160" spans="1:14" ht="15.75" x14ac:dyDescent="0.3">
      <c r="A160" s="5">
        <v>158</v>
      </c>
      <c r="B160" s="1" t="s">
        <v>69</v>
      </c>
      <c r="C160" s="1">
        <v>1485</v>
      </c>
      <c r="D160" s="1" t="str">
        <f>_xlfn.XLOOKUP(C160,DOP!K:K,DOP!H:H)</f>
        <v>Federal</v>
      </c>
      <c r="E160" s="1">
        <f t="shared" si="2"/>
        <v>1</v>
      </c>
      <c r="F160" s="3" t="s">
        <v>774</v>
      </c>
      <c r="G160" s="1" t="s">
        <v>773</v>
      </c>
      <c r="H160" s="5" t="s">
        <v>58</v>
      </c>
      <c r="I160" s="5">
        <v>35</v>
      </c>
      <c r="J160" s="7">
        <v>30000</v>
      </c>
      <c r="K160" s="7">
        <v>5880</v>
      </c>
      <c r="L160" t="s">
        <v>955</v>
      </c>
      <c r="M160" t="s">
        <v>1009</v>
      </c>
      <c r="N160" s="2" t="s">
        <v>922</v>
      </c>
    </row>
    <row r="161" spans="1:14" ht="15.75" x14ac:dyDescent="0.3">
      <c r="A161" s="5">
        <v>159</v>
      </c>
      <c r="B161" s="1" t="s">
        <v>11</v>
      </c>
      <c r="C161" s="1">
        <v>1910</v>
      </c>
      <c r="D161" s="1" t="str">
        <f>_xlfn.XLOOKUP(C161,DOP!K:K,DOP!H:H)</f>
        <v>Federal</v>
      </c>
      <c r="E161" s="1">
        <f t="shared" si="2"/>
        <v>1</v>
      </c>
      <c r="F161" s="3" t="s">
        <v>855</v>
      </c>
      <c r="G161" s="1" t="s">
        <v>856</v>
      </c>
      <c r="H161" s="5" t="s">
        <v>58</v>
      </c>
      <c r="I161" s="5">
        <v>40</v>
      </c>
      <c r="J161" s="7">
        <v>50000</v>
      </c>
      <c r="K161" s="7">
        <v>7000</v>
      </c>
      <c r="L161" t="s">
        <v>955</v>
      </c>
      <c r="M161" t="s">
        <v>1009</v>
      </c>
      <c r="N161" s="2" t="s">
        <v>922</v>
      </c>
    </row>
    <row r="162" spans="1:14" ht="15.75" x14ac:dyDescent="0.3">
      <c r="A162" s="5">
        <v>160</v>
      </c>
      <c r="B162" s="1" t="s">
        <v>11</v>
      </c>
      <c r="C162" s="1">
        <v>3009</v>
      </c>
      <c r="D162" s="1" t="str">
        <f>_xlfn.XLOOKUP(C162,DOP!K:K,DOP!H:H)</f>
        <v>Federal</v>
      </c>
      <c r="E162" s="1">
        <f t="shared" si="2"/>
        <v>1</v>
      </c>
      <c r="F162" s="3" t="s">
        <v>14</v>
      </c>
      <c r="G162" s="1" t="s">
        <v>15</v>
      </c>
      <c r="H162" s="5" t="s">
        <v>58</v>
      </c>
      <c r="I162" s="5">
        <v>20</v>
      </c>
      <c r="J162" s="7">
        <v>15000</v>
      </c>
      <c r="K162" s="7">
        <v>2800</v>
      </c>
      <c r="L162" t="s">
        <v>938</v>
      </c>
      <c r="M162" t="s">
        <v>993</v>
      </c>
      <c r="N162" s="2" t="s">
        <v>923</v>
      </c>
    </row>
    <row r="163" spans="1:14" ht="15.75" x14ac:dyDescent="0.3">
      <c r="A163" s="5">
        <v>161</v>
      </c>
      <c r="B163" s="1" t="s">
        <v>11</v>
      </c>
      <c r="C163" s="1">
        <v>23</v>
      </c>
      <c r="D163" s="1" t="str">
        <f>_xlfn.XLOOKUP(C163,DOP!K:K,DOP!H:H)</f>
        <v>Federal</v>
      </c>
      <c r="E163" s="1">
        <f t="shared" si="2"/>
        <v>1</v>
      </c>
      <c r="F163" s="3" t="s">
        <v>106</v>
      </c>
      <c r="G163" s="1" t="s">
        <v>107</v>
      </c>
      <c r="H163" s="5" t="s">
        <v>58</v>
      </c>
      <c r="I163" s="5">
        <v>25</v>
      </c>
      <c r="J163" s="7">
        <v>20000</v>
      </c>
      <c r="K163" s="7">
        <v>3950</v>
      </c>
      <c r="L163" t="s">
        <v>938</v>
      </c>
      <c r="M163" t="s">
        <v>993</v>
      </c>
      <c r="N163" s="2" t="s">
        <v>923</v>
      </c>
    </row>
    <row r="164" spans="1:14" ht="15.75" x14ac:dyDescent="0.3">
      <c r="A164" s="5">
        <v>162</v>
      </c>
      <c r="B164" s="1" t="s">
        <v>11</v>
      </c>
      <c r="C164" s="1">
        <v>116</v>
      </c>
      <c r="D164" s="1" t="str">
        <f>_xlfn.XLOOKUP(C164,DOP!K:K,DOP!H:H)</f>
        <v>Federal</v>
      </c>
      <c r="E164" s="1">
        <f t="shared" si="2"/>
        <v>1</v>
      </c>
      <c r="F164" s="3" t="s">
        <v>108</v>
      </c>
      <c r="G164" s="1" t="s">
        <v>109</v>
      </c>
      <c r="H164" s="5" t="s">
        <v>58</v>
      </c>
      <c r="I164" s="5">
        <v>25</v>
      </c>
      <c r="J164" s="7">
        <v>20000</v>
      </c>
      <c r="K164" s="7">
        <v>3950</v>
      </c>
      <c r="L164" t="s">
        <v>938</v>
      </c>
      <c r="M164" t="s">
        <v>993</v>
      </c>
      <c r="N164" s="2" t="s">
        <v>923</v>
      </c>
    </row>
    <row r="165" spans="1:14" ht="15.75" x14ac:dyDescent="0.3">
      <c r="A165" s="5">
        <v>163</v>
      </c>
      <c r="B165" s="1" t="s">
        <v>11</v>
      </c>
      <c r="C165" s="1">
        <v>510</v>
      </c>
      <c r="D165" s="1" t="str">
        <f>_xlfn.XLOOKUP(C165,DOP!K:K,DOP!H:H)</f>
        <v>Federal</v>
      </c>
      <c r="E165" s="1">
        <f t="shared" si="2"/>
        <v>1</v>
      </c>
      <c r="F165" s="3" t="s">
        <v>112</v>
      </c>
      <c r="G165" s="1" t="s">
        <v>113</v>
      </c>
      <c r="H165" s="5" t="s">
        <v>58</v>
      </c>
      <c r="I165" s="5">
        <v>25</v>
      </c>
      <c r="J165" s="7">
        <v>20000</v>
      </c>
      <c r="K165" s="7">
        <v>3950</v>
      </c>
      <c r="L165" t="s">
        <v>938</v>
      </c>
      <c r="M165" t="s">
        <v>993</v>
      </c>
      <c r="N165" s="2" t="s">
        <v>923</v>
      </c>
    </row>
    <row r="166" spans="1:14" ht="15.75" x14ac:dyDescent="0.3">
      <c r="A166" s="5">
        <v>164</v>
      </c>
      <c r="B166" s="1" t="s">
        <v>69</v>
      </c>
      <c r="C166" s="1">
        <v>363</v>
      </c>
      <c r="D166" s="1" t="str">
        <f>_xlfn.XLOOKUP(C166,DOP!K:K,DOP!H:H)</f>
        <v>Federal</v>
      </c>
      <c r="E166" s="1">
        <f t="shared" si="2"/>
        <v>1</v>
      </c>
      <c r="F166" s="3" t="s">
        <v>170</v>
      </c>
      <c r="G166" s="1" t="s">
        <v>171</v>
      </c>
      <c r="H166" s="5" t="s">
        <v>58</v>
      </c>
      <c r="I166" s="5">
        <v>25</v>
      </c>
      <c r="J166" s="7">
        <v>20000</v>
      </c>
      <c r="K166" s="7">
        <v>3950</v>
      </c>
      <c r="L166" t="s">
        <v>938</v>
      </c>
      <c r="M166" t="s">
        <v>993</v>
      </c>
      <c r="N166" s="2" t="s">
        <v>923</v>
      </c>
    </row>
    <row r="167" spans="1:14" ht="15.75" x14ac:dyDescent="0.3">
      <c r="A167" s="5">
        <v>165</v>
      </c>
      <c r="B167" s="1" t="s">
        <v>69</v>
      </c>
      <c r="C167" s="1">
        <v>764</v>
      </c>
      <c r="D167" s="1" t="str">
        <f>_xlfn.XLOOKUP(C167,DOP!K:K,DOP!H:H)</f>
        <v>Federal</v>
      </c>
      <c r="E167" s="1">
        <f t="shared" si="2"/>
        <v>1</v>
      </c>
      <c r="F167" s="3" t="s">
        <v>174</v>
      </c>
      <c r="G167" s="1" t="s">
        <v>175</v>
      </c>
      <c r="H167" s="5" t="s">
        <v>58</v>
      </c>
      <c r="I167" s="5">
        <v>25</v>
      </c>
      <c r="J167" s="7">
        <v>20000</v>
      </c>
      <c r="K167" s="7">
        <v>3950</v>
      </c>
      <c r="L167" t="s">
        <v>938</v>
      </c>
      <c r="M167" t="s">
        <v>993</v>
      </c>
      <c r="N167" s="2" t="s">
        <v>923</v>
      </c>
    </row>
    <row r="168" spans="1:14" ht="15.75" x14ac:dyDescent="0.3">
      <c r="A168" s="5">
        <v>166</v>
      </c>
      <c r="B168" s="1" t="s">
        <v>69</v>
      </c>
      <c r="C168" s="1">
        <v>813</v>
      </c>
      <c r="D168" s="1" t="str">
        <f>_xlfn.XLOOKUP(C168,DOP!K:K,DOP!H:H)</f>
        <v>Federal</v>
      </c>
      <c r="E168" s="1">
        <f t="shared" si="2"/>
        <v>1</v>
      </c>
      <c r="F168" s="3" t="s">
        <v>176</v>
      </c>
      <c r="G168" s="1" t="s">
        <v>177</v>
      </c>
      <c r="H168" s="5" t="s">
        <v>58</v>
      </c>
      <c r="I168" s="5">
        <v>25</v>
      </c>
      <c r="J168" s="7">
        <v>20000</v>
      </c>
      <c r="K168" s="7">
        <v>3950</v>
      </c>
      <c r="L168" t="s">
        <v>938</v>
      </c>
      <c r="M168" t="s">
        <v>993</v>
      </c>
      <c r="N168" s="2" t="s">
        <v>923</v>
      </c>
    </row>
    <row r="169" spans="1:14" ht="15.75" x14ac:dyDescent="0.3">
      <c r="A169" s="5">
        <v>167</v>
      </c>
      <c r="B169" s="1" t="s">
        <v>69</v>
      </c>
      <c r="C169" s="1">
        <v>2504</v>
      </c>
      <c r="D169" s="1" t="str">
        <f>_xlfn.XLOOKUP(C169,DOP!K:K,DOP!H:H)</f>
        <v>Federal</v>
      </c>
      <c r="E169" s="1">
        <f t="shared" si="2"/>
        <v>1</v>
      </c>
      <c r="F169" s="3" t="s">
        <v>188</v>
      </c>
      <c r="G169" s="1" t="s">
        <v>189</v>
      </c>
      <c r="H169" s="5" t="s">
        <v>58</v>
      </c>
      <c r="I169" s="5">
        <v>25</v>
      </c>
      <c r="J169" s="7">
        <v>20000</v>
      </c>
      <c r="K169" s="7">
        <v>3950</v>
      </c>
      <c r="L169" t="s">
        <v>938</v>
      </c>
      <c r="M169" t="s">
        <v>993</v>
      </c>
      <c r="N169" s="2" t="s">
        <v>923</v>
      </c>
    </row>
    <row r="170" spans="1:14" ht="15.75" x14ac:dyDescent="0.3">
      <c r="A170" s="5">
        <v>168</v>
      </c>
      <c r="B170" s="1" t="s">
        <v>69</v>
      </c>
      <c r="C170" s="1">
        <v>3196</v>
      </c>
      <c r="D170" s="1" t="str">
        <f>_xlfn.XLOOKUP(C170,DOP!K:K,DOP!H:H)</f>
        <v>Federal</v>
      </c>
      <c r="E170" s="1">
        <f t="shared" si="2"/>
        <v>1</v>
      </c>
      <c r="F170" s="3" t="s">
        <v>198</v>
      </c>
      <c r="G170" s="1" t="s">
        <v>199</v>
      </c>
      <c r="H170" s="5" t="s">
        <v>58</v>
      </c>
      <c r="I170" s="5">
        <v>25</v>
      </c>
      <c r="J170" s="7">
        <v>20000</v>
      </c>
      <c r="K170" s="7">
        <v>3950</v>
      </c>
      <c r="L170" t="s">
        <v>938</v>
      </c>
      <c r="M170" t="s">
        <v>993</v>
      </c>
      <c r="N170" s="2" t="s">
        <v>923</v>
      </c>
    </row>
    <row r="171" spans="1:14" ht="15.75" x14ac:dyDescent="0.3">
      <c r="A171" s="5">
        <v>169</v>
      </c>
      <c r="B171" s="1" t="s">
        <v>69</v>
      </c>
      <c r="C171" s="1">
        <v>4397</v>
      </c>
      <c r="D171" s="1" t="str">
        <f>_xlfn.XLOOKUP(C171,DOP!K:K,DOP!H:H)</f>
        <v>Federal</v>
      </c>
      <c r="E171" s="1">
        <f t="shared" si="2"/>
        <v>1</v>
      </c>
      <c r="F171" s="3" t="s">
        <v>214</v>
      </c>
      <c r="G171" s="1" t="s">
        <v>215</v>
      </c>
      <c r="H171" s="5" t="s">
        <v>58</v>
      </c>
      <c r="I171" s="5">
        <v>25</v>
      </c>
      <c r="J171" s="7">
        <v>20000</v>
      </c>
      <c r="K171" s="7">
        <v>3950</v>
      </c>
      <c r="L171" t="s">
        <v>938</v>
      </c>
      <c r="M171" t="s">
        <v>993</v>
      </c>
      <c r="N171" s="2" t="s">
        <v>923</v>
      </c>
    </row>
    <row r="172" spans="1:14" ht="15.75" x14ac:dyDescent="0.3">
      <c r="A172" s="5">
        <v>170</v>
      </c>
      <c r="B172" s="1" t="s">
        <v>61</v>
      </c>
      <c r="C172" s="1">
        <v>94</v>
      </c>
      <c r="D172" s="1" t="str">
        <f>_xlfn.XLOOKUP(C172,DOP!K:K,DOP!H:H)</f>
        <v>Federal</v>
      </c>
      <c r="E172" s="1">
        <f t="shared" si="2"/>
        <v>1</v>
      </c>
      <c r="F172" s="3" t="s">
        <v>221</v>
      </c>
      <c r="G172" s="1" t="s">
        <v>222</v>
      </c>
      <c r="H172" s="5" t="s">
        <v>58</v>
      </c>
      <c r="I172" s="5">
        <v>25</v>
      </c>
      <c r="J172" s="7">
        <v>20000</v>
      </c>
      <c r="K172" s="7">
        <v>3950</v>
      </c>
      <c r="L172" t="s">
        <v>938</v>
      </c>
      <c r="M172" t="s">
        <v>993</v>
      </c>
      <c r="N172" s="2" t="s">
        <v>923</v>
      </c>
    </row>
    <row r="173" spans="1:14" ht="15.75" x14ac:dyDescent="0.3">
      <c r="A173" s="5">
        <v>171</v>
      </c>
      <c r="B173" s="1" t="s">
        <v>61</v>
      </c>
      <c r="C173" s="1">
        <v>1541</v>
      </c>
      <c r="D173" s="1" t="str">
        <f>_xlfn.XLOOKUP(C173,DOP!K:K,DOP!H:H)</f>
        <v>Federal</v>
      </c>
      <c r="E173" s="1">
        <f t="shared" si="2"/>
        <v>1</v>
      </c>
      <c r="F173" s="3" t="s">
        <v>231</v>
      </c>
      <c r="G173" s="1" t="s">
        <v>232</v>
      </c>
      <c r="H173" s="5" t="s">
        <v>58</v>
      </c>
      <c r="I173" s="5">
        <v>25</v>
      </c>
      <c r="J173" s="7">
        <v>20000</v>
      </c>
      <c r="K173" s="7">
        <v>3950</v>
      </c>
      <c r="L173" t="s">
        <v>938</v>
      </c>
      <c r="M173" t="s">
        <v>993</v>
      </c>
      <c r="N173" s="2" t="s">
        <v>923</v>
      </c>
    </row>
    <row r="174" spans="1:14" ht="15.75" x14ac:dyDescent="0.3">
      <c r="A174" s="5">
        <v>172</v>
      </c>
      <c r="B174" s="1" t="s">
        <v>494</v>
      </c>
      <c r="C174" s="1">
        <v>730</v>
      </c>
      <c r="D174" s="1" t="str">
        <f>_xlfn.XLOOKUP(C174,DOP!K:K,DOP!H:H)</f>
        <v>Federal</v>
      </c>
      <c r="E174" s="1">
        <f t="shared" si="2"/>
        <v>1</v>
      </c>
      <c r="F174" s="3" t="s">
        <v>243</v>
      </c>
      <c r="G174" s="1" t="s">
        <v>244</v>
      </c>
      <c r="H174" s="5" t="s">
        <v>58</v>
      </c>
      <c r="I174" s="5">
        <v>25</v>
      </c>
      <c r="J174" s="7">
        <v>20000</v>
      </c>
      <c r="K174" s="7">
        <v>3950</v>
      </c>
      <c r="L174" t="s">
        <v>938</v>
      </c>
      <c r="M174" t="s">
        <v>993</v>
      </c>
      <c r="N174" s="2" t="s">
        <v>923</v>
      </c>
    </row>
    <row r="175" spans="1:14" ht="15.75" x14ac:dyDescent="0.3">
      <c r="A175" s="5">
        <v>173</v>
      </c>
      <c r="B175" s="1" t="s">
        <v>494</v>
      </c>
      <c r="C175" s="1">
        <v>1204</v>
      </c>
      <c r="D175" s="1" t="str">
        <f>_xlfn.XLOOKUP(C175,DOP!K:K,DOP!H:H)</f>
        <v>Federal</v>
      </c>
      <c r="E175" s="1">
        <f t="shared" si="2"/>
        <v>1</v>
      </c>
      <c r="F175" s="3" t="s">
        <v>247</v>
      </c>
      <c r="G175" s="1" t="s">
        <v>248</v>
      </c>
      <c r="H175" s="5" t="s">
        <v>58</v>
      </c>
      <c r="I175" s="5">
        <v>25</v>
      </c>
      <c r="J175" s="7">
        <v>20000</v>
      </c>
      <c r="K175" s="7">
        <v>3950</v>
      </c>
      <c r="L175" t="s">
        <v>938</v>
      </c>
      <c r="M175" t="s">
        <v>993</v>
      </c>
      <c r="N175" s="2" t="s">
        <v>923</v>
      </c>
    </row>
    <row r="176" spans="1:14" ht="15.75" x14ac:dyDescent="0.3">
      <c r="A176" s="5">
        <v>174</v>
      </c>
      <c r="B176" s="6" t="s">
        <v>157</v>
      </c>
      <c r="C176" s="1">
        <v>5158</v>
      </c>
      <c r="D176" s="1" t="str">
        <f>_xlfn.XLOOKUP(C176,DOP!K:K,DOP!H:H)</f>
        <v>Estatal</v>
      </c>
      <c r="E176" s="1">
        <f t="shared" si="2"/>
        <v>1</v>
      </c>
      <c r="F176" s="3" t="s">
        <v>334</v>
      </c>
      <c r="G176" s="1" t="s">
        <v>335</v>
      </c>
      <c r="H176" s="5" t="s">
        <v>66</v>
      </c>
      <c r="I176" s="5">
        <v>25</v>
      </c>
      <c r="J176" s="7">
        <v>20000</v>
      </c>
      <c r="K176" s="7">
        <v>3950</v>
      </c>
      <c r="L176" t="s">
        <v>938</v>
      </c>
      <c r="M176" t="s">
        <v>993</v>
      </c>
      <c r="N176" s="2" t="s">
        <v>923</v>
      </c>
    </row>
    <row r="177" spans="1:14" ht="15.75" x14ac:dyDescent="0.3">
      <c r="A177" s="5">
        <v>175</v>
      </c>
      <c r="B177" s="6" t="s">
        <v>157</v>
      </c>
      <c r="C177" s="1">
        <v>5185</v>
      </c>
      <c r="D177" s="1" t="str">
        <f>_xlfn.XLOOKUP(C177,DOP!K:K,DOP!H:H)</f>
        <v>Estatal</v>
      </c>
      <c r="E177" s="1">
        <f t="shared" si="2"/>
        <v>1</v>
      </c>
      <c r="F177" s="3" t="s">
        <v>342</v>
      </c>
      <c r="G177" s="1" t="s">
        <v>343</v>
      </c>
      <c r="H177" s="5" t="s">
        <v>66</v>
      </c>
      <c r="I177" s="5">
        <v>25</v>
      </c>
      <c r="J177" s="7">
        <v>20000</v>
      </c>
      <c r="K177" s="7">
        <v>3950</v>
      </c>
      <c r="L177" t="s">
        <v>938</v>
      </c>
      <c r="M177" t="s">
        <v>993</v>
      </c>
      <c r="N177" s="2" t="s">
        <v>923</v>
      </c>
    </row>
    <row r="178" spans="1:14" ht="15.75" x14ac:dyDescent="0.3">
      <c r="A178" s="5">
        <v>176</v>
      </c>
      <c r="B178" s="1" t="s">
        <v>61</v>
      </c>
      <c r="C178" s="1">
        <v>5198</v>
      </c>
      <c r="D178" s="1" t="str">
        <f>_xlfn.XLOOKUP(C178,DOP!K:K,DOP!H:H)</f>
        <v>Estatal</v>
      </c>
      <c r="E178" s="1">
        <f t="shared" si="2"/>
        <v>1</v>
      </c>
      <c r="F178" s="3" t="s">
        <v>362</v>
      </c>
      <c r="G178" s="1" t="s">
        <v>363</v>
      </c>
      <c r="H178" s="5" t="s">
        <v>66</v>
      </c>
      <c r="I178" s="5">
        <v>25</v>
      </c>
      <c r="J178" s="7">
        <v>20000</v>
      </c>
      <c r="K178" s="7">
        <v>3950</v>
      </c>
      <c r="L178" t="s">
        <v>938</v>
      </c>
      <c r="M178" t="s">
        <v>993</v>
      </c>
      <c r="N178" s="2" t="s">
        <v>923</v>
      </c>
    </row>
    <row r="179" spans="1:14" ht="15.75" x14ac:dyDescent="0.3">
      <c r="A179" s="5">
        <v>177</v>
      </c>
      <c r="B179" s="6" t="s">
        <v>157</v>
      </c>
      <c r="C179" s="1">
        <v>5383</v>
      </c>
      <c r="D179" s="1" t="str">
        <f>_xlfn.XLOOKUP(C179,DOP!K:K,DOP!H:H)</f>
        <v>Estatal</v>
      </c>
      <c r="E179" s="1">
        <f t="shared" si="2"/>
        <v>1</v>
      </c>
      <c r="F179" s="3" t="s">
        <v>430</v>
      </c>
      <c r="G179" s="1" t="s">
        <v>431</v>
      </c>
      <c r="H179" s="5" t="s">
        <v>879</v>
      </c>
      <c r="I179" s="5">
        <v>25</v>
      </c>
      <c r="J179" s="7">
        <v>20000</v>
      </c>
      <c r="K179" s="7">
        <v>3950</v>
      </c>
      <c r="L179" t="s">
        <v>938</v>
      </c>
      <c r="M179" t="s">
        <v>993</v>
      </c>
      <c r="N179" s="2" t="s">
        <v>923</v>
      </c>
    </row>
    <row r="180" spans="1:14" ht="15.75" x14ac:dyDescent="0.3">
      <c r="A180" s="5">
        <v>178</v>
      </c>
      <c r="B180" s="1" t="s">
        <v>69</v>
      </c>
      <c r="C180" s="1">
        <v>909</v>
      </c>
      <c r="D180" s="1" t="str">
        <f>_xlfn.XLOOKUP(C180,DOP!K:K,DOP!H:H)</f>
        <v>Estatal</v>
      </c>
      <c r="E180" s="1">
        <f t="shared" si="2"/>
        <v>1</v>
      </c>
      <c r="F180" s="3" t="s">
        <v>434</v>
      </c>
      <c r="G180" s="1" t="s">
        <v>435</v>
      </c>
      <c r="H180" s="5" t="s">
        <v>879</v>
      </c>
      <c r="I180" s="5">
        <v>25</v>
      </c>
      <c r="J180" s="7">
        <v>20000</v>
      </c>
      <c r="K180" s="7">
        <v>3950</v>
      </c>
      <c r="L180" t="s">
        <v>938</v>
      </c>
      <c r="M180" t="s">
        <v>993</v>
      </c>
      <c r="N180" s="2" t="s">
        <v>923</v>
      </c>
    </row>
    <row r="181" spans="1:14" ht="15.75" x14ac:dyDescent="0.3">
      <c r="A181" s="5">
        <v>179</v>
      </c>
      <c r="B181" s="1" t="s">
        <v>69</v>
      </c>
      <c r="C181" s="1">
        <v>5126</v>
      </c>
      <c r="D181" s="1" t="str">
        <f>_xlfn.XLOOKUP(C181,DOP!K:K,DOP!H:H)</f>
        <v>Estatal</v>
      </c>
      <c r="E181" s="1">
        <f t="shared" si="2"/>
        <v>1</v>
      </c>
      <c r="F181" s="3" t="s">
        <v>438</v>
      </c>
      <c r="G181" s="1" t="s">
        <v>439</v>
      </c>
      <c r="H181" s="5" t="s">
        <v>879</v>
      </c>
      <c r="I181" s="5">
        <v>25</v>
      </c>
      <c r="J181" s="7">
        <v>20000</v>
      </c>
      <c r="K181" s="7">
        <v>3950</v>
      </c>
      <c r="L181" t="s">
        <v>938</v>
      </c>
      <c r="M181" t="s">
        <v>993</v>
      </c>
      <c r="N181" s="2" t="s">
        <v>923</v>
      </c>
    </row>
    <row r="182" spans="1:14" ht="15.75" x14ac:dyDescent="0.3">
      <c r="A182" s="5">
        <v>180</v>
      </c>
      <c r="B182" s="1" t="s">
        <v>69</v>
      </c>
      <c r="C182" s="1">
        <v>5146</v>
      </c>
      <c r="D182" s="1" t="str">
        <f>_xlfn.XLOOKUP(C182,DOP!K:K,DOP!H:H)</f>
        <v>Estatal</v>
      </c>
      <c r="E182" s="1">
        <f t="shared" si="2"/>
        <v>1</v>
      </c>
      <c r="F182" s="3" t="s">
        <v>442</v>
      </c>
      <c r="G182" s="1" t="s">
        <v>443</v>
      </c>
      <c r="H182" s="5" t="s">
        <v>879</v>
      </c>
      <c r="I182" s="5">
        <v>25</v>
      </c>
      <c r="J182" s="7">
        <v>20000</v>
      </c>
      <c r="K182" s="7">
        <v>3950</v>
      </c>
      <c r="L182" t="s">
        <v>938</v>
      </c>
      <c r="M182" t="s">
        <v>993</v>
      </c>
      <c r="N182" s="2" t="s">
        <v>923</v>
      </c>
    </row>
    <row r="183" spans="1:14" ht="15.75" x14ac:dyDescent="0.3">
      <c r="A183" s="5">
        <v>181</v>
      </c>
      <c r="B183" s="1" t="s">
        <v>11</v>
      </c>
      <c r="C183" s="1">
        <v>2660</v>
      </c>
      <c r="D183" s="1" t="str">
        <f>_xlfn.XLOOKUP(C183,DOP!K:K,DOP!H:H)</f>
        <v>Federal</v>
      </c>
      <c r="E183" s="1">
        <f t="shared" si="2"/>
        <v>1</v>
      </c>
      <c r="F183" s="3" t="s">
        <v>577</v>
      </c>
      <c r="G183" s="1" t="s">
        <v>578</v>
      </c>
      <c r="H183" s="5" t="s">
        <v>58</v>
      </c>
      <c r="I183" s="5">
        <v>30</v>
      </c>
      <c r="J183" s="7">
        <v>25000</v>
      </c>
      <c r="K183" s="7">
        <v>4450</v>
      </c>
      <c r="L183" t="s">
        <v>938</v>
      </c>
      <c r="M183" t="s">
        <v>993</v>
      </c>
      <c r="N183" s="2" t="s">
        <v>923</v>
      </c>
    </row>
    <row r="184" spans="1:14" ht="15.75" x14ac:dyDescent="0.3">
      <c r="A184" s="5">
        <v>182</v>
      </c>
      <c r="B184" s="1" t="s">
        <v>11</v>
      </c>
      <c r="C184" s="1">
        <v>3860</v>
      </c>
      <c r="D184" s="1" t="str">
        <f>_xlfn.XLOOKUP(C184,DOP!K:K,DOP!H:H)</f>
        <v>Federal</v>
      </c>
      <c r="E184" s="1">
        <f t="shared" si="2"/>
        <v>1</v>
      </c>
      <c r="F184" s="3" t="s">
        <v>583</v>
      </c>
      <c r="G184" s="1" t="s">
        <v>584</v>
      </c>
      <c r="H184" s="5" t="s">
        <v>58</v>
      </c>
      <c r="I184" s="5">
        <v>30</v>
      </c>
      <c r="J184" s="7">
        <v>25000</v>
      </c>
      <c r="K184" s="7">
        <v>4450</v>
      </c>
      <c r="L184" t="s">
        <v>938</v>
      </c>
      <c r="M184" t="s">
        <v>993</v>
      </c>
      <c r="N184" s="2" t="s">
        <v>923</v>
      </c>
    </row>
    <row r="185" spans="1:14" ht="15.75" x14ac:dyDescent="0.3">
      <c r="A185" s="5">
        <v>183</v>
      </c>
      <c r="B185" s="1" t="s">
        <v>11</v>
      </c>
      <c r="C185" s="1">
        <v>4587</v>
      </c>
      <c r="D185" s="1" t="str">
        <f>_xlfn.XLOOKUP(C185,DOP!K:K,DOP!H:H)</f>
        <v>Federal</v>
      </c>
      <c r="E185" s="1">
        <f t="shared" si="2"/>
        <v>1</v>
      </c>
      <c r="F185" s="3" t="s">
        <v>585</v>
      </c>
      <c r="G185" s="1" t="s">
        <v>586</v>
      </c>
      <c r="H185" s="5" t="s">
        <v>58</v>
      </c>
      <c r="I185" s="5">
        <v>30</v>
      </c>
      <c r="J185" s="7">
        <v>25000</v>
      </c>
      <c r="K185" s="7">
        <v>4450</v>
      </c>
      <c r="L185" t="s">
        <v>938</v>
      </c>
      <c r="M185" t="s">
        <v>993</v>
      </c>
      <c r="N185" s="2" t="s">
        <v>923</v>
      </c>
    </row>
    <row r="186" spans="1:14" ht="15.75" x14ac:dyDescent="0.3">
      <c r="A186" s="5">
        <v>184</v>
      </c>
      <c r="B186" s="1" t="s">
        <v>75</v>
      </c>
      <c r="C186" s="1">
        <v>2694</v>
      </c>
      <c r="D186" s="1" t="str">
        <f>_xlfn.XLOOKUP(C186,DOP!K:K,DOP!H:H)</f>
        <v>Federal</v>
      </c>
      <c r="E186" s="1">
        <f t="shared" si="2"/>
        <v>1</v>
      </c>
      <c r="F186" s="3" t="s">
        <v>599</v>
      </c>
      <c r="G186" s="1" t="s">
        <v>600</v>
      </c>
      <c r="H186" s="5" t="s">
        <v>58</v>
      </c>
      <c r="I186" s="5">
        <v>30</v>
      </c>
      <c r="J186" s="7">
        <v>25000</v>
      </c>
      <c r="K186" s="7">
        <v>4450</v>
      </c>
      <c r="L186" t="s">
        <v>938</v>
      </c>
      <c r="M186" t="s">
        <v>993</v>
      </c>
      <c r="N186" s="2" t="s">
        <v>923</v>
      </c>
    </row>
    <row r="187" spans="1:14" ht="15.75" x14ac:dyDescent="0.3">
      <c r="A187" s="5">
        <v>185</v>
      </c>
      <c r="B187" s="1" t="s">
        <v>69</v>
      </c>
      <c r="C187" s="1">
        <v>3373</v>
      </c>
      <c r="D187" s="1" t="str">
        <f>_xlfn.XLOOKUP(C187,DOP!K:K,DOP!H:H)</f>
        <v>Federal</v>
      </c>
      <c r="E187" s="1">
        <f t="shared" si="2"/>
        <v>1</v>
      </c>
      <c r="F187" s="3" t="s">
        <v>613</v>
      </c>
      <c r="G187" s="1" t="s">
        <v>614</v>
      </c>
      <c r="H187" s="5" t="s">
        <v>58</v>
      </c>
      <c r="I187" s="5">
        <v>30</v>
      </c>
      <c r="J187" s="7">
        <v>25000</v>
      </c>
      <c r="K187" s="7">
        <v>4450</v>
      </c>
      <c r="L187" t="s">
        <v>938</v>
      </c>
      <c r="M187" t="s">
        <v>993</v>
      </c>
      <c r="N187" s="2" t="s">
        <v>923</v>
      </c>
    </row>
    <row r="188" spans="1:14" ht="15.75" x14ac:dyDescent="0.3">
      <c r="A188" s="5">
        <v>186</v>
      </c>
      <c r="B188" s="6" t="s">
        <v>157</v>
      </c>
      <c r="C188" s="1">
        <v>5247</v>
      </c>
      <c r="D188" s="1" t="str">
        <f>_xlfn.XLOOKUP(C188,DOP!K:K,DOP!H:H)</f>
        <v>Estatal</v>
      </c>
      <c r="E188" s="1">
        <f t="shared" si="2"/>
        <v>1</v>
      </c>
      <c r="F188" s="3" t="s">
        <v>669</v>
      </c>
      <c r="G188" s="1" t="s">
        <v>670</v>
      </c>
      <c r="H188" s="5" t="s">
        <v>66</v>
      </c>
      <c r="I188" s="5">
        <v>30</v>
      </c>
      <c r="J188" s="7">
        <v>25000</v>
      </c>
      <c r="K188" s="7">
        <v>4450</v>
      </c>
      <c r="L188" t="s">
        <v>938</v>
      </c>
      <c r="M188" t="s">
        <v>993</v>
      </c>
      <c r="N188" s="2" t="s">
        <v>923</v>
      </c>
    </row>
    <row r="189" spans="1:14" ht="15.75" x14ac:dyDescent="0.3">
      <c r="A189" s="5">
        <v>187</v>
      </c>
      <c r="B189" s="1" t="s">
        <v>61</v>
      </c>
      <c r="C189" s="1">
        <v>5298</v>
      </c>
      <c r="D189" s="1" t="str">
        <f>_xlfn.XLOOKUP(C189,DOP!K:K,DOP!H:H)</f>
        <v>Estatal</v>
      </c>
      <c r="E189" s="1">
        <f t="shared" si="2"/>
        <v>1</v>
      </c>
      <c r="F189" s="3" t="s">
        <v>673</v>
      </c>
      <c r="G189" s="1" t="s">
        <v>674</v>
      </c>
      <c r="H189" s="5" t="s">
        <v>66</v>
      </c>
      <c r="I189" s="5">
        <v>30</v>
      </c>
      <c r="J189" s="7">
        <v>25000</v>
      </c>
      <c r="K189" s="7">
        <v>4450</v>
      </c>
      <c r="L189" t="s">
        <v>938</v>
      </c>
      <c r="M189" t="s">
        <v>993</v>
      </c>
      <c r="N189" s="2" t="s">
        <v>923</v>
      </c>
    </row>
    <row r="190" spans="1:14" ht="15.75" x14ac:dyDescent="0.3">
      <c r="A190" s="5">
        <v>188</v>
      </c>
      <c r="B190" s="1" t="s">
        <v>494</v>
      </c>
      <c r="C190" s="1">
        <v>5370</v>
      </c>
      <c r="D190" s="1" t="str">
        <f>_xlfn.XLOOKUP(C190,DOP!K:K,DOP!H:H)</f>
        <v>Estatal</v>
      </c>
      <c r="E190" s="1">
        <f t="shared" si="2"/>
        <v>1</v>
      </c>
      <c r="F190" s="3" t="s">
        <v>675</v>
      </c>
      <c r="G190" s="1" t="s">
        <v>676</v>
      </c>
      <c r="H190" s="5" t="s">
        <v>66</v>
      </c>
      <c r="I190" s="5">
        <v>30</v>
      </c>
      <c r="J190" s="7">
        <v>25000</v>
      </c>
      <c r="K190" s="7">
        <v>4450</v>
      </c>
      <c r="L190" t="s">
        <v>938</v>
      </c>
      <c r="M190" t="s">
        <v>993</v>
      </c>
      <c r="N190" s="2" t="s">
        <v>923</v>
      </c>
    </row>
    <row r="191" spans="1:14" ht="15.75" x14ac:dyDescent="0.3">
      <c r="A191" s="5">
        <v>189</v>
      </c>
      <c r="B191" s="6" t="s">
        <v>877</v>
      </c>
      <c r="C191" s="1">
        <v>3944</v>
      </c>
      <c r="D191" s="1" t="str">
        <f>_xlfn.XLOOKUP(C191,DOP!K:K,DOP!H:H)</f>
        <v>Federal</v>
      </c>
      <c r="E191" s="1">
        <f t="shared" si="2"/>
        <v>1</v>
      </c>
      <c r="F191" s="3" t="s">
        <v>717</v>
      </c>
      <c r="G191" s="1" t="s">
        <v>718</v>
      </c>
      <c r="H191" s="5" t="s">
        <v>58</v>
      </c>
      <c r="I191" s="5">
        <v>35</v>
      </c>
      <c r="J191" s="7">
        <v>30000</v>
      </c>
      <c r="K191" s="7">
        <v>5880</v>
      </c>
      <c r="L191" t="s">
        <v>938</v>
      </c>
      <c r="M191" t="s">
        <v>993</v>
      </c>
      <c r="N191" s="2" t="s">
        <v>923</v>
      </c>
    </row>
    <row r="192" spans="1:14" ht="15.75" x14ac:dyDescent="0.3">
      <c r="A192" s="5">
        <v>190</v>
      </c>
      <c r="B192" s="1" t="s">
        <v>69</v>
      </c>
      <c r="C192" s="1">
        <v>3664</v>
      </c>
      <c r="D192" s="1" t="str">
        <f>_xlfn.XLOOKUP(C192,DOP!K:K,DOP!H:H)</f>
        <v>Federal</v>
      </c>
      <c r="E192" s="1">
        <f t="shared" si="2"/>
        <v>1</v>
      </c>
      <c r="F192" s="3" t="s">
        <v>795</v>
      </c>
      <c r="G192" s="1" t="s">
        <v>796</v>
      </c>
      <c r="H192" s="5" t="s">
        <v>58</v>
      </c>
      <c r="I192" s="5">
        <v>35</v>
      </c>
      <c r="J192" s="7">
        <v>30000</v>
      </c>
      <c r="K192" s="7">
        <v>5880</v>
      </c>
      <c r="L192" t="s">
        <v>938</v>
      </c>
      <c r="M192" t="s">
        <v>993</v>
      </c>
      <c r="N192" s="2" t="s">
        <v>923</v>
      </c>
    </row>
    <row r="193" spans="1:14" ht="15.75" x14ac:dyDescent="0.3">
      <c r="A193" s="5">
        <v>191</v>
      </c>
      <c r="B193" s="1" t="s">
        <v>61</v>
      </c>
      <c r="C193" s="1">
        <v>714</v>
      </c>
      <c r="D193" s="1" t="str">
        <f>_xlfn.XLOOKUP(C193,DOP!K:K,DOP!H:H)</f>
        <v>Federal</v>
      </c>
      <c r="E193" s="1">
        <f t="shared" si="2"/>
        <v>1</v>
      </c>
      <c r="F193" s="3" t="s">
        <v>803</v>
      </c>
      <c r="G193" s="1" t="s">
        <v>804</v>
      </c>
      <c r="H193" s="5" t="s">
        <v>58</v>
      </c>
      <c r="I193" s="5">
        <v>35</v>
      </c>
      <c r="J193" s="7">
        <v>30000</v>
      </c>
      <c r="K193" s="7">
        <v>5880</v>
      </c>
      <c r="L193" t="s">
        <v>938</v>
      </c>
      <c r="M193" t="s">
        <v>993</v>
      </c>
      <c r="N193" s="2" t="s">
        <v>923</v>
      </c>
    </row>
    <row r="194" spans="1:14" ht="15.75" x14ac:dyDescent="0.3">
      <c r="A194" s="5">
        <v>192</v>
      </c>
      <c r="B194" s="1" t="s">
        <v>494</v>
      </c>
      <c r="C194" s="1">
        <v>1151</v>
      </c>
      <c r="D194" s="1" t="str">
        <f>_xlfn.XLOOKUP(C194,DOP!K:K,DOP!H:H)</f>
        <v>Federal</v>
      </c>
      <c r="E194" s="1">
        <f t="shared" si="2"/>
        <v>1</v>
      </c>
      <c r="F194" s="3" t="s">
        <v>813</v>
      </c>
      <c r="G194" s="1" t="s">
        <v>814</v>
      </c>
      <c r="H194" s="5" t="s">
        <v>58</v>
      </c>
      <c r="I194" s="5">
        <v>35</v>
      </c>
      <c r="J194" s="7">
        <v>30000</v>
      </c>
      <c r="K194" s="7">
        <v>5880</v>
      </c>
      <c r="L194" t="s">
        <v>938</v>
      </c>
      <c r="M194" t="s">
        <v>993</v>
      </c>
      <c r="N194" s="2" t="s">
        <v>923</v>
      </c>
    </row>
    <row r="195" spans="1:14" ht="15.75" x14ac:dyDescent="0.3">
      <c r="A195" s="5">
        <v>193</v>
      </c>
      <c r="B195" s="1" t="s">
        <v>30</v>
      </c>
      <c r="C195" s="1">
        <v>2700</v>
      </c>
      <c r="D195" s="1" t="str">
        <f>_xlfn.XLOOKUP(C195,DOP!K:K,DOP!H:H)</f>
        <v>Federal</v>
      </c>
      <c r="E195" s="1">
        <f t="shared" si="2"/>
        <v>1</v>
      </c>
      <c r="F195" s="3" t="s">
        <v>851</v>
      </c>
      <c r="G195" s="1" t="s">
        <v>852</v>
      </c>
      <c r="H195" s="5" t="s">
        <v>58</v>
      </c>
      <c r="I195" s="5">
        <v>40</v>
      </c>
      <c r="J195" s="7">
        <v>50000</v>
      </c>
      <c r="K195" s="7">
        <v>7000</v>
      </c>
      <c r="L195" t="s">
        <v>938</v>
      </c>
      <c r="M195" t="s">
        <v>993</v>
      </c>
      <c r="N195" s="2" t="s">
        <v>923</v>
      </c>
    </row>
    <row r="196" spans="1:14" ht="15.75" x14ac:dyDescent="0.3">
      <c r="A196" s="5">
        <v>194</v>
      </c>
      <c r="B196" s="1" t="s">
        <v>11</v>
      </c>
      <c r="C196" s="1">
        <v>4946</v>
      </c>
      <c r="D196" s="1" t="str">
        <f>_xlfn.XLOOKUP(C196,DOP!K:K,DOP!H:H)</f>
        <v>Estatal</v>
      </c>
      <c r="E196" s="1">
        <f t="shared" ref="E196:E259" si="3">COUNTIF(C:C,C196)</f>
        <v>1</v>
      </c>
      <c r="F196" s="3" t="s">
        <v>67</v>
      </c>
      <c r="G196" s="1" t="s">
        <v>68</v>
      </c>
      <c r="H196" s="5" t="s">
        <v>66</v>
      </c>
      <c r="I196" s="5">
        <v>20</v>
      </c>
      <c r="J196" s="7">
        <v>15000</v>
      </c>
      <c r="K196" s="7">
        <v>2800</v>
      </c>
      <c r="L196" t="s">
        <v>962</v>
      </c>
      <c r="M196" t="s">
        <v>1014</v>
      </c>
      <c r="N196" s="2" t="s">
        <v>924</v>
      </c>
    </row>
    <row r="197" spans="1:14" ht="15.75" x14ac:dyDescent="0.3">
      <c r="A197" s="5">
        <v>195</v>
      </c>
      <c r="B197" s="1" t="s">
        <v>93</v>
      </c>
      <c r="C197" s="1">
        <v>2047</v>
      </c>
      <c r="D197" s="1" t="str">
        <f>_xlfn.XLOOKUP(C197,DOP!K:K,DOP!H:H)</f>
        <v>Federal</v>
      </c>
      <c r="E197" s="1">
        <f t="shared" si="3"/>
        <v>1</v>
      </c>
      <c r="F197" s="3" t="s">
        <v>96</v>
      </c>
      <c r="G197" s="1" t="s">
        <v>97</v>
      </c>
      <c r="H197" s="5" t="s">
        <v>58</v>
      </c>
      <c r="I197" s="5">
        <v>25</v>
      </c>
      <c r="J197" s="7">
        <v>20000</v>
      </c>
      <c r="K197" s="7">
        <v>3950</v>
      </c>
      <c r="L197" t="s">
        <v>962</v>
      </c>
      <c r="M197" t="s">
        <v>1014</v>
      </c>
      <c r="N197" s="2" t="s">
        <v>924</v>
      </c>
    </row>
    <row r="198" spans="1:14" ht="15.75" x14ac:dyDescent="0.3">
      <c r="A198" s="5">
        <v>196</v>
      </c>
      <c r="B198" s="1" t="s">
        <v>93</v>
      </c>
      <c r="C198" s="1">
        <v>3947</v>
      </c>
      <c r="D198" s="1" t="str">
        <f>_xlfn.XLOOKUP(C198,DOP!K:K,DOP!H:H)</f>
        <v>Federal</v>
      </c>
      <c r="E198" s="1">
        <f t="shared" si="3"/>
        <v>1</v>
      </c>
      <c r="F198" s="3" t="s">
        <v>100</v>
      </c>
      <c r="G198" s="1" t="s">
        <v>101</v>
      </c>
      <c r="H198" s="5" t="s">
        <v>58</v>
      </c>
      <c r="I198" s="5">
        <v>25</v>
      </c>
      <c r="J198" s="7">
        <v>20000</v>
      </c>
      <c r="K198" s="7">
        <v>3950</v>
      </c>
      <c r="L198" t="s">
        <v>962</v>
      </c>
      <c r="M198" t="s">
        <v>1014</v>
      </c>
      <c r="N198" s="2" t="s">
        <v>924</v>
      </c>
    </row>
    <row r="199" spans="1:14" ht="15.75" x14ac:dyDescent="0.3">
      <c r="A199" s="5">
        <v>197</v>
      </c>
      <c r="B199" s="1" t="s">
        <v>11</v>
      </c>
      <c r="C199" s="1">
        <v>605</v>
      </c>
      <c r="D199" s="1" t="str">
        <f>_xlfn.XLOOKUP(C199,DOP!K:K,DOP!H:H)</f>
        <v>Federal</v>
      </c>
      <c r="E199" s="1">
        <f t="shared" si="3"/>
        <v>1</v>
      </c>
      <c r="F199" s="3" t="s">
        <v>114</v>
      </c>
      <c r="G199" s="1" t="s">
        <v>115</v>
      </c>
      <c r="H199" s="5" t="s">
        <v>58</v>
      </c>
      <c r="I199" s="5">
        <v>25</v>
      </c>
      <c r="J199" s="7">
        <v>20000</v>
      </c>
      <c r="K199" s="7">
        <v>3950</v>
      </c>
      <c r="L199" t="s">
        <v>962</v>
      </c>
      <c r="M199" t="s">
        <v>1014</v>
      </c>
      <c r="N199" s="2" t="s">
        <v>924</v>
      </c>
    </row>
    <row r="200" spans="1:14" ht="15.75" x14ac:dyDescent="0.3">
      <c r="A200" s="5">
        <v>198</v>
      </c>
      <c r="B200" s="1" t="s">
        <v>11</v>
      </c>
      <c r="C200" s="1">
        <v>1737</v>
      </c>
      <c r="D200" s="1" t="str">
        <f>_xlfn.XLOOKUP(C200,DOP!K:K,DOP!H:H)</f>
        <v>Federal</v>
      </c>
      <c r="E200" s="1">
        <f t="shared" si="3"/>
        <v>1</v>
      </c>
      <c r="F200" s="3" t="s">
        <v>126</v>
      </c>
      <c r="G200" s="1" t="s">
        <v>127</v>
      </c>
      <c r="H200" s="5" t="s">
        <v>58</v>
      </c>
      <c r="I200" s="5">
        <v>25</v>
      </c>
      <c r="J200" s="7">
        <v>20000</v>
      </c>
      <c r="K200" s="7">
        <v>3950</v>
      </c>
      <c r="L200" t="s">
        <v>962</v>
      </c>
      <c r="M200" t="s">
        <v>1014</v>
      </c>
      <c r="N200" s="2" t="s">
        <v>924</v>
      </c>
    </row>
    <row r="201" spans="1:14" ht="15.75" x14ac:dyDescent="0.3">
      <c r="A201" s="5">
        <v>199</v>
      </c>
      <c r="B201" s="1" t="s">
        <v>11</v>
      </c>
      <c r="C201" s="1">
        <v>2960</v>
      </c>
      <c r="D201" s="1" t="str">
        <f>_xlfn.XLOOKUP(C201,DOP!K:K,DOP!H:H)</f>
        <v>Federal</v>
      </c>
      <c r="E201" s="1">
        <f t="shared" si="3"/>
        <v>1</v>
      </c>
      <c r="F201" s="3" t="s">
        <v>136</v>
      </c>
      <c r="G201" s="1" t="s">
        <v>137</v>
      </c>
      <c r="H201" s="5" t="s">
        <v>58</v>
      </c>
      <c r="I201" s="5">
        <v>25</v>
      </c>
      <c r="J201" s="7">
        <v>20000</v>
      </c>
      <c r="K201" s="7">
        <v>3950</v>
      </c>
      <c r="L201" t="s">
        <v>962</v>
      </c>
      <c r="M201" t="s">
        <v>1014</v>
      </c>
      <c r="N201" s="2" t="s">
        <v>924</v>
      </c>
    </row>
    <row r="202" spans="1:14" ht="15.75" x14ac:dyDescent="0.3">
      <c r="A202" s="5">
        <v>200</v>
      </c>
      <c r="B202" s="1" t="s">
        <v>11</v>
      </c>
      <c r="C202" s="1">
        <v>4082</v>
      </c>
      <c r="D202" s="1" t="str">
        <f>_xlfn.XLOOKUP(C202,DOP!K:K,DOP!H:H)</f>
        <v>Federal</v>
      </c>
      <c r="E202" s="1">
        <f t="shared" si="3"/>
        <v>1</v>
      </c>
      <c r="F202" s="3" t="s">
        <v>144</v>
      </c>
      <c r="G202" s="1" t="s">
        <v>145</v>
      </c>
      <c r="H202" s="5" t="s">
        <v>58</v>
      </c>
      <c r="I202" s="5">
        <v>25</v>
      </c>
      <c r="J202" s="7">
        <v>20000</v>
      </c>
      <c r="K202" s="7">
        <v>3950</v>
      </c>
      <c r="L202" t="s">
        <v>962</v>
      </c>
      <c r="M202" t="s">
        <v>1014</v>
      </c>
      <c r="N202" s="2" t="s">
        <v>924</v>
      </c>
    </row>
    <row r="203" spans="1:14" ht="15.75" x14ac:dyDescent="0.3">
      <c r="A203" s="5">
        <v>201</v>
      </c>
      <c r="B203" s="1" t="s">
        <v>11</v>
      </c>
      <c r="C203" s="1">
        <v>5305</v>
      </c>
      <c r="D203" s="1" t="str">
        <f>_xlfn.XLOOKUP(C203,DOP!K:K,DOP!H:H)</f>
        <v>Federal</v>
      </c>
      <c r="E203" s="1">
        <f t="shared" si="3"/>
        <v>1</v>
      </c>
      <c r="F203" s="3" t="s">
        <v>148</v>
      </c>
      <c r="G203" s="1" t="s">
        <v>149</v>
      </c>
      <c r="H203" s="5" t="s">
        <v>58</v>
      </c>
      <c r="I203" s="5">
        <v>25</v>
      </c>
      <c r="J203" s="7">
        <v>20000</v>
      </c>
      <c r="K203" s="7">
        <v>3950</v>
      </c>
      <c r="L203" t="s">
        <v>962</v>
      </c>
      <c r="M203" t="s">
        <v>1014</v>
      </c>
      <c r="N203" s="2" t="s">
        <v>924</v>
      </c>
    </row>
    <row r="204" spans="1:14" ht="15.75" x14ac:dyDescent="0.3">
      <c r="A204" s="5">
        <v>202</v>
      </c>
      <c r="B204" s="1" t="s">
        <v>11</v>
      </c>
      <c r="C204" s="1">
        <v>4000</v>
      </c>
      <c r="D204" s="1" t="str">
        <f>_xlfn.XLOOKUP(C204,DOP!K:K,DOP!H:H)</f>
        <v>Federal</v>
      </c>
      <c r="E204" s="1">
        <f t="shared" si="3"/>
        <v>1</v>
      </c>
      <c r="F204" s="3" t="s">
        <v>150</v>
      </c>
      <c r="G204" s="1" t="s">
        <v>151</v>
      </c>
      <c r="H204" s="5" t="s">
        <v>58</v>
      </c>
      <c r="I204" s="5">
        <v>25</v>
      </c>
      <c r="J204" s="7">
        <v>20000</v>
      </c>
      <c r="K204" s="7">
        <v>3950</v>
      </c>
      <c r="L204" t="s">
        <v>962</v>
      </c>
      <c r="M204" t="s">
        <v>1014</v>
      </c>
      <c r="N204" s="2" t="s">
        <v>924</v>
      </c>
    </row>
    <row r="205" spans="1:14" ht="15.75" x14ac:dyDescent="0.3">
      <c r="A205" s="5">
        <v>203</v>
      </c>
      <c r="B205" s="1" t="s">
        <v>69</v>
      </c>
      <c r="C205" s="1">
        <v>1640</v>
      </c>
      <c r="D205" s="1" t="str">
        <f>_xlfn.XLOOKUP(C205,DOP!K:K,DOP!H:H)</f>
        <v>Federal</v>
      </c>
      <c r="E205" s="1">
        <f t="shared" si="3"/>
        <v>1</v>
      </c>
      <c r="F205" s="3" t="s">
        <v>180</v>
      </c>
      <c r="G205" s="1" t="s">
        <v>181</v>
      </c>
      <c r="H205" s="5" t="s">
        <v>58</v>
      </c>
      <c r="I205" s="5">
        <v>25</v>
      </c>
      <c r="J205" s="7">
        <v>20000</v>
      </c>
      <c r="K205" s="7">
        <v>3950</v>
      </c>
      <c r="L205" t="s">
        <v>962</v>
      </c>
      <c r="M205" t="s">
        <v>1014</v>
      </c>
      <c r="N205" s="2" t="s">
        <v>924</v>
      </c>
    </row>
    <row r="206" spans="1:14" ht="15.75" x14ac:dyDescent="0.3">
      <c r="A206" s="5">
        <v>204</v>
      </c>
      <c r="B206" s="1" t="s">
        <v>69</v>
      </c>
      <c r="C206" s="1">
        <v>2291</v>
      </c>
      <c r="D206" s="1" t="str">
        <f>_xlfn.XLOOKUP(C206,DOP!K:K,DOP!H:H)</f>
        <v>Federal</v>
      </c>
      <c r="E206" s="1">
        <f t="shared" si="3"/>
        <v>1</v>
      </c>
      <c r="F206" s="3" t="s">
        <v>184</v>
      </c>
      <c r="G206" s="1" t="s">
        <v>185</v>
      </c>
      <c r="H206" s="5" t="s">
        <v>58</v>
      </c>
      <c r="I206" s="5">
        <v>25</v>
      </c>
      <c r="J206" s="7">
        <v>20000</v>
      </c>
      <c r="K206" s="7">
        <v>3950</v>
      </c>
      <c r="L206" t="s">
        <v>962</v>
      </c>
      <c r="M206" t="s">
        <v>1014</v>
      </c>
      <c r="N206" s="2" t="s">
        <v>924</v>
      </c>
    </row>
    <row r="207" spans="1:14" ht="15.75" x14ac:dyDescent="0.3">
      <c r="A207" s="5">
        <v>205</v>
      </c>
      <c r="B207" s="1" t="s">
        <v>69</v>
      </c>
      <c r="C207" s="1">
        <v>2944</v>
      </c>
      <c r="D207" s="1" t="str">
        <f>_xlfn.XLOOKUP(C207,DOP!K:K,DOP!H:H)</f>
        <v>Federal</v>
      </c>
      <c r="E207" s="1">
        <f t="shared" si="3"/>
        <v>1</v>
      </c>
      <c r="F207" s="3" t="s">
        <v>194</v>
      </c>
      <c r="G207" s="1" t="s">
        <v>195</v>
      </c>
      <c r="H207" s="5" t="s">
        <v>58</v>
      </c>
      <c r="I207" s="5">
        <v>25</v>
      </c>
      <c r="J207" s="7">
        <v>20000</v>
      </c>
      <c r="K207" s="7">
        <v>3950</v>
      </c>
      <c r="L207" t="s">
        <v>962</v>
      </c>
      <c r="M207" t="s">
        <v>1014</v>
      </c>
      <c r="N207" s="2" t="s">
        <v>924</v>
      </c>
    </row>
    <row r="208" spans="1:14" ht="15.75" x14ac:dyDescent="0.3">
      <c r="A208" s="5">
        <v>206</v>
      </c>
      <c r="B208" s="1" t="s">
        <v>69</v>
      </c>
      <c r="C208" s="1">
        <v>3005</v>
      </c>
      <c r="D208" s="1" t="str">
        <f>_xlfn.XLOOKUP(C208,DOP!K:K,DOP!H:H)</f>
        <v>Federal</v>
      </c>
      <c r="E208" s="1">
        <f t="shared" si="3"/>
        <v>1</v>
      </c>
      <c r="F208" s="3" t="s">
        <v>196</v>
      </c>
      <c r="G208" s="1" t="s">
        <v>197</v>
      </c>
      <c r="H208" s="5" t="s">
        <v>58</v>
      </c>
      <c r="I208" s="5">
        <v>25</v>
      </c>
      <c r="J208" s="7">
        <v>20000</v>
      </c>
      <c r="K208" s="7">
        <v>3950</v>
      </c>
      <c r="L208" t="s">
        <v>962</v>
      </c>
      <c r="M208" t="s">
        <v>1014</v>
      </c>
      <c r="N208" s="2" t="s">
        <v>924</v>
      </c>
    </row>
    <row r="209" spans="1:14" ht="15.75" x14ac:dyDescent="0.3">
      <c r="A209" s="5">
        <v>207</v>
      </c>
      <c r="B209" s="1" t="s">
        <v>69</v>
      </c>
      <c r="C209" s="1">
        <v>4001</v>
      </c>
      <c r="D209" s="1" t="str">
        <f>_xlfn.XLOOKUP(C209,DOP!K:K,DOP!H:H)</f>
        <v>Federal</v>
      </c>
      <c r="E209" s="1">
        <f t="shared" si="3"/>
        <v>1</v>
      </c>
      <c r="F209" s="3" t="s">
        <v>206</v>
      </c>
      <c r="G209" s="1" t="s">
        <v>207</v>
      </c>
      <c r="H209" s="5" t="s">
        <v>58</v>
      </c>
      <c r="I209" s="5">
        <v>25</v>
      </c>
      <c r="J209" s="7">
        <v>20000</v>
      </c>
      <c r="K209" s="7">
        <v>3950</v>
      </c>
      <c r="L209" t="s">
        <v>962</v>
      </c>
      <c r="M209" t="s">
        <v>1014</v>
      </c>
      <c r="N209" s="2" t="s">
        <v>924</v>
      </c>
    </row>
    <row r="210" spans="1:14" ht="15.75" x14ac:dyDescent="0.3">
      <c r="A210" s="5">
        <v>208</v>
      </c>
      <c r="B210" s="1" t="s">
        <v>69</v>
      </c>
      <c r="C210" s="1">
        <v>4034</v>
      </c>
      <c r="D210" s="1" t="str">
        <f>_xlfn.XLOOKUP(C210,DOP!K:K,DOP!H:H)</f>
        <v>Federal</v>
      </c>
      <c r="E210" s="1">
        <f t="shared" si="3"/>
        <v>1</v>
      </c>
      <c r="F210" s="3" t="s">
        <v>208</v>
      </c>
      <c r="G210" s="1" t="s">
        <v>209</v>
      </c>
      <c r="H210" s="5" t="s">
        <v>58</v>
      </c>
      <c r="I210" s="5">
        <v>25</v>
      </c>
      <c r="J210" s="7">
        <v>20000</v>
      </c>
      <c r="K210" s="7">
        <v>3950</v>
      </c>
      <c r="L210" t="s">
        <v>962</v>
      </c>
      <c r="M210" t="s">
        <v>1014</v>
      </c>
      <c r="N210" s="2" t="s">
        <v>924</v>
      </c>
    </row>
    <row r="211" spans="1:14" ht="15.75" x14ac:dyDescent="0.3">
      <c r="A211" s="5">
        <v>209</v>
      </c>
      <c r="B211" s="1" t="s">
        <v>69</v>
      </c>
      <c r="C211" s="1">
        <v>4720</v>
      </c>
      <c r="D211" s="1" t="str">
        <f>_xlfn.XLOOKUP(C211,DOP!K:K,DOP!H:H)</f>
        <v>Federal</v>
      </c>
      <c r="E211" s="1">
        <f t="shared" si="3"/>
        <v>1</v>
      </c>
      <c r="F211" s="3" t="s">
        <v>218</v>
      </c>
      <c r="G211" s="1" t="s">
        <v>219</v>
      </c>
      <c r="H211" s="5" t="s">
        <v>58</v>
      </c>
      <c r="I211" s="5">
        <v>25</v>
      </c>
      <c r="J211" s="7">
        <v>20000</v>
      </c>
      <c r="K211" s="7">
        <v>3950</v>
      </c>
      <c r="L211" t="s">
        <v>962</v>
      </c>
      <c r="M211" t="s">
        <v>1014</v>
      </c>
      <c r="N211" s="2" t="s">
        <v>924</v>
      </c>
    </row>
    <row r="212" spans="1:14" ht="15.75" x14ac:dyDescent="0.3">
      <c r="A212" s="5">
        <v>210</v>
      </c>
      <c r="B212" s="1" t="s">
        <v>61</v>
      </c>
      <c r="C212" s="1">
        <v>951</v>
      </c>
      <c r="D212" s="1" t="str">
        <f>_xlfn.XLOOKUP(C212,DOP!K:K,DOP!H:H)</f>
        <v>Federal</v>
      </c>
      <c r="E212" s="1">
        <f t="shared" si="3"/>
        <v>1</v>
      </c>
      <c r="F212" s="3" t="s">
        <v>225</v>
      </c>
      <c r="G212" s="1" t="s">
        <v>226</v>
      </c>
      <c r="H212" s="5" t="s">
        <v>58</v>
      </c>
      <c r="I212" s="5">
        <v>25</v>
      </c>
      <c r="J212" s="7">
        <v>20000</v>
      </c>
      <c r="K212" s="7">
        <v>3950</v>
      </c>
      <c r="L212" t="s">
        <v>962</v>
      </c>
      <c r="M212" t="s">
        <v>1014</v>
      </c>
      <c r="N212" s="2" t="s">
        <v>924</v>
      </c>
    </row>
    <row r="213" spans="1:14" ht="15.75" x14ac:dyDescent="0.3">
      <c r="A213" s="5">
        <v>211</v>
      </c>
      <c r="B213" s="1" t="s">
        <v>494</v>
      </c>
      <c r="C213" s="1">
        <v>288</v>
      </c>
      <c r="D213" s="1" t="str">
        <f>_xlfn.XLOOKUP(C213,DOP!K:K,DOP!H:H)</f>
        <v>Federal</v>
      </c>
      <c r="E213" s="1">
        <f t="shared" si="3"/>
        <v>1</v>
      </c>
      <c r="F213" s="3" t="s">
        <v>239</v>
      </c>
      <c r="G213" s="1" t="s">
        <v>240</v>
      </c>
      <c r="H213" s="5" t="s">
        <v>58</v>
      </c>
      <c r="I213" s="5">
        <v>25</v>
      </c>
      <c r="J213" s="7">
        <v>20000</v>
      </c>
      <c r="K213" s="7">
        <v>3950</v>
      </c>
      <c r="L213" t="s">
        <v>962</v>
      </c>
      <c r="M213" t="s">
        <v>1014</v>
      </c>
      <c r="N213" s="2" t="s">
        <v>924</v>
      </c>
    </row>
    <row r="214" spans="1:14" ht="15.75" x14ac:dyDescent="0.3">
      <c r="A214" s="5">
        <v>212</v>
      </c>
      <c r="B214" s="1" t="s">
        <v>494</v>
      </c>
      <c r="C214" s="1">
        <v>872</v>
      </c>
      <c r="D214" s="1" t="str">
        <f>_xlfn.XLOOKUP(C214,DOP!K:K,DOP!H:H)</f>
        <v>Federal</v>
      </c>
      <c r="E214" s="1">
        <f t="shared" si="3"/>
        <v>1</v>
      </c>
      <c r="F214" s="3" t="s">
        <v>245</v>
      </c>
      <c r="G214" s="1" t="s">
        <v>246</v>
      </c>
      <c r="H214" s="5" t="s">
        <v>58</v>
      </c>
      <c r="I214" s="5">
        <v>25</v>
      </c>
      <c r="J214" s="7">
        <v>20000</v>
      </c>
      <c r="K214" s="7">
        <v>3950</v>
      </c>
      <c r="L214" t="s">
        <v>962</v>
      </c>
      <c r="M214" t="s">
        <v>1014</v>
      </c>
      <c r="N214" s="2" t="s">
        <v>924</v>
      </c>
    </row>
    <row r="215" spans="1:14" ht="15.75" x14ac:dyDescent="0.3">
      <c r="A215" s="5">
        <v>213</v>
      </c>
      <c r="B215" s="1" t="s">
        <v>494</v>
      </c>
      <c r="C215" s="1">
        <v>2384</v>
      </c>
      <c r="D215" s="1" t="str">
        <f>_xlfn.XLOOKUP(C215,DOP!K:K,DOP!H:H)</f>
        <v>Federal</v>
      </c>
      <c r="E215" s="1">
        <f t="shared" si="3"/>
        <v>1</v>
      </c>
      <c r="F215" s="3" t="s">
        <v>253</v>
      </c>
      <c r="G215" s="1" t="s">
        <v>254</v>
      </c>
      <c r="H215" s="5" t="s">
        <v>58</v>
      </c>
      <c r="I215" s="5">
        <v>25</v>
      </c>
      <c r="J215" s="7">
        <v>20000</v>
      </c>
      <c r="K215" s="7">
        <v>3950</v>
      </c>
      <c r="L215" t="s">
        <v>962</v>
      </c>
      <c r="M215" t="s">
        <v>1014</v>
      </c>
      <c r="N215" s="2" t="s">
        <v>924</v>
      </c>
    </row>
    <row r="216" spans="1:14" ht="15.75" x14ac:dyDescent="0.3">
      <c r="A216" s="5">
        <v>214</v>
      </c>
      <c r="B216" s="1" t="s">
        <v>494</v>
      </c>
      <c r="C216" s="1">
        <v>3520</v>
      </c>
      <c r="D216" s="1" t="str">
        <f>_xlfn.XLOOKUP(C216,DOP!K:K,DOP!H:H)</f>
        <v>Federal</v>
      </c>
      <c r="E216" s="1">
        <f t="shared" si="3"/>
        <v>1</v>
      </c>
      <c r="F216" s="3" t="s">
        <v>257</v>
      </c>
      <c r="G216" s="1" t="s">
        <v>258</v>
      </c>
      <c r="H216" s="5" t="s">
        <v>58</v>
      </c>
      <c r="I216" s="5">
        <v>25</v>
      </c>
      <c r="J216" s="7">
        <v>20000</v>
      </c>
      <c r="K216" s="7">
        <v>3950</v>
      </c>
      <c r="L216" t="s">
        <v>962</v>
      </c>
      <c r="M216" t="s">
        <v>1014</v>
      </c>
      <c r="N216" s="2" t="s">
        <v>924</v>
      </c>
    </row>
    <row r="217" spans="1:14" ht="15.75" x14ac:dyDescent="0.3">
      <c r="A217" s="5">
        <v>215</v>
      </c>
      <c r="B217" s="1" t="s">
        <v>494</v>
      </c>
      <c r="C217" s="1">
        <v>3678</v>
      </c>
      <c r="D217" s="1" t="str">
        <f>_xlfn.XLOOKUP(C217,DOP!K:K,DOP!H:H)</f>
        <v>Federal</v>
      </c>
      <c r="E217" s="1">
        <f t="shared" si="3"/>
        <v>1</v>
      </c>
      <c r="F217" s="3" t="s">
        <v>261</v>
      </c>
      <c r="G217" s="1" t="s">
        <v>262</v>
      </c>
      <c r="H217" s="5" t="s">
        <v>58</v>
      </c>
      <c r="I217" s="5">
        <v>25</v>
      </c>
      <c r="J217" s="7">
        <v>20000</v>
      </c>
      <c r="K217" s="7">
        <v>3950</v>
      </c>
      <c r="L217" t="s">
        <v>962</v>
      </c>
      <c r="M217" t="s">
        <v>1014</v>
      </c>
      <c r="N217" s="2" t="s">
        <v>924</v>
      </c>
    </row>
    <row r="218" spans="1:14" ht="15.75" x14ac:dyDescent="0.3">
      <c r="A218" s="5">
        <v>216</v>
      </c>
      <c r="B218" s="1" t="s">
        <v>494</v>
      </c>
      <c r="C218" s="1">
        <v>3734</v>
      </c>
      <c r="D218" s="1" t="str">
        <f>_xlfn.XLOOKUP(C218,DOP!K:K,DOP!H:H)</f>
        <v>Federal</v>
      </c>
      <c r="E218" s="1">
        <f t="shared" si="3"/>
        <v>1</v>
      </c>
      <c r="F218" s="3" t="s">
        <v>265</v>
      </c>
      <c r="G218" s="1" t="s">
        <v>266</v>
      </c>
      <c r="H218" s="5" t="s">
        <v>58</v>
      </c>
      <c r="I218" s="5">
        <v>25</v>
      </c>
      <c r="J218" s="7">
        <v>20000</v>
      </c>
      <c r="K218" s="7">
        <v>3950</v>
      </c>
      <c r="L218" t="s">
        <v>962</v>
      </c>
      <c r="M218" t="s">
        <v>1014</v>
      </c>
      <c r="N218" s="2" t="s">
        <v>924</v>
      </c>
    </row>
    <row r="219" spans="1:14" ht="15.75" x14ac:dyDescent="0.3">
      <c r="A219" s="5">
        <v>217</v>
      </c>
      <c r="B219" s="1" t="s">
        <v>69</v>
      </c>
      <c r="C219" s="1">
        <v>5122</v>
      </c>
      <c r="D219" s="1" t="str">
        <f>_xlfn.XLOOKUP(C219,DOP!K:K,DOP!H:H)</f>
        <v>Estatal</v>
      </c>
      <c r="E219" s="1">
        <f t="shared" si="3"/>
        <v>1</v>
      </c>
      <c r="F219" s="3" t="s">
        <v>436</v>
      </c>
      <c r="G219" s="1" t="s">
        <v>437</v>
      </c>
      <c r="H219" s="5" t="s">
        <v>879</v>
      </c>
      <c r="I219" s="5">
        <v>25</v>
      </c>
      <c r="J219" s="7">
        <v>20000</v>
      </c>
      <c r="K219" s="7">
        <v>3950</v>
      </c>
      <c r="L219" t="s">
        <v>962</v>
      </c>
      <c r="M219" t="s">
        <v>1014</v>
      </c>
      <c r="N219" s="2" t="s">
        <v>924</v>
      </c>
    </row>
    <row r="220" spans="1:14" ht="15.75" x14ac:dyDescent="0.3">
      <c r="A220" s="5">
        <v>218</v>
      </c>
      <c r="B220" s="1" t="s">
        <v>93</v>
      </c>
      <c r="C220" s="1">
        <v>683</v>
      </c>
      <c r="D220" s="1" t="str">
        <f>_xlfn.XLOOKUP(C220,DOP!K:K,DOP!H:H)</f>
        <v>Federal</v>
      </c>
      <c r="E220" s="1">
        <f t="shared" si="3"/>
        <v>1</v>
      </c>
      <c r="F220" s="3" t="s">
        <v>535</v>
      </c>
      <c r="G220" s="1" t="s">
        <v>536</v>
      </c>
      <c r="H220" s="5" t="s">
        <v>58</v>
      </c>
      <c r="I220" s="5">
        <v>30</v>
      </c>
      <c r="J220" s="7">
        <v>25000</v>
      </c>
      <c r="K220" s="7">
        <v>4450</v>
      </c>
      <c r="L220" t="s">
        <v>962</v>
      </c>
      <c r="M220" t="s">
        <v>1014</v>
      </c>
      <c r="N220" s="2" t="s">
        <v>924</v>
      </c>
    </row>
    <row r="221" spans="1:14" ht="15.75" x14ac:dyDescent="0.3">
      <c r="A221" s="5">
        <v>219</v>
      </c>
      <c r="B221" s="1" t="s">
        <v>93</v>
      </c>
      <c r="C221" s="1">
        <v>3003</v>
      </c>
      <c r="D221" s="1" t="str">
        <f>_xlfn.XLOOKUP(C221,DOP!K:K,DOP!H:H)</f>
        <v>Federal</v>
      </c>
      <c r="E221" s="1">
        <f t="shared" si="3"/>
        <v>1</v>
      </c>
      <c r="F221" s="3" t="s">
        <v>543</v>
      </c>
      <c r="G221" s="1" t="s">
        <v>544</v>
      </c>
      <c r="H221" s="5" t="s">
        <v>58</v>
      </c>
      <c r="I221" s="5">
        <v>30</v>
      </c>
      <c r="J221" s="7">
        <v>25000</v>
      </c>
      <c r="K221" s="7">
        <v>4450</v>
      </c>
      <c r="L221" t="s">
        <v>962</v>
      </c>
      <c r="M221" t="s">
        <v>1014</v>
      </c>
      <c r="N221" s="2" t="s">
        <v>924</v>
      </c>
    </row>
    <row r="222" spans="1:14" ht="15.75" x14ac:dyDescent="0.3">
      <c r="A222" s="5">
        <v>220</v>
      </c>
      <c r="B222" s="1" t="s">
        <v>93</v>
      </c>
      <c r="C222" s="1">
        <v>3786</v>
      </c>
      <c r="D222" s="1" t="str">
        <f>_xlfn.XLOOKUP(C222,DOP!K:K,DOP!H:H)</f>
        <v>Federal</v>
      </c>
      <c r="E222" s="1">
        <f t="shared" si="3"/>
        <v>1</v>
      </c>
      <c r="F222" s="3" t="s">
        <v>549</v>
      </c>
      <c r="G222" s="1" t="s">
        <v>550</v>
      </c>
      <c r="H222" s="5" t="s">
        <v>58</v>
      </c>
      <c r="I222" s="5">
        <v>30</v>
      </c>
      <c r="J222" s="7">
        <v>25000</v>
      </c>
      <c r="K222" s="7">
        <v>4450</v>
      </c>
      <c r="L222" t="s">
        <v>962</v>
      </c>
      <c r="M222" t="s">
        <v>1014</v>
      </c>
      <c r="N222" s="2" t="s">
        <v>924</v>
      </c>
    </row>
    <row r="223" spans="1:14" ht="15.75" x14ac:dyDescent="0.3">
      <c r="A223" s="5">
        <v>221</v>
      </c>
      <c r="B223" s="1" t="s">
        <v>93</v>
      </c>
      <c r="C223" s="1">
        <v>3952</v>
      </c>
      <c r="D223" s="1" t="str">
        <f>_xlfn.XLOOKUP(C223,DOP!K:K,DOP!H:H)</f>
        <v>Federal</v>
      </c>
      <c r="E223" s="1">
        <f t="shared" si="3"/>
        <v>1</v>
      </c>
      <c r="F223" s="3" t="s">
        <v>553</v>
      </c>
      <c r="G223" s="1" t="s">
        <v>554</v>
      </c>
      <c r="H223" s="5" t="s">
        <v>58</v>
      </c>
      <c r="I223" s="5">
        <v>30</v>
      </c>
      <c r="J223" s="7">
        <v>25000</v>
      </c>
      <c r="K223" s="7">
        <v>4450</v>
      </c>
      <c r="L223" t="s">
        <v>962</v>
      </c>
      <c r="M223" t="s">
        <v>1014</v>
      </c>
      <c r="N223" s="2" t="s">
        <v>924</v>
      </c>
    </row>
    <row r="224" spans="1:14" ht="15.75" x14ac:dyDescent="0.3">
      <c r="A224" s="5">
        <v>222</v>
      </c>
      <c r="B224" s="1" t="s">
        <v>93</v>
      </c>
      <c r="C224" s="1">
        <v>4099</v>
      </c>
      <c r="D224" s="1" t="str">
        <f>_xlfn.XLOOKUP(C224,DOP!K:K,DOP!H:H)</f>
        <v>Federal</v>
      </c>
      <c r="E224" s="1">
        <f t="shared" si="3"/>
        <v>1</v>
      </c>
      <c r="F224" s="3" t="s">
        <v>555</v>
      </c>
      <c r="G224" s="1" t="s">
        <v>556</v>
      </c>
      <c r="H224" s="5" t="s">
        <v>58</v>
      </c>
      <c r="I224" s="5">
        <v>30</v>
      </c>
      <c r="J224" s="7">
        <v>25000</v>
      </c>
      <c r="K224" s="7">
        <v>4450</v>
      </c>
      <c r="L224" t="s">
        <v>962</v>
      </c>
      <c r="M224" t="s">
        <v>1014</v>
      </c>
      <c r="N224" s="2" t="s">
        <v>924</v>
      </c>
    </row>
    <row r="225" spans="1:14" ht="15.75" x14ac:dyDescent="0.3">
      <c r="A225" s="5">
        <v>223</v>
      </c>
      <c r="B225" s="6" t="s">
        <v>877</v>
      </c>
      <c r="C225" s="1">
        <v>3930</v>
      </c>
      <c r="D225" s="1" t="str">
        <f>_xlfn.XLOOKUP(C225,DOP!K:K,DOP!H:H)</f>
        <v>Federal</v>
      </c>
      <c r="E225" s="1">
        <f t="shared" si="3"/>
        <v>1</v>
      </c>
      <c r="F225" s="3" t="s">
        <v>565</v>
      </c>
      <c r="G225" s="1" t="s">
        <v>566</v>
      </c>
      <c r="H225" s="5" t="s">
        <v>58</v>
      </c>
      <c r="I225" s="5">
        <v>30</v>
      </c>
      <c r="J225" s="7">
        <v>25000</v>
      </c>
      <c r="K225" s="7">
        <v>4450</v>
      </c>
      <c r="L225" t="s">
        <v>962</v>
      </c>
      <c r="M225" t="s">
        <v>1014</v>
      </c>
      <c r="N225" s="2" t="s">
        <v>924</v>
      </c>
    </row>
    <row r="226" spans="1:14" ht="15.75" x14ac:dyDescent="0.3">
      <c r="A226" s="5">
        <v>224</v>
      </c>
      <c r="B226" s="1" t="s">
        <v>33</v>
      </c>
      <c r="C226" s="1">
        <v>1402</v>
      </c>
      <c r="D226" s="1" t="str">
        <f>_xlfn.XLOOKUP(C226,DOP!K:K,DOP!H:H)</f>
        <v>Federal</v>
      </c>
      <c r="E226" s="1">
        <f t="shared" si="3"/>
        <v>1</v>
      </c>
      <c r="F226" s="3" t="s">
        <v>593</v>
      </c>
      <c r="G226" s="1" t="s">
        <v>594</v>
      </c>
      <c r="H226" s="5" t="s">
        <v>58</v>
      </c>
      <c r="I226" s="5">
        <v>30</v>
      </c>
      <c r="J226" s="7">
        <v>25000</v>
      </c>
      <c r="K226" s="7">
        <v>4450</v>
      </c>
      <c r="L226" t="s">
        <v>962</v>
      </c>
      <c r="M226" t="s">
        <v>1014</v>
      </c>
      <c r="N226" s="2" t="s">
        <v>924</v>
      </c>
    </row>
    <row r="227" spans="1:14" ht="15.75" x14ac:dyDescent="0.3">
      <c r="A227" s="5">
        <v>225</v>
      </c>
      <c r="B227" s="1" t="s">
        <v>69</v>
      </c>
      <c r="C227" s="1">
        <v>191</v>
      </c>
      <c r="D227" s="1" t="str">
        <f>_xlfn.XLOOKUP(C227,DOP!K:K,DOP!H:H)</f>
        <v>Federal</v>
      </c>
      <c r="E227" s="1">
        <f t="shared" si="3"/>
        <v>1</v>
      </c>
      <c r="F227" s="3" t="s">
        <v>601</v>
      </c>
      <c r="G227" s="1" t="s">
        <v>602</v>
      </c>
      <c r="H227" s="5" t="s">
        <v>58</v>
      </c>
      <c r="I227" s="5">
        <v>30</v>
      </c>
      <c r="J227" s="7">
        <v>25000</v>
      </c>
      <c r="K227" s="7">
        <v>4450</v>
      </c>
      <c r="L227" t="s">
        <v>962</v>
      </c>
      <c r="M227" t="s">
        <v>1014</v>
      </c>
      <c r="N227" s="2" t="s">
        <v>924</v>
      </c>
    </row>
    <row r="228" spans="1:14" ht="15.75" x14ac:dyDescent="0.3">
      <c r="A228" s="5">
        <v>226</v>
      </c>
      <c r="B228" s="1" t="s">
        <v>69</v>
      </c>
      <c r="C228" s="1">
        <v>1973</v>
      </c>
      <c r="D228" s="1" t="str">
        <f>_xlfn.XLOOKUP(C228,DOP!K:K,DOP!H:H)</f>
        <v>Federal</v>
      </c>
      <c r="E228" s="1">
        <f t="shared" si="3"/>
        <v>1</v>
      </c>
      <c r="F228" s="3" t="s">
        <v>609</v>
      </c>
      <c r="G228" s="1" t="s">
        <v>610</v>
      </c>
      <c r="H228" s="5" t="s">
        <v>58</v>
      </c>
      <c r="I228" s="5">
        <v>30</v>
      </c>
      <c r="J228" s="7">
        <v>25000</v>
      </c>
      <c r="K228" s="7">
        <v>4450</v>
      </c>
      <c r="L228" t="s">
        <v>962</v>
      </c>
      <c r="M228" t="s">
        <v>1014</v>
      </c>
      <c r="N228" s="2" t="s">
        <v>924</v>
      </c>
    </row>
    <row r="229" spans="1:14" ht="15.75" x14ac:dyDescent="0.3">
      <c r="A229" s="5">
        <v>227</v>
      </c>
      <c r="B229" s="1" t="s">
        <v>69</v>
      </c>
      <c r="C229" s="1">
        <v>2809</v>
      </c>
      <c r="D229" s="1" t="str">
        <f>_xlfn.XLOOKUP(C229,DOP!K:K,DOP!H:H)</f>
        <v>Federal</v>
      </c>
      <c r="E229" s="1">
        <f t="shared" si="3"/>
        <v>1</v>
      </c>
      <c r="F229" s="3" t="s">
        <v>621</v>
      </c>
      <c r="G229" s="1" t="s">
        <v>622</v>
      </c>
      <c r="H229" s="5" t="s">
        <v>58</v>
      </c>
      <c r="I229" s="5">
        <v>30</v>
      </c>
      <c r="J229" s="7">
        <v>25000</v>
      </c>
      <c r="K229" s="7">
        <v>4450</v>
      </c>
      <c r="L229" t="s">
        <v>962</v>
      </c>
      <c r="M229" t="s">
        <v>1014</v>
      </c>
      <c r="N229" s="2" t="s">
        <v>924</v>
      </c>
    </row>
    <row r="230" spans="1:14" ht="15.75" x14ac:dyDescent="0.3">
      <c r="A230" s="5">
        <v>228</v>
      </c>
      <c r="B230" s="1" t="s">
        <v>61</v>
      </c>
      <c r="C230" s="1">
        <v>1321</v>
      </c>
      <c r="D230" s="1" t="str">
        <f>_xlfn.XLOOKUP(C230,DOP!K:K,DOP!H:H)</f>
        <v>Federal</v>
      </c>
      <c r="E230" s="1">
        <f t="shared" si="3"/>
        <v>1</v>
      </c>
      <c r="F230" s="3" t="s">
        <v>641</v>
      </c>
      <c r="G230" s="1" t="s">
        <v>642</v>
      </c>
      <c r="H230" s="5" t="s">
        <v>58</v>
      </c>
      <c r="I230" s="5">
        <v>30</v>
      </c>
      <c r="J230" s="7">
        <v>25000</v>
      </c>
      <c r="K230" s="7">
        <v>4450</v>
      </c>
      <c r="L230" t="s">
        <v>962</v>
      </c>
      <c r="M230" t="s">
        <v>1014</v>
      </c>
      <c r="N230" s="2" t="s">
        <v>924</v>
      </c>
    </row>
    <row r="231" spans="1:14" ht="15.75" x14ac:dyDescent="0.3">
      <c r="A231" s="5">
        <v>229</v>
      </c>
      <c r="B231" s="1" t="s">
        <v>494</v>
      </c>
      <c r="C231" s="1">
        <v>1033</v>
      </c>
      <c r="D231" s="1" t="str">
        <f>_xlfn.XLOOKUP(C231,DOP!K:K,DOP!H:H)</f>
        <v>Federal</v>
      </c>
      <c r="E231" s="1">
        <f t="shared" si="3"/>
        <v>1</v>
      </c>
      <c r="F231" s="3" t="s">
        <v>651</v>
      </c>
      <c r="G231" s="1" t="s">
        <v>652</v>
      </c>
      <c r="H231" s="5" t="s">
        <v>58</v>
      </c>
      <c r="I231" s="5">
        <v>30</v>
      </c>
      <c r="J231" s="7">
        <v>25000</v>
      </c>
      <c r="K231" s="7">
        <v>4450</v>
      </c>
      <c r="L231" t="s">
        <v>962</v>
      </c>
      <c r="M231" t="s">
        <v>1014</v>
      </c>
      <c r="N231" s="2" t="s">
        <v>924</v>
      </c>
    </row>
    <row r="232" spans="1:14" ht="15.75" x14ac:dyDescent="0.3">
      <c r="A232" s="5">
        <v>230</v>
      </c>
      <c r="B232" s="6" t="s">
        <v>157</v>
      </c>
      <c r="C232" s="1">
        <v>5380</v>
      </c>
      <c r="D232" s="1" t="str">
        <f>_xlfn.XLOOKUP(C232,DOP!K:K,DOP!H:H)</f>
        <v>Estatal</v>
      </c>
      <c r="E232" s="1">
        <f t="shared" si="3"/>
        <v>1</v>
      </c>
      <c r="F232" s="3" t="s">
        <v>671</v>
      </c>
      <c r="G232" s="1" t="s">
        <v>672</v>
      </c>
      <c r="H232" s="5" t="s">
        <v>66</v>
      </c>
      <c r="I232" s="5">
        <v>30</v>
      </c>
      <c r="J232" s="7">
        <v>25000</v>
      </c>
      <c r="K232" s="7">
        <v>4450</v>
      </c>
      <c r="L232" t="s">
        <v>962</v>
      </c>
      <c r="M232" t="s">
        <v>1014</v>
      </c>
      <c r="N232" s="2" t="s">
        <v>924</v>
      </c>
    </row>
    <row r="233" spans="1:14" ht="15.75" x14ac:dyDescent="0.3">
      <c r="A233" s="5">
        <v>231</v>
      </c>
      <c r="B233" s="1" t="s">
        <v>93</v>
      </c>
      <c r="C233" s="1">
        <v>2311</v>
      </c>
      <c r="D233" s="1" t="str">
        <f>_xlfn.XLOOKUP(C233,DOP!K:K,DOP!H:H)</f>
        <v>Federal</v>
      </c>
      <c r="E233" s="1">
        <f t="shared" si="3"/>
        <v>1</v>
      </c>
      <c r="F233" s="3" t="s">
        <v>695</v>
      </c>
      <c r="G233" s="1" t="s">
        <v>696</v>
      </c>
      <c r="H233" s="5" t="s">
        <v>58</v>
      </c>
      <c r="I233" s="5">
        <v>35</v>
      </c>
      <c r="J233" s="7">
        <v>30000</v>
      </c>
      <c r="K233" s="7">
        <v>5880</v>
      </c>
      <c r="L233" t="s">
        <v>962</v>
      </c>
      <c r="M233" t="s">
        <v>1014</v>
      </c>
      <c r="N233" s="2" t="s">
        <v>924</v>
      </c>
    </row>
    <row r="234" spans="1:14" ht="15.75" x14ac:dyDescent="0.3">
      <c r="A234" s="5">
        <v>232</v>
      </c>
      <c r="B234" s="1" t="s">
        <v>93</v>
      </c>
      <c r="C234" s="1">
        <v>4626</v>
      </c>
      <c r="D234" s="1" t="str">
        <f>_xlfn.XLOOKUP(C234,DOP!K:K,DOP!H:H)</f>
        <v>Federal</v>
      </c>
      <c r="E234" s="1">
        <f t="shared" si="3"/>
        <v>1</v>
      </c>
      <c r="F234" s="3" t="s">
        <v>701</v>
      </c>
      <c r="G234" s="1" t="s">
        <v>702</v>
      </c>
      <c r="H234" s="5" t="s">
        <v>58</v>
      </c>
      <c r="I234" s="5">
        <v>35</v>
      </c>
      <c r="J234" s="7">
        <v>30000</v>
      </c>
      <c r="K234" s="7">
        <v>5880</v>
      </c>
      <c r="L234" t="s">
        <v>962</v>
      </c>
      <c r="M234" t="s">
        <v>1014</v>
      </c>
      <c r="N234" s="2" t="s">
        <v>924</v>
      </c>
    </row>
    <row r="235" spans="1:14" ht="15.75" x14ac:dyDescent="0.3">
      <c r="A235" s="5">
        <v>233</v>
      </c>
      <c r="B235" s="6" t="s">
        <v>877</v>
      </c>
      <c r="C235" s="1">
        <v>2692</v>
      </c>
      <c r="D235" s="1" t="str">
        <f>_xlfn.XLOOKUP(C235,DOP!K:K,DOP!H:H)</f>
        <v>Federal</v>
      </c>
      <c r="E235" s="1">
        <f t="shared" si="3"/>
        <v>1</v>
      </c>
      <c r="F235" s="3" t="s">
        <v>709</v>
      </c>
      <c r="G235" s="1" t="s">
        <v>710</v>
      </c>
      <c r="H235" s="5" t="s">
        <v>58</v>
      </c>
      <c r="I235" s="5">
        <v>35</v>
      </c>
      <c r="J235" s="7">
        <v>30000</v>
      </c>
      <c r="K235" s="7">
        <v>5880</v>
      </c>
      <c r="L235" t="s">
        <v>962</v>
      </c>
      <c r="M235" t="s">
        <v>1014</v>
      </c>
      <c r="N235" s="2" t="s">
        <v>924</v>
      </c>
    </row>
    <row r="236" spans="1:14" ht="15.75" x14ac:dyDescent="0.3">
      <c r="A236" s="5">
        <v>234</v>
      </c>
      <c r="B236" s="1" t="s">
        <v>30</v>
      </c>
      <c r="C236" s="1">
        <v>4527</v>
      </c>
      <c r="D236" s="1" t="str">
        <f>_xlfn.XLOOKUP(C236,DOP!K:K,DOP!H:H)</f>
        <v>Federal</v>
      </c>
      <c r="E236" s="1">
        <f t="shared" si="3"/>
        <v>1</v>
      </c>
      <c r="F236" s="3" t="s">
        <v>743</v>
      </c>
      <c r="G236" s="1" t="s">
        <v>744</v>
      </c>
      <c r="H236" s="5" t="s">
        <v>58</v>
      </c>
      <c r="I236" s="5">
        <v>35</v>
      </c>
      <c r="J236" s="7">
        <v>30000</v>
      </c>
      <c r="K236" s="7">
        <v>5880</v>
      </c>
      <c r="L236" t="s">
        <v>962</v>
      </c>
      <c r="M236" t="s">
        <v>1014</v>
      </c>
      <c r="N236" s="2" t="s">
        <v>924</v>
      </c>
    </row>
    <row r="237" spans="1:14" ht="15.75" x14ac:dyDescent="0.3">
      <c r="A237" s="5">
        <v>235</v>
      </c>
      <c r="B237" s="1" t="s">
        <v>11</v>
      </c>
      <c r="C237" s="1">
        <v>4332</v>
      </c>
      <c r="D237" s="1" t="str">
        <f>_xlfn.XLOOKUP(C237,DOP!K:K,DOP!H:H)</f>
        <v>Federal</v>
      </c>
      <c r="E237" s="1">
        <f t="shared" si="3"/>
        <v>1</v>
      </c>
      <c r="F237" s="3" t="s">
        <v>754</v>
      </c>
      <c r="G237" s="1" t="s">
        <v>755</v>
      </c>
      <c r="H237" s="5" t="s">
        <v>58</v>
      </c>
      <c r="I237" s="5">
        <v>35</v>
      </c>
      <c r="J237" s="7">
        <v>30000</v>
      </c>
      <c r="K237" s="7">
        <v>5880</v>
      </c>
      <c r="L237" t="s">
        <v>962</v>
      </c>
      <c r="M237" t="s">
        <v>1014</v>
      </c>
      <c r="N237" s="2" t="s">
        <v>924</v>
      </c>
    </row>
    <row r="238" spans="1:14" ht="15.75" x14ac:dyDescent="0.3">
      <c r="A238" s="5">
        <v>236</v>
      </c>
      <c r="B238" s="1" t="s">
        <v>69</v>
      </c>
      <c r="C238" s="1">
        <v>1196</v>
      </c>
      <c r="D238" s="1" t="str">
        <f>_xlfn.XLOOKUP(C238,DOP!K:K,DOP!H:H)</f>
        <v>Federal</v>
      </c>
      <c r="E238" s="1">
        <f t="shared" si="3"/>
        <v>1</v>
      </c>
      <c r="F238" s="3" t="s">
        <v>766</v>
      </c>
      <c r="G238" s="1" t="s">
        <v>767</v>
      </c>
      <c r="H238" s="5" t="s">
        <v>58</v>
      </c>
      <c r="I238" s="5">
        <v>35</v>
      </c>
      <c r="J238" s="7">
        <v>30000</v>
      </c>
      <c r="K238" s="7">
        <v>5880</v>
      </c>
      <c r="L238" t="s">
        <v>962</v>
      </c>
      <c r="M238" t="s">
        <v>1014</v>
      </c>
      <c r="N238" s="2" t="s">
        <v>924</v>
      </c>
    </row>
    <row r="239" spans="1:14" ht="15.75" x14ac:dyDescent="0.3">
      <c r="A239" s="5">
        <v>237</v>
      </c>
      <c r="B239" s="1" t="s">
        <v>69</v>
      </c>
      <c r="C239" s="1">
        <v>1211</v>
      </c>
      <c r="D239" s="1" t="str">
        <f>_xlfn.XLOOKUP(C239,DOP!K:K,DOP!H:H)</f>
        <v>Federal</v>
      </c>
      <c r="E239" s="1">
        <f t="shared" si="3"/>
        <v>1</v>
      </c>
      <c r="F239" s="3" t="s">
        <v>768</v>
      </c>
      <c r="G239" s="1" t="s">
        <v>769</v>
      </c>
      <c r="H239" s="5" t="s">
        <v>58</v>
      </c>
      <c r="I239" s="5">
        <v>35</v>
      </c>
      <c r="J239" s="7">
        <v>30000</v>
      </c>
      <c r="K239" s="7">
        <v>5880</v>
      </c>
      <c r="L239" t="s">
        <v>962</v>
      </c>
      <c r="M239" t="s">
        <v>1014</v>
      </c>
      <c r="N239" s="2" t="s">
        <v>924</v>
      </c>
    </row>
    <row r="240" spans="1:14" ht="15.75" x14ac:dyDescent="0.3">
      <c r="A240" s="5">
        <v>238</v>
      </c>
      <c r="B240" s="1" t="s">
        <v>69</v>
      </c>
      <c r="C240" s="1">
        <v>2439</v>
      </c>
      <c r="D240" s="1" t="str">
        <f>_xlfn.XLOOKUP(C240,DOP!K:K,DOP!H:H)</f>
        <v>Federal</v>
      </c>
      <c r="E240" s="1">
        <f t="shared" si="3"/>
        <v>1</v>
      </c>
      <c r="F240" s="3" t="s">
        <v>775</v>
      </c>
      <c r="G240" s="1" t="s">
        <v>776</v>
      </c>
      <c r="H240" s="5" t="s">
        <v>58</v>
      </c>
      <c r="I240" s="5">
        <v>35</v>
      </c>
      <c r="J240" s="7">
        <v>30000</v>
      </c>
      <c r="K240" s="7">
        <v>5880</v>
      </c>
      <c r="L240" t="s">
        <v>962</v>
      </c>
      <c r="M240" t="s">
        <v>1014</v>
      </c>
      <c r="N240" s="2" t="s">
        <v>924</v>
      </c>
    </row>
    <row r="241" spans="1:14" ht="15.75" x14ac:dyDescent="0.3">
      <c r="A241" s="5">
        <v>239</v>
      </c>
      <c r="B241" s="1" t="s">
        <v>69</v>
      </c>
      <c r="C241" s="1">
        <v>2735</v>
      </c>
      <c r="D241" s="1" t="str">
        <f>_xlfn.XLOOKUP(C241,DOP!K:K,DOP!H:H)</f>
        <v>Federal</v>
      </c>
      <c r="E241" s="1">
        <f t="shared" si="3"/>
        <v>1</v>
      </c>
      <c r="F241" s="3" t="s">
        <v>779</v>
      </c>
      <c r="G241" s="1" t="s">
        <v>780</v>
      </c>
      <c r="H241" s="5" t="s">
        <v>58</v>
      </c>
      <c r="I241" s="5">
        <v>35</v>
      </c>
      <c r="J241" s="7">
        <v>30000</v>
      </c>
      <c r="K241" s="7">
        <v>5880</v>
      </c>
      <c r="L241" t="s">
        <v>962</v>
      </c>
      <c r="M241" t="s">
        <v>1014</v>
      </c>
      <c r="N241" s="2" t="s">
        <v>924</v>
      </c>
    </row>
    <row r="242" spans="1:14" ht="15.75" x14ac:dyDescent="0.3">
      <c r="A242" s="5">
        <v>240</v>
      </c>
      <c r="B242" s="1" t="s">
        <v>69</v>
      </c>
      <c r="C242" s="1">
        <v>4482</v>
      </c>
      <c r="D242" s="1" t="str">
        <f>_xlfn.XLOOKUP(C242,DOP!K:K,DOP!H:H)</f>
        <v>Federal</v>
      </c>
      <c r="E242" s="1">
        <f t="shared" si="3"/>
        <v>1</v>
      </c>
      <c r="F242" s="3" t="s">
        <v>785</v>
      </c>
      <c r="G242" s="1" t="s">
        <v>786</v>
      </c>
      <c r="H242" s="5" t="s">
        <v>58</v>
      </c>
      <c r="I242" s="5">
        <v>35</v>
      </c>
      <c r="J242" s="7">
        <v>30000</v>
      </c>
      <c r="K242" s="7">
        <v>5880</v>
      </c>
      <c r="L242" t="s">
        <v>962</v>
      </c>
      <c r="M242" t="s">
        <v>1014</v>
      </c>
      <c r="N242" s="2" t="s">
        <v>924</v>
      </c>
    </row>
    <row r="243" spans="1:14" ht="15.75" x14ac:dyDescent="0.3">
      <c r="A243" s="5">
        <v>241</v>
      </c>
      <c r="B243" s="1" t="s">
        <v>69</v>
      </c>
      <c r="C243" s="1">
        <v>4713</v>
      </c>
      <c r="D243" s="1" t="str">
        <f>_xlfn.XLOOKUP(C243,DOP!K:K,DOP!H:H)</f>
        <v>Federal</v>
      </c>
      <c r="E243" s="1">
        <f t="shared" si="3"/>
        <v>1</v>
      </c>
      <c r="F243" s="3" t="s">
        <v>791</v>
      </c>
      <c r="G243" s="1" t="s">
        <v>792</v>
      </c>
      <c r="H243" s="5" t="s">
        <v>58</v>
      </c>
      <c r="I243" s="5">
        <v>35</v>
      </c>
      <c r="J243" s="7">
        <v>30000</v>
      </c>
      <c r="K243" s="7">
        <v>5880</v>
      </c>
      <c r="L243" t="s">
        <v>962</v>
      </c>
      <c r="M243" t="s">
        <v>1014</v>
      </c>
      <c r="N243" s="2" t="s">
        <v>924</v>
      </c>
    </row>
    <row r="244" spans="1:14" ht="15.75" x14ac:dyDescent="0.3">
      <c r="A244" s="5">
        <v>242</v>
      </c>
      <c r="B244" s="1" t="s">
        <v>69</v>
      </c>
      <c r="C244" s="1">
        <v>3904</v>
      </c>
      <c r="D244" s="1" t="str">
        <f>_xlfn.XLOOKUP(C244,DOP!K:K,DOP!H:H)</f>
        <v>Federal</v>
      </c>
      <c r="E244" s="1">
        <f t="shared" si="3"/>
        <v>1</v>
      </c>
      <c r="F244" s="3" t="s">
        <v>797</v>
      </c>
      <c r="G244" s="1" t="s">
        <v>798</v>
      </c>
      <c r="H244" s="5" t="s">
        <v>58</v>
      </c>
      <c r="I244" s="5">
        <v>35</v>
      </c>
      <c r="J244" s="7">
        <v>30000</v>
      </c>
      <c r="K244" s="7">
        <v>5880</v>
      </c>
      <c r="L244" t="s">
        <v>962</v>
      </c>
      <c r="M244" t="s">
        <v>1014</v>
      </c>
      <c r="N244" s="2" t="s">
        <v>924</v>
      </c>
    </row>
    <row r="245" spans="1:14" ht="15.75" x14ac:dyDescent="0.3">
      <c r="A245" s="5">
        <v>243</v>
      </c>
      <c r="B245" s="1" t="s">
        <v>69</v>
      </c>
      <c r="C245" s="1">
        <v>944</v>
      </c>
      <c r="D245" s="1" t="str">
        <f>_xlfn.XLOOKUP(C245,DOP!K:K,DOP!H:H)</f>
        <v>Federal</v>
      </c>
      <c r="E245" s="1">
        <f t="shared" si="3"/>
        <v>1</v>
      </c>
      <c r="F245" s="3" t="s">
        <v>819</v>
      </c>
      <c r="G245" s="1" t="s">
        <v>820</v>
      </c>
      <c r="H245" s="5" t="s">
        <v>58</v>
      </c>
      <c r="I245" s="5">
        <v>35</v>
      </c>
      <c r="J245" s="7">
        <v>30000</v>
      </c>
      <c r="K245" s="7">
        <v>5880</v>
      </c>
      <c r="L245" t="s">
        <v>962</v>
      </c>
      <c r="M245" t="s">
        <v>1014</v>
      </c>
      <c r="N245" s="2" t="s">
        <v>924</v>
      </c>
    </row>
    <row r="246" spans="1:14" ht="15.75" x14ac:dyDescent="0.3">
      <c r="A246" s="5">
        <v>244</v>
      </c>
      <c r="B246" s="6" t="s">
        <v>157</v>
      </c>
      <c r="C246" s="1">
        <v>5438</v>
      </c>
      <c r="D246" s="1" t="str">
        <f>_xlfn.XLOOKUP(C246,DOP!K:K,DOP!H:H)</f>
        <v>Estatal</v>
      </c>
      <c r="E246" s="1">
        <f t="shared" si="3"/>
        <v>1</v>
      </c>
      <c r="F246" s="3" t="s">
        <v>845</v>
      </c>
      <c r="G246" s="1" t="s">
        <v>846</v>
      </c>
      <c r="H246" s="5" t="s">
        <v>879</v>
      </c>
      <c r="I246" s="5">
        <v>35</v>
      </c>
      <c r="J246" s="7">
        <v>30000</v>
      </c>
      <c r="K246" s="7">
        <v>5880</v>
      </c>
      <c r="L246" t="s">
        <v>962</v>
      </c>
      <c r="M246" t="s">
        <v>1014</v>
      </c>
      <c r="N246" s="2" t="s">
        <v>924</v>
      </c>
    </row>
    <row r="247" spans="1:14" ht="15.75" x14ac:dyDescent="0.3">
      <c r="A247" s="5">
        <v>245</v>
      </c>
      <c r="B247" s="1" t="s">
        <v>69</v>
      </c>
      <c r="C247" s="1">
        <v>701</v>
      </c>
      <c r="D247" s="1" t="str">
        <f>_xlfn.XLOOKUP(C247,DOP!K:K,DOP!H:H)</f>
        <v>Federal</v>
      </c>
      <c r="E247" s="1">
        <f t="shared" si="3"/>
        <v>1</v>
      </c>
      <c r="F247" s="3" t="s">
        <v>865</v>
      </c>
      <c r="G247" s="1" t="s">
        <v>866</v>
      </c>
      <c r="H247" s="5" t="s">
        <v>58</v>
      </c>
      <c r="I247" s="5">
        <v>45</v>
      </c>
      <c r="J247" s="7">
        <v>55000</v>
      </c>
      <c r="K247" s="7">
        <v>7000</v>
      </c>
      <c r="L247" t="s">
        <v>962</v>
      </c>
      <c r="M247" t="s">
        <v>1014</v>
      </c>
      <c r="N247" s="2" t="s">
        <v>924</v>
      </c>
    </row>
    <row r="248" spans="1:14" ht="15.75" x14ac:dyDescent="0.3">
      <c r="A248" s="5">
        <v>246</v>
      </c>
      <c r="B248" s="1" t="s">
        <v>61</v>
      </c>
      <c r="C248" s="1">
        <v>3426</v>
      </c>
      <c r="D248" s="1" t="str">
        <f>_xlfn.XLOOKUP(C248,DOP!K:K,DOP!H:H)</f>
        <v>Federal</v>
      </c>
      <c r="E248" s="1">
        <f t="shared" si="3"/>
        <v>1</v>
      </c>
      <c r="F248" s="3" t="s">
        <v>873</v>
      </c>
      <c r="G248" s="1" t="s">
        <v>874</v>
      </c>
      <c r="H248" s="5" t="s">
        <v>58</v>
      </c>
      <c r="I248" s="5">
        <v>45</v>
      </c>
      <c r="J248" s="7">
        <v>55000</v>
      </c>
      <c r="K248" s="7">
        <v>7000</v>
      </c>
      <c r="L248" t="s">
        <v>962</v>
      </c>
      <c r="M248" t="s">
        <v>1014</v>
      </c>
      <c r="N248" s="2" t="s">
        <v>924</v>
      </c>
    </row>
    <row r="249" spans="1:14" ht="15.75" x14ac:dyDescent="0.3">
      <c r="A249" s="5">
        <v>247</v>
      </c>
      <c r="B249" s="1" t="s">
        <v>11</v>
      </c>
      <c r="C249" s="1">
        <v>1312</v>
      </c>
      <c r="D249" s="1" t="str">
        <f>_xlfn.XLOOKUP(C249,DOP!K:K,DOP!H:H)</f>
        <v>Federal</v>
      </c>
      <c r="E249" s="1">
        <f t="shared" si="3"/>
        <v>1</v>
      </c>
      <c r="F249" s="3" t="s">
        <v>120</v>
      </c>
      <c r="G249" s="1" t="s">
        <v>121</v>
      </c>
      <c r="H249" s="5" t="s">
        <v>58</v>
      </c>
      <c r="I249" s="5">
        <v>25</v>
      </c>
      <c r="J249" s="7">
        <v>20000</v>
      </c>
      <c r="K249" s="7">
        <v>3950</v>
      </c>
      <c r="L249" t="s">
        <v>984</v>
      </c>
      <c r="M249" t="s">
        <v>993</v>
      </c>
      <c r="N249" s="2" t="s">
        <v>923</v>
      </c>
    </row>
    <row r="250" spans="1:14" ht="15.75" x14ac:dyDescent="0.3">
      <c r="A250" s="5">
        <v>248</v>
      </c>
      <c r="B250" s="1" t="s">
        <v>494</v>
      </c>
      <c r="C250" s="1">
        <v>1904</v>
      </c>
      <c r="D250" s="1" t="str">
        <f>_xlfn.XLOOKUP(C250,DOP!K:K,DOP!H:H)</f>
        <v>Federal</v>
      </c>
      <c r="E250" s="1">
        <f t="shared" si="3"/>
        <v>1</v>
      </c>
      <c r="F250" s="3" t="s">
        <v>269</v>
      </c>
      <c r="G250" s="1" t="s">
        <v>270</v>
      </c>
      <c r="H250" s="5" t="s">
        <v>58</v>
      </c>
      <c r="I250" s="5">
        <v>25</v>
      </c>
      <c r="J250" s="7">
        <v>20000</v>
      </c>
      <c r="K250" s="7">
        <v>3950</v>
      </c>
      <c r="L250" t="s">
        <v>984</v>
      </c>
      <c r="M250" t="s">
        <v>993</v>
      </c>
      <c r="N250" s="2" t="s">
        <v>923</v>
      </c>
    </row>
    <row r="251" spans="1:14" ht="15.75" x14ac:dyDescent="0.3">
      <c r="A251" s="5">
        <v>249</v>
      </c>
      <c r="B251" s="1" t="s">
        <v>93</v>
      </c>
      <c r="C251" s="1">
        <v>3708</v>
      </c>
      <c r="D251" s="1" t="str">
        <f>_xlfn.XLOOKUP(C251,DOP!K:K,DOP!H:H)</f>
        <v>Federal</v>
      </c>
      <c r="E251" s="1">
        <f t="shared" si="3"/>
        <v>1</v>
      </c>
      <c r="F251" s="3" t="s">
        <v>98</v>
      </c>
      <c r="G251" s="1" t="s">
        <v>99</v>
      </c>
      <c r="H251" s="5" t="s">
        <v>58</v>
      </c>
      <c r="I251" s="5">
        <v>25</v>
      </c>
      <c r="J251" s="7">
        <v>20000</v>
      </c>
      <c r="K251" s="7">
        <v>3950</v>
      </c>
      <c r="L251" t="s">
        <v>937</v>
      </c>
      <c r="M251" t="s">
        <v>992</v>
      </c>
    </row>
    <row r="252" spans="1:14" ht="15.75" x14ac:dyDescent="0.3">
      <c r="A252" s="5">
        <v>250</v>
      </c>
      <c r="B252" s="1" t="s">
        <v>11</v>
      </c>
      <c r="C252" s="1">
        <v>1428</v>
      </c>
      <c r="D252" s="1" t="str">
        <f>_xlfn.XLOOKUP(C252,DOP!K:K,DOP!H:H)</f>
        <v>Federal</v>
      </c>
      <c r="E252" s="1">
        <f t="shared" si="3"/>
        <v>1</v>
      </c>
      <c r="F252" s="3" t="s">
        <v>122</v>
      </c>
      <c r="G252" s="1" t="s">
        <v>123</v>
      </c>
      <c r="H252" s="5" t="s">
        <v>58</v>
      </c>
      <c r="I252" s="5">
        <v>25</v>
      </c>
      <c r="J252" s="7">
        <v>20000</v>
      </c>
      <c r="K252" s="7">
        <v>3950</v>
      </c>
      <c r="L252" t="s">
        <v>937</v>
      </c>
      <c r="M252" t="s">
        <v>992</v>
      </c>
    </row>
    <row r="253" spans="1:14" ht="15.75" x14ac:dyDescent="0.3">
      <c r="A253" s="5">
        <v>251</v>
      </c>
      <c r="B253" s="1" t="s">
        <v>11</v>
      </c>
      <c r="C253" s="1">
        <v>1684</v>
      </c>
      <c r="D253" s="1" t="str">
        <f>_xlfn.XLOOKUP(C253,DOP!K:K,DOP!H:H)</f>
        <v>Federal</v>
      </c>
      <c r="E253" s="1">
        <f t="shared" si="3"/>
        <v>1</v>
      </c>
      <c r="F253" s="3" t="s">
        <v>124</v>
      </c>
      <c r="G253" s="1" t="s">
        <v>125</v>
      </c>
      <c r="H253" s="5" t="s">
        <v>58</v>
      </c>
      <c r="I253" s="5">
        <v>25</v>
      </c>
      <c r="J253" s="7">
        <v>20000</v>
      </c>
      <c r="K253" s="7">
        <v>3950</v>
      </c>
      <c r="L253" t="s">
        <v>937</v>
      </c>
      <c r="M253" t="s">
        <v>992</v>
      </c>
    </row>
    <row r="254" spans="1:14" ht="15.75" x14ac:dyDescent="0.3">
      <c r="A254" s="5">
        <v>252</v>
      </c>
      <c r="B254" s="1" t="s">
        <v>11</v>
      </c>
      <c r="C254" s="1">
        <v>2978</v>
      </c>
      <c r="D254" s="1" t="str">
        <f>_xlfn.XLOOKUP(C254,DOP!K:K,DOP!H:H)</f>
        <v>Federal</v>
      </c>
      <c r="E254" s="1">
        <f t="shared" si="3"/>
        <v>1</v>
      </c>
      <c r="F254" s="3" t="s">
        <v>138</v>
      </c>
      <c r="G254" s="1" t="s">
        <v>139</v>
      </c>
      <c r="H254" s="5" t="s">
        <v>58</v>
      </c>
      <c r="I254" s="5">
        <v>25</v>
      </c>
      <c r="J254" s="7">
        <v>20000</v>
      </c>
      <c r="K254" s="7">
        <v>3950</v>
      </c>
      <c r="L254" t="s">
        <v>937</v>
      </c>
      <c r="M254" t="s">
        <v>992</v>
      </c>
    </row>
    <row r="255" spans="1:14" ht="15.75" x14ac:dyDescent="0.3">
      <c r="A255" s="5">
        <v>253</v>
      </c>
      <c r="B255" s="1" t="s">
        <v>11</v>
      </c>
      <c r="C255" s="1">
        <v>673</v>
      </c>
      <c r="D255" s="1" t="str">
        <f>_xlfn.XLOOKUP(C255,DOP!K:K,DOP!H:H)</f>
        <v>Federal</v>
      </c>
      <c r="E255" s="1">
        <f t="shared" si="3"/>
        <v>1</v>
      </c>
      <c r="F255" s="3" t="s">
        <v>571</v>
      </c>
      <c r="G255" s="1" t="s">
        <v>572</v>
      </c>
      <c r="H255" s="5" t="s">
        <v>58</v>
      </c>
      <c r="I255" s="5">
        <v>30</v>
      </c>
      <c r="J255" s="7">
        <v>25000</v>
      </c>
      <c r="K255" s="7">
        <v>4450</v>
      </c>
      <c r="L255" t="s">
        <v>937</v>
      </c>
      <c r="M255" t="s">
        <v>992</v>
      </c>
    </row>
    <row r="256" spans="1:14" ht="15.75" x14ac:dyDescent="0.3">
      <c r="A256" s="5">
        <v>254</v>
      </c>
      <c r="B256" s="1" t="s">
        <v>61</v>
      </c>
      <c r="C256" s="1">
        <v>329</v>
      </c>
      <c r="D256" s="1" t="str">
        <f>_xlfn.XLOOKUP(C256,DOP!K:K,DOP!H:H)</f>
        <v>Federal</v>
      </c>
      <c r="E256" s="1">
        <f t="shared" si="3"/>
        <v>1</v>
      </c>
      <c r="F256" s="3" t="s">
        <v>637</v>
      </c>
      <c r="G256" s="1" t="s">
        <v>638</v>
      </c>
      <c r="H256" s="5" t="s">
        <v>58</v>
      </c>
      <c r="I256" s="5">
        <v>30</v>
      </c>
      <c r="J256" s="7">
        <v>25000</v>
      </c>
      <c r="K256" s="7">
        <v>4450</v>
      </c>
      <c r="L256" t="s">
        <v>937</v>
      </c>
      <c r="M256" t="s">
        <v>992</v>
      </c>
    </row>
    <row r="257" spans="1:13" ht="15.75" x14ac:dyDescent="0.3">
      <c r="A257" s="5">
        <v>255</v>
      </c>
      <c r="B257" s="6" t="s">
        <v>877</v>
      </c>
      <c r="C257" s="1">
        <v>3795</v>
      </c>
      <c r="D257" s="1" t="str">
        <f>_xlfn.XLOOKUP(C257,DOP!K:K,DOP!H:H)</f>
        <v>Federal</v>
      </c>
      <c r="E257" s="1">
        <f t="shared" si="3"/>
        <v>1</v>
      </c>
      <c r="F257" s="3" t="s">
        <v>715</v>
      </c>
      <c r="G257" s="1" t="s">
        <v>716</v>
      </c>
      <c r="H257" s="5" t="s">
        <v>58</v>
      </c>
      <c r="I257" s="5">
        <v>35</v>
      </c>
      <c r="J257" s="7">
        <v>30000</v>
      </c>
      <c r="K257" s="7">
        <v>5880</v>
      </c>
      <c r="L257" t="s">
        <v>937</v>
      </c>
      <c r="M257" t="s">
        <v>992</v>
      </c>
    </row>
    <row r="258" spans="1:13" ht="15.75" x14ac:dyDescent="0.3">
      <c r="A258" s="5">
        <v>256</v>
      </c>
      <c r="B258" s="1" t="s">
        <v>11</v>
      </c>
      <c r="C258" s="1">
        <v>1220</v>
      </c>
      <c r="D258" s="1" t="str">
        <f>_xlfn.XLOOKUP(C258,DOP!K:K,DOP!H:H)</f>
        <v>Federal</v>
      </c>
      <c r="E258" s="1">
        <f t="shared" si="3"/>
        <v>1</v>
      </c>
      <c r="F258" s="3" t="s">
        <v>727</v>
      </c>
      <c r="G258" s="1" t="s">
        <v>728</v>
      </c>
      <c r="H258" s="5" t="s">
        <v>58</v>
      </c>
      <c r="I258" s="5">
        <v>35</v>
      </c>
      <c r="J258" s="7">
        <v>30000</v>
      </c>
      <c r="K258" s="7">
        <v>5880</v>
      </c>
      <c r="L258" t="s">
        <v>937</v>
      </c>
      <c r="M258" t="s">
        <v>992</v>
      </c>
    </row>
    <row r="259" spans="1:13" ht="15.75" x14ac:dyDescent="0.3">
      <c r="A259" s="5">
        <v>257</v>
      </c>
      <c r="B259" s="1" t="s">
        <v>72</v>
      </c>
      <c r="C259" s="1">
        <v>3534</v>
      </c>
      <c r="D259" s="1" t="str">
        <f>_xlfn.XLOOKUP(C259,DOP!K:K,DOP!H:H)</f>
        <v>Federal</v>
      </c>
      <c r="E259" s="1">
        <f t="shared" si="3"/>
        <v>1</v>
      </c>
      <c r="F259" s="3" t="s">
        <v>741</v>
      </c>
      <c r="G259" s="1" t="s">
        <v>742</v>
      </c>
      <c r="H259" s="5" t="s">
        <v>58</v>
      </c>
      <c r="I259" s="5">
        <v>35</v>
      </c>
      <c r="J259" s="7">
        <v>30000</v>
      </c>
      <c r="K259" s="7">
        <v>5880</v>
      </c>
      <c r="L259" t="s">
        <v>937</v>
      </c>
      <c r="M259" t="s">
        <v>992</v>
      </c>
    </row>
    <row r="260" spans="1:13" ht="15.75" x14ac:dyDescent="0.3">
      <c r="A260" s="5">
        <v>258</v>
      </c>
      <c r="B260" s="1" t="s">
        <v>69</v>
      </c>
      <c r="C260" s="1">
        <v>2720</v>
      </c>
      <c r="D260" s="1" t="str">
        <f>_xlfn.XLOOKUP(C260,DOP!K:K,DOP!H:H)</f>
        <v>Federal</v>
      </c>
      <c r="E260" s="1">
        <f t="shared" ref="E260:E323" si="4">COUNTIF(C:C,C260)</f>
        <v>1</v>
      </c>
      <c r="F260" s="3" t="s">
        <v>777</v>
      </c>
      <c r="G260" s="1" t="s">
        <v>778</v>
      </c>
      <c r="H260" s="5" t="s">
        <v>58</v>
      </c>
      <c r="I260" s="5">
        <v>35</v>
      </c>
      <c r="J260" s="7">
        <v>30000</v>
      </c>
      <c r="K260" s="7">
        <v>5880</v>
      </c>
      <c r="L260" t="s">
        <v>937</v>
      </c>
      <c r="M260" t="s">
        <v>992</v>
      </c>
    </row>
    <row r="261" spans="1:13" ht="15.75" x14ac:dyDescent="0.3">
      <c r="A261" s="5">
        <v>259</v>
      </c>
      <c r="B261" s="1" t="s">
        <v>69</v>
      </c>
      <c r="C261" s="1">
        <v>5299</v>
      </c>
      <c r="D261" s="1" t="str">
        <f>_xlfn.XLOOKUP(C261,DOP!K:K,DOP!H:H)</f>
        <v>Estatal</v>
      </c>
      <c r="E261" s="1">
        <f t="shared" si="4"/>
        <v>1</v>
      </c>
      <c r="F261" s="3" t="s">
        <v>358</v>
      </c>
      <c r="G261" s="1" t="s">
        <v>359</v>
      </c>
      <c r="H261" s="5" t="s">
        <v>66</v>
      </c>
      <c r="I261" s="5">
        <v>25</v>
      </c>
      <c r="J261" s="7">
        <v>20000</v>
      </c>
      <c r="K261" s="7">
        <v>3950</v>
      </c>
      <c r="L261" t="s">
        <v>947</v>
      </c>
      <c r="M261" t="s">
        <v>1001</v>
      </c>
    </row>
    <row r="262" spans="1:13" ht="15.75" x14ac:dyDescent="0.3">
      <c r="A262" s="5">
        <v>260</v>
      </c>
      <c r="B262" s="1" t="s">
        <v>61</v>
      </c>
      <c r="C262" s="1">
        <v>5187</v>
      </c>
      <c r="D262" s="1" t="str">
        <f>_xlfn.XLOOKUP(C262,DOP!K:K,DOP!H:H)</f>
        <v>Federal</v>
      </c>
      <c r="E262" s="1">
        <f t="shared" si="4"/>
        <v>1</v>
      </c>
      <c r="F262" s="3" t="s">
        <v>48</v>
      </c>
      <c r="G262" s="1" t="s">
        <v>49</v>
      </c>
      <c r="H262" s="5" t="s">
        <v>58</v>
      </c>
      <c r="I262" s="5">
        <v>20</v>
      </c>
      <c r="J262" s="7">
        <v>15000</v>
      </c>
      <c r="K262" s="7">
        <v>2800</v>
      </c>
      <c r="L262" t="s">
        <v>943</v>
      </c>
      <c r="M262" t="s">
        <v>997</v>
      </c>
    </row>
    <row r="263" spans="1:13" ht="15.75" x14ac:dyDescent="0.3">
      <c r="A263" s="5">
        <v>261</v>
      </c>
      <c r="B263" s="1" t="s">
        <v>69</v>
      </c>
      <c r="C263" s="1">
        <v>3997</v>
      </c>
      <c r="D263" s="1" t="str">
        <f>_xlfn.XLOOKUP(C263,DOP!K:K,DOP!H:H)</f>
        <v>Federal</v>
      </c>
      <c r="E263" s="1">
        <f t="shared" si="4"/>
        <v>1</v>
      </c>
      <c r="F263" s="3" t="s">
        <v>781</v>
      </c>
      <c r="G263" s="1" t="s">
        <v>782</v>
      </c>
      <c r="H263" s="5" t="s">
        <v>58</v>
      </c>
      <c r="I263" s="5">
        <v>35</v>
      </c>
      <c r="J263" s="7">
        <v>30000</v>
      </c>
      <c r="K263" s="7">
        <v>5880</v>
      </c>
      <c r="L263" t="s">
        <v>945</v>
      </c>
      <c r="M263" t="s">
        <v>999</v>
      </c>
    </row>
    <row r="264" spans="1:13" ht="15.75" x14ac:dyDescent="0.3">
      <c r="A264" s="5">
        <v>262</v>
      </c>
      <c r="B264" s="1" t="s">
        <v>69</v>
      </c>
      <c r="C264" s="1">
        <v>4389</v>
      </c>
      <c r="D264" s="1" t="str">
        <f>_xlfn.XLOOKUP(C264,DOP!K:K,DOP!H:H)</f>
        <v>Federal</v>
      </c>
      <c r="E264" s="1">
        <f t="shared" si="4"/>
        <v>1</v>
      </c>
      <c r="F264" s="3" t="s">
        <v>783</v>
      </c>
      <c r="G264" s="1" t="s">
        <v>784</v>
      </c>
      <c r="H264" s="5" t="s">
        <v>58</v>
      </c>
      <c r="I264" s="5">
        <v>35</v>
      </c>
      <c r="J264" s="7">
        <v>30000</v>
      </c>
      <c r="K264" s="7">
        <v>5880</v>
      </c>
      <c r="L264" t="s">
        <v>945</v>
      </c>
      <c r="M264" t="s">
        <v>999</v>
      </c>
    </row>
    <row r="265" spans="1:13" ht="15.75" x14ac:dyDescent="0.3">
      <c r="A265" s="5">
        <v>263</v>
      </c>
      <c r="B265" s="1" t="s">
        <v>69</v>
      </c>
      <c r="C265" s="1">
        <v>4572</v>
      </c>
      <c r="D265" s="1" t="str">
        <f>_xlfn.XLOOKUP(C265,DOP!K:K,DOP!H:H)</f>
        <v>Federal</v>
      </c>
      <c r="E265" s="1">
        <f t="shared" si="4"/>
        <v>1</v>
      </c>
      <c r="F265" s="3" t="s">
        <v>787</v>
      </c>
      <c r="G265" s="1" t="s">
        <v>788</v>
      </c>
      <c r="H265" s="5" t="s">
        <v>58</v>
      </c>
      <c r="I265" s="5">
        <v>35</v>
      </c>
      <c r="J265" s="7">
        <v>30000</v>
      </c>
      <c r="K265" s="7">
        <v>5880</v>
      </c>
      <c r="L265" t="s">
        <v>945</v>
      </c>
      <c r="M265" t="s">
        <v>999</v>
      </c>
    </row>
    <row r="266" spans="1:13" ht="15.75" x14ac:dyDescent="0.3">
      <c r="A266" s="5">
        <v>264</v>
      </c>
      <c r="B266" s="1" t="s">
        <v>69</v>
      </c>
      <c r="C266" s="1">
        <v>3114</v>
      </c>
      <c r="D266" s="1" t="str">
        <f>_xlfn.XLOOKUP(C266,DOP!K:K,DOP!H:H)</f>
        <v>Federal</v>
      </c>
      <c r="E266" s="1">
        <f t="shared" si="4"/>
        <v>1</v>
      </c>
      <c r="F266" s="3" t="s">
        <v>283</v>
      </c>
      <c r="G266" s="1" t="s">
        <v>284</v>
      </c>
      <c r="H266" s="5" t="s">
        <v>59</v>
      </c>
      <c r="I266" s="5">
        <v>25</v>
      </c>
      <c r="J266" s="7">
        <v>20000</v>
      </c>
      <c r="K266" s="7">
        <v>3950</v>
      </c>
      <c r="L266" t="s">
        <v>978</v>
      </c>
      <c r="M266" t="s">
        <v>1032</v>
      </c>
    </row>
    <row r="267" spans="1:13" ht="15.75" x14ac:dyDescent="0.3">
      <c r="A267" s="5">
        <v>265</v>
      </c>
      <c r="B267" s="1" t="s">
        <v>494</v>
      </c>
      <c r="C267" s="1">
        <v>523</v>
      </c>
      <c r="D267" s="1" t="str">
        <f>_xlfn.XLOOKUP(C267,DOP!K:K,DOP!H:H)</f>
        <v>Federal</v>
      </c>
      <c r="E267" s="1">
        <f t="shared" si="4"/>
        <v>1</v>
      </c>
      <c r="F267" s="3" t="s">
        <v>52</v>
      </c>
      <c r="G267" s="1" t="s">
        <v>53</v>
      </c>
      <c r="H267" s="5" t="s">
        <v>58</v>
      </c>
      <c r="I267" s="5">
        <v>20</v>
      </c>
      <c r="J267" s="7">
        <v>15000</v>
      </c>
      <c r="K267" s="7">
        <v>2800</v>
      </c>
      <c r="L267" t="s">
        <v>944</v>
      </c>
      <c r="M267" t="s">
        <v>998</v>
      </c>
    </row>
    <row r="268" spans="1:13" ht="15.75" x14ac:dyDescent="0.3">
      <c r="A268" s="5">
        <v>266</v>
      </c>
      <c r="B268" s="1" t="s">
        <v>494</v>
      </c>
      <c r="C268" s="1">
        <v>1063</v>
      </c>
      <c r="D268" s="1" t="str">
        <f>_xlfn.XLOOKUP(C268,DOP!K:K,DOP!H:H)</f>
        <v>Federal</v>
      </c>
      <c r="E268" s="1">
        <f t="shared" si="4"/>
        <v>1</v>
      </c>
      <c r="F268" s="3" t="s">
        <v>54</v>
      </c>
      <c r="G268" s="1" t="s">
        <v>55</v>
      </c>
      <c r="H268" s="5" t="s">
        <v>58</v>
      </c>
      <c r="I268" s="5">
        <v>20</v>
      </c>
      <c r="J268" s="7">
        <v>15000</v>
      </c>
      <c r="K268" s="7">
        <v>2800</v>
      </c>
      <c r="L268" t="s">
        <v>944</v>
      </c>
      <c r="M268" t="s">
        <v>998</v>
      </c>
    </row>
    <row r="269" spans="1:13" ht="15.75" x14ac:dyDescent="0.3">
      <c r="A269" s="5">
        <v>267</v>
      </c>
      <c r="B269" s="1" t="s">
        <v>61</v>
      </c>
      <c r="C269" s="1">
        <v>2643</v>
      </c>
      <c r="D269" s="1" t="str">
        <f>_xlfn.XLOOKUP(C269,DOP!K:K,DOP!H:H)</f>
        <v>Federal</v>
      </c>
      <c r="E269" s="1">
        <f t="shared" si="4"/>
        <v>1</v>
      </c>
      <c r="F269" s="3" t="s">
        <v>233</v>
      </c>
      <c r="G269" s="1" t="s">
        <v>234</v>
      </c>
      <c r="H269" s="5" t="s">
        <v>58</v>
      </c>
      <c r="I269" s="5">
        <v>25</v>
      </c>
      <c r="J269" s="7">
        <v>20000</v>
      </c>
      <c r="K269" s="7">
        <v>3950</v>
      </c>
      <c r="L269" t="s">
        <v>944</v>
      </c>
      <c r="M269" t="s">
        <v>998</v>
      </c>
    </row>
    <row r="270" spans="1:13" ht="15.75" x14ac:dyDescent="0.3">
      <c r="A270" s="5">
        <v>268</v>
      </c>
      <c r="B270" s="1" t="s">
        <v>494</v>
      </c>
      <c r="C270" s="1">
        <v>2353</v>
      </c>
      <c r="D270" s="1" t="str">
        <f>_xlfn.XLOOKUP(C270,DOP!K:K,DOP!H:H)</f>
        <v>Federal</v>
      </c>
      <c r="E270" s="1">
        <f t="shared" si="4"/>
        <v>1</v>
      </c>
      <c r="F270" s="3" t="s">
        <v>251</v>
      </c>
      <c r="G270" s="1" t="s">
        <v>252</v>
      </c>
      <c r="H270" s="5" t="s">
        <v>58</v>
      </c>
      <c r="I270" s="5">
        <v>25</v>
      </c>
      <c r="J270" s="7">
        <v>20000</v>
      </c>
      <c r="K270" s="7">
        <v>3950</v>
      </c>
      <c r="L270" t="s">
        <v>944</v>
      </c>
      <c r="M270" t="s">
        <v>998</v>
      </c>
    </row>
    <row r="271" spans="1:13" ht="15.75" x14ac:dyDescent="0.3">
      <c r="A271" s="5">
        <v>269</v>
      </c>
      <c r="B271" s="1" t="s">
        <v>69</v>
      </c>
      <c r="C271" s="1">
        <v>2286</v>
      </c>
      <c r="D271" s="1" t="str">
        <f>_xlfn.XLOOKUP(C271,DOP!K:K,DOP!H:H)</f>
        <v>Federal</v>
      </c>
      <c r="E271" s="1">
        <f t="shared" si="4"/>
        <v>1</v>
      </c>
      <c r="F271" s="3" t="s">
        <v>619</v>
      </c>
      <c r="G271" s="1" t="s">
        <v>620</v>
      </c>
      <c r="H271" s="5" t="s">
        <v>58</v>
      </c>
      <c r="I271" s="5">
        <v>30</v>
      </c>
      <c r="J271" s="7">
        <v>25000</v>
      </c>
      <c r="K271" s="7">
        <v>4450</v>
      </c>
      <c r="L271" t="s">
        <v>944</v>
      </c>
      <c r="M271" t="s">
        <v>998</v>
      </c>
    </row>
    <row r="272" spans="1:13" ht="15.75" x14ac:dyDescent="0.3">
      <c r="A272" s="5">
        <v>270</v>
      </c>
      <c r="B272" s="1" t="s">
        <v>61</v>
      </c>
      <c r="C272" s="1">
        <v>3137</v>
      </c>
      <c r="D272" s="1" t="str">
        <f>_xlfn.XLOOKUP(C272,DOP!K:K,DOP!H:H)</f>
        <v>Federal</v>
      </c>
      <c r="E272" s="1">
        <f t="shared" si="4"/>
        <v>1</v>
      </c>
      <c r="F272" s="3" t="s">
        <v>64</v>
      </c>
      <c r="G272" s="1" t="s">
        <v>65</v>
      </c>
      <c r="H272" s="5" t="s">
        <v>59</v>
      </c>
      <c r="I272" s="5">
        <v>20</v>
      </c>
      <c r="J272" s="7">
        <v>15000</v>
      </c>
      <c r="K272" s="7">
        <v>2800</v>
      </c>
      <c r="L272" t="s">
        <v>977</v>
      </c>
      <c r="M272" t="s">
        <v>1031</v>
      </c>
    </row>
    <row r="273" spans="1:14" ht="15.75" x14ac:dyDescent="0.3">
      <c r="A273" s="5">
        <v>271</v>
      </c>
      <c r="B273" s="1" t="s">
        <v>61</v>
      </c>
      <c r="C273" s="1">
        <v>672</v>
      </c>
      <c r="D273" s="1" t="str">
        <f>_xlfn.XLOOKUP(C273,DOP!K:K,DOP!H:H)</f>
        <v>Federal</v>
      </c>
      <c r="E273" s="1">
        <f t="shared" si="4"/>
        <v>1</v>
      </c>
      <c r="F273" s="3" t="s">
        <v>639</v>
      </c>
      <c r="G273" s="1" t="s">
        <v>640</v>
      </c>
      <c r="H273" s="5" t="s">
        <v>58</v>
      </c>
      <c r="I273" s="5">
        <v>30</v>
      </c>
      <c r="J273" s="7">
        <v>25000</v>
      </c>
      <c r="K273" s="7">
        <v>4450</v>
      </c>
      <c r="L273" t="s">
        <v>953</v>
      </c>
      <c r="M273" t="s">
        <v>1007</v>
      </c>
      <c r="N273" s="2" t="s">
        <v>923</v>
      </c>
    </row>
    <row r="274" spans="1:14" ht="15.75" x14ac:dyDescent="0.3">
      <c r="A274" s="5">
        <v>272</v>
      </c>
      <c r="B274" s="1" t="s">
        <v>93</v>
      </c>
      <c r="C274" s="1">
        <v>4017</v>
      </c>
      <c r="D274" s="1" t="str">
        <f>_xlfn.XLOOKUP(C274,DOP!K:K,DOP!H:H)</f>
        <v>Federal</v>
      </c>
      <c r="E274" s="1">
        <f t="shared" si="4"/>
        <v>1</v>
      </c>
      <c r="F274" s="3" t="s">
        <v>697</v>
      </c>
      <c r="G274" s="1" t="s">
        <v>698</v>
      </c>
      <c r="H274" s="5" t="s">
        <v>58</v>
      </c>
      <c r="I274" s="5">
        <v>35</v>
      </c>
      <c r="J274" s="7">
        <v>30000</v>
      </c>
      <c r="K274" s="7">
        <v>5880</v>
      </c>
      <c r="L274" t="s">
        <v>953</v>
      </c>
      <c r="M274" t="s">
        <v>1007</v>
      </c>
      <c r="N274" s="2" t="s">
        <v>923</v>
      </c>
    </row>
    <row r="275" spans="1:14" ht="15.75" x14ac:dyDescent="0.3">
      <c r="A275" s="5">
        <v>273</v>
      </c>
      <c r="B275" s="1" t="s">
        <v>11</v>
      </c>
      <c r="C275" s="1">
        <v>1867</v>
      </c>
      <c r="D275" s="1" t="str">
        <f>_xlfn.XLOOKUP(C275,DOP!K:K,DOP!H:H)</f>
        <v>Federal</v>
      </c>
      <c r="E275" s="1">
        <f t="shared" si="4"/>
        <v>1</v>
      </c>
      <c r="F275" s="3" t="s">
        <v>731</v>
      </c>
      <c r="G275" s="1" t="s">
        <v>732</v>
      </c>
      <c r="H275" s="5" t="s">
        <v>58</v>
      </c>
      <c r="I275" s="5">
        <v>35</v>
      </c>
      <c r="J275" s="7">
        <v>30000</v>
      </c>
      <c r="K275" s="7">
        <v>5880</v>
      </c>
      <c r="L275" t="s">
        <v>953</v>
      </c>
      <c r="M275" t="s">
        <v>1007</v>
      </c>
      <c r="N275" s="2" t="s">
        <v>923</v>
      </c>
    </row>
    <row r="276" spans="1:14" ht="15.75" x14ac:dyDescent="0.3">
      <c r="A276" s="5">
        <v>274</v>
      </c>
      <c r="B276" s="1" t="s">
        <v>11</v>
      </c>
      <c r="C276" s="1">
        <v>3225</v>
      </c>
      <c r="D276" s="1" t="str">
        <f>_xlfn.XLOOKUP(C276,DOP!K:K,DOP!H:H)</f>
        <v>Federal</v>
      </c>
      <c r="E276" s="1">
        <f t="shared" si="4"/>
        <v>1</v>
      </c>
      <c r="F276" s="3" t="s">
        <v>16</v>
      </c>
      <c r="G276" s="1" t="s">
        <v>17</v>
      </c>
      <c r="H276" s="5" t="s">
        <v>58</v>
      </c>
      <c r="I276" s="5">
        <v>20</v>
      </c>
      <c r="J276" s="7">
        <v>15000</v>
      </c>
      <c r="K276" s="7">
        <v>2800</v>
      </c>
      <c r="L276" t="s">
        <v>969</v>
      </c>
      <c r="M276" t="s">
        <v>1021</v>
      </c>
    </row>
    <row r="277" spans="1:14" ht="15.75" x14ac:dyDescent="0.3">
      <c r="A277" s="5">
        <v>275</v>
      </c>
      <c r="B277" s="6" t="s">
        <v>877</v>
      </c>
      <c r="C277" s="1">
        <v>5080</v>
      </c>
      <c r="D277" s="1" t="str">
        <f>_xlfn.XLOOKUP(C277,DOP!K:K,DOP!H:H)</f>
        <v>Estatal</v>
      </c>
      <c r="E277" s="1">
        <f t="shared" si="4"/>
        <v>1</v>
      </c>
      <c r="F277" s="3" t="s">
        <v>316</v>
      </c>
      <c r="G277" s="1" t="s">
        <v>317</v>
      </c>
      <c r="H277" s="5" t="s">
        <v>66</v>
      </c>
      <c r="I277" s="5">
        <v>25</v>
      </c>
      <c r="J277" s="7">
        <v>20000</v>
      </c>
      <c r="K277" s="7">
        <v>3950</v>
      </c>
      <c r="L277" t="s">
        <v>969</v>
      </c>
      <c r="M277" t="s">
        <v>1021</v>
      </c>
    </row>
    <row r="278" spans="1:14" ht="15.75" x14ac:dyDescent="0.3">
      <c r="A278" s="5">
        <v>276</v>
      </c>
      <c r="B278" s="6" t="s">
        <v>877</v>
      </c>
      <c r="C278" s="1">
        <v>3288</v>
      </c>
      <c r="D278" s="1" t="str">
        <f>_xlfn.XLOOKUP(C278,DOP!K:K,DOP!H:H)</f>
        <v>Federal</v>
      </c>
      <c r="E278" s="1">
        <f t="shared" si="4"/>
        <v>1</v>
      </c>
      <c r="F278" s="3" t="s">
        <v>713</v>
      </c>
      <c r="G278" s="1" t="s">
        <v>714</v>
      </c>
      <c r="H278" s="5" t="s">
        <v>58</v>
      </c>
      <c r="I278" s="5">
        <v>35</v>
      </c>
      <c r="J278" s="7">
        <v>30000</v>
      </c>
      <c r="K278" s="7">
        <v>5880</v>
      </c>
      <c r="L278" t="s">
        <v>969</v>
      </c>
      <c r="M278" t="s">
        <v>1021</v>
      </c>
    </row>
    <row r="279" spans="1:14" ht="15.75" x14ac:dyDescent="0.3">
      <c r="A279" s="5">
        <v>277</v>
      </c>
      <c r="B279" s="1" t="s">
        <v>93</v>
      </c>
      <c r="C279" s="1">
        <v>2927</v>
      </c>
      <c r="D279" s="1" t="str">
        <f>_xlfn.XLOOKUP(C279,DOP!K:K,DOP!H:H)</f>
        <v>Federal</v>
      </c>
      <c r="E279" s="1">
        <f t="shared" si="4"/>
        <v>1</v>
      </c>
      <c r="F279" s="3" t="s">
        <v>853</v>
      </c>
      <c r="G279" s="1" t="s">
        <v>854</v>
      </c>
      <c r="H279" s="5" t="s">
        <v>58</v>
      </c>
      <c r="I279" s="5">
        <v>40</v>
      </c>
      <c r="J279" s="7">
        <v>50000</v>
      </c>
      <c r="K279" s="7">
        <v>7000</v>
      </c>
      <c r="L279" t="s">
        <v>969</v>
      </c>
      <c r="M279" t="s">
        <v>1021</v>
      </c>
    </row>
    <row r="280" spans="1:14" ht="15.75" x14ac:dyDescent="0.3">
      <c r="A280" s="5">
        <v>278</v>
      </c>
      <c r="B280" s="1" t="s">
        <v>11</v>
      </c>
      <c r="C280" s="1">
        <v>4384</v>
      </c>
      <c r="D280" s="1" t="str">
        <f>_xlfn.XLOOKUP(C280,DOP!K:K,DOP!H:H)</f>
        <v>Federal</v>
      </c>
      <c r="E280" s="1">
        <f t="shared" si="4"/>
        <v>1</v>
      </c>
      <c r="F280" s="3" t="s">
        <v>24</v>
      </c>
      <c r="G280" s="1" t="s">
        <v>25</v>
      </c>
      <c r="H280" s="5" t="s">
        <v>58</v>
      </c>
      <c r="I280" s="5">
        <v>20</v>
      </c>
      <c r="J280" s="7">
        <v>15000</v>
      </c>
      <c r="K280" s="7">
        <v>2800</v>
      </c>
      <c r="L280" t="s">
        <v>926</v>
      </c>
      <c r="M280" t="s">
        <v>918</v>
      </c>
      <c r="N280" s="2" t="s">
        <v>923</v>
      </c>
    </row>
    <row r="281" spans="1:14" ht="15.75" x14ac:dyDescent="0.3">
      <c r="A281" s="5">
        <v>279</v>
      </c>
      <c r="B281" s="1" t="s">
        <v>33</v>
      </c>
      <c r="C281" s="1">
        <v>3961</v>
      </c>
      <c r="D281" s="1" t="str">
        <f>_xlfn.XLOOKUP(C281,DOP!K:K,DOP!H:H)</f>
        <v>Federal</v>
      </c>
      <c r="E281" s="1">
        <f t="shared" si="4"/>
        <v>1</v>
      </c>
      <c r="F281" s="3" t="s">
        <v>34</v>
      </c>
      <c r="G281" s="1" t="s">
        <v>35</v>
      </c>
      <c r="H281" s="5" t="s">
        <v>58</v>
      </c>
      <c r="I281" s="5">
        <v>20</v>
      </c>
      <c r="J281" s="7">
        <v>15000</v>
      </c>
      <c r="K281" s="7">
        <v>2800</v>
      </c>
      <c r="L281" t="s">
        <v>926</v>
      </c>
      <c r="M281" t="s">
        <v>918</v>
      </c>
      <c r="N281" s="2" t="s">
        <v>923</v>
      </c>
    </row>
    <row r="282" spans="1:14" ht="15.75" x14ac:dyDescent="0.3">
      <c r="A282" s="5">
        <v>280</v>
      </c>
      <c r="B282" s="1" t="s">
        <v>11</v>
      </c>
      <c r="C282" s="1">
        <v>1127</v>
      </c>
      <c r="D282" s="1" t="str">
        <f>_xlfn.XLOOKUP(C282,DOP!K:K,DOP!H:H)</f>
        <v>Federal</v>
      </c>
      <c r="E282" s="1">
        <f t="shared" si="4"/>
        <v>1</v>
      </c>
      <c r="F282" s="3" t="s">
        <v>116</v>
      </c>
      <c r="G282" s="1" t="s">
        <v>117</v>
      </c>
      <c r="H282" s="5" t="s">
        <v>58</v>
      </c>
      <c r="I282" s="5">
        <v>25</v>
      </c>
      <c r="J282" s="7">
        <v>20000</v>
      </c>
      <c r="K282" s="7">
        <v>3950</v>
      </c>
      <c r="L282" t="s">
        <v>926</v>
      </c>
      <c r="M282" t="s">
        <v>918</v>
      </c>
      <c r="N282" s="2" t="s">
        <v>923</v>
      </c>
    </row>
    <row r="283" spans="1:14" ht="15.75" x14ac:dyDescent="0.3">
      <c r="A283" s="5">
        <v>281</v>
      </c>
      <c r="B283" s="1" t="s">
        <v>11</v>
      </c>
      <c r="C283" s="1">
        <v>3622</v>
      </c>
      <c r="D283" s="1" t="str">
        <f>_xlfn.XLOOKUP(C283,DOP!K:K,DOP!H:H)</f>
        <v>Federal</v>
      </c>
      <c r="E283" s="1">
        <f t="shared" si="4"/>
        <v>1</v>
      </c>
      <c r="F283" s="3" t="s">
        <v>142</v>
      </c>
      <c r="G283" s="1" t="s">
        <v>143</v>
      </c>
      <c r="H283" s="5" t="s">
        <v>58</v>
      </c>
      <c r="I283" s="5">
        <v>25</v>
      </c>
      <c r="J283" s="7">
        <v>20000</v>
      </c>
      <c r="K283" s="7">
        <v>3950</v>
      </c>
      <c r="L283" t="s">
        <v>926</v>
      </c>
      <c r="M283" t="s">
        <v>918</v>
      </c>
      <c r="N283" s="2" t="s">
        <v>923</v>
      </c>
    </row>
    <row r="284" spans="1:14" ht="15.75" x14ac:dyDescent="0.3">
      <c r="A284" s="5">
        <v>282</v>
      </c>
      <c r="B284" s="1" t="s">
        <v>154</v>
      </c>
      <c r="C284" s="1">
        <v>1251</v>
      </c>
      <c r="D284" s="1" t="str">
        <f>_xlfn.XLOOKUP(C284,DOP!K:K,DOP!H:H)</f>
        <v>Federal</v>
      </c>
      <c r="E284" s="1">
        <f t="shared" si="4"/>
        <v>1</v>
      </c>
      <c r="F284" s="3" t="s">
        <v>155</v>
      </c>
      <c r="G284" s="1" t="s">
        <v>156</v>
      </c>
      <c r="H284" s="5" t="s">
        <v>58</v>
      </c>
      <c r="I284" s="5">
        <v>25</v>
      </c>
      <c r="J284" s="7">
        <v>20000</v>
      </c>
      <c r="K284" s="7">
        <v>3950</v>
      </c>
      <c r="L284" t="s">
        <v>926</v>
      </c>
      <c r="M284" t="s">
        <v>918</v>
      </c>
      <c r="N284" s="2" t="s">
        <v>923</v>
      </c>
    </row>
    <row r="285" spans="1:14" ht="15.75" x14ac:dyDescent="0.3">
      <c r="A285" s="5">
        <v>283</v>
      </c>
      <c r="B285" s="1" t="s">
        <v>93</v>
      </c>
      <c r="C285" s="1">
        <v>5082</v>
      </c>
      <c r="D285" s="1" t="str">
        <f>_xlfn.XLOOKUP(C285,DOP!K:K,DOP!H:H)</f>
        <v>Estatal</v>
      </c>
      <c r="E285" s="1">
        <f t="shared" si="4"/>
        <v>1</v>
      </c>
      <c r="F285" s="3" t="s">
        <v>386</v>
      </c>
      <c r="G285" s="1" t="s">
        <v>387</v>
      </c>
      <c r="H285" s="5" t="s">
        <v>879</v>
      </c>
      <c r="I285" s="5">
        <v>25</v>
      </c>
      <c r="J285" s="7">
        <v>20000</v>
      </c>
      <c r="K285" s="7">
        <v>3950</v>
      </c>
      <c r="L285" t="s">
        <v>926</v>
      </c>
      <c r="M285" t="s">
        <v>918</v>
      </c>
      <c r="N285" s="2" t="s">
        <v>923</v>
      </c>
    </row>
    <row r="286" spans="1:14" ht="15.75" x14ac:dyDescent="0.3">
      <c r="A286" s="5">
        <v>284</v>
      </c>
      <c r="B286" s="6" t="s">
        <v>877</v>
      </c>
      <c r="C286" s="1">
        <v>5275</v>
      </c>
      <c r="D286" s="1" t="str">
        <f>_xlfn.XLOOKUP(C286,DOP!K:K,DOP!H:H)</f>
        <v>Estatal</v>
      </c>
      <c r="E286" s="1">
        <f t="shared" si="4"/>
        <v>1</v>
      </c>
      <c r="F286" s="3" t="s">
        <v>424</v>
      </c>
      <c r="G286" s="1" t="s">
        <v>425</v>
      </c>
      <c r="H286" s="5" t="s">
        <v>879</v>
      </c>
      <c r="I286" s="5">
        <v>25</v>
      </c>
      <c r="J286" s="7">
        <v>20000</v>
      </c>
      <c r="K286" s="7">
        <v>3950</v>
      </c>
      <c r="L286" t="s">
        <v>926</v>
      </c>
      <c r="M286" t="s">
        <v>918</v>
      </c>
      <c r="N286" s="2" t="s">
        <v>923</v>
      </c>
    </row>
    <row r="287" spans="1:14" ht="15.75" x14ac:dyDescent="0.3">
      <c r="A287" s="5">
        <v>285</v>
      </c>
      <c r="B287" s="1" t="s">
        <v>93</v>
      </c>
      <c r="C287" s="1">
        <v>3936</v>
      </c>
      <c r="D287" s="1" t="str">
        <f>_xlfn.XLOOKUP(C287,DOP!K:K,DOP!H:H)</f>
        <v>Federal</v>
      </c>
      <c r="E287" s="1">
        <f t="shared" si="4"/>
        <v>1</v>
      </c>
      <c r="F287" s="3" t="s">
        <v>551</v>
      </c>
      <c r="G287" s="1" t="s">
        <v>552</v>
      </c>
      <c r="H287" s="5" t="s">
        <v>58</v>
      </c>
      <c r="I287" s="5">
        <v>30</v>
      </c>
      <c r="J287" s="7">
        <v>25000</v>
      </c>
      <c r="K287" s="7">
        <v>4450</v>
      </c>
      <c r="L287" t="s">
        <v>926</v>
      </c>
      <c r="M287" t="s">
        <v>918</v>
      </c>
      <c r="N287" s="2" t="s">
        <v>923</v>
      </c>
    </row>
    <row r="288" spans="1:14" ht="15.75" x14ac:dyDescent="0.3">
      <c r="A288" s="5">
        <v>286</v>
      </c>
      <c r="B288" s="1" t="s">
        <v>33</v>
      </c>
      <c r="C288" s="1">
        <v>514</v>
      </c>
      <c r="D288" s="1" t="str">
        <f>_xlfn.XLOOKUP(C288,DOP!K:K,DOP!H:H)</f>
        <v>Federal</v>
      </c>
      <c r="E288" s="1">
        <f t="shared" si="4"/>
        <v>1</v>
      </c>
      <c r="F288" s="3" t="s">
        <v>591</v>
      </c>
      <c r="G288" s="1" t="s">
        <v>592</v>
      </c>
      <c r="H288" s="5" t="s">
        <v>58</v>
      </c>
      <c r="I288" s="5">
        <v>30</v>
      </c>
      <c r="J288" s="7">
        <v>25000</v>
      </c>
      <c r="K288" s="7">
        <v>4450</v>
      </c>
      <c r="L288" t="s">
        <v>926</v>
      </c>
      <c r="M288" t="s">
        <v>918</v>
      </c>
      <c r="N288" s="2" t="s">
        <v>923</v>
      </c>
    </row>
    <row r="289" spans="1:14" ht="15.75" x14ac:dyDescent="0.3">
      <c r="A289" s="5">
        <v>287</v>
      </c>
      <c r="B289" s="1" t="s">
        <v>11</v>
      </c>
      <c r="C289" s="1">
        <v>3616</v>
      </c>
      <c r="D289" s="1" t="str">
        <f>_xlfn.XLOOKUP(C289,DOP!K:K,DOP!H:H)</f>
        <v>Estatal</v>
      </c>
      <c r="E289" s="1">
        <f t="shared" si="4"/>
        <v>1</v>
      </c>
      <c r="F289" s="3" t="s">
        <v>677</v>
      </c>
      <c r="G289" s="1" t="s">
        <v>678</v>
      </c>
      <c r="H289" s="5" t="s">
        <v>879</v>
      </c>
      <c r="I289" s="5">
        <v>30</v>
      </c>
      <c r="J289" s="7">
        <v>25000</v>
      </c>
      <c r="K289" s="7">
        <v>4450</v>
      </c>
      <c r="L289" t="s">
        <v>926</v>
      </c>
      <c r="M289" t="s">
        <v>918</v>
      </c>
      <c r="N289" s="2" t="s">
        <v>923</v>
      </c>
    </row>
    <row r="290" spans="1:14" ht="15.75" x14ac:dyDescent="0.3">
      <c r="A290" s="5">
        <v>288</v>
      </c>
      <c r="B290" s="1" t="s">
        <v>11</v>
      </c>
      <c r="C290" s="1">
        <v>2548</v>
      </c>
      <c r="D290" s="1" t="str">
        <f>_xlfn.XLOOKUP(C290,DOP!K:K,DOP!H:H)</f>
        <v>Federal</v>
      </c>
      <c r="E290" s="1">
        <f t="shared" si="4"/>
        <v>2</v>
      </c>
      <c r="F290" s="3" t="s">
        <v>679</v>
      </c>
      <c r="G290" s="1" t="s">
        <v>680</v>
      </c>
      <c r="H290" s="5" t="s">
        <v>879</v>
      </c>
      <c r="I290" s="5">
        <v>30</v>
      </c>
      <c r="J290" s="7">
        <v>25000</v>
      </c>
      <c r="K290" s="7">
        <v>4450</v>
      </c>
      <c r="L290" t="s">
        <v>926</v>
      </c>
      <c r="M290" t="s">
        <v>918</v>
      </c>
      <c r="N290" s="2" t="s">
        <v>923</v>
      </c>
    </row>
    <row r="291" spans="1:14" ht="15.75" x14ac:dyDescent="0.3">
      <c r="A291" s="5">
        <v>289</v>
      </c>
      <c r="B291" s="6" t="s">
        <v>157</v>
      </c>
      <c r="C291" s="1">
        <v>4992</v>
      </c>
      <c r="D291" s="1" t="str">
        <f>_xlfn.XLOOKUP(C291,DOP!K:K,DOP!H:H)</f>
        <v>Estatal</v>
      </c>
      <c r="E291" s="1">
        <f t="shared" si="4"/>
        <v>1</v>
      </c>
      <c r="F291" s="3" t="s">
        <v>681</v>
      </c>
      <c r="G291" s="1" t="s">
        <v>682</v>
      </c>
      <c r="H291" s="5" t="s">
        <v>879</v>
      </c>
      <c r="I291" s="5">
        <v>30</v>
      </c>
      <c r="J291" s="7">
        <v>25000</v>
      </c>
      <c r="K291" s="7">
        <v>4450</v>
      </c>
      <c r="L291" t="s">
        <v>926</v>
      </c>
      <c r="M291" t="s">
        <v>918</v>
      </c>
      <c r="N291" s="2" t="s">
        <v>923</v>
      </c>
    </row>
    <row r="292" spans="1:14" ht="15.75" x14ac:dyDescent="0.3">
      <c r="A292" s="5">
        <v>290</v>
      </c>
      <c r="B292" s="6" t="s">
        <v>157</v>
      </c>
      <c r="C292" s="1">
        <v>4495</v>
      </c>
      <c r="D292" s="1" t="str">
        <f>_xlfn.XLOOKUP(C292,DOP!K:K,DOP!H:H)</f>
        <v>Estatal</v>
      </c>
      <c r="E292" s="1">
        <f t="shared" si="4"/>
        <v>1</v>
      </c>
      <c r="F292" s="3" t="s">
        <v>683</v>
      </c>
      <c r="G292" s="1" t="s">
        <v>684</v>
      </c>
      <c r="H292" s="5" t="s">
        <v>879</v>
      </c>
      <c r="I292" s="5">
        <v>30</v>
      </c>
      <c r="J292" s="7">
        <v>25000</v>
      </c>
      <c r="K292" s="7">
        <v>4450</v>
      </c>
      <c r="L292" t="s">
        <v>926</v>
      </c>
      <c r="M292" t="s">
        <v>918</v>
      </c>
      <c r="N292" s="2" t="s">
        <v>923</v>
      </c>
    </row>
    <row r="293" spans="1:14" ht="15.75" x14ac:dyDescent="0.3">
      <c r="A293" s="5">
        <v>291</v>
      </c>
      <c r="B293" s="1" t="s">
        <v>33</v>
      </c>
      <c r="C293" s="1">
        <v>3654</v>
      </c>
      <c r="D293" s="1" t="str">
        <f>_xlfn.XLOOKUP(C293,DOP!K:K,DOP!H:H)</f>
        <v>Federal</v>
      </c>
      <c r="E293" s="1">
        <f t="shared" si="4"/>
        <v>1</v>
      </c>
      <c r="F293" s="3" t="s">
        <v>748</v>
      </c>
      <c r="G293" s="1" t="s">
        <v>749</v>
      </c>
      <c r="H293" s="5" t="s">
        <v>58</v>
      </c>
      <c r="I293" s="5">
        <v>35</v>
      </c>
      <c r="J293" s="7">
        <v>30000</v>
      </c>
      <c r="K293" s="7">
        <v>5880</v>
      </c>
      <c r="L293" t="s">
        <v>926</v>
      </c>
      <c r="M293" t="s">
        <v>918</v>
      </c>
      <c r="N293" s="2" t="s">
        <v>923</v>
      </c>
    </row>
    <row r="294" spans="1:14" ht="15.75" x14ac:dyDescent="0.3">
      <c r="A294" s="5">
        <v>292</v>
      </c>
      <c r="B294" s="1" t="s">
        <v>93</v>
      </c>
      <c r="C294" s="1">
        <v>1641</v>
      </c>
      <c r="D294" s="1" t="str">
        <f>_xlfn.XLOOKUP(C294,DOP!K:K,DOP!H:H)</f>
        <v>Federal</v>
      </c>
      <c r="E294" s="1">
        <f t="shared" si="4"/>
        <v>1</v>
      </c>
      <c r="F294" s="3" t="s">
        <v>94</v>
      </c>
      <c r="G294" s="1" t="s">
        <v>95</v>
      </c>
      <c r="H294" s="5" t="s">
        <v>58</v>
      </c>
      <c r="I294" s="5">
        <v>25</v>
      </c>
      <c r="J294" s="7">
        <v>20000</v>
      </c>
      <c r="K294" s="7">
        <v>3950</v>
      </c>
      <c r="L294" t="s">
        <v>1038</v>
      </c>
      <c r="M294" t="s">
        <v>918</v>
      </c>
      <c r="N294" s="2" t="s">
        <v>923</v>
      </c>
    </row>
    <row r="295" spans="1:14" ht="15.75" x14ac:dyDescent="0.3">
      <c r="A295" s="5">
        <v>293</v>
      </c>
      <c r="B295" s="1" t="s">
        <v>30</v>
      </c>
      <c r="C295" s="1">
        <v>4763</v>
      </c>
      <c r="D295" s="1" t="str">
        <f>_xlfn.XLOOKUP(C295,DOP!K:K,DOP!H:H)</f>
        <v>Federal</v>
      </c>
      <c r="E295" s="1">
        <f t="shared" si="4"/>
        <v>1</v>
      </c>
      <c r="F295" s="3" t="s">
        <v>31</v>
      </c>
      <c r="G295" s="1" t="s">
        <v>32</v>
      </c>
      <c r="H295" s="5" t="s">
        <v>58</v>
      </c>
      <c r="I295" s="5">
        <v>20</v>
      </c>
      <c r="J295" s="7">
        <v>15000</v>
      </c>
      <c r="K295" s="7">
        <v>2800</v>
      </c>
      <c r="L295" t="s">
        <v>1030</v>
      </c>
      <c r="M295" t="s">
        <v>920</v>
      </c>
      <c r="N295" s="2" t="s">
        <v>923</v>
      </c>
    </row>
    <row r="296" spans="1:14" ht="15.75" x14ac:dyDescent="0.3">
      <c r="A296" s="5">
        <v>294</v>
      </c>
      <c r="B296" s="1" t="s">
        <v>61</v>
      </c>
      <c r="C296" s="1">
        <v>1100</v>
      </c>
      <c r="D296" s="1" t="str">
        <f>_xlfn.XLOOKUP(C296,DOP!K:K,DOP!H:H)</f>
        <v>Federal</v>
      </c>
      <c r="E296" s="1">
        <f t="shared" si="4"/>
        <v>1</v>
      </c>
      <c r="F296" s="3" t="s">
        <v>40</v>
      </c>
      <c r="G296" s="1" t="s">
        <v>41</v>
      </c>
      <c r="H296" s="5" t="s">
        <v>58</v>
      </c>
      <c r="I296" s="5">
        <v>20</v>
      </c>
      <c r="J296" s="7">
        <v>15000</v>
      </c>
      <c r="K296" s="7">
        <v>2800</v>
      </c>
      <c r="L296" t="s">
        <v>1030</v>
      </c>
      <c r="M296" t="s">
        <v>920</v>
      </c>
      <c r="N296" s="2" t="s">
        <v>923</v>
      </c>
    </row>
    <row r="297" spans="1:14" ht="15.75" x14ac:dyDescent="0.3">
      <c r="A297" s="5">
        <v>295</v>
      </c>
      <c r="B297" s="1" t="s">
        <v>61</v>
      </c>
      <c r="C297" s="1">
        <v>2729</v>
      </c>
      <c r="D297" s="1" t="str">
        <f>_xlfn.XLOOKUP(C297,DOP!K:K,DOP!H:H)</f>
        <v>Federal</v>
      </c>
      <c r="E297" s="1">
        <f t="shared" si="4"/>
        <v>1</v>
      </c>
      <c r="F297" s="3" t="s">
        <v>46</v>
      </c>
      <c r="G297" s="1" t="s">
        <v>47</v>
      </c>
      <c r="H297" s="5" t="s">
        <v>58</v>
      </c>
      <c r="I297" s="5">
        <v>20</v>
      </c>
      <c r="J297" s="7">
        <v>15000</v>
      </c>
      <c r="K297" s="7">
        <v>2800</v>
      </c>
      <c r="L297" t="s">
        <v>1030</v>
      </c>
      <c r="M297" t="s">
        <v>920</v>
      </c>
      <c r="N297" s="2" t="s">
        <v>923</v>
      </c>
    </row>
    <row r="298" spans="1:14" ht="15.75" x14ac:dyDescent="0.3">
      <c r="A298" s="5">
        <v>296</v>
      </c>
      <c r="B298" s="1" t="s">
        <v>61</v>
      </c>
      <c r="C298" s="1">
        <v>6064</v>
      </c>
      <c r="D298" s="1" t="str">
        <f>_xlfn.XLOOKUP(C298,DOP!K:K,DOP!H:H)</f>
        <v>Federal</v>
      </c>
      <c r="E298" s="1">
        <f t="shared" si="4"/>
        <v>1</v>
      </c>
      <c r="F298" s="3" t="s">
        <v>50</v>
      </c>
      <c r="G298" s="1" t="s">
        <v>51</v>
      </c>
      <c r="H298" s="5" t="s">
        <v>58</v>
      </c>
      <c r="I298" s="5">
        <v>20</v>
      </c>
      <c r="J298" s="7">
        <v>15000</v>
      </c>
      <c r="K298" s="7">
        <v>2800</v>
      </c>
      <c r="L298" t="s">
        <v>1030</v>
      </c>
      <c r="M298" t="s">
        <v>920</v>
      </c>
      <c r="N298" s="2" t="s">
        <v>923</v>
      </c>
    </row>
    <row r="299" spans="1:14" ht="15.75" x14ac:dyDescent="0.3">
      <c r="A299" s="5">
        <v>297</v>
      </c>
      <c r="B299" s="1" t="s">
        <v>72</v>
      </c>
      <c r="C299" s="1">
        <v>109</v>
      </c>
      <c r="D299" s="1" t="str">
        <f>_xlfn.XLOOKUP(C299,DOP!K:K,DOP!H:H)</f>
        <v>Precarios</v>
      </c>
      <c r="E299" s="1">
        <f t="shared" si="4"/>
        <v>1</v>
      </c>
      <c r="F299" s="3" t="s">
        <v>73</v>
      </c>
      <c r="G299" s="1" t="s">
        <v>74</v>
      </c>
      <c r="H299" s="5" t="s">
        <v>878</v>
      </c>
      <c r="I299" s="5">
        <v>20</v>
      </c>
      <c r="J299" s="7">
        <v>15000</v>
      </c>
      <c r="K299" s="7">
        <v>2800</v>
      </c>
      <c r="L299" t="s">
        <v>1030</v>
      </c>
      <c r="M299" t="s">
        <v>920</v>
      </c>
      <c r="N299" s="2" t="s">
        <v>923</v>
      </c>
    </row>
    <row r="300" spans="1:14" ht="15.75" x14ac:dyDescent="0.3">
      <c r="A300" s="5">
        <v>298</v>
      </c>
      <c r="B300" s="1" t="s">
        <v>75</v>
      </c>
      <c r="C300" s="1">
        <v>5475</v>
      </c>
      <c r="D300" s="1" t="str">
        <f>_xlfn.XLOOKUP(C300,DOP!K:K,DOP!H:H)</f>
        <v>Estatal</v>
      </c>
      <c r="E300" s="1">
        <f t="shared" si="4"/>
        <v>1</v>
      </c>
      <c r="F300" s="3" t="s">
        <v>76</v>
      </c>
      <c r="G300" s="1" t="s">
        <v>77</v>
      </c>
      <c r="H300" s="5" t="s">
        <v>879</v>
      </c>
      <c r="I300" s="5">
        <v>20</v>
      </c>
      <c r="J300" s="7">
        <v>15000</v>
      </c>
      <c r="K300" s="7">
        <v>2800</v>
      </c>
      <c r="L300" t="s">
        <v>1030</v>
      </c>
      <c r="M300" t="s">
        <v>920</v>
      </c>
      <c r="N300" s="2" t="s">
        <v>923</v>
      </c>
    </row>
    <row r="301" spans="1:14" ht="15.75" x14ac:dyDescent="0.3">
      <c r="A301" s="5">
        <v>299</v>
      </c>
      <c r="B301" s="1" t="s">
        <v>69</v>
      </c>
      <c r="C301" s="1">
        <v>5270</v>
      </c>
      <c r="D301" s="1" t="str">
        <f>_xlfn.XLOOKUP(C301,DOP!K:K,DOP!H:H)</f>
        <v>Estatal</v>
      </c>
      <c r="E301" s="1">
        <f t="shared" si="4"/>
        <v>1</v>
      </c>
      <c r="F301" s="3" t="s">
        <v>78</v>
      </c>
      <c r="G301" s="1" t="s">
        <v>79</v>
      </c>
      <c r="H301" s="5" t="s">
        <v>879</v>
      </c>
      <c r="I301" s="5">
        <v>20</v>
      </c>
      <c r="J301" s="7">
        <v>15000</v>
      </c>
      <c r="K301" s="7">
        <v>2800</v>
      </c>
      <c r="L301" t="s">
        <v>1030</v>
      </c>
      <c r="M301" t="s">
        <v>920</v>
      </c>
      <c r="N301" s="2" t="s">
        <v>923</v>
      </c>
    </row>
    <row r="302" spans="1:14" ht="15.75" x14ac:dyDescent="0.3">
      <c r="A302" s="5">
        <v>300</v>
      </c>
      <c r="B302" s="1" t="s">
        <v>61</v>
      </c>
      <c r="C302" s="1">
        <v>4248</v>
      </c>
      <c r="D302" s="1" t="str">
        <f>_xlfn.XLOOKUP(C302,DOP!K:K,DOP!H:H)</f>
        <v>Precarios</v>
      </c>
      <c r="E302" s="1">
        <f t="shared" si="4"/>
        <v>1</v>
      </c>
      <c r="F302" s="3" t="s">
        <v>84</v>
      </c>
      <c r="G302" s="1" t="s">
        <v>85</v>
      </c>
      <c r="H302" s="5" t="s">
        <v>878</v>
      </c>
      <c r="I302" s="5">
        <v>20</v>
      </c>
      <c r="J302" s="7">
        <v>15000</v>
      </c>
      <c r="K302" s="7">
        <v>2800</v>
      </c>
      <c r="L302" t="s">
        <v>1030</v>
      </c>
      <c r="M302" t="s">
        <v>920</v>
      </c>
      <c r="N302" s="2" t="s">
        <v>923</v>
      </c>
    </row>
    <row r="303" spans="1:14" ht="15.75" x14ac:dyDescent="0.3">
      <c r="A303" s="5">
        <v>301</v>
      </c>
      <c r="B303" s="1" t="s">
        <v>61</v>
      </c>
      <c r="C303" s="1">
        <v>5357</v>
      </c>
      <c r="D303" s="1" t="str">
        <f>_xlfn.XLOOKUP(C303,DOP!K:K,DOP!H:H)</f>
        <v>Estatal</v>
      </c>
      <c r="E303" s="1">
        <f t="shared" si="4"/>
        <v>1</v>
      </c>
      <c r="F303" s="3" t="s">
        <v>86</v>
      </c>
      <c r="G303" s="1" t="s">
        <v>87</v>
      </c>
      <c r="H303" s="5" t="s">
        <v>879</v>
      </c>
      <c r="I303" s="5">
        <v>20</v>
      </c>
      <c r="J303" s="7">
        <v>15000</v>
      </c>
      <c r="K303" s="7">
        <v>2800</v>
      </c>
      <c r="L303" t="s">
        <v>1030</v>
      </c>
      <c r="M303" t="s">
        <v>920</v>
      </c>
      <c r="N303" s="2" t="s">
        <v>923</v>
      </c>
    </row>
    <row r="304" spans="1:14" ht="15.75" x14ac:dyDescent="0.3">
      <c r="A304" s="5">
        <v>302</v>
      </c>
      <c r="B304" s="1" t="s">
        <v>11</v>
      </c>
      <c r="C304" s="1">
        <v>1235</v>
      </c>
      <c r="D304" s="1" t="str">
        <f>_xlfn.XLOOKUP(C304,DOP!K:K,DOP!H:H)</f>
        <v>Federal</v>
      </c>
      <c r="E304" s="1">
        <f t="shared" si="4"/>
        <v>1</v>
      </c>
      <c r="F304" s="3" t="s">
        <v>118</v>
      </c>
      <c r="G304" s="1" t="s">
        <v>119</v>
      </c>
      <c r="H304" s="5" t="s">
        <v>58</v>
      </c>
      <c r="I304" s="5">
        <v>25</v>
      </c>
      <c r="J304" s="7">
        <v>20000</v>
      </c>
      <c r="K304" s="7">
        <v>3950</v>
      </c>
      <c r="L304" t="s">
        <v>1030</v>
      </c>
      <c r="M304" t="s">
        <v>920</v>
      </c>
      <c r="N304" s="2" t="s">
        <v>923</v>
      </c>
    </row>
    <row r="305" spans="1:14" ht="15.75" x14ac:dyDescent="0.3">
      <c r="A305" s="5">
        <v>303</v>
      </c>
      <c r="B305" s="1" t="s">
        <v>11</v>
      </c>
      <c r="C305" s="1">
        <v>4997</v>
      </c>
      <c r="D305" s="1" t="str">
        <f>_xlfn.XLOOKUP(C305,DOP!K:K,DOP!H:H)</f>
        <v>Federal</v>
      </c>
      <c r="E305" s="1">
        <f t="shared" si="4"/>
        <v>1</v>
      </c>
      <c r="F305" s="3" t="s">
        <v>146</v>
      </c>
      <c r="G305" s="1" t="s">
        <v>147</v>
      </c>
      <c r="H305" s="5" t="s">
        <v>58</v>
      </c>
      <c r="I305" s="5">
        <v>25</v>
      </c>
      <c r="J305" s="7">
        <v>20000</v>
      </c>
      <c r="K305" s="7">
        <v>3950</v>
      </c>
      <c r="L305" t="s">
        <v>1030</v>
      </c>
      <c r="M305" t="s">
        <v>920</v>
      </c>
      <c r="N305" s="2" t="s">
        <v>923</v>
      </c>
    </row>
    <row r="306" spans="1:14" ht="15.75" x14ac:dyDescent="0.3">
      <c r="A306" s="5">
        <v>304</v>
      </c>
      <c r="B306" s="1" t="s">
        <v>69</v>
      </c>
      <c r="C306" s="1">
        <v>126</v>
      </c>
      <c r="D306" s="1" t="str">
        <f>_xlfn.XLOOKUP(C306,DOP!K:K,DOP!H:H)</f>
        <v>Federal</v>
      </c>
      <c r="E306" s="1">
        <f t="shared" si="4"/>
        <v>1</v>
      </c>
      <c r="F306" s="3" t="s">
        <v>168</v>
      </c>
      <c r="G306" s="1" t="s">
        <v>169</v>
      </c>
      <c r="H306" s="5" t="s">
        <v>58</v>
      </c>
      <c r="I306" s="5">
        <v>25</v>
      </c>
      <c r="J306" s="7">
        <v>20000</v>
      </c>
      <c r="K306" s="7">
        <v>3950</v>
      </c>
      <c r="L306" t="s">
        <v>1030</v>
      </c>
      <c r="M306" t="s">
        <v>920</v>
      </c>
      <c r="N306" s="2" t="s">
        <v>923</v>
      </c>
    </row>
    <row r="307" spans="1:14" ht="15.75" x14ac:dyDescent="0.3">
      <c r="A307" s="5">
        <v>305</v>
      </c>
      <c r="B307" s="1" t="s">
        <v>69</v>
      </c>
      <c r="C307" s="1">
        <v>2545</v>
      </c>
      <c r="D307" s="1" t="str">
        <f>_xlfn.XLOOKUP(C307,DOP!K:K,DOP!H:H)</f>
        <v>Federal</v>
      </c>
      <c r="E307" s="1">
        <f t="shared" si="4"/>
        <v>1</v>
      </c>
      <c r="F307" s="3" t="s">
        <v>190</v>
      </c>
      <c r="G307" s="1" t="s">
        <v>191</v>
      </c>
      <c r="H307" s="5" t="s">
        <v>58</v>
      </c>
      <c r="I307" s="5">
        <v>25</v>
      </c>
      <c r="J307" s="7">
        <v>20000</v>
      </c>
      <c r="K307" s="7">
        <v>3950</v>
      </c>
      <c r="L307" t="s">
        <v>1030</v>
      </c>
      <c r="M307" t="s">
        <v>920</v>
      </c>
      <c r="N307" s="2" t="s">
        <v>923</v>
      </c>
    </row>
    <row r="308" spans="1:14" ht="15.75" x14ac:dyDescent="0.3">
      <c r="A308" s="5">
        <v>306</v>
      </c>
      <c r="B308" s="1" t="s">
        <v>69</v>
      </c>
      <c r="C308" s="1">
        <v>2854</v>
      </c>
      <c r="D308" s="1" t="str">
        <f>_xlfn.XLOOKUP(C308,DOP!K:K,DOP!H:H)</f>
        <v>Federal</v>
      </c>
      <c r="E308" s="1">
        <f t="shared" si="4"/>
        <v>1</v>
      </c>
      <c r="F308" s="3" t="s">
        <v>192</v>
      </c>
      <c r="G308" s="1" t="s">
        <v>193</v>
      </c>
      <c r="H308" s="5" t="s">
        <v>58</v>
      </c>
      <c r="I308" s="5">
        <v>25</v>
      </c>
      <c r="J308" s="7">
        <v>20000</v>
      </c>
      <c r="K308" s="7">
        <v>3950</v>
      </c>
      <c r="L308" t="s">
        <v>1030</v>
      </c>
      <c r="M308" t="s">
        <v>920</v>
      </c>
      <c r="N308" s="2" t="s">
        <v>923</v>
      </c>
    </row>
    <row r="309" spans="1:14" ht="15.75" x14ac:dyDescent="0.3">
      <c r="A309" s="5">
        <v>307</v>
      </c>
      <c r="B309" s="1" t="s">
        <v>69</v>
      </c>
      <c r="C309" s="1">
        <v>3412</v>
      </c>
      <c r="D309" s="1" t="str">
        <f>_xlfn.XLOOKUP(C309,DOP!K:K,DOP!H:H)</f>
        <v>Federal</v>
      </c>
      <c r="E309" s="1">
        <f t="shared" si="4"/>
        <v>1</v>
      </c>
      <c r="F309" s="3" t="s">
        <v>200</v>
      </c>
      <c r="G309" s="1" t="s">
        <v>201</v>
      </c>
      <c r="H309" s="5" t="s">
        <v>58</v>
      </c>
      <c r="I309" s="5">
        <v>25</v>
      </c>
      <c r="J309" s="7">
        <v>20000</v>
      </c>
      <c r="K309" s="7">
        <v>3950</v>
      </c>
      <c r="L309" t="s">
        <v>1030</v>
      </c>
      <c r="M309" t="s">
        <v>920</v>
      </c>
      <c r="N309" s="2" t="s">
        <v>923</v>
      </c>
    </row>
    <row r="310" spans="1:14" ht="15.75" x14ac:dyDescent="0.3">
      <c r="A310" s="5">
        <v>308</v>
      </c>
      <c r="B310" s="1" t="s">
        <v>69</v>
      </c>
      <c r="C310" s="1">
        <v>3625</v>
      </c>
      <c r="D310" s="1" t="str">
        <f>_xlfn.XLOOKUP(C310,DOP!K:K,DOP!H:H)</f>
        <v>Federal</v>
      </c>
      <c r="E310" s="1">
        <f t="shared" si="4"/>
        <v>1</v>
      </c>
      <c r="F310" s="3" t="s">
        <v>202</v>
      </c>
      <c r="G310" s="1" t="s">
        <v>203</v>
      </c>
      <c r="H310" s="5" t="s">
        <v>58</v>
      </c>
      <c r="I310" s="5">
        <v>25</v>
      </c>
      <c r="J310" s="7">
        <v>20000</v>
      </c>
      <c r="K310" s="7">
        <v>3950</v>
      </c>
      <c r="L310" t="s">
        <v>1030</v>
      </c>
      <c r="M310" t="s">
        <v>920</v>
      </c>
      <c r="N310" s="2" t="s">
        <v>923</v>
      </c>
    </row>
    <row r="311" spans="1:14" ht="15.75" x14ac:dyDescent="0.3">
      <c r="A311" s="5">
        <v>309</v>
      </c>
      <c r="B311" s="1" t="s">
        <v>69</v>
      </c>
      <c r="C311" s="1">
        <v>4244</v>
      </c>
      <c r="D311" s="1" t="str">
        <f>_xlfn.XLOOKUP(C311,DOP!K:K,DOP!H:H)</f>
        <v>Federal</v>
      </c>
      <c r="E311" s="1">
        <f t="shared" si="4"/>
        <v>1</v>
      </c>
      <c r="F311" s="3" t="s">
        <v>210</v>
      </c>
      <c r="G311" s="1" t="s">
        <v>211</v>
      </c>
      <c r="H311" s="5" t="s">
        <v>58</v>
      </c>
      <c r="I311" s="5">
        <v>25</v>
      </c>
      <c r="J311" s="7">
        <v>20000</v>
      </c>
      <c r="K311" s="7">
        <v>3950</v>
      </c>
      <c r="L311" t="s">
        <v>1030</v>
      </c>
      <c r="M311" t="s">
        <v>920</v>
      </c>
      <c r="N311" s="2" t="s">
        <v>923</v>
      </c>
    </row>
    <row r="312" spans="1:14" ht="15.75" x14ac:dyDescent="0.3">
      <c r="A312" s="5">
        <v>310</v>
      </c>
      <c r="B312" s="1" t="s">
        <v>69</v>
      </c>
      <c r="C312" s="1">
        <v>4424</v>
      </c>
      <c r="D312" s="1" t="str">
        <f>_xlfn.XLOOKUP(C312,DOP!K:K,DOP!H:H)</f>
        <v>Federal</v>
      </c>
      <c r="E312" s="1">
        <f t="shared" si="4"/>
        <v>1</v>
      </c>
      <c r="F312" s="3" t="s">
        <v>216</v>
      </c>
      <c r="G312" s="1" t="s">
        <v>217</v>
      </c>
      <c r="H312" s="5" t="s">
        <v>58</v>
      </c>
      <c r="I312" s="5">
        <v>25</v>
      </c>
      <c r="J312" s="7">
        <v>20000</v>
      </c>
      <c r="K312" s="7">
        <v>3950</v>
      </c>
      <c r="L312" t="s">
        <v>1030</v>
      </c>
      <c r="M312" t="s">
        <v>920</v>
      </c>
      <c r="N312" s="2" t="s">
        <v>923</v>
      </c>
    </row>
    <row r="313" spans="1:14" ht="15.75" x14ac:dyDescent="0.3">
      <c r="A313" s="5">
        <v>311</v>
      </c>
      <c r="B313" s="1" t="s">
        <v>69</v>
      </c>
      <c r="C313" s="1">
        <v>4892</v>
      </c>
      <c r="D313" s="1" t="str">
        <f>_xlfn.XLOOKUP(C313,DOP!K:K,DOP!H:H)</f>
        <v>Federal</v>
      </c>
      <c r="E313" s="1">
        <f t="shared" si="4"/>
        <v>1</v>
      </c>
      <c r="F313" s="3" t="s">
        <v>220</v>
      </c>
      <c r="G313" s="1" t="s">
        <v>147</v>
      </c>
      <c r="H313" s="5" t="s">
        <v>58</v>
      </c>
      <c r="I313" s="5">
        <v>25</v>
      </c>
      <c r="J313" s="7">
        <v>20000</v>
      </c>
      <c r="K313" s="7">
        <v>3950</v>
      </c>
      <c r="L313" t="s">
        <v>1030</v>
      </c>
      <c r="M313" t="s">
        <v>920</v>
      </c>
      <c r="N313" s="2" t="s">
        <v>923</v>
      </c>
    </row>
    <row r="314" spans="1:14" ht="15.75" x14ac:dyDescent="0.3">
      <c r="A314" s="5">
        <v>312</v>
      </c>
      <c r="B314" s="1" t="s">
        <v>61</v>
      </c>
      <c r="C314" s="1">
        <v>2701</v>
      </c>
      <c r="D314" s="1" t="str">
        <f>_xlfn.XLOOKUP(C314,DOP!K:K,DOP!H:H)</f>
        <v>Federal</v>
      </c>
      <c r="E314" s="1">
        <f t="shared" si="4"/>
        <v>1</v>
      </c>
      <c r="F314" s="3" t="s">
        <v>235</v>
      </c>
      <c r="G314" s="1" t="s">
        <v>236</v>
      </c>
      <c r="H314" s="5" t="s">
        <v>58</v>
      </c>
      <c r="I314" s="5">
        <v>25</v>
      </c>
      <c r="J314" s="7">
        <v>20000</v>
      </c>
      <c r="K314" s="7">
        <v>3950</v>
      </c>
      <c r="L314" t="s">
        <v>1030</v>
      </c>
      <c r="M314" t="s">
        <v>920</v>
      </c>
      <c r="N314" s="2" t="s">
        <v>923</v>
      </c>
    </row>
    <row r="315" spans="1:14" ht="15.75" x14ac:dyDescent="0.3">
      <c r="A315" s="5">
        <v>313</v>
      </c>
      <c r="B315" s="1" t="s">
        <v>494</v>
      </c>
      <c r="C315" s="1">
        <v>1933</v>
      </c>
      <c r="D315" s="1" t="str">
        <f>_xlfn.XLOOKUP(C315,DOP!K:K,DOP!H:H)</f>
        <v>Federal</v>
      </c>
      <c r="E315" s="1">
        <f t="shared" si="4"/>
        <v>1</v>
      </c>
      <c r="F315" s="3" t="s">
        <v>249</v>
      </c>
      <c r="G315" s="1" t="s">
        <v>250</v>
      </c>
      <c r="H315" s="5" t="s">
        <v>58</v>
      </c>
      <c r="I315" s="5">
        <v>25</v>
      </c>
      <c r="J315" s="7">
        <v>20000</v>
      </c>
      <c r="K315" s="7">
        <v>3950</v>
      </c>
      <c r="L315" t="s">
        <v>1030</v>
      </c>
      <c r="M315" t="s">
        <v>920</v>
      </c>
      <c r="N315" s="2" t="s">
        <v>923</v>
      </c>
    </row>
    <row r="316" spans="1:14" ht="15.75" x14ac:dyDescent="0.3">
      <c r="A316" s="5">
        <v>314</v>
      </c>
      <c r="B316" s="1" t="s">
        <v>494</v>
      </c>
      <c r="C316" s="1">
        <v>2992</v>
      </c>
      <c r="D316" s="1" t="str">
        <f>_xlfn.XLOOKUP(C316,DOP!K:K,DOP!H:H)</f>
        <v>Federal</v>
      </c>
      <c r="E316" s="1">
        <f t="shared" si="4"/>
        <v>1</v>
      </c>
      <c r="F316" s="3" t="s">
        <v>255</v>
      </c>
      <c r="G316" s="1" t="s">
        <v>256</v>
      </c>
      <c r="H316" s="5" t="s">
        <v>58</v>
      </c>
      <c r="I316" s="5">
        <v>25</v>
      </c>
      <c r="J316" s="7">
        <v>20000</v>
      </c>
      <c r="K316" s="7">
        <v>3950</v>
      </c>
      <c r="L316" t="s">
        <v>1030</v>
      </c>
      <c r="M316" t="s">
        <v>920</v>
      </c>
      <c r="N316" s="2" t="s">
        <v>923</v>
      </c>
    </row>
    <row r="317" spans="1:14" ht="15.75" x14ac:dyDescent="0.3">
      <c r="A317" s="5">
        <v>315</v>
      </c>
      <c r="B317" s="1" t="s">
        <v>494</v>
      </c>
      <c r="C317" s="1">
        <v>3657</v>
      </c>
      <c r="D317" s="1" t="str">
        <f>_xlfn.XLOOKUP(C317,DOP!K:K,DOP!H:H)</f>
        <v>Federal</v>
      </c>
      <c r="E317" s="1">
        <f t="shared" si="4"/>
        <v>1</v>
      </c>
      <c r="F317" s="3" t="s">
        <v>259</v>
      </c>
      <c r="G317" s="1" t="s">
        <v>260</v>
      </c>
      <c r="H317" s="5" t="s">
        <v>58</v>
      </c>
      <c r="I317" s="5">
        <v>25</v>
      </c>
      <c r="J317" s="7">
        <v>20000</v>
      </c>
      <c r="K317" s="7">
        <v>3950</v>
      </c>
      <c r="L317" t="s">
        <v>1030</v>
      </c>
      <c r="M317" t="s">
        <v>920</v>
      </c>
      <c r="N317" s="2" t="s">
        <v>923</v>
      </c>
    </row>
    <row r="318" spans="1:14" ht="15.75" x14ac:dyDescent="0.3">
      <c r="A318" s="5">
        <v>316</v>
      </c>
      <c r="B318" s="1" t="s">
        <v>494</v>
      </c>
      <c r="C318" s="1">
        <v>5003</v>
      </c>
      <c r="D318" s="1" t="str">
        <f>_xlfn.XLOOKUP(C318,DOP!K:K,DOP!H:H)</f>
        <v>Federal</v>
      </c>
      <c r="E318" s="1">
        <f t="shared" si="4"/>
        <v>1</v>
      </c>
      <c r="F318" s="3" t="s">
        <v>267</v>
      </c>
      <c r="G318" s="1" t="s">
        <v>268</v>
      </c>
      <c r="H318" s="5" t="s">
        <v>58</v>
      </c>
      <c r="I318" s="5">
        <v>25</v>
      </c>
      <c r="J318" s="7">
        <v>20000</v>
      </c>
      <c r="K318" s="7">
        <v>3950</v>
      </c>
      <c r="L318" t="s">
        <v>1030</v>
      </c>
      <c r="M318" t="s">
        <v>920</v>
      </c>
      <c r="N318" s="2" t="s">
        <v>923</v>
      </c>
    </row>
    <row r="319" spans="1:14" ht="15.75" x14ac:dyDescent="0.3">
      <c r="A319" s="5">
        <v>317</v>
      </c>
      <c r="B319" s="1" t="s">
        <v>93</v>
      </c>
      <c r="C319" s="1">
        <v>5195</v>
      </c>
      <c r="D319" s="1" t="str">
        <f>_xlfn.XLOOKUP(C319,DOP!K:K,DOP!H:H)</f>
        <v>Estatal</v>
      </c>
      <c r="E319" s="1">
        <f t="shared" si="4"/>
        <v>1</v>
      </c>
      <c r="F319" s="3" t="s">
        <v>388</v>
      </c>
      <c r="G319" s="1" t="s">
        <v>389</v>
      </c>
      <c r="H319" s="5" t="s">
        <v>879</v>
      </c>
      <c r="I319" s="5">
        <v>25</v>
      </c>
      <c r="J319" s="7">
        <v>20000</v>
      </c>
      <c r="K319" s="7">
        <v>3950</v>
      </c>
      <c r="L319" t="s">
        <v>1030</v>
      </c>
      <c r="M319" t="s">
        <v>920</v>
      </c>
      <c r="N319" s="2" t="s">
        <v>923</v>
      </c>
    </row>
    <row r="320" spans="1:14" ht="15.75" x14ac:dyDescent="0.3">
      <c r="A320" s="5">
        <v>318</v>
      </c>
      <c r="B320" s="1" t="s">
        <v>93</v>
      </c>
      <c r="C320" s="1">
        <v>5330</v>
      </c>
      <c r="D320" s="1" t="str">
        <f>_xlfn.XLOOKUP(C320,DOP!K:K,DOP!H:H)</f>
        <v>Estatal</v>
      </c>
      <c r="E320" s="1">
        <f t="shared" si="4"/>
        <v>1</v>
      </c>
      <c r="F320" s="3" t="s">
        <v>398</v>
      </c>
      <c r="G320" s="1" t="s">
        <v>399</v>
      </c>
      <c r="H320" s="5" t="s">
        <v>879</v>
      </c>
      <c r="I320" s="5">
        <v>25</v>
      </c>
      <c r="J320" s="7">
        <v>20000</v>
      </c>
      <c r="K320" s="7">
        <v>3950</v>
      </c>
      <c r="L320" t="s">
        <v>1030</v>
      </c>
      <c r="M320" t="s">
        <v>920</v>
      </c>
      <c r="N320" s="2" t="s">
        <v>923</v>
      </c>
    </row>
    <row r="321" spans="1:14" ht="15.75" x14ac:dyDescent="0.3">
      <c r="A321" s="5">
        <v>319</v>
      </c>
      <c r="B321" s="1" t="s">
        <v>11</v>
      </c>
      <c r="C321" s="1">
        <v>5063</v>
      </c>
      <c r="D321" s="1" t="str">
        <f>_xlfn.XLOOKUP(C321,DOP!K:K,DOP!H:H)</f>
        <v>Estatal</v>
      </c>
      <c r="E321" s="1">
        <f t="shared" si="4"/>
        <v>1</v>
      </c>
      <c r="F321" s="3" t="s">
        <v>404</v>
      </c>
      <c r="G321" s="1" t="s">
        <v>405</v>
      </c>
      <c r="H321" s="5" t="s">
        <v>879</v>
      </c>
      <c r="I321" s="5">
        <v>25</v>
      </c>
      <c r="J321" s="7">
        <v>20000</v>
      </c>
      <c r="K321" s="7">
        <v>3950</v>
      </c>
      <c r="L321" t="s">
        <v>1030</v>
      </c>
      <c r="M321" t="s">
        <v>920</v>
      </c>
      <c r="N321" s="2" t="s">
        <v>923</v>
      </c>
    </row>
    <row r="322" spans="1:14" ht="15.75" x14ac:dyDescent="0.3">
      <c r="A322" s="5">
        <v>320</v>
      </c>
      <c r="B322" s="6" t="s">
        <v>157</v>
      </c>
      <c r="C322" s="1">
        <v>5458</v>
      </c>
      <c r="D322" s="1" t="str">
        <f>_xlfn.XLOOKUP(C322,DOP!K:K,DOP!H:H)</f>
        <v>Estatal</v>
      </c>
      <c r="E322" s="1">
        <f t="shared" si="4"/>
        <v>1</v>
      </c>
      <c r="F322" s="3" t="s">
        <v>432</v>
      </c>
      <c r="G322" s="1" t="s">
        <v>433</v>
      </c>
      <c r="H322" s="5" t="s">
        <v>879</v>
      </c>
      <c r="I322" s="5">
        <v>25</v>
      </c>
      <c r="J322" s="7">
        <v>20000</v>
      </c>
      <c r="K322" s="7">
        <v>3950</v>
      </c>
      <c r="L322" t="s">
        <v>1030</v>
      </c>
      <c r="M322" t="s">
        <v>920</v>
      </c>
      <c r="N322" s="2" t="s">
        <v>923</v>
      </c>
    </row>
    <row r="323" spans="1:14" ht="15.75" x14ac:dyDescent="0.3">
      <c r="A323" s="5">
        <v>321</v>
      </c>
      <c r="B323" s="1" t="s">
        <v>69</v>
      </c>
      <c r="C323" s="1">
        <v>5227</v>
      </c>
      <c r="D323" s="1" t="str">
        <f>_xlfn.XLOOKUP(C323,DOP!K:K,DOP!H:H)</f>
        <v>Estatal</v>
      </c>
      <c r="E323" s="1">
        <f t="shared" si="4"/>
        <v>1</v>
      </c>
      <c r="F323" s="3" t="s">
        <v>446</v>
      </c>
      <c r="G323" s="1" t="s">
        <v>447</v>
      </c>
      <c r="H323" s="5" t="s">
        <v>879</v>
      </c>
      <c r="I323" s="5">
        <v>25</v>
      </c>
      <c r="J323" s="7">
        <v>20000</v>
      </c>
      <c r="K323" s="7">
        <v>3950</v>
      </c>
      <c r="L323" t="s">
        <v>1030</v>
      </c>
      <c r="M323" t="s">
        <v>920</v>
      </c>
      <c r="N323" s="2" t="s">
        <v>923</v>
      </c>
    </row>
    <row r="324" spans="1:14" ht="15.75" x14ac:dyDescent="0.3">
      <c r="A324" s="5">
        <v>322</v>
      </c>
      <c r="B324" s="1" t="s">
        <v>69</v>
      </c>
      <c r="C324" s="1">
        <v>5507</v>
      </c>
      <c r="D324" s="1" t="str">
        <f>_xlfn.XLOOKUP(C324,DOP!K:K,DOP!H:H)</f>
        <v>Estatal</v>
      </c>
      <c r="E324" s="1">
        <f t="shared" ref="E324:E387" si="5">COUNTIF(C:C,C324)</f>
        <v>1</v>
      </c>
      <c r="F324" s="3" t="s">
        <v>450</v>
      </c>
      <c r="G324" s="1" t="s">
        <v>451</v>
      </c>
      <c r="H324" s="5" t="s">
        <v>879</v>
      </c>
      <c r="I324" s="5">
        <v>25</v>
      </c>
      <c r="J324" s="7">
        <v>20000</v>
      </c>
      <c r="K324" s="7">
        <v>3950</v>
      </c>
      <c r="L324" t="s">
        <v>1030</v>
      </c>
      <c r="M324" t="s">
        <v>920</v>
      </c>
      <c r="N324" s="2" t="s">
        <v>923</v>
      </c>
    </row>
    <row r="325" spans="1:14" ht="15.75" x14ac:dyDescent="0.3">
      <c r="A325" s="5">
        <v>323</v>
      </c>
      <c r="B325" s="1" t="s">
        <v>61</v>
      </c>
      <c r="C325" s="1">
        <v>5365</v>
      </c>
      <c r="D325" s="1" t="str">
        <f>_xlfn.XLOOKUP(C325,DOP!K:K,DOP!H:H)</f>
        <v>Estatal</v>
      </c>
      <c r="E325" s="1">
        <f t="shared" si="5"/>
        <v>1</v>
      </c>
      <c r="F325" s="3" t="s">
        <v>478</v>
      </c>
      <c r="G325" s="1" t="s">
        <v>479</v>
      </c>
      <c r="H325" s="5" t="s">
        <v>879</v>
      </c>
      <c r="I325" s="5">
        <v>25</v>
      </c>
      <c r="J325" s="7">
        <v>20000</v>
      </c>
      <c r="K325" s="7">
        <v>3950</v>
      </c>
      <c r="L325" t="s">
        <v>1030</v>
      </c>
      <c r="M325" t="s">
        <v>920</v>
      </c>
      <c r="N325" s="2" t="s">
        <v>923</v>
      </c>
    </row>
    <row r="326" spans="1:14" ht="15.75" x14ac:dyDescent="0.3">
      <c r="A326" s="5">
        <v>324</v>
      </c>
      <c r="B326" s="1" t="s">
        <v>494</v>
      </c>
      <c r="C326" s="1">
        <v>5154</v>
      </c>
      <c r="D326" s="1" t="str">
        <f>_xlfn.XLOOKUP(C326,DOP!K:K,DOP!H:H)</f>
        <v>Estatal</v>
      </c>
      <c r="E326" s="1">
        <f t="shared" si="5"/>
        <v>1</v>
      </c>
      <c r="F326" s="3" t="s">
        <v>497</v>
      </c>
      <c r="G326" s="1" t="s">
        <v>498</v>
      </c>
      <c r="H326" s="5" t="s">
        <v>879</v>
      </c>
      <c r="I326" s="5">
        <v>25</v>
      </c>
      <c r="J326" s="7">
        <v>20000</v>
      </c>
      <c r="K326" s="7">
        <v>3950</v>
      </c>
      <c r="L326" t="s">
        <v>1030</v>
      </c>
      <c r="M326" t="s">
        <v>920</v>
      </c>
      <c r="N326" s="2" t="s">
        <v>923</v>
      </c>
    </row>
    <row r="327" spans="1:14" ht="15.75" x14ac:dyDescent="0.3">
      <c r="A327" s="5">
        <v>325</v>
      </c>
      <c r="B327" s="1" t="s">
        <v>494</v>
      </c>
      <c r="C327" s="1">
        <v>5175</v>
      </c>
      <c r="D327" s="1" t="str">
        <f>_xlfn.XLOOKUP(C327,DOP!K:K,DOP!H:H)</f>
        <v>Estatal</v>
      </c>
      <c r="E327" s="1">
        <f t="shared" si="5"/>
        <v>1</v>
      </c>
      <c r="F327" s="3" t="s">
        <v>499</v>
      </c>
      <c r="G327" s="1" t="s">
        <v>500</v>
      </c>
      <c r="H327" s="5" t="s">
        <v>879</v>
      </c>
      <c r="I327" s="5">
        <v>25</v>
      </c>
      <c r="J327" s="7">
        <v>20000</v>
      </c>
      <c r="K327" s="7">
        <v>3950</v>
      </c>
      <c r="L327" t="s">
        <v>1030</v>
      </c>
      <c r="M327" t="s">
        <v>920</v>
      </c>
      <c r="N327" s="2" t="s">
        <v>923</v>
      </c>
    </row>
    <row r="328" spans="1:14" ht="15.75" x14ac:dyDescent="0.3">
      <c r="A328" s="5">
        <v>326</v>
      </c>
      <c r="B328" s="1" t="s">
        <v>494</v>
      </c>
      <c r="C328" s="1">
        <v>5194</v>
      </c>
      <c r="D328" s="1" t="str">
        <f>_xlfn.XLOOKUP(C328,DOP!K:K,DOP!H:H)</f>
        <v>Estatal</v>
      </c>
      <c r="E328" s="1">
        <f t="shared" si="5"/>
        <v>1</v>
      </c>
      <c r="F328" s="3" t="s">
        <v>501</v>
      </c>
      <c r="G328" s="1" t="s">
        <v>502</v>
      </c>
      <c r="H328" s="5" t="s">
        <v>879</v>
      </c>
      <c r="I328" s="5">
        <v>25</v>
      </c>
      <c r="J328" s="7">
        <v>20000</v>
      </c>
      <c r="K328" s="7">
        <v>3950</v>
      </c>
      <c r="L328" t="s">
        <v>1030</v>
      </c>
      <c r="M328" t="s">
        <v>920</v>
      </c>
      <c r="N328" s="2" t="s">
        <v>923</v>
      </c>
    </row>
    <row r="329" spans="1:14" ht="15.75" x14ac:dyDescent="0.3">
      <c r="A329" s="5">
        <v>327</v>
      </c>
      <c r="B329" s="1" t="s">
        <v>494</v>
      </c>
      <c r="C329" s="1">
        <v>5240</v>
      </c>
      <c r="D329" s="1" t="str">
        <f>_xlfn.XLOOKUP(C329,DOP!K:K,DOP!H:H)</f>
        <v>Estatal</v>
      </c>
      <c r="E329" s="1">
        <f t="shared" si="5"/>
        <v>1</v>
      </c>
      <c r="F329" s="3" t="s">
        <v>503</v>
      </c>
      <c r="G329" s="1" t="s">
        <v>504</v>
      </c>
      <c r="H329" s="5" t="s">
        <v>879</v>
      </c>
      <c r="I329" s="5">
        <v>25</v>
      </c>
      <c r="J329" s="7">
        <v>20000</v>
      </c>
      <c r="K329" s="7">
        <v>3950</v>
      </c>
      <c r="L329" t="s">
        <v>1030</v>
      </c>
      <c r="M329" t="s">
        <v>920</v>
      </c>
      <c r="N329" s="2" t="s">
        <v>923</v>
      </c>
    </row>
    <row r="330" spans="1:14" ht="15.75" x14ac:dyDescent="0.3">
      <c r="A330" s="5">
        <v>328</v>
      </c>
      <c r="B330" s="1" t="s">
        <v>494</v>
      </c>
      <c r="C330" s="1">
        <v>5388</v>
      </c>
      <c r="D330" s="1" t="str">
        <f>_xlfn.XLOOKUP(C330,DOP!K:K,DOP!H:H)</f>
        <v>Estatal</v>
      </c>
      <c r="E330" s="1">
        <f t="shared" si="5"/>
        <v>1</v>
      </c>
      <c r="F330" s="3" t="s">
        <v>505</v>
      </c>
      <c r="G330" s="1" t="s">
        <v>506</v>
      </c>
      <c r="H330" s="5" t="s">
        <v>879</v>
      </c>
      <c r="I330" s="5">
        <v>25</v>
      </c>
      <c r="J330" s="7">
        <v>20000</v>
      </c>
      <c r="K330" s="7">
        <v>3950</v>
      </c>
      <c r="L330" t="s">
        <v>1030</v>
      </c>
      <c r="M330" t="s">
        <v>920</v>
      </c>
      <c r="N330" s="2" t="s">
        <v>923</v>
      </c>
    </row>
    <row r="331" spans="1:14" ht="15.75" x14ac:dyDescent="0.3">
      <c r="A331" s="5">
        <v>329</v>
      </c>
      <c r="B331" s="1" t="s">
        <v>494</v>
      </c>
      <c r="C331" s="1">
        <v>5393</v>
      </c>
      <c r="D331" s="1" t="str">
        <f>_xlfn.XLOOKUP(C331,DOP!K:K,DOP!H:H)</f>
        <v>Estatal</v>
      </c>
      <c r="E331" s="1">
        <f t="shared" si="5"/>
        <v>1</v>
      </c>
      <c r="F331" s="3" t="s">
        <v>507</v>
      </c>
      <c r="G331" s="1" t="s">
        <v>508</v>
      </c>
      <c r="H331" s="5" t="s">
        <v>879</v>
      </c>
      <c r="I331" s="5">
        <v>25</v>
      </c>
      <c r="J331" s="7">
        <v>20000</v>
      </c>
      <c r="K331" s="7">
        <v>3950</v>
      </c>
      <c r="L331" t="s">
        <v>1030</v>
      </c>
      <c r="M331" t="s">
        <v>920</v>
      </c>
      <c r="N331" s="2" t="s">
        <v>923</v>
      </c>
    </row>
    <row r="332" spans="1:14" ht="15.75" x14ac:dyDescent="0.3">
      <c r="A332" s="5">
        <v>330</v>
      </c>
      <c r="B332" s="1" t="s">
        <v>494</v>
      </c>
      <c r="C332" s="1">
        <v>5437</v>
      </c>
      <c r="D332" s="1" t="str">
        <f>_xlfn.XLOOKUP(C332,DOP!K:K,DOP!H:H)</f>
        <v>Estatal</v>
      </c>
      <c r="E332" s="1">
        <f t="shared" si="5"/>
        <v>1</v>
      </c>
      <c r="F332" s="3" t="s">
        <v>509</v>
      </c>
      <c r="G332" s="1" t="s">
        <v>510</v>
      </c>
      <c r="H332" s="5" t="s">
        <v>879</v>
      </c>
      <c r="I332" s="5">
        <v>25</v>
      </c>
      <c r="J332" s="7">
        <v>20000</v>
      </c>
      <c r="K332" s="7">
        <v>3950</v>
      </c>
      <c r="L332" t="s">
        <v>1030</v>
      </c>
      <c r="M332" t="s">
        <v>920</v>
      </c>
      <c r="N332" s="2" t="s">
        <v>923</v>
      </c>
    </row>
    <row r="333" spans="1:14" ht="15.75" x14ac:dyDescent="0.3">
      <c r="A333" s="5">
        <v>331</v>
      </c>
      <c r="B333" s="1" t="s">
        <v>154</v>
      </c>
      <c r="C333" s="1">
        <v>182</v>
      </c>
      <c r="D333" s="1" t="str">
        <f>_xlfn.XLOOKUP(C333,DOP!K:K,DOP!H:H)</f>
        <v>Federal</v>
      </c>
      <c r="E333" s="1">
        <f t="shared" si="5"/>
        <v>1</v>
      </c>
      <c r="F333" s="3" t="s">
        <v>587</v>
      </c>
      <c r="G333" s="1" t="s">
        <v>588</v>
      </c>
      <c r="H333" s="5" t="s">
        <v>58</v>
      </c>
      <c r="I333" s="5">
        <v>30</v>
      </c>
      <c r="J333" s="7">
        <v>25000</v>
      </c>
      <c r="K333" s="7">
        <v>4450</v>
      </c>
      <c r="L333" t="s">
        <v>1030</v>
      </c>
      <c r="M333" t="s">
        <v>920</v>
      </c>
      <c r="N333" s="2" t="s">
        <v>923</v>
      </c>
    </row>
    <row r="334" spans="1:14" ht="15.75" x14ac:dyDescent="0.3">
      <c r="A334" s="5">
        <v>332</v>
      </c>
      <c r="B334" s="1" t="s">
        <v>69</v>
      </c>
      <c r="C334" s="1">
        <v>2183</v>
      </c>
      <c r="D334" s="1" t="str">
        <f>_xlfn.XLOOKUP(C334,DOP!K:K,DOP!H:H)</f>
        <v>Federal</v>
      </c>
      <c r="E334" s="1">
        <f t="shared" si="5"/>
        <v>1</v>
      </c>
      <c r="F334" s="3" t="s">
        <v>611</v>
      </c>
      <c r="G334" s="1" t="s">
        <v>612</v>
      </c>
      <c r="H334" s="5" t="s">
        <v>58</v>
      </c>
      <c r="I334" s="5">
        <v>30</v>
      </c>
      <c r="J334" s="7">
        <v>25000</v>
      </c>
      <c r="K334" s="7">
        <v>4450</v>
      </c>
      <c r="L334" t="s">
        <v>1030</v>
      </c>
      <c r="M334" t="s">
        <v>920</v>
      </c>
      <c r="N334" s="2" t="s">
        <v>923</v>
      </c>
    </row>
    <row r="335" spans="1:14" ht="15.75" x14ac:dyDescent="0.3">
      <c r="A335" s="5">
        <v>333</v>
      </c>
      <c r="B335" s="1" t="s">
        <v>494</v>
      </c>
      <c r="C335" s="1">
        <v>2346</v>
      </c>
      <c r="D335" s="1" t="str">
        <f>_xlfn.XLOOKUP(C335,DOP!K:K,DOP!H:H)</f>
        <v>Federal</v>
      </c>
      <c r="E335" s="1">
        <f t="shared" si="5"/>
        <v>1</v>
      </c>
      <c r="F335" s="3" t="s">
        <v>655</v>
      </c>
      <c r="G335" s="1" t="s">
        <v>656</v>
      </c>
      <c r="H335" s="5" t="s">
        <v>58</v>
      </c>
      <c r="I335" s="5">
        <v>30</v>
      </c>
      <c r="J335" s="7">
        <v>25000</v>
      </c>
      <c r="K335" s="7">
        <v>4450</v>
      </c>
      <c r="L335" t="s">
        <v>1030</v>
      </c>
      <c r="M335" t="s">
        <v>920</v>
      </c>
      <c r="N335" s="2" t="s">
        <v>923</v>
      </c>
    </row>
    <row r="336" spans="1:14" ht="15.75" x14ac:dyDescent="0.3">
      <c r="A336" s="5">
        <v>334</v>
      </c>
      <c r="B336" s="1" t="s">
        <v>69</v>
      </c>
      <c r="C336" s="1">
        <v>5419</v>
      </c>
      <c r="D336" s="1" t="str">
        <f>_xlfn.XLOOKUP(C336,DOP!K:K,DOP!H:H)</f>
        <v>Estatal</v>
      </c>
      <c r="E336" s="1">
        <f t="shared" si="5"/>
        <v>1</v>
      </c>
      <c r="F336" s="3" t="s">
        <v>687</v>
      </c>
      <c r="G336" s="1" t="s">
        <v>688</v>
      </c>
      <c r="H336" s="5" t="s">
        <v>879</v>
      </c>
      <c r="I336" s="5">
        <v>30</v>
      </c>
      <c r="J336" s="7">
        <v>25000</v>
      </c>
      <c r="K336" s="7">
        <v>4450</v>
      </c>
      <c r="L336" t="s">
        <v>1030</v>
      </c>
      <c r="M336" t="s">
        <v>920</v>
      </c>
      <c r="N336" s="2" t="s">
        <v>923</v>
      </c>
    </row>
    <row r="337" spans="1:14" ht="15.75" x14ac:dyDescent="0.3">
      <c r="A337" s="5">
        <v>335</v>
      </c>
      <c r="B337" s="1" t="s">
        <v>93</v>
      </c>
      <c r="C337" s="1">
        <v>4596</v>
      </c>
      <c r="D337" s="1" t="str">
        <f>_xlfn.XLOOKUP(C337,DOP!K:K,DOP!H:H)</f>
        <v>Federal</v>
      </c>
      <c r="E337" s="1">
        <f t="shared" si="5"/>
        <v>1</v>
      </c>
      <c r="F337" s="3" t="s">
        <v>699</v>
      </c>
      <c r="G337" s="1" t="s">
        <v>700</v>
      </c>
      <c r="H337" s="5" t="s">
        <v>58</v>
      </c>
      <c r="I337" s="5">
        <v>35</v>
      </c>
      <c r="J337" s="7">
        <v>30000</v>
      </c>
      <c r="K337" s="7">
        <v>5880</v>
      </c>
      <c r="L337" t="s">
        <v>1030</v>
      </c>
      <c r="M337" t="s">
        <v>920</v>
      </c>
      <c r="N337" s="2" t="s">
        <v>923</v>
      </c>
    </row>
    <row r="338" spans="1:14" ht="15.75" x14ac:dyDescent="0.3">
      <c r="A338" s="5">
        <v>336</v>
      </c>
      <c r="B338" s="6" t="s">
        <v>877</v>
      </c>
      <c r="C338" s="1">
        <v>1159</v>
      </c>
      <c r="D338" s="1" t="str">
        <f>_xlfn.XLOOKUP(C338,DOP!K:K,DOP!H:H)</f>
        <v>Federal</v>
      </c>
      <c r="E338" s="1">
        <f t="shared" si="5"/>
        <v>1</v>
      </c>
      <c r="F338" s="3" t="s">
        <v>705</v>
      </c>
      <c r="G338" s="1" t="s">
        <v>706</v>
      </c>
      <c r="H338" s="5" t="s">
        <v>58</v>
      </c>
      <c r="I338" s="5">
        <v>35</v>
      </c>
      <c r="J338" s="7">
        <v>30000</v>
      </c>
      <c r="K338" s="7">
        <v>5880</v>
      </c>
      <c r="L338" t="s">
        <v>1030</v>
      </c>
      <c r="M338" t="s">
        <v>920</v>
      </c>
      <c r="N338" s="2" t="s">
        <v>923</v>
      </c>
    </row>
    <row r="339" spans="1:14" ht="15.75" x14ac:dyDescent="0.3">
      <c r="A339" s="5">
        <v>337</v>
      </c>
      <c r="B339" s="1" t="s">
        <v>69</v>
      </c>
      <c r="C339" s="1">
        <v>3205</v>
      </c>
      <c r="D339" s="1" t="str">
        <f>_xlfn.XLOOKUP(C339,DOP!K:K,DOP!H:H)</f>
        <v>Federal</v>
      </c>
      <c r="E339" s="1">
        <f t="shared" si="5"/>
        <v>1</v>
      </c>
      <c r="F339" s="3" t="s">
        <v>867</v>
      </c>
      <c r="G339" s="1" t="s">
        <v>868</v>
      </c>
      <c r="H339" s="5" t="s">
        <v>58</v>
      </c>
      <c r="I339" s="5">
        <v>45</v>
      </c>
      <c r="J339" s="7">
        <v>55000</v>
      </c>
      <c r="K339" s="7">
        <v>7000</v>
      </c>
      <c r="L339" t="s">
        <v>1030</v>
      </c>
      <c r="M339" t="s">
        <v>920</v>
      </c>
      <c r="N339" s="2" t="s">
        <v>923</v>
      </c>
    </row>
    <row r="340" spans="1:14" ht="15.75" x14ac:dyDescent="0.3">
      <c r="A340" s="5">
        <v>338</v>
      </c>
      <c r="B340" s="6" t="s">
        <v>877</v>
      </c>
      <c r="C340" s="1">
        <v>1690</v>
      </c>
      <c r="D340" s="1" t="str">
        <f>_xlfn.XLOOKUP(C340,DOP!K:K,DOP!H:H)</f>
        <v>Federal</v>
      </c>
      <c r="E340" s="1">
        <f t="shared" si="5"/>
        <v>1</v>
      </c>
      <c r="F340" s="3" t="s">
        <v>91</v>
      </c>
      <c r="G340" s="1" t="s">
        <v>92</v>
      </c>
      <c r="H340" s="5" t="s">
        <v>58</v>
      </c>
      <c r="I340" s="5">
        <v>25</v>
      </c>
      <c r="J340" s="7">
        <v>20000</v>
      </c>
      <c r="K340" s="7">
        <v>3950</v>
      </c>
      <c r="L340" t="s">
        <v>929</v>
      </c>
      <c r="M340" t="s">
        <v>920</v>
      </c>
      <c r="N340" s="2" t="s">
        <v>922</v>
      </c>
    </row>
    <row r="341" spans="1:14" ht="15.75" x14ac:dyDescent="0.3">
      <c r="A341" s="5">
        <v>339</v>
      </c>
      <c r="B341" s="1" t="s">
        <v>69</v>
      </c>
      <c r="C341" s="1">
        <v>2476</v>
      </c>
      <c r="D341" s="1" t="str">
        <f>_xlfn.XLOOKUP(C341,DOP!K:K,DOP!H:H)</f>
        <v>Federal</v>
      </c>
      <c r="E341" s="1">
        <f t="shared" si="5"/>
        <v>1</v>
      </c>
      <c r="F341" s="3" t="s">
        <v>186</v>
      </c>
      <c r="G341" s="1" t="s">
        <v>187</v>
      </c>
      <c r="H341" s="5" t="s">
        <v>58</v>
      </c>
      <c r="I341" s="5">
        <v>25</v>
      </c>
      <c r="J341" s="7">
        <v>20000</v>
      </c>
      <c r="K341" s="7">
        <v>3950</v>
      </c>
      <c r="L341" t="s">
        <v>929</v>
      </c>
      <c r="M341" t="s">
        <v>920</v>
      </c>
      <c r="N341" s="2" t="s">
        <v>922</v>
      </c>
    </row>
    <row r="342" spans="1:14" ht="15.75" x14ac:dyDescent="0.3">
      <c r="A342" s="5">
        <v>340</v>
      </c>
      <c r="B342" s="1" t="s">
        <v>69</v>
      </c>
      <c r="C342" s="1">
        <v>4011</v>
      </c>
      <c r="D342" s="1" t="str">
        <f>_xlfn.XLOOKUP(C342,DOP!K:K,DOP!H:H)</f>
        <v>Federal</v>
      </c>
      <c r="E342" s="1">
        <f t="shared" si="5"/>
        <v>1</v>
      </c>
      <c r="F342" s="3" t="s">
        <v>758</v>
      </c>
      <c r="G342" s="1" t="s">
        <v>759</v>
      </c>
      <c r="H342" s="5" t="s">
        <v>58</v>
      </c>
      <c r="I342" s="5">
        <v>35</v>
      </c>
      <c r="J342" s="7">
        <v>30000</v>
      </c>
      <c r="K342" s="7">
        <v>5880</v>
      </c>
      <c r="L342" t="s">
        <v>929</v>
      </c>
      <c r="M342" t="s">
        <v>920</v>
      </c>
      <c r="N342" s="2" t="s">
        <v>922</v>
      </c>
    </row>
    <row r="343" spans="1:14" ht="15.75" x14ac:dyDescent="0.3">
      <c r="A343" s="5">
        <v>341</v>
      </c>
      <c r="B343" s="1" t="s">
        <v>61</v>
      </c>
      <c r="C343" s="1">
        <v>2430</v>
      </c>
      <c r="D343" s="1" t="str">
        <f>_xlfn.XLOOKUP(C343,DOP!K:K,DOP!H:H)</f>
        <v>Federal</v>
      </c>
      <c r="E343" s="1">
        <f t="shared" si="5"/>
        <v>1</v>
      </c>
      <c r="F343" s="3" t="s">
        <v>805</v>
      </c>
      <c r="G343" s="1" t="s">
        <v>806</v>
      </c>
      <c r="H343" s="5" t="s">
        <v>58</v>
      </c>
      <c r="I343" s="5">
        <v>35</v>
      </c>
      <c r="J343" s="7">
        <v>30000</v>
      </c>
      <c r="K343" s="7">
        <v>5880</v>
      </c>
      <c r="L343" t="s">
        <v>929</v>
      </c>
      <c r="M343" t="s">
        <v>920</v>
      </c>
      <c r="N343" s="2" t="s">
        <v>922</v>
      </c>
    </row>
    <row r="344" spans="1:14" ht="15.75" x14ac:dyDescent="0.3">
      <c r="A344" s="5">
        <v>342</v>
      </c>
      <c r="B344" s="1" t="s">
        <v>72</v>
      </c>
      <c r="C344" s="1">
        <v>2781</v>
      </c>
      <c r="D344" s="1" t="str">
        <f>_xlfn.XLOOKUP(C344,DOP!K:K,DOP!H:H)</f>
        <v>Federal</v>
      </c>
      <c r="E344" s="1">
        <f t="shared" si="5"/>
        <v>1</v>
      </c>
      <c r="F344" s="3" t="s">
        <v>857</v>
      </c>
      <c r="G344" s="1" t="s">
        <v>858</v>
      </c>
      <c r="H344" s="5" t="s">
        <v>58</v>
      </c>
      <c r="I344" s="5">
        <v>40</v>
      </c>
      <c r="J344" s="7">
        <v>50000</v>
      </c>
      <c r="K344" s="7">
        <v>7000</v>
      </c>
      <c r="L344" t="s">
        <v>929</v>
      </c>
      <c r="M344" t="s">
        <v>920</v>
      </c>
      <c r="N344" s="2" t="s">
        <v>922</v>
      </c>
    </row>
    <row r="345" spans="1:14" ht="15.75" x14ac:dyDescent="0.3">
      <c r="A345" s="5">
        <v>343</v>
      </c>
      <c r="B345" s="1" t="s">
        <v>11</v>
      </c>
      <c r="C345" s="1">
        <v>2056</v>
      </c>
      <c r="D345" s="1" t="str">
        <f>_xlfn.XLOOKUP(C345,DOP!K:K,DOP!H:H)</f>
        <v>Federal</v>
      </c>
      <c r="E345" s="1">
        <f t="shared" si="5"/>
        <v>1</v>
      </c>
      <c r="F345" s="3" t="s">
        <v>863</v>
      </c>
      <c r="G345" s="1" t="s">
        <v>864</v>
      </c>
      <c r="H345" s="5" t="s">
        <v>58</v>
      </c>
      <c r="I345" s="5">
        <v>45</v>
      </c>
      <c r="J345" s="7">
        <v>55000</v>
      </c>
      <c r="K345" s="7">
        <v>7000</v>
      </c>
      <c r="L345" t="s">
        <v>929</v>
      </c>
      <c r="M345" t="s">
        <v>920</v>
      </c>
      <c r="N345" s="2" t="s">
        <v>922</v>
      </c>
    </row>
    <row r="346" spans="1:14" ht="15.75" x14ac:dyDescent="0.3">
      <c r="A346" s="5">
        <v>344</v>
      </c>
      <c r="B346" s="1" t="s">
        <v>11</v>
      </c>
      <c r="C346" s="1">
        <v>691</v>
      </c>
      <c r="D346" s="1" t="str">
        <f>_xlfn.XLOOKUP(C346,DOP!K:K,DOP!H:H)</f>
        <v>Federal</v>
      </c>
      <c r="E346" s="1">
        <f t="shared" si="5"/>
        <v>1</v>
      </c>
      <c r="F346" s="3" t="s">
        <v>573</v>
      </c>
      <c r="G346" s="1" t="s">
        <v>574</v>
      </c>
      <c r="H346" s="5" t="s">
        <v>58</v>
      </c>
      <c r="I346" s="5">
        <v>30</v>
      </c>
      <c r="J346" s="7">
        <v>25000</v>
      </c>
      <c r="K346" s="7">
        <v>4450</v>
      </c>
      <c r="L346" t="s">
        <v>930</v>
      </c>
      <c r="M346" t="s">
        <v>920</v>
      </c>
      <c r="N346" s="2" t="s">
        <v>924</v>
      </c>
    </row>
    <row r="347" spans="1:14" ht="15.75" x14ac:dyDescent="0.3">
      <c r="A347" s="5">
        <v>345</v>
      </c>
      <c r="B347" s="1" t="s">
        <v>69</v>
      </c>
      <c r="C347" s="1">
        <v>266</v>
      </c>
      <c r="D347" s="1" t="str">
        <f>_xlfn.XLOOKUP(C347,DOP!K:K,DOP!H:H)</f>
        <v>Federal</v>
      </c>
      <c r="E347" s="1">
        <f t="shared" si="5"/>
        <v>1</v>
      </c>
      <c r="F347" s="3" t="s">
        <v>760</v>
      </c>
      <c r="G347" s="1" t="s">
        <v>761</v>
      </c>
      <c r="H347" s="5" t="s">
        <v>58</v>
      </c>
      <c r="I347" s="5">
        <v>35</v>
      </c>
      <c r="J347" s="7">
        <v>30000</v>
      </c>
      <c r="K347" s="7">
        <v>5880</v>
      </c>
      <c r="L347" t="s">
        <v>930</v>
      </c>
      <c r="M347" t="s">
        <v>920</v>
      </c>
      <c r="N347" s="2" t="s">
        <v>924</v>
      </c>
    </row>
    <row r="348" spans="1:14" ht="15.75" x14ac:dyDescent="0.3">
      <c r="A348" s="5">
        <v>346</v>
      </c>
      <c r="B348" s="1" t="s">
        <v>61</v>
      </c>
      <c r="C348" s="1">
        <v>4243</v>
      </c>
      <c r="D348" s="1" t="str">
        <f>_xlfn.XLOOKUP(C348,DOP!K:K,DOP!H:H)</f>
        <v>Federal</v>
      </c>
      <c r="E348" s="1">
        <f t="shared" si="5"/>
        <v>2</v>
      </c>
      <c r="F348" s="3" t="s">
        <v>809</v>
      </c>
      <c r="G348" s="1" t="s">
        <v>810</v>
      </c>
      <c r="H348" s="5" t="s">
        <v>58</v>
      </c>
      <c r="I348" s="5">
        <v>35</v>
      </c>
      <c r="J348" s="7">
        <v>30000</v>
      </c>
      <c r="K348" s="7">
        <v>5880</v>
      </c>
      <c r="L348" t="s">
        <v>930</v>
      </c>
      <c r="M348" t="s">
        <v>920</v>
      </c>
      <c r="N348" s="2" t="s">
        <v>924</v>
      </c>
    </row>
    <row r="349" spans="1:14" ht="15.75" x14ac:dyDescent="0.3">
      <c r="A349" s="5">
        <v>347</v>
      </c>
      <c r="B349" s="1" t="s">
        <v>69</v>
      </c>
      <c r="C349" s="1">
        <v>4284</v>
      </c>
      <c r="D349" s="1" t="str">
        <f>_xlfn.XLOOKUP(C349,DOP!K:K,DOP!H:H)</f>
        <v>Federal</v>
      </c>
      <c r="E349" s="1">
        <f t="shared" si="5"/>
        <v>1</v>
      </c>
      <c r="F349" s="3" t="s">
        <v>212</v>
      </c>
      <c r="G349" s="1" t="s">
        <v>213</v>
      </c>
      <c r="H349" s="5" t="s">
        <v>58</v>
      </c>
      <c r="I349" s="5">
        <v>25</v>
      </c>
      <c r="J349" s="7">
        <v>20000</v>
      </c>
      <c r="K349" s="7">
        <v>3950</v>
      </c>
      <c r="L349" t="s">
        <v>1030</v>
      </c>
      <c r="M349" t="s">
        <v>920</v>
      </c>
      <c r="N349" s="2" t="s">
        <v>923</v>
      </c>
    </row>
    <row r="350" spans="1:14" ht="15.75" x14ac:dyDescent="0.3">
      <c r="A350" s="5">
        <v>348</v>
      </c>
      <c r="B350" s="1" t="s">
        <v>69</v>
      </c>
      <c r="C350" s="1">
        <v>57</v>
      </c>
      <c r="D350" s="1" t="str">
        <f>_xlfn.XLOOKUP(C350,DOP!K:K,DOP!H:H)</f>
        <v>Federal</v>
      </c>
      <c r="E350" s="1">
        <f t="shared" si="5"/>
        <v>1</v>
      </c>
      <c r="F350" s="3" t="s">
        <v>756</v>
      </c>
      <c r="G350" s="1" t="s">
        <v>757</v>
      </c>
      <c r="H350" s="5" t="s">
        <v>58</v>
      </c>
      <c r="I350" s="5">
        <v>35</v>
      </c>
      <c r="J350" s="7">
        <v>30000</v>
      </c>
      <c r="K350" s="7">
        <v>5880</v>
      </c>
      <c r="L350" t="s">
        <v>1030</v>
      </c>
      <c r="M350" t="s">
        <v>920</v>
      </c>
      <c r="N350" s="2" t="s">
        <v>923</v>
      </c>
    </row>
    <row r="351" spans="1:14" ht="15.75" x14ac:dyDescent="0.3">
      <c r="A351" s="5">
        <v>349</v>
      </c>
      <c r="B351" s="1" t="s">
        <v>11</v>
      </c>
      <c r="C351" s="1">
        <v>2721</v>
      </c>
      <c r="D351" s="1" t="str">
        <f>_xlfn.XLOOKUP(C351,DOP!K:K,DOP!H:H)</f>
        <v>Federal</v>
      </c>
      <c r="E351" s="1">
        <f t="shared" si="5"/>
        <v>1</v>
      </c>
      <c r="F351" s="3" t="s">
        <v>12</v>
      </c>
      <c r="G351" s="1" t="s">
        <v>13</v>
      </c>
      <c r="H351" s="5" t="s">
        <v>58</v>
      </c>
      <c r="I351" s="5">
        <v>20</v>
      </c>
      <c r="J351" s="7">
        <v>15000</v>
      </c>
      <c r="K351" s="7">
        <v>2800</v>
      </c>
      <c r="L351" t="s">
        <v>1029</v>
      </c>
      <c r="M351" t="s">
        <v>925</v>
      </c>
      <c r="N351" s="2" t="s">
        <v>922</v>
      </c>
    </row>
    <row r="352" spans="1:14" ht="15.75" x14ac:dyDescent="0.3">
      <c r="A352" s="5">
        <v>350</v>
      </c>
      <c r="B352" s="1" t="s">
        <v>93</v>
      </c>
      <c r="C352" s="1">
        <v>2751</v>
      </c>
      <c r="D352" s="1" t="str">
        <f>_xlfn.XLOOKUP(C352,DOP!K:K,DOP!H:H)</f>
        <v>Federal</v>
      </c>
      <c r="E352" s="1">
        <f t="shared" si="5"/>
        <v>1</v>
      </c>
      <c r="F352" s="3" t="s">
        <v>537</v>
      </c>
      <c r="G352" s="1" t="s">
        <v>538</v>
      </c>
      <c r="H352" s="5" t="s">
        <v>58</v>
      </c>
      <c r="I352" s="5">
        <v>30</v>
      </c>
      <c r="J352" s="7">
        <v>25000</v>
      </c>
      <c r="K352" s="7">
        <v>4450</v>
      </c>
      <c r="L352" t="s">
        <v>1029</v>
      </c>
      <c r="M352" t="s">
        <v>925</v>
      </c>
      <c r="N352" s="2" t="s">
        <v>922</v>
      </c>
    </row>
    <row r="353" spans="1:14" ht="15.75" x14ac:dyDescent="0.3">
      <c r="A353" s="5">
        <v>351</v>
      </c>
      <c r="B353" s="6" t="s">
        <v>877</v>
      </c>
      <c r="C353" s="1">
        <v>4520</v>
      </c>
      <c r="D353" s="1" t="str">
        <f>_xlfn.XLOOKUP(C353,DOP!K:K,DOP!H:H)</f>
        <v>Federal</v>
      </c>
      <c r="E353" s="1">
        <f t="shared" si="5"/>
        <v>1</v>
      </c>
      <c r="F353" s="3" t="s">
        <v>567</v>
      </c>
      <c r="G353" s="1" t="s">
        <v>568</v>
      </c>
      <c r="H353" s="5" t="s">
        <v>58</v>
      </c>
      <c r="I353" s="5">
        <v>30</v>
      </c>
      <c r="J353" s="7">
        <v>25000</v>
      </c>
      <c r="K353" s="7">
        <v>4450</v>
      </c>
      <c r="L353" t="s">
        <v>1029</v>
      </c>
      <c r="M353" t="s">
        <v>925</v>
      </c>
      <c r="N353" s="2" t="s">
        <v>922</v>
      </c>
    </row>
    <row r="354" spans="1:14" ht="15.75" x14ac:dyDescent="0.3">
      <c r="A354" s="5">
        <v>352</v>
      </c>
      <c r="B354" s="1" t="s">
        <v>72</v>
      </c>
      <c r="C354" s="1">
        <v>2728</v>
      </c>
      <c r="D354" s="1" t="str">
        <f>_xlfn.XLOOKUP(C354,DOP!K:K,DOP!H:H)</f>
        <v>Federal</v>
      </c>
      <c r="E354" s="1">
        <f t="shared" si="5"/>
        <v>1</v>
      </c>
      <c r="F354" s="3" t="s">
        <v>739</v>
      </c>
      <c r="G354" s="1" t="s">
        <v>740</v>
      </c>
      <c r="H354" s="5" t="s">
        <v>58</v>
      </c>
      <c r="I354" s="5">
        <v>35</v>
      </c>
      <c r="J354" s="7">
        <v>30000</v>
      </c>
      <c r="K354" s="7">
        <v>5880</v>
      </c>
      <c r="L354" t="s">
        <v>1029</v>
      </c>
      <c r="M354" t="s">
        <v>925</v>
      </c>
      <c r="N354" s="2" t="s">
        <v>922</v>
      </c>
    </row>
    <row r="355" spans="1:14" ht="15.75" x14ac:dyDescent="0.3">
      <c r="A355" s="5">
        <v>353</v>
      </c>
      <c r="B355" s="6" t="s">
        <v>157</v>
      </c>
      <c r="C355" s="1">
        <v>2853</v>
      </c>
      <c r="D355" s="1" t="str">
        <f>_xlfn.XLOOKUP(C355,DOP!K:K,DOP!H:H)</f>
        <v>Federal</v>
      </c>
      <c r="E355" s="1">
        <f t="shared" si="5"/>
        <v>1</v>
      </c>
      <c r="F355" s="3" t="s">
        <v>746</v>
      </c>
      <c r="G355" s="1" t="s">
        <v>747</v>
      </c>
      <c r="H355" s="5" t="s">
        <v>58</v>
      </c>
      <c r="I355" s="5">
        <v>35</v>
      </c>
      <c r="J355" s="7">
        <v>30000</v>
      </c>
      <c r="K355" s="7">
        <v>5880</v>
      </c>
      <c r="L355" t="s">
        <v>1029</v>
      </c>
      <c r="M355" t="s">
        <v>925</v>
      </c>
      <c r="N355" s="2" t="s">
        <v>922</v>
      </c>
    </row>
    <row r="356" spans="1:14" ht="15.75" x14ac:dyDescent="0.3">
      <c r="A356" s="5">
        <v>354</v>
      </c>
      <c r="B356" s="1" t="s">
        <v>69</v>
      </c>
      <c r="C356" s="1">
        <v>4681</v>
      </c>
      <c r="D356" s="1" t="str">
        <f>_xlfn.XLOOKUP(C356,DOP!K:K,DOP!H:H)</f>
        <v>Federal</v>
      </c>
      <c r="E356" s="1">
        <f t="shared" si="5"/>
        <v>1</v>
      </c>
      <c r="F356" s="3" t="s">
        <v>789</v>
      </c>
      <c r="G356" s="1" t="s">
        <v>790</v>
      </c>
      <c r="H356" s="5" t="s">
        <v>58</v>
      </c>
      <c r="I356" s="5">
        <v>35</v>
      </c>
      <c r="J356" s="7">
        <v>30000</v>
      </c>
      <c r="K356" s="7">
        <v>5880</v>
      </c>
      <c r="L356" t="s">
        <v>1029</v>
      </c>
      <c r="M356" t="s">
        <v>925</v>
      </c>
      <c r="N356" s="2" t="s">
        <v>922</v>
      </c>
    </row>
    <row r="357" spans="1:14" ht="15.75" x14ac:dyDescent="0.3">
      <c r="A357" s="5">
        <v>355</v>
      </c>
      <c r="B357" s="6" t="s">
        <v>157</v>
      </c>
      <c r="C357" s="1">
        <v>4243</v>
      </c>
      <c r="D357" s="1" t="str">
        <f>_xlfn.XLOOKUP(C357,DOP!K:K,DOP!H:H)</f>
        <v>Federal</v>
      </c>
      <c r="E357" s="1">
        <f t="shared" si="5"/>
        <v>2</v>
      </c>
      <c r="F357" s="3" t="s">
        <v>859</v>
      </c>
      <c r="G357" s="1" t="s">
        <v>860</v>
      </c>
      <c r="H357" s="5" t="s">
        <v>58</v>
      </c>
      <c r="I357" s="5">
        <v>40</v>
      </c>
      <c r="J357" s="7">
        <v>50000</v>
      </c>
      <c r="K357" s="7">
        <v>7000</v>
      </c>
      <c r="L357" t="s">
        <v>1029</v>
      </c>
      <c r="M357" t="s">
        <v>925</v>
      </c>
      <c r="N357" s="2" t="s">
        <v>922</v>
      </c>
    </row>
    <row r="358" spans="1:14" ht="15.75" x14ac:dyDescent="0.3">
      <c r="A358" s="5">
        <v>356</v>
      </c>
      <c r="B358" s="1" t="s">
        <v>93</v>
      </c>
      <c r="C358" s="1">
        <v>1798</v>
      </c>
      <c r="D358" s="1" t="str">
        <f>_xlfn.XLOOKUP(C358,DOP!K:K,DOP!H:H)</f>
        <v>Federal</v>
      </c>
      <c r="E358" s="1">
        <f t="shared" si="5"/>
        <v>1</v>
      </c>
      <c r="F358" s="3" t="s">
        <v>693</v>
      </c>
      <c r="G358" s="1" t="s">
        <v>694</v>
      </c>
      <c r="H358" s="5" t="s">
        <v>58</v>
      </c>
      <c r="I358" s="5">
        <v>35</v>
      </c>
      <c r="J358" s="7">
        <v>30000</v>
      </c>
      <c r="K358" s="7">
        <v>5880</v>
      </c>
      <c r="L358" t="s">
        <v>931</v>
      </c>
      <c r="M358" t="s">
        <v>925</v>
      </c>
      <c r="N358" s="2" t="s">
        <v>924</v>
      </c>
    </row>
    <row r="359" spans="1:14" ht="15.75" x14ac:dyDescent="0.3">
      <c r="A359" s="5">
        <v>357</v>
      </c>
      <c r="B359" s="1" t="s">
        <v>11</v>
      </c>
      <c r="C359" s="1">
        <v>1672</v>
      </c>
      <c r="D359" s="1" t="str">
        <f>_xlfn.XLOOKUP(C359,DOP!K:K,DOP!H:H)</f>
        <v>Federal</v>
      </c>
      <c r="E359" s="1">
        <f t="shared" si="5"/>
        <v>1</v>
      </c>
      <c r="F359" s="3" t="s">
        <v>729</v>
      </c>
      <c r="G359" s="1" t="s">
        <v>730</v>
      </c>
      <c r="H359" s="5" t="s">
        <v>58</v>
      </c>
      <c r="I359" s="5">
        <v>35</v>
      </c>
      <c r="J359" s="7">
        <v>30000</v>
      </c>
      <c r="K359" s="7">
        <v>5880</v>
      </c>
      <c r="L359" t="s">
        <v>931</v>
      </c>
      <c r="M359" t="s">
        <v>925</v>
      </c>
      <c r="N359" s="2" t="s">
        <v>924</v>
      </c>
    </row>
    <row r="360" spans="1:14" ht="15.75" x14ac:dyDescent="0.3">
      <c r="A360" s="5">
        <v>358</v>
      </c>
      <c r="B360" s="6" t="s">
        <v>157</v>
      </c>
      <c r="C360" s="1">
        <v>2548</v>
      </c>
      <c r="D360" s="1" t="str">
        <f>_xlfn.XLOOKUP(C360,DOP!K:K,DOP!H:H)</f>
        <v>Federal</v>
      </c>
      <c r="E360" s="1">
        <f t="shared" si="5"/>
        <v>2</v>
      </c>
      <c r="F360" s="3" t="s">
        <v>679</v>
      </c>
      <c r="G360" s="1" t="s">
        <v>745</v>
      </c>
      <c r="H360" s="5" t="s">
        <v>58</v>
      </c>
      <c r="I360" s="5">
        <v>35</v>
      </c>
      <c r="J360" s="7">
        <v>30000</v>
      </c>
      <c r="K360" s="7">
        <v>5880</v>
      </c>
      <c r="L360" t="s">
        <v>931</v>
      </c>
      <c r="M360" t="s">
        <v>925</v>
      </c>
      <c r="N360" s="2" t="s">
        <v>924</v>
      </c>
    </row>
    <row r="361" spans="1:14" ht="15.75" x14ac:dyDescent="0.3">
      <c r="A361" s="5">
        <v>359</v>
      </c>
      <c r="B361" s="6" t="s">
        <v>877</v>
      </c>
      <c r="C361" s="1">
        <v>92</v>
      </c>
      <c r="D361" s="1" t="str">
        <f>_xlfn.XLOOKUP(C361,DOP!K:K,DOP!H:H)</f>
        <v>Federal</v>
      </c>
      <c r="E361" s="1">
        <f t="shared" si="5"/>
        <v>1</v>
      </c>
      <c r="F361" s="3" t="s">
        <v>559</v>
      </c>
      <c r="G361" s="1" t="s">
        <v>560</v>
      </c>
      <c r="H361" s="5" t="s">
        <v>58</v>
      </c>
      <c r="I361" s="5">
        <v>30</v>
      </c>
      <c r="J361" s="7">
        <v>25000</v>
      </c>
      <c r="K361" s="7">
        <v>4450</v>
      </c>
      <c r="L361" t="s">
        <v>1029</v>
      </c>
      <c r="M361" t="s">
        <v>925</v>
      </c>
      <c r="N361" s="2" t="s">
        <v>922</v>
      </c>
    </row>
    <row r="362" spans="1:14" ht="15.75" x14ac:dyDescent="0.3">
      <c r="A362" s="5">
        <v>360</v>
      </c>
      <c r="B362" s="1" t="s">
        <v>494</v>
      </c>
      <c r="C362" s="1">
        <v>1916</v>
      </c>
      <c r="D362" s="1" t="str">
        <f>_xlfn.XLOOKUP(C362,DOP!K:K,DOP!H:H)</f>
        <v>Federal</v>
      </c>
      <c r="E362" s="1">
        <f t="shared" si="5"/>
        <v>1</v>
      </c>
      <c r="F362" s="3" t="s">
        <v>815</v>
      </c>
      <c r="G362" s="1" t="s">
        <v>816</v>
      </c>
      <c r="H362" s="5" t="s">
        <v>58</v>
      </c>
      <c r="I362" s="5">
        <v>35</v>
      </c>
      <c r="J362" s="7">
        <v>30000</v>
      </c>
      <c r="K362" s="7">
        <v>5880</v>
      </c>
      <c r="L362" t="s">
        <v>961</v>
      </c>
      <c r="M362" t="s">
        <v>1013</v>
      </c>
    </row>
    <row r="363" spans="1:14" ht="15.75" x14ac:dyDescent="0.3">
      <c r="A363" s="5">
        <v>361</v>
      </c>
      <c r="B363" s="1" t="s">
        <v>69</v>
      </c>
      <c r="C363" s="1">
        <v>4904</v>
      </c>
      <c r="D363" s="1" t="str">
        <f>_xlfn.XLOOKUP(C363,DOP!K:K,DOP!H:H)</f>
        <v>Federal</v>
      </c>
      <c r="E363" s="1">
        <f t="shared" si="5"/>
        <v>1</v>
      </c>
      <c r="F363" s="3" t="s">
        <v>801</v>
      </c>
      <c r="G363" s="1" t="s">
        <v>802</v>
      </c>
      <c r="H363" s="5" t="s">
        <v>58</v>
      </c>
      <c r="I363" s="5">
        <v>35</v>
      </c>
      <c r="J363" s="7">
        <v>30000</v>
      </c>
      <c r="K363" s="7">
        <v>5880</v>
      </c>
      <c r="L363" t="s">
        <v>985</v>
      </c>
      <c r="M363" t="s">
        <v>1013</v>
      </c>
    </row>
    <row r="364" spans="1:14" ht="15.75" x14ac:dyDescent="0.3">
      <c r="A364" s="5">
        <v>362</v>
      </c>
      <c r="B364" s="1" t="s">
        <v>69</v>
      </c>
      <c r="C364" s="1">
        <v>3695</v>
      </c>
      <c r="D364" s="1" t="str">
        <f>_xlfn.XLOOKUP(C364,DOP!K:K,DOP!H:H)</f>
        <v>Federal</v>
      </c>
      <c r="E364" s="1">
        <f t="shared" si="5"/>
        <v>1</v>
      </c>
      <c r="F364" s="3" t="s">
        <v>204</v>
      </c>
      <c r="G364" s="1" t="s">
        <v>205</v>
      </c>
      <c r="H364" s="5" t="s">
        <v>58</v>
      </c>
      <c r="I364" s="5">
        <v>25</v>
      </c>
      <c r="J364" s="7">
        <v>20000</v>
      </c>
      <c r="K364" s="7">
        <v>3950</v>
      </c>
      <c r="L364" t="s">
        <v>928</v>
      </c>
      <c r="M364" t="s">
        <v>919</v>
      </c>
      <c r="N364" s="2" t="s">
        <v>923</v>
      </c>
    </row>
    <row r="365" spans="1:14" ht="15.75" x14ac:dyDescent="0.3">
      <c r="A365" s="5">
        <v>363</v>
      </c>
      <c r="B365" s="1" t="s">
        <v>61</v>
      </c>
      <c r="C365" s="1">
        <v>817</v>
      </c>
      <c r="D365" s="1" t="str">
        <f>_xlfn.XLOOKUP(C365,DOP!K:K,DOP!H:H)</f>
        <v>Federal</v>
      </c>
      <c r="E365" s="1">
        <f t="shared" si="5"/>
        <v>1</v>
      </c>
      <c r="F365" s="3" t="s">
        <v>229</v>
      </c>
      <c r="G365" s="1" t="s">
        <v>230</v>
      </c>
      <c r="H365" s="5" t="s">
        <v>58</v>
      </c>
      <c r="I365" s="5">
        <v>25</v>
      </c>
      <c r="J365" s="7">
        <v>20000</v>
      </c>
      <c r="K365" s="7">
        <v>3950</v>
      </c>
      <c r="L365" t="s">
        <v>928</v>
      </c>
      <c r="M365" t="s">
        <v>919</v>
      </c>
      <c r="N365" s="2" t="s">
        <v>923</v>
      </c>
    </row>
    <row r="366" spans="1:14" ht="15.75" x14ac:dyDescent="0.3">
      <c r="A366" s="5">
        <v>364</v>
      </c>
      <c r="B366" s="1" t="s">
        <v>69</v>
      </c>
      <c r="C366" s="1">
        <v>5324</v>
      </c>
      <c r="D366" s="1" t="str">
        <f>_xlfn.XLOOKUP(C366,DOP!K:K,DOP!H:H)</f>
        <v>Estatal</v>
      </c>
      <c r="E366" s="1">
        <f t="shared" si="5"/>
        <v>1</v>
      </c>
      <c r="F366" s="3" t="s">
        <v>356</v>
      </c>
      <c r="G366" s="1" t="s">
        <v>357</v>
      </c>
      <c r="H366" s="5" t="s">
        <v>66</v>
      </c>
      <c r="I366" s="5">
        <v>25</v>
      </c>
      <c r="J366" s="7">
        <v>20000</v>
      </c>
      <c r="K366" s="7">
        <v>3950</v>
      </c>
      <c r="L366" t="s">
        <v>928</v>
      </c>
      <c r="M366" t="s">
        <v>919</v>
      </c>
      <c r="N366" s="2" t="s">
        <v>923</v>
      </c>
    </row>
    <row r="367" spans="1:14" ht="15.75" x14ac:dyDescent="0.3">
      <c r="A367" s="5">
        <v>365</v>
      </c>
      <c r="B367" s="1" t="s">
        <v>69</v>
      </c>
      <c r="C367" s="1">
        <v>3921</v>
      </c>
      <c r="D367" s="1" t="str">
        <f>_xlfn.XLOOKUP(C367,DOP!K:K,DOP!H:H)</f>
        <v>Federal</v>
      </c>
      <c r="E367" s="1">
        <f t="shared" si="5"/>
        <v>1</v>
      </c>
      <c r="F367" s="3" t="s">
        <v>623</v>
      </c>
      <c r="G367" s="1" t="s">
        <v>624</v>
      </c>
      <c r="H367" s="5" t="s">
        <v>58</v>
      </c>
      <c r="I367" s="5">
        <v>30</v>
      </c>
      <c r="J367" s="7">
        <v>25000</v>
      </c>
      <c r="K367" s="7">
        <v>4450</v>
      </c>
      <c r="L367" t="s">
        <v>932</v>
      </c>
      <c r="M367" t="s">
        <v>919</v>
      </c>
      <c r="N367" s="2" t="s">
        <v>922</v>
      </c>
    </row>
    <row r="368" spans="1:14" ht="15.75" x14ac:dyDescent="0.3">
      <c r="A368" s="5">
        <v>366</v>
      </c>
      <c r="B368" s="6" t="s">
        <v>877</v>
      </c>
      <c r="C368" s="1">
        <v>1547</v>
      </c>
      <c r="D368" s="1" t="str">
        <f>_xlfn.XLOOKUP(C368,DOP!K:K,DOP!H:H)</f>
        <v>Federal</v>
      </c>
      <c r="E368" s="1">
        <f t="shared" si="5"/>
        <v>1</v>
      </c>
      <c r="F368" s="3" t="s">
        <v>707</v>
      </c>
      <c r="G368" s="1" t="s">
        <v>708</v>
      </c>
      <c r="H368" s="5" t="s">
        <v>58</v>
      </c>
      <c r="I368" s="5">
        <v>35</v>
      </c>
      <c r="J368" s="7">
        <v>30000</v>
      </c>
      <c r="K368" s="7">
        <v>5880</v>
      </c>
      <c r="L368" t="s">
        <v>932</v>
      </c>
      <c r="M368" t="s">
        <v>919</v>
      </c>
      <c r="N368" s="2" t="s">
        <v>922</v>
      </c>
    </row>
    <row r="369" spans="1:14" ht="15.75" x14ac:dyDescent="0.3">
      <c r="A369" s="5">
        <v>367</v>
      </c>
      <c r="B369" s="1" t="s">
        <v>93</v>
      </c>
      <c r="C369" s="1">
        <v>5497</v>
      </c>
      <c r="D369" s="1" t="str">
        <f>_xlfn.XLOOKUP(C369,DOP!K:K,DOP!H:H)</f>
        <v>Estatal</v>
      </c>
      <c r="E369" s="1">
        <f t="shared" si="5"/>
        <v>1</v>
      </c>
      <c r="F369" s="3" t="s">
        <v>300</v>
      </c>
      <c r="G369" s="1" t="s">
        <v>301</v>
      </c>
      <c r="H369" s="5" t="s">
        <v>66</v>
      </c>
      <c r="I369" s="5">
        <v>25</v>
      </c>
      <c r="J369" s="7">
        <v>20000</v>
      </c>
      <c r="K369" s="7">
        <v>3950</v>
      </c>
      <c r="L369" t="s">
        <v>964</v>
      </c>
      <c r="M369" t="s">
        <v>1016</v>
      </c>
      <c r="N369" s="2" t="s">
        <v>923</v>
      </c>
    </row>
    <row r="370" spans="1:14" ht="15.75" x14ac:dyDescent="0.3">
      <c r="A370" s="5">
        <v>368</v>
      </c>
      <c r="B370" s="6" t="s">
        <v>157</v>
      </c>
      <c r="C370" s="1">
        <v>2301</v>
      </c>
      <c r="D370" s="1" t="str">
        <f>_xlfn.XLOOKUP(C370,DOP!K:K,DOP!H:H)</f>
        <v>Federal</v>
      </c>
      <c r="E370" s="1">
        <f t="shared" si="5"/>
        <v>1</v>
      </c>
      <c r="F370" s="3" t="s">
        <v>589</v>
      </c>
      <c r="G370" s="1" t="s">
        <v>590</v>
      </c>
      <c r="H370" s="5" t="s">
        <v>58</v>
      </c>
      <c r="I370" s="5">
        <v>30</v>
      </c>
      <c r="J370" s="7">
        <v>25000</v>
      </c>
      <c r="K370" s="7">
        <v>4450</v>
      </c>
      <c r="L370" t="s">
        <v>964</v>
      </c>
      <c r="M370" t="s">
        <v>1016</v>
      </c>
      <c r="N370" s="2" t="s">
        <v>923</v>
      </c>
    </row>
    <row r="371" spans="1:14" ht="15.75" x14ac:dyDescent="0.3">
      <c r="A371" s="5">
        <v>369</v>
      </c>
      <c r="B371" s="1" t="s">
        <v>61</v>
      </c>
      <c r="C371" s="1">
        <v>56</v>
      </c>
      <c r="D371" s="1" t="str">
        <f>_xlfn.XLOOKUP(C371,DOP!K:K,DOP!H:H)</f>
        <v>Federal</v>
      </c>
      <c r="E371" s="1">
        <f t="shared" si="5"/>
        <v>1</v>
      </c>
      <c r="F371" s="3" t="s">
        <v>629</v>
      </c>
      <c r="G371" s="1" t="s">
        <v>630</v>
      </c>
      <c r="H371" s="5" t="s">
        <v>58</v>
      </c>
      <c r="I371" s="5">
        <v>30</v>
      </c>
      <c r="J371" s="7">
        <v>25000</v>
      </c>
      <c r="K371" s="7">
        <v>4450</v>
      </c>
      <c r="L371" t="s">
        <v>964</v>
      </c>
      <c r="M371" t="s">
        <v>1016</v>
      </c>
      <c r="N371" s="2" t="s">
        <v>923</v>
      </c>
    </row>
    <row r="372" spans="1:14" ht="15.75" x14ac:dyDescent="0.3">
      <c r="A372" s="5">
        <v>370</v>
      </c>
      <c r="B372" s="6" t="s">
        <v>157</v>
      </c>
      <c r="C372" s="1">
        <v>5468</v>
      </c>
      <c r="D372" s="1" t="str">
        <f>_xlfn.XLOOKUP(C372,DOP!K:K,DOP!H:H)</f>
        <v>Estatal</v>
      </c>
      <c r="E372" s="1">
        <f t="shared" si="5"/>
        <v>1</v>
      </c>
      <c r="F372" s="3" t="s">
        <v>847</v>
      </c>
      <c r="G372" s="1" t="s">
        <v>848</v>
      </c>
      <c r="H372" s="5" t="s">
        <v>879</v>
      </c>
      <c r="I372" s="5">
        <v>35</v>
      </c>
      <c r="J372" s="7">
        <v>30000</v>
      </c>
      <c r="K372" s="7">
        <v>5880</v>
      </c>
      <c r="L372" t="s">
        <v>964</v>
      </c>
      <c r="M372" t="s">
        <v>1016</v>
      </c>
      <c r="N372" s="2" t="s">
        <v>923</v>
      </c>
    </row>
    <row r="373" spans="1:14" ht="15.75" x14ac:dyDescent="0.3">
      <c r="A373" s="5">
        <v>371</v>
      </c>
      <c r="B373" s="1" t="s">
        <v>69</v>
      </c>
      <c r="C373" s="1">
        <v>1735</v>
      </c>
      <c r="D373" s="1" t="str">
        <f>_xlfn.XLOOKUP(C373,DOP!K:K,DOP!H:H)</f>
        <v>Federal</v>
      </c>
      <c r="E373" s="1">
        <f t="shared" si="5"/>
        <v>1</v>
      </c>
      <c r="F373" s="3" t="s">
        <v>607</v>
      </c>
      <c r="G373" s="1" t="s">
        <v>608</v>
      </c>
      <c r="H373" s="5" t="s">
        <v>58</v>
      </c>
      <c r="I373" s="5">
        <v>30</v>
      </c>
      <c r="J373" s="7">
        <v>25000</v>
      </c>
      <c r="K373" s="7">
        <v>4450</v>
      </c>
      <c r="L373" t="s">
        <v>966</v>
      </c>
      <c r="M373" t="s">
        <v>1018</v>
      </c>
    </row>
    <row r="374" spans="1:14" ht="15.75" x14ac:dyDescent="0.3">
      <c r="A374" s="5">
        <v>372</v>
      </c>
      <c r="B374" s="1" t="s">
        <v>11</v>
      </c>
      <c r="C374" s="1">
        <v>1840</v>
      </c>
      <c r="D374" s="1" t="str">
        <f>_xlfn.XLOOKUP(C374,DOP!K:K,DOP!H:H)</f>
        <v>Federal</v>
      </c>
      <c r="E374" s="1">
        <f t="shared" si="5"/>
        <v>1</v>
      </c>
      <c r="F374" s="3" t="s">
        <v>128</v>
      </c>
      <c r="G374" s="1" t="s">
        <v>129</v>
      </c>
      <c r="H374" s="5" t="s">
        <v>58</v>
      </c>
      <c r="I374" s="5">
        <v>25</v>
      </c>
      <c r="J374" s="7">
        <v>20000</v>
      </c>
      <c r="K374" s="7">
        <v>3950</v>
      </c>
      <c r="L374" t="s">
        <v>933</v>
      </c>
      <c r="M374" t="s">
        <v>988</v>
      </c>
      <c r="N374" s="2" t="s">
        <v>923</v>
      </c>
    </row>
    <row r="375" spans="1:14" ht="15.75" x14ac:dyDescent="0.3">
      <c r="A375" s="5">
        <v>373</v>
      </c>
      <c r="B375" s="1" t="s">
        <v>93</v>
      </c>
      <c r="C375" s="1">
        <v>3620</v>
      </c>
      <c r="D375" s="1" t="str">
        <f>_xlfn.XLOOKUP(C375,DOP!K:K,DOP!H:H)</f>
        <v>Federal</v>
      </c>
      <c r="E375" s="1">
        <f t="shared" si="5"/>
        <v>1</v>
      </c>
      <c r="F375" s="3" t="s">
        <v>166</v>
      </c>
      <c r="G375" s="1" t="s">
        <v>167</v>
      </c>
      <c r="H375" s="5" t="s">
        <v>58</v>
      </c>
      <c r="I375" s="5">
        <v>25</v>
      </c>
      <c r="J375" s="7">
        <v>20000</v>
      </c>
      <c r="K375" s="7">
        <v>3950</v>
      </c>
      <c r="L375" t="s">
        <v>933</v>
      </c>
      <c r="M375" t="s">
        <v>988</v>
      </c>
      <c r="N375" s="2" t="s">
        <v>923</v>
      </c>
    </row>
    <row r="376" spans="1:14" ht="15.75" x14ac:dyDescent="0.3">
      <c r="A376" s="5">
        <v>374</v>
      </c>
      <c r="B376" s="1" t="s">
        <v>93</v>
      </c>
      <c r="C376" s="1">
        <v>5491</v>
      </c>
      <c r="D376" s="1" t="str">
        <f>_xlfn.XLOOKUP(C376,DOP!K:K,DOP!H:H)</f>
        <v>Estatal</v>
      </c>
      <c r="E376" s="1">
        <f t="shared" si="5"/>
        <v>1</v>
      </c>
      <c r="F376" s="3" t="s">
        <v>400</v>
      </c>
      <c r="G376" s="1" t="s">
        <v>401</v>
      </c>
      <c r="H376" s="5" t="s">
        <v>879</v>
      </c>
      <c r="I376" s="5">
        <v>25</v>
      </c>
      <c r="J376" s="7">
        <v>20000</v>
      </c>
      <c r="K376" s="7">
        <v>3950</v>
      </c>
      <c r="L376" t="s">
        <v>933</v>
      </c>
      <c r="M376" t="s">
        <v>988</v>
      </c>
      <c r="N376" s="2" t="s">
        <v>923</v>
      </c>
    </row>
    <row r="377" spans="1:14" ht="15.75" x14ac:dyDescent="0.3">
      <c r="A377" s="5">
        <v>375</v>
      </c>
      <c r="B377" s="1" t="s">
        <v>11</v>
      </c>
      <c r="C377" s="1">
        <v>2290</v>
      </c>
      <c r="D377" s="1" t="str">
        <f>_xlfn.XLOOKUP(C377,DOP!K:K,DOP!H:H)</f>
        <v>Estatal</v>
      </c>
      <c r="E377" s="1">
        <f t="shared" si="5"/>
        <v>1</v>
      </c>
      <c r="F377" s="3" t="s">
        <v>402</v>
      </c>
      <c r="G377" s="1" t="s">
        <v>403</v>
      </c>
      <c r="H377" s="5" t="s">
        <v>879</v>
      </c>
      <c r="I377" s="5">
        <v>25</v>
      </c>
      <c r="J377" s="7">
        <v>20000</v>
      </c>
      <c r="K377" s="7">
        <v>3950</v>
      </c>
      <c r="L377" t="s">
        <v>933</v>
      </c>
      <c r="M377" t="s">
        <v>988</v>
      </c>
      <c r="N377" s="2" t="s">
        <v>923</v>
      </c>
    </row>
    <row r="378" spans="1:14" ht="15.75" x14ac:dyDescent="0.3">
      <c r="A378" s="5">
        <v>376</v>
      </c>
      <c r="B378" s="1" t="s">
        <v>11</v>
      </c>
      <c r="C378" s="1">
        <v>5166</v>
      </c>
      <c r="D378" s="1" t="str">
        <f>_xlfn.XLOOKUP(C378,DOP!K:K,DOP!H:H)</f>
        <v>Estatal</v>
      </c>
      <c r="E378" s="1">
        <f t="shared" si="5"/>
        <v>1</v>
      </c>
      <c r="F378" s="3" t="s">
        <v>408</v>
      </c>
      <c r="G378" s="1" t="s">
        <v>409</v>
      </c>
      <c r="H378" s="5" t="s">
        <v>879</v>
      </c>
      <c r="I378" s="5">
        <v>25</v>
      </c>
      <c r="J378" s="7">
        <v>20000</v>
      </c>
      <c r="K378" s="7">
        <v>3950</v>
      </c>
      <c r="L378" t="s">
        <v>933</v>
      </c>
      <c r="M378" t="s">
        <v>988</v>
      </c>
      <c r="N378" s="2" t="s">
        <v>923</v>
      </c>
    </row>
    <row r="379" spans="1:14" ht="15.75" x14ac:dyDescent="0.3">
      <c r="A379" s="5">
        <v>377</v>
      </c>
      <c r="B379" s="1" t="s">
        <v>69</v>
      </c>
      <c r="C379" s="1">
        <v>5163</v>
      </c>
      <c r="D379" s="1" t="str">
        <f>_xlfn.XLOOKUP(C379,DOP!K:K,DOP!H:H)</f>
        <v>Estatal</v>
      </c>
      <c r="E379" s="1">
        <f t="shared" si="5"/>
        <v>1</v>
      </c>
      <c r="F379" s="3" t="s">
        <v>444</v>
      </c>
      <c r="G379" s="1" t="s">
        <v>445</v>
      </c>
      <c r="H379" s="5" t="s">
        <v>879</v>
      </c>
      <c r="I379" s="5">
        <v>25</v>
      </c>
      <c r="J379" s="7">
        <v>20000</v>
      </c>
      <c r="K379" s="7">
        <v>3950</v>
      </c>
      <c r="L379" t="s">
        <v>933</v>
      </c>
      <c r="M379" t="s">
        <v>988</v>
      </c>
      <c r="N379" s="2" t="s">
        <v>923</v>
      </c>
    </row>
    <row r="380" spans="1:14" ht="15.75" x14ac:dyDescent="0.3">
      <c r="A380" s="5">
        <v>378</v>
      </c>
      <c r="B380" s="1" t="s">
        <v>61</v>
      </c>
      <c r="C380" s="1">
        <v>5065</v>
      </c>
      <c r="D380" s="1" t="str">
        <f>_xlfn.XLOOKUP(C380,DOP!K:K,DOP!H:H)</f>
        <v>Estatal</v>
      </c>
      <c r="E380" s="1">
        <f t="shared" si="5"/>
        <v>1</v>
      </c>
      <c r="F380" s="3" t="s">
        <v>452</v>
      </c>
      <c r="G380" s="1" t="s">
        <v>453</v>
      </c>
      <c r="H380" s="5" t="s">
        <v>879</v>
      </c>
      <c r="I380" s="5">
        <v>25</v>
      </c>
      <c r="J380" s="7">
        <v>20000</v>
      </c>
      <c r="K380" s="7">
        <v>3950</v>
      </c>
      <c r="L380" t="s">
        <v>933</v>
      </c>
      <c r="M380" t="s">
        <v>988</v>
      </c>
      <c r="N380" s="2" t="s">
        <v>923</v>
      </c>
    </row>
    <row r="381" spans="1:14" ht="15.75" x14ac:dyDescent="0.3">
      <c r="A381" s="5">
        <v>379</v>
      </c>
      <c r="B381" s="1" t="s">
        <v>61</v>
      </c>
      <c r="C381" s="1">
        <v>5075</v>
      </c>
      <c r="D381" s="1" t="str">
        <f>_xlfn.XLOOKUP(C381,DOP!K:K,DOP!H:H)</f>
        <v>Estatal</v>
      </c>
      <c r="E381" s="1">
        <f t="shared" si="5"/>
        <v>1</v>
      </c>
      <c r="F381" s="3" t="s">
        <v>454</v>
      </c>
      <c r="G381" s="1" t="s">
        <v>455</v>
      </c>
      <c r="H381" s="5" t="s">
        <v>879</v>
      </c>
      <c r="I381" s="5">
        <v>25</v>
      </c>
      <c r="J381" s="7">
        <v>20000</v>
      </c>
      <c r="K381" s="7">
        <v>3950</v>
      </c>
      <c r="L381" t="s">
        <v>933</v>
      </c>
      <c r="M381" t="s">
        <v>988</v>
      </c>
      <c r="N381" s="2" t="s">
        <v>923</v>
      </c>
    </row>
    <row r="382" spans="1:14" ht="15.75" x14ac:dyDescent="0.3">
      <c r="A382" s="5">
        <v>380</v>
      </c>
      <c r="B382" s="1" t="s">
        <v>61</v>
      </c>
      <c r="C382" s="1">
        <v>5350</v>
      </c>
      <c r="D382" s="1" t="str">
        <f>_xlfn.XLOOKUP(C382,DOP!K:K,DOP!H:H)</f>
        <v>Estatal</v>
      </c>
      <c r="E382" s="1">
        <f t="shared" si="5"/>
        <v>1</v>
      </c>
      <c r="F382" s="3" t="s">
        <v>474</v>
      </c>
      <c r="G382" s="1" t="s">
        <v>475</v>
      </c>
      <c r="H382" s="5" t="s">
        <v>879</v>
      </c>
      <c r="I382" s="5">
        <v>25</v>
      </c>
      <c r="J382" s="7">
        <v>20000</v>
      </c>
      <c r="K382" s="7">
        <v>3950</v>
      </c>
      <c r="L382" t="s">
        <v>933</v>
      </c>
      <c r="M382" t="s">
        <v>988</v>
      </c>
      <c r="N382" s="2" t="s">
        <v>923</v>
      </c>
    </row>
    <row r="383" spans="1:14" ht="15.75" x14ac:dyDescent="0.3">
      <c r="A383" s="5">
        <v>381</v>
      </c>
      <c r="B383" s="1" t="s">
        <v>61</v>
      </c>
      <c r="C383" s="1">
        <v>5387</v>
      </c>
      <c r="D383" s="1" t="str">
        <f>_xlfn.XLOOKUP(C383,DOP!K:K,DOP!H:H)</f>
        <v>Estatal</v>
      </c>
      <c r="E383" s="1">
        <f t="shared" si="5"/>
        <v>1</v>
      </c>
      <c r="F383" s="3" t="s">
        <v>480</v>
      </c>
      <c r="G383" s="1" t="s">
        <v>481</v>
      </c>
      <c r="H383" s="5" t="s">
        <v>879</v>
      </c>
      <c r="I383" s="5">
        <v>25</v>
      </c>
      <c r="J383" s="7">
        <v>20000</v>
      </c>
      <c r="K383" s="7">
        <v>3950</v>
      </c>
      <c r="L383" t="s">
        <v>933</v>
      </c>
      <c r="M383" t="s">
        <v>988</v>
      </c>
      <c r="N383" s="2" t="s">
        <v>923</v>
      </c>
    </row>
    <row r="384" spans="1:14" ht="15.75" x14ac:dyDescent="0.3">
      <c r="A384" s="5">
        <v>382</v>
      </c>
      <c r="B384" s="1" t="s">
        <v>370</v>
      </c>
      <c r="C384" s="1">
        <v>5284</v>
      </c>
      <c r="D384" s="1" t="str">
        <f>_xlfn.XLOOKUP(C384,DOP!K:K,DOP!H:H)</f>
        <v>Estatal</v>
      </c>
      <c r="E384" s="1">
        <f t="shared" si="5"/>
        <v>1</v>
      </c>
      <c r="F384" s="3" t="s">
        <v>515</v>
      </c>
      <c r="G384" s="1" t="s">
        <v>516</v>
      </c>
      <c r="H384" s="5" t="s">
        <v>879</v>
      </c>
      <c r="I384" s="5">
        <v>25</v>
      </c>
      <c r="J384" s="7">
        <v>20000</v>
      </c>
      <c r="K384" s="7">
        <v>3950</v>
      </c>
      <c r="L384" t="s">
        <v>933</v>
      </c>
      <c r="M384" t="s">
        <v>988</v>
      </c>
      <c r="N384" s="2" t="s">
        <v>923</v>
      </c>
    </row>
    <row r="385" spans="1:14" ht="15.75" x14ac:dyDescent="0.3">
      <c r="A385" s="5">
        <v>383</v>
      </c>
      <c r="B385" s="6" t="s">
        <v>157</v>
      </c>
      <c r="C385" s="1">
        <v>4841</v>
      </c>
      <c r="D385" s="1" t="str">
        <f>_xlfn.XLOOKUP(C385,DOP!K:K,DOP!H:H)</f>
        <v>Estatal</v>
      </c>
      <c r="E385" s="1">
        <f t="shared" si="5"/>
        <v>1</v>
      </c>
      <c r="F385" s="3" t="s">
        <v>849</v>
      </c>
      <c r="G385" s="1" t="s">
        <v>850</v>
      </c>
      <c r="H385" s="5" t="s">
        <v>879</v>
      </c>
      <c r="I385" s="5">
        <v>35</v>
      </c>
      <c r="J385" s="7">
        <v>30000</v>
      </c>
      <c r="K385" s="7">
        <v>5880</v>
      </c>
      <c r="L385" t="s">
        <v>933</v>
      </c>
      <c r="M385" t="s">
        <v>988</v>
      </c>
      <c r="N385" s="2" t="s">
        <v>923</v>
      </c>
    </row>
    <row r="386" spans="1:14" ht="15.75" x14ac:dyDescent="0.3">
      <c r="A386" s="5">
        <v>384</v>
      </c>
      <c r="B386" s="1" t="s">
        <v>72</v>
      </c>
      <c r="C386" s="1">
        <v>5244</v>
      </c>
      <c r="D386" s="1" t="str">
        <f>_xlfn.XLOOKUP(C386,DOP!K:K,DOP!H:H)</f>
        <v>Estatal</v>
      </c>
      <c r="E386" s="1">
        <f t="shared" si="5"/>
        <v>1</v>
      </c>
      <c r="F386" s="3" t="s">
        <v>312</v>
      </c>
      <c r="G386" s="1" t="s">
        <v>313</v>
      </c>
      <c r="H386" s="5" t="s">
        <v>66</v>
      </c>
      <c r="I386" s="5">
        <v>25</v>
      </c>
      <c r="J386" s="7">
        <v>20000</v>
      </c>
      <c r="K386" s="7">
        <v>3950</v>
      </c>
      <c r="L386" t="s">
        <v>958</v>
      </c>
      <c r="M386" t="s">
        <v>1012</v>
      </c>
      <c r="N386" s="2" t="s">
        <v>924</v>
      </c>
    </row>
    <row r="387" spans="1:14" ht="15.75" x14ac:dyDescent="0.3">
      <c r="A387" s="5">
        <v>385</v>
      </c>
      <c r="B387" s="1" t="s">
        <v>370</v>
      </c>
      <c r="C387" s="1">
        <v>5439</v>
      </c>
      <c r="D387" s="1" t="str">
        <f>_xlfn.XLOOKUP(C387,DOP!K:K,DOP!H:H)</f>
        <v>Estatal</v>
      </c>
      <c r="E387" s="1">
        <f t="shared" si="5"/>
        <v>1</v>
      </c>
      <c r="F387" s="3" t="s">
        <v>375</v>
      </c>
      <c r="G387" s="1" t="s">
        <v>376</v>
      </c>
      <c r="H387" s="5" t="s">
        <v>66</v>
      </c>
      <c r="I387" s="5">
        <v>25</v>
      </c>
      <c r="J387" s="7">
        <v>20000</v>
      </c>
      <c r="K387" s="7">
        <v>3950</v>
      </c>
      <c r="L387" t="s">
        <v>954</v>
      </c>
      <c r="M387" t="s">
        <v>1008</v>
      </c>
      <c r="N387" s="2" t="s">
        <v>923</v>
      </c>
    </row>
    <row r="388" spans="1:14" ht="15.75" x14ac:dyDescent="0.3">
      <c r="A388" s="5">
        <v>386</v>
      </c>
      <c r="B388" s="1" t="s">
        <v>11</v>
      </c>
      <c r="C388" s="1">
        <v>2871</v>
      </c>
      <c r="D388" s="1" t="str">
        <f>_xlfn.XLOOKUP(C388,DOP!K:K,DOP!H:H)</f>
        <v>Federal</v>
      </c>
      <c r="E388" s="1">
        <f t="shared" ref="E388:E428" si="6">COUNTIF(C:C,C388)</f>
        <v>1</v>
      </c>
      <c r="F388" s="3" t="s">
        <v>581</v>
      </c>
      <c r="G388" s="1" t="s">
        <v>582</v>
      </c>
      <c r="H388" s="5" t="s">
        <v>58</v>
      </c>
      <c r="I388" s="5">
        <v>30</v>
      </c>
      <c r="J388" s="7">
        <v>25000</v>
      </c>
      <c r="K388" s="7">
        <v>4450</v>
      </c>
      <c r="L388" t="s">
        <v>954</v>
      </c>
      <c r="M388" t="s">
        <v>1008</v>
      </c>
      <c r="N388" s="2" t="s">
        <v>923</v>
      </c>
    </row>
    <row r="389" spans="1:14" ht="15.75" x14ac:dyDescent="0.3">
      <c r="A389" s="5">
        <v>387</v>
      </c>
      <c r="B389" s="1" t="s">
        <v>377</v>
      </c>
      <c r="C389" s="1">
        <v>1099</v>
      </c>
      <c r="D389" s="1" t="str">
        <f>_xlfn.XLOOKUP(C389,DOP!K:K,DOP!H:H)</f>
        <v>Estatal</v>
      </c>
      <c r="E389" s="1">
        <f t="shared" si="6"/>
        <v>1</v>
      </c>
      <c r="F389" s="3" t="s">
        <v>843</v>
      </c>
      <c r="G389" s="1" t="s">
        <v>844</v>
      </c>
      <c r="H389" s="5" t="s">
        <v>66</v>
      </c>
      <c r="I389" s="5">
        <v>35</v>
      </c>
      <c r="J389" s="7">
        <v>30000</v>
      </c>
      <c r="K389" s="7">
        <v>5880</v>
      </c>
      <c r="L389" t="s">
        <v>959</v>
      </c>
      <c r="M389" t="s">
        <v>1008</v>
      </c>
      <c r="N389" s="2" t="s">
        <v>924</v>
      </c>
    </row>
    <row r="390" spans="1:14" ht="15.75" x14ac:dyDescent="0.3">
      <c r="A390" s="5">
        <v>388</v>
      </c>
      <c r="B390" s="1" t="s">
        <v>69</v>
      </c>
      <c r="C390" s="1">
        <v>5113</v>
      </c>
      <c r="D390" s="1" t="str">
        <f>_xlfn.XLOOKUP(C390,DOP!K:K,DOP!H:H)</f>
        <v>Estatal</v>
      </c>
      <c r="E390" s="1">
        <f t="shared" si="6"/>
        <v>1</v>
      </c>
      <c r="F390" s="3" t="s">
        <v>354</v>
      </c>
      <c r="G390" s="1" t="s">
        <v>355</v>
      </c>
      <c r="H390" s="5" t="s">
        <v>66</v>
      </c>
      <c r="I390" s="5">
        <v>25</v>
      </c>
      <c r="J390" s="7">
        <v>20000</v>
      </c>
      <c r="K390" s="7">
        <v>3950</v>
      </c>
      <c r="L390" t="s">
        <v>940</v>
      </c>
      <c r="M390" t="s">
        <v>994</v>
      </c>
    </row>
    <row r="391" spans="1:14" ht="15.75" x14ac:dyDescent="0.3">
      <c r="A391" s="5">
        <v>389</v>
      </c>
      <c r="B391" s="1" t="s">
        <v>88</v>
      </c>
      <c r="C391" s="1">
        <v>4245</v>
      </c>
      <c r="D391" s="1" t="str">
        <f>_xlfn.XLOOKUP(C391,DOP!K:K,DOP!H:H)</f>
        <v>Federal</v>
      </c>
      <c r="E391" s="1">
        <f t="shared" si="6"/>
        <v>1</v>
      </c>
      <c r="F391" s="3" t="s">
        <v>89</v>
      </c>
      <c r="G391" s="1" t="s">
        <v>90</v>
      </c>
      <c r="H391" s="5" t="s">
        <v>58</v>
      </c>
      <c r="I391" s="5">
        <v>25</v>
      </c>
      <c r="J391" s="7">
        <v>20000</v>
      </c>
      <c r="K391" s="7">
        <v>3950</v>
      </c>
      <c r="L391" t="s">
        <v>965</v>
      </c>
      <c r="M391" t="s">
        <v>1017</v>
      </c>
      <c r="N391" s="2" t="s">
        <v>924</v>
      </c>
    </row>
    <row r="392" spans="1:14" ht="15.75" x14ac:dyDescent="0.3">
      <c r="A392" s="5">
        <v>390</v>
      </c>
      <c r="B392" s="1" t="s">
        <v>61</v>
      </c>
      <c r="C392" s="1">
        <v>332</v>
      </c>
      <c r="D392" s="1" t="str">
        <f>_xlfn.XLOOKUP(C392,DOP!K:K,DOP!H:H)</f>
        <v>Federal</v>
      </c>
      <c r="E392" s="1">
        <f t="shared" si="6"/>
        <v>1</v>
      </c>
      <c r="F392" s="3" t="s">
        <v>285</v>
      </c>
      <c r="G392" s="1" t="s">
        <v>286</v>
      </c>
      <c r="H392" s="5" t="s">
        <v>59</v>
      </c>
      <c r="I392" s="5">
        <v>25</v>
      </c>
      <c r="J392" s="7">
        <v>20000</v>
      </c>
      <c r="K392" s="7">
        <v>3950</v>
      </c>
      <c r="L392" t="s">
        <v>979</v>
      </c>
      <c r="M392" t="s">
        <v>1033</v>
      </c>
    </row>
    <row r="393" spans="1:14" ht="15.75" x14ac:dyDescent="0.3">
      <c r="A393" s="5">
        <v>391</v>
      </c>
      <c r="B393" s="1" t="s">
        <v>69</v>
      </c>
      <c r="C393" s="1">
        <v>2052</v>
      </c>
      <c r="D393" s="1" t="str">
        <f>_xlfn.XLOOKUP(C393,DOP!K:K,DOP!H:H)</f>
        <v>Federal</v>
      </c>
      <c r="E393" s="1">
        <f t="shared" si="6"/>
        <v>1</v>
      </c>
      <c r="F393" s="3" t="s">
        <v>657</v>
      </c>
      <c r="G393" s="1" t="s">
        <v>658</v>
      </c>
      <c r="H393" s="5" t="s">
        <v>59</v>
      </c>
      <c r="I393" s="5">
        <v>30</v>
      </c>
      <c r="J393" s="7">
        <v>25000</v>
      </c>
      <c r="K393" s="7">
        <v>4450</v>
      </c>
      <c r="L393" t="s">
        <v>980</v>
      </c>
      <c r="M393" t="s">
        <v>1034</v>
      </c>
      <c r="N393" s="2" t="s">
        <v>923</v>
      </c>
    </row>
    <row r="394" spans="1:14" ht="15.75" x14ac:dyDescent="0.3">
      <c r="A394" s="5">
        <v>392</v>
      </c>
      <c r="B394" s="1" t="s">
        <v>377</v>
      </c>
      <c r="C394" s="1">
        <v>711</v>
      </c>
      <c r="D394" s="1" t="str">
        <f>_xlfn.XLOOKUP(C394,DOP!K:K,DOP!H:H)</f>
        <v>Federal</v>
      </c>
      <c r="E394" s="1">
        <f t="shared" si="6"/>
        <v>1</v>
      </c>
      <c r="F394" s="3" t="s">
        <v>661</v>
      </c>
      <c r="G394" s="1" t="s">
        <v>662</v>
      </c>
      <c r="H394" s="5" t="s">
        <v>59</v>
      </c>
      <c r="I394" s="5">
        <v>30</v>
      </c>
      <c r="J394" s="7">
        <v>25000</v>
      </c>
      <c r="K394" s="7">
        <v>4450</v>
      </c>
      <c r="L394" t="s">
        <v>980</v>
      </c>
      <c r="M394" t="s">
        <v>1034</v>
      </c>
      <c r="N394" s="2" t="s">
        <v>923</v>
      </c>
    </row>
    <row r="395" spans="1:14" ht="15.75" x14ac:dyDescent="0.3">
      <c r="A395" s="5">
        <v>393</v>
      </c>
      <c r="B395" s="1" t="s">
        <v>377</v>
      </c>
      <c r="C395" s="1">
        <v>239</v>
      </c>
      <c r="D395" s="1" t="str">
        <f>_xlfn.XLOOKUP(C395,DOP!K:K,DOP!H:H)</f>
        <v>Federal</v>
      </c>
      <c r="E395" s="1">
        <f t="shared" si="6"/>
        <v>1</v>
      </c>
      <c r="F395" s="3" t="s">
        <v>663</v>
      </c>
      <c r="G395" s="1" t="s">
        <v>664</v>
      </c>
      <c r="H395" s="5" t="s">
        <v>59</v>
      </c>
      <c r="I395" s="5">
        <v>30</v>
      </c>
      <c r="J395" s="7">
        <v>25000</v>
      </c>
      <c r="K395" s="7">
        <v>4450</v>
      </c>
      <c r="L395" t="s">
        <v>980</v>
      </c>
      <c r="M395" t="s">
        <v>1034</v>
      </c>
      <c r="N395" s="2" t="s">
        <v>923</v>
      </c>
    </row>
    <row r="396" spans="1:14" ht="15.75" x14ac:dyDescent="0.3">
      <c r="A396" s="5">
        <v>394</v>
      </c>
      <c r="B396" s="1" t="s">
        <v>61</v>
      </c>
      <c r="C396" s="1">
        <v>5301</v>
      </c>
      <c r="D396" s="1" t="str">
        <f>_xlfn.XLOOKUP(C396,DOP!K:K,DOP!H:H)</f>
        <v>Estatal</v>
      </c>
      <c r="E396" s="1">
        <f t="shared" si="6"/>
        <v>1</v>
      </c>
      <c r="F396" s="3" t="s">
        <v>364</v>
      </c>
      <c r="G396" s="1" t="s">
        <v>365</v>
      </c>
      <c r="H396" s="5" t="s">
        <v>66</v>
      </c>
      <c r="I396" s="5">
        <v>25</v>
      </c>
      <c r="J396" s="7">
        <v>20000</v>
      </c>
      <c r="K396" s="7">
        <v>3950</v>
      </c>
      <c r="L396" t="s">
        <v>946</v>
      </c>
      <c r="M396" t="s">
        <v>1000</v>
      </c>
    </row>
    <row r="397" spans="1:14" ht="15.75" x14ac:dyDescent="0.3">
      <c r="A397" s="5">
        <v>395</v>
      </c>
      <c r="B397" s="1" t="s">
        <v>377</v>
      </c>
      <c r="C397" s="1">
        <v>4154</v>
      </c>
      <c r="D397" s="1" t="str">
        <f>_xlfn.XLOOKUP(C397,DOP!K:K,DOP!H:H)</f>
        <v>Federal</v>
      </c>
      <c r="E397" s="1">
        <f t="shared" si="6"/>
        <v>1</v>
      </c>
      <c r="F397" s="3" t="s">
        <v>833</v>
      </c>
      <c r="G397" s="1" t="s">
        <v>834</v>
      </c>
      <c r="H397" s="5" t="s">
        <v>58</v>
      </c>
      <c r="I397" s="5">
        <v>35</v>
      </c>
      <c r="J397" s="7">
        <v>30000</v>
      </c>
      <c r="K397" s="7">
        <v>5880</v>
      </c>
      <c r="L397" t="s">
        <v>946</v>
      </c>
      <c r="M397" t="s">
        <v>1000</v>
      </c>
    </row>
    <row r="398" spans="1:14" ht="15.75" x14ac:dyDescent="0.3">
      <c r="A398" s="5">
        <v>396</v>
      </c>
      <c r="B398" s="1" t="s">
        <v>69</v>
      </c>
      <c r="C398" s="1">
        <v>5425</v>
      </c>
      <c r="D398" s="1" t="str">
        <f>_xlfn.XLOOKUP(C398,DOP!K:K,DOP!H:H)</f>
        <v>Estatal</v>
      </c>
      <c r="E398" s="1">
        <f t="shared" si="6"/>
        <v>1</v>
      </c>
      <c r="F398" s="3" t="s">
        <v>70</v>
      </c>
      <c r="G398" s="1" t="s">
        <v>71</v>
      </c>
      <c r="H398" s="5" t="s">
        <v>66</v>
      </c>
      <c r="I398" s="5">
        <v>20</v>
      </c>
      <c r="J398" s="7">
        <v>15000</v>
      </c>
      <c r="K398" s="7">
        <v>2800</v>
      </c>
      <c r="L398" t="s">
        <v>952</v>
      </c>
      <c r="M398" t="s">
        <v>1006</v>
      </c>
    </row>
    <row r="399" spans="1:14" ht="15.75" x14ac:dyDescent="0.3">
      <c r="A399" s="5">
        <v>397</v>
      </c>
      <c r="B399" s="6" t="s">
        <v>877</v>
      </c>
      <c r="C399" s="1">
        <v>5279</v>
      </c>
      <c r="D399" s="1" t="str">
        <f>_xlfn.XLOOKUP(C399,DOP!K:K,DOP!H:H)</f>
        <v>Estatal</v>
      </c>
      <c r="E399" s="1">
        <f t="shared" si="6"/>
        <v>1</v>
      </c>
      <c r="F399" s="3" t="s">
        <v>320</v>
      </c>
      <c r="G399" s="1" t="s">
        <v>321</v>
      </c>
      <c r="H399" s="5" t="s">
        <v>66</v>
      </c>
      <c r="I399" s="5">
        <v>25</v>
      </c>
      <c r="J399" s="7">
        <v>20000</v>
      </c>
      <c r="K399" s="7">
        <v>3950</v>
      </c>
      <c r="L399" t="s">
        <v>950</v>
      </c>
      <c r="M399" t="s">
        <v>1004</v>
      </c>
    </row>
    <row r="400" spans="1:14" ht="15.75" x14ac:dyDescent="0.3">
      <c r="A400" s="5">
        <v>398</v>
      </c>
      <c r="B400" s="1" t="s">
        <v>93</v>
      </c>
      <c r="C400" s="1">
        <v>5237</v>
      </c>
      <c r="D400" s="1" t="str">
        <f>_xlfn.XLOOKUP(C400,DOP!K:K,DOP!H:H)</f>
        <v>Estatal</v>
      </c>
      <c r="E400" s="1">
        <f t="shared" si="6"/>
        <v>1</v>
      </c>
      <c r="F400" s="3" t="s">
        <v>394</v>
      </c>
      <c r="G400" s="1" t="s">
        <v>395</v>
      </c>
      <c r="H400" s="5" t="s">
        <v>879</v>
      </c>
      <c r="I400" s="5">
        <v>25</v>
      </c>
      <c r="J400" s="7">
        <v>20000</v>
      </c>
      <c r="K400" s="7">
        <v>3950</v>
      </c>
      <c r="L400" t="s">
        <v>950</v>
      </c>
      <c r="M400" t="s">
        <v>1004</v>
      </c>
    </row>
    <row r="401" spans="1:14" ht="15.75" x14ac:dyDescent="0.3">
      <c r="A401" s="5">
        <v>399</v>
      </c>
      <c r="B401" s="1" t="s">
        <v>61</v>
      </c>
      <c r="C401" s="1">
        <v>5132</v>
      </c>
      <c r="D401" s="1" t="str">
        <f>_xlfn.XLOOKUP(C401,DOP!K:K,DOP!H:H)</f>
        <v>Estatal</v>
      </c>
      <c r="E401" s="1">
        <f t="shared" si="6"/>
        <v>1</v>
      </c>
      <c r="F401" s="3" t="s">
        <v>458</v>
      </c>
      <c r="G401" s="1" t="s">
        <v>459</v>
      </c>
      <c r="H401" s="5" t="s">
        <v>879</v>
      </c>
      <c r="I401" s="5">
        <v>25</v>
      </c>
      <c r="J401" s="7">
        <v>20000</v>
      </c>
      <c r="K401" s="7">
        <v>3950</v>
      </c>
      <c r="L401" t="s">
        <v>950</v>
      </c>
      <c r="M401" t="s">
        <v>1004</v>
      </c>
    </row>
    <row r="402" spans="1:14" ht="15.75" x14ac:dyDescent="0.3">
      <c r="A402" s="5">
        <v>400</v>
      </c>
      <c r="B402" s="1" t="s">
        <v>61</v>
      </c>
      <c r="C402" s="1">
        <v>5389</v>
      </c>
      <c r="D402" s="1" t="str">
        <f>_xlfn.XLOOKUP(C402,DOP!K:K,DOP!H:H)</f>
        <v>Estatal</v>
      </c>
      <c r="E402" s="1">
        <f t="shared" si="6"/>
        <v>1</v>
      </c>
      <c r="F402" s="3" t="s">
        <v>482</v>
      </c>
      <c r="G402" s="1" t="s">
        <v>483</v>
      </c>
      <c r="H402" s="5" t="s">
        <v>879</v>
      </c>
      <c r="I402" s="5">
        <v>25</v>
      </c>
      <c r="J402" s="7">
        <v>20000</v>
      </c>
      <c r="K402" s="7">
        <v>3950</v>
      </c>
      <c r="L402" t="s">
        <v>950</v>
      </c>
      <c r="M402" t="s">
        <v>1004</v>
      </c>
    </row>
    <row r="403" spans="1:14" ht="15.75" x14ac:dyDescent="0.3">
      <c r="A403" s="5">
        <v>401</v>
      </c>
      <c r="B403" s="1" t="s">
        <v>61</v>
      </c>
      <c r="C403" s="1">
        <v>5390</v>
      </c>
      <c r="D403" s="1" t="str">
        <f>_xlfn.XLOOKUP(C403,DOP!K:K,DOP!H:H)</f>
        <v>Estatal</v>
      </c>
      <c r="E403" s="1">
        <f t="shared" si="6"/>
        <v>1</v>
      </c>
      <c r="F403" s="3" t="s">
        <v>484</v>
      </c>
      <c r="G403" s="1" t="s">
        <v>485</v>
      </c>
      <c r="H403" s="5" t="s">
        <v>879</v>
      </c>
      <c r="I403" s="5">
        <v>25</v>
      </c>
      <c r="J403" s="7">
        <v>20000</v>
      </c>
      <c r="K403" s="7">
        <v>3950</v>
      </c>
      <c r="L403" t="s">
        <v>950</v>
      </c>
      <c r="M403" t="s">
        <v>1004</v>
      </c>
    </row>
    <row r="404" spans="1:14" ht="15.75" x14ac:dyDescent="0.3">
      <c r="A404" s="5">
        <v>402</v>
      </c>
      <c r="B404" s="1" t="s">
        <v>11</v>
      </c>
      <c r="C404" s="1">
        <v>5375</v>
      </c>
      <c r="D404" s="1" t="str">
        <f>_xlfn.XLOOKUP(C404,DOP!K:K,DOP!H:H)</f>
        <v>Estatal</v>
      </c>
      <c r="E404" s="1">
        <f t="shared" si="6"/>
        <v>1</v>
      </c>
      <c r="F404" s="3" t="s">
        <v>310</v>
      </c>
      <c r="G404" s="1" t="s">
        <v>311</v>
      </c>
      <c r="H404" s="5" t="s">
        <v>66</v>
      </c>
      <c r="I404" s="5">
        <v>25</v>
      </c>
      <c r="J404" s="7">
        <v>20000</v>
      </c>
      <c r="K404" s="7">
        <v>3950</v>
      </c>
      <c r="L404" t="s">
        <v>949</v>
      </c>
      <c r="M404" t="s">
        <v>1003</v>
      </c>
      <c r="N404" s="2" t="s">
        <v>923</v>
      </c>
    </row>
    <row r="405" spans="1:14" ht="15.75" x14ac:dyDescent="0.3">
      <c r="A405" s="5">
        <v>403</v>
      </c>
      <c r="B405" s="1" t="s">
        <v>61</v>
      </c>
      <c r="C405" s="1">
        <v>2619</v>
      </c>
      <c r="D405" s="1" t="str">
        <f>_xlfn.XLOOKUP(C405,DOP!K:K,DOP!H:H)</f>
        <v>Federal</v>
      </c>
      <c r="E405" s="1">
        <f t="shared" si="6"/>
        <v>1</v>
      </c>
      <c r="F405" s="3" t="s">
        <v>44</v>
      </c>
      <c r="G405" s="1" t="s">
        <v>45</v>
      </c>
      <c r="H405" s="5" t="s">
        <v>58</v>
      </c>
      <c r="I405" s="5">
        <v>20</v>
      </c>
      <c r="J405" s="7">
        <v>15000</v>
      </c>
      <c r="K405" s="7">
        <v>2800</v>
      </c>
      <c r="L405" t="s">
        <v>934</v>
      </c>
      <c r="M405" t="s">
        <v>989</v>
      </c>
      <c r="N405" s="2" t="s">
        <v>923</v>
      </c>
    </row>
    <row r="406" spans="1:14" ht="15.75" x14ac:dyDescent="0.3">
      <c r="A406" s="5">
        <v>404</v>
      </c>
      <c r="B406" s="1" t="s">
        <v>61</v>
      </c>
      <c r="C406" s="1">
        <v>1854</v>
      </c>
      <c r="D406" s="1" t="str">
        <f>_xlfn.XLOOKUP(C406,DOP!K:K,DOP!H:H)</f>
        <v>Precarios</v>
      </c>
      <c r="E406" s="1">
        <f t="shared" si="6"/>
        <v>1</v>
      </c>
      <c r="F406" s="3" t="s">
        <v>82</v>
      </c>
      <c r="G406" s="1" t="s">
        <v>83</v>
      </c>
      <c r="H406" s="5" t="s">
        <v>878</v>
      </c>
      <c r="I406" s="5">
        <v>20</v>
      </c>
      <c r="J406" s="7">
        <v>15000</v>
      </c>
      <c r="K406" s="7">
        <v>2800</v>
      </c>
      <c r="L406" t="s">
        <v>934</v>
      </c>
      <c r="M406" t="s">
        <v>989</v>
      </c>
      <c r="N406" s="2" t="s">
        <v>923</v>
      </c>
    </row>
    <row r="407" spans="1:14" ht="15.75" x14ac:dyDescent="0.3">
      <c r="A407" s="5">
        <v>405</v>
      </c>
      <c r="B407" s="6" t="s">
        <v>877</v>
      </c>
      <c r="C407" s="1">
        <v>2966</v>
      </c>
      <c r="D407" s="1" t="str">
        <f>_xlfn.XLOOKUP(C407,DOP!K:K,DOP!H:H)</f>
        <v>Federal</v>
      </c>
      <c r="E407" s="1">
        <f t="shared" si="6"/>
        <v>1</v>
      </c>
      <c r="F407" s="3" t="s">
        <v>102</v>
      </c>
      <c r="G407" s="1" t="s">
        <v>103</v>
      </c>
      <c r="H407" s="5" t="s">
        <v>58</v>
      </c>
      <c r="I407" s="5">
        <v>25</v>
      </c>
      <c r="J407" s="7">
        <v>20000</v>
      </c>
      <c r="K407" s="7">
        <v>3950</v>
      </c>
      <c r="L407" t="s">
        <v>934</v>
      </c>
      <c r="M407" t="s">
        <v>989</v>
      </c>
      <c r="N407" s="2" t="s">
        <v>923</v>
      </c>
    </row>
    <row r="408" spans="1:14" ht="15.75" x14ac:dyDescent="0.3">
      <c r="A408" s="5">
        <v>406</v>
      </c>
      <c r="B408" s="1" t="s">
        <v>33</v>
      </c>
      <c r="C408" s="1">
        <v>1635</v>
      </c>
      <c r="D408" s="1" t="str">
        <f>_xlfn.XLOOKUP(C408,DOP!K:K,DOP!H:H)</f>
        <v>Federal</v>
      </c>
      <c r="E408" s="1">
        <f t="shared" si="6"/>
        <v>1</v>
      </c>
      <c r="F408" s="3" t="s">
        <v>162</v>
      </c>
      <c r="G408" s="1" t="s">
        <v>163</v>
      </c>
      <c r="H408" s="5" t="s">
        <v>58</v>
      </c>
      <c r="I408" s="5">
        <v>25</v>
      </c>
      <c r="J408" s="7">
        <v>20000</v>
      </c>
      <c r="K408" s="7">
        <v>3950</v>
      </c>
      <c r="L408" t="s">
        <v>934</v>
      </c>
      <c r="M408" t="s">
        <v>989</v>
      </c>
      <c r="N408" s="2" t="s">
        <v>923</v>
      </c>
    </row>
    <row r="409" spans="1:14" ht="15.75" x14ac:dyDescent="0.3">
      <c r="A409" s="5">
        <v>407</v>
      </c>
      <c r="B409" s="1" t="s">
        <v>11</v>
      </c>
      <c r="C409" s="1">
        <v>5207</v>
      </c>
      <c r="D409" s="1" t="str">
        <f>_xlfn.XLOOKUP(C409,DOP!K:K,DOP!H:H)</f>
        <v>Estatal</v>
      </c>
      <c r="E409" s="1">
        <f t="shared" si="6"/>
        <v>1</v>
      </c>
      <c r="F409" s="3" t="s">
        <v>410</v>
      </c>
      <c r="G409" s="1" t="s">
        <v>411</v>
      </c>
      <c r="H409" s="5" t="s">
        <v>879</v>
      </c>
      <c r="I409" s="5">
        <v>25</v>
      </c>
      <c r="J409" s="7">
        <v>20000</v>
      </c>
      <c r="K409" s="7">
        <v>3950</v>
      </c>
      <c r="L409" t="s">
        <v>934</v>
      </c>
      <c r="M409" t="s">
        <v>989</v>
      </c>
      <c r="N409" s="2" t="s">
        <v>923</v>
      </c>
    </row>
    <row r="410" spans="1:14" ht="15.75" x14ac:dyDescent="0.3">
      <c r="A410" s="5">
        <v>408</v>
      </c>
      <c r="B410" s="1" t="s">
        <v>33</v>
      </c>
      <c r="C410" s="1">
        <v>5142</v>
      </c>
      <c r="D410" s="1" t="str">
        <f>_xlfn.XLOOKUP(C410,DOP!K:K,DOP!H:H)</f>
        <v>Estatal</v>
      </c>
      <c r="E410" s="1">
        <f t="shared" si="6"/>
        <v>1</v>
      </c>
      <c r="F410" s="3" t="s">
        <v>420</v>
      </c>
      <c r="G410" s="1" t="s">
        <v>421</v>
      </c>
      <c r="H410" s="5" t="s">
        <v>879</v>
      </c>
      <c r="I410" s="5">
        <v>25</v>
      </c>
      <c r="J410" s="7">
        <v>20000</v>
      </c>
      <c r="K410" s="7">
        <v>3950</v>
      </c>
      <c r="L410" t="s">
        <v>934</v>
      </c>
      <c r="M410" t="s">
        <v>989</v>
      </c>
      <c r="N410" s="2" t="s">
        <v>923</v>
      </c>
    </row>
    <row r="411" spans="1:14" ht="15.75" x14ac:dyDescent="0.3">
      <c r="A411" s="5">
        <v>409</v>
      </c>
      <c r="B411" s="6" t="s">
        <v>157</v>
      </c>
      <c r="C411" s="1">
        <v>5210</v>
      </c>
      <c r="D411" s="1" t="str">
        <f>_xlfn.XLOOKUP(C411,DOP!K:K,DOP!H:H)</f>
        <v>Estatal</v>
      </c>
      <c r="E411" s="1">
        <f t="shared" si="6"/>
        <v>1</v>
      </c>
      <c r="F411" s="3" t="s">
        <v>428</v>
      </c>
      <c r="G411" s="1" t="s">
        <v>429</v>
      </c>
      <c r="H411" s="5" t="s">
        <v>879</v>
      </c>
      <c r="I411" s="5">
        <v>25</v>
      </c>
      <c r="J411" s="7">
        <v>20000</v>
      </c>
      <c r="K411" s="7">
        <v>3950</v>
      </c>
      <c r="L411" t="s">
        <v>934</v>
      </c>
      <c r="M411" t="s">
        <v>989</v>
      </c>
      <c r="N411" s="2" t="s">
        <v>923</v>
      </c>
    </row>
    <row r="412" spans="1:14" ht="15.75" x14ac:dyDescent="0.3">
      <c r="A412" s="5">
        <v>410</v>
      </c>
      <c r="B412" s="1" t="s">
        <v>69</v>
      </c>
      <c r="C412" s="1">
        <v>5138</v>
      </c>
      <c r="D412" s="1" t="str">
        <f>_xlfn.XLOOKUP(C412,DOP!K:K,DOP!H:H)</f>
        <v>Estatal</v>
      </c>
      <c r="E412" s="1">
        <f t="shared" si="6"/>
        <v>1</v>
      </c>
      <c r="F412" s="3" t="s">
        <v>440</v>
      </c>
      <c r="G412" s="1" t="s">
        <v>441</v>
      </c>
      <c r="H412" s="5" t="s">
        <v>879</v>
      </c>
      <c r="I412" s="5">
        <v>25</v>
      </c>
      <c r="J412" s="7">
        <v>20000</v>
      </c>
      <c r="K412" s="7">
        <v>3950</v>
      </c>
      <c r="L412" t="s">
        <v>934</v>
      </c>
      <c r="M412" t="s">
        <v>989</v>
      </c>
      <c r="N412" s="2" t="s">
        <v>923</v>
      </c>
    </row>
    <row r="413" spans="1:14" ht="15.75" x14ac:dyDescent="0.3">
      <c r="A413" s="5">
        <v>411</v>
      </c>
      <c r="B413" s="1" t="s">
        <v>61</v>
      </c>
      <c r="C413" s="1">
        <v>5523</v>
      </c>
      <c r="D413" s="1" t="str">
        <f>_xlfn.XLOOKUP(C413,DOP!K:K,DOP!H:H)</f>
        <v>Estatal</v>
      </c>
      <c r="E413" s="1">
        <f t="shared" si="6"/>
        <v>1</v>
      </c>
      <c r="F413" s="3" t="s">
        <v>492</v>
      </c>
      <c r="G413" s="1" t="s">
        <v>493</v>
      </c>
      <c r="H413" s="5" t="s">
        <v>879</v>
      </c>
      <c r="I413" s="5">
        <v>25</v>
      </c>
      <c r="J413" s="7">
        <v>20000</v>
      </c>
      <c r="K413" s="7">
        <v>3950</v>
      </c>
      <c r="L413" t="s">
        <v>934</v>
      </c>
      <c r="M413" t="s">
        <v>989</v>
      </c>
      <c r="N413" s="2" t="s">
        <v>923</v>
      </c>
    </row>
    <row r="414" spans="1:14" ht="15.75" x14ac:dyDescent="0.3">
      <c r="A414" s="5">
        <v>412</v>
      </c>
      <c r="B414" s="4" t="s">
        <v>88</v>
      </c>
      <c r="C414" s="1">
        <v>3623</v>
      </c>
      <c r="D414" s="1" t="str">
        <f>_xlfn.XLOOKUP(C414,DOP!K:K,DOP!H:H)</f>
        <v>Federal</v>
      </c>
      <c r="E414" s="1">
        <f t="shared" si="6"/>
        <v>1</v>
      </c>
      <c r="F414" s="3" t="s">
        <v>531</v>
      </c>
      <c r="G414" s="1" t="s">
        <v>532</v>
      </c>
      <c r="H414" s="5" t="s">
        <v>58</v>
      </c>
      <c r="I414" s="5">
        <v>30</v>
      </c>
      <c r="J414" s="7">
        <v>25000</v>
      </c>
      <c r="K414" s="7">
        <v>4450</v>
      </c>
      <c r="L414" t="s">
        <v>934</v>
      </c>
      <c r="M414" t="s">
        <v>989</v>
      </c>
      <c r="N414" s="2" t="s">
        <v>923</v>
      </c>
    </row>
    <row r="415" spans="1:14" ht="15.75" x14ac:dyDescent="0.3">
      <c r="A415" s="5">
        <v>413</v>
      </c>
      <c r="B415" s="1" t="s">
        <v>61</v>
      </c>
      <c r="C415" s="1">
        <v>4932</v>
      </c>
      <c r="D415" s="1" t="str">
        <f>_xlfn.XLOOKUP(C415,DOP!K:K,DOP!H:H)</f>
        <v>Federal</v>
      </c>
      <c r="E415" s="1">
        <f t="shared" si="6"/>
        <v>1</v>
      </c>
      <c r="F415" s="3" t="s">
        <v>635</v>
      </c>
      <c r="G415" s="1" t="s">
        <v>636</v>
      </c>
      <c r="H415" s="5" t="s">
        <v>58</v>
      </c>
      <c r="I415" s="5">
        <v>30</v>
      </c>
      <c r="J415" s="7">
        <v>25000</v>
      </c>
      <c r="K415" s="7">
        <v>4450</v>
      </c>
      <c r="L415" t="s">
        <v>934</v>
      </c>
      <c r="M415" t="s">
        <v>989</v>
      </c>
      <c r="N415" s="2" t="s">
        <v>923</v>
      </c>
    </row>
    <row r="416" spans="1:14" ht="15.75" x14ac:dyDescent="0.3">
      <c r="A416" s="5">
        <v>414</v>
      </c>
      <c r="B416" s="6" t="s">
        <v>157</v>
      </c>
      <c r="C416" s="1">
        <v>5441</v>
      </c>
      <c r="D416" s="1" t="str">
        <f>_xlfn.XLOOKUP(C416,DOP!K:K,DOP!H:H)</f>
        <v>Estatal</v>
      </c>
      <c r="E416" s="1">
        <f t="shared" si="6"/>
        <v>1</v>
      </c>
      <c r="F416" s="3" t="s">
        <v>352</v>
      </c>
      <c r="G416" s="1" t="s">
        <v>353</v>
      </c>
      <c r="H416" s="5" t="s">
        <v>66</v>
      </c>
      <c r="I416" s="5">
        <v>25</v>
      </c>
      <c r="J416" s="7">
        <v>20000</v>
      </c>
      <c r="K416" s="7">
        <v>3950</v>
      </c>
      <c r="L416" t="s">
        <v>960</v>
      </c>
      <c r="M416" t="s">
        <v>989</v>
      </c>
      <c r="N416" s="2" t="s">
        <v>922</v>
      </c>
    </row>
    <row r="417" spans="1:14" ht="15.75" x14ac:dyDescent="0.3">
      <c r="A417" s="5">
        <v>415</v>
      </c>
      <c r="B417" s="1" t="s">
        <v>11</v>
      </c>
      <c r="C417" s="1">
        <v>4886</v>
      </c>
      <c r="D417" s="1" t="str">
        <f>_xlfn.XLOOKUP(C417,DOP!K:K,DOP!H:H)</f>
        <v>Federal</v>
      </c>
      <c r="E417" s="1">
        <f t="shared" si="6"/>
        <v>1</v>
      </c>
      <c r="F417" s="3" t="s">
        <v>735</v>
      </c>
      <c r="G417" s="1" t="s">
        <v>736</v>
      </c>
      <c r="H417" s="5" t="s">
        <v>58</v>
      </c>
      <c r="I417" s="5">
        <v>35</v>
      </c>
      <c r="J417" s="7">
        <v>30000</v>
      </c>
      <c r="K417" s="7">
        <v>5880</v>
      </c>
      <c r="L417" t="s">
        <v>960</v>
      </c>
      <c r="M417" t="s">
        <v>989</v>
      </c>
      <c r="N417" s="2" t="s">
        <v>922</v>
      </c>
    </row>
    <row r="418" spans="1:14" ht="15.75" x14ac:dyDescent="0.3">
      <c r="A418" s="5">
        <v>416</v>
      </c>
      <c r="B418" s="1" t="s">
        <v>69</v>
      </c>
      <c r="C418" s="1">
        <v>4539</v>
      </c>
      <c r="D418" s="1" t="str">
        <f>_xlfn.XLOOKUP(C418,DOP!K:K,DOP!H:H)</f>
        <v>Federal</v>
      </c>
      <c r="E418" s="1">
        <f t="shared" si="6"/>
        <v>1</v>
      </c>
      <c r="F418" s="3" t="s">
        <v>869</v>
      </c>
      <c r="G418" s="1" t="s">
        <v>870</v>
      </c>
      <c r="H418" s="5" t="s">
        <v>58</v>
      </c>
      <c r="I418" s="5">
        <v>45</v>
      </c>
      <c r="J418" s="7">
        <v>55000</v>
      </c>
      <c r="K418" s="7">
        <v>7000</v>
      </c>
      <c r="L418" t="s">
        <v>960</v>
      </c>
      <c r="M418" t="s">
        <v>989</v>
      </c>
      <c r="N418" s="2" t="s">
        <v>922</v>
      </c>
    </row>
    <row r="419" spans="1:14" ht="15.75" x14ac:dyDescent="0.3">
      <c r="A419" s="5">
        <v>417</v>
      </c>
      <c r="B419" s="1" t="s">
        <v>11</v>
      </c>
      <c r="C419" s="1">
        <v>1065</v>
      </c>
      <c r="D419" s="1" t="str">
        <f>_xlfn.XLOOKUP(C419,DOP!K:K,DOP!H:H)</f>
        <v>Federal</v>
      </c>
      <c r="E419" s="1">
        <f t="shared" si="6"/>
        <v>1</v>
      </c>
      <c r="F419" s="3" t="s">
        <v>723</v>
      </c>
      <c r="G419" s="1" t="s">
        <v>724</v>
      </c>
      <c r="H419" s="5" t="s">
        <v>58</v>
      </c>
      <c r="I419" s="5">
        <v>35</v>
      </c>
      <c r="J419" s="7">
        <v>30000</v>
      </c>
      <c r="K419" s="7">
        <v>5880</v>
      </c>
      <c r="L419" t="s">
        <v>935</v>
      </c>
      <c r="M419" t="s">
        <v>990</v>
      </c>
    </row>
    <row r="420" spans="1:14" ht="15.75" x14ac:dyDescent="0.3">
      <c r="A420" s="5">
        <v>418</v>
      </c>
      <c r="B420" s="6" t="s">
        <v>157</v>
      </c>
      <c r="C420" s="1">
        <v>5181</v>
      </c>
      <c r="D420" s="1" t="str">
        <f>_xlfn.XLOOKUP(C420,DOP!K:K,DOP!H:H)</f>
        <v>Estatal</v>
      </c>
      <c r="E420" s="1">
        <f t="shared" si="6"/>
        <v>1</v>
      </c>
      <c r="F420" s="3" t="s">
        <v>340</v>
      </c>
      <c r="G420" s="1" t="s">
        <v>341</v>
      </c>
      <c r="H420" s="5" t="s">
        <v>66</v>
      </c>
      <c r="I420" s="5">
        <v>25</v>
      </c>
      <c r="J420" s="7">
        <v>20000</v>
      </c>
      <c r="K420" s="7">
        <v>3950</v>
      </c>
      <c r="L420" t="s">
        <v>941</v>
      </c>
      <c r="M420" t="s">
        <v>995</v>
      </c>
      <c r="N420" s="2" t="s">
        <v>923</v>
      </c>
    </row>
    <row r="421" spans="1:14" ht="15.75" x14ac:dyDescent="0.3">
      <c r="A421" s="5">
        <v>419</v>
      </c>
      <c r="B421" s="1" t="s">
        <v>61</v>
      </c>
      <c r="C421" s="1">
        <v>5197</v>
      </c>
      <c r="D421" s="1" t="str">
        <f>_xlfn.XLOOKUP(C421,DOP!K:K,DOP!H:H)</f>
        <v>Estatal</v>
      </c>
      <c r="E421" s="1">
        <f t="shared" si="6"/>
        <v>1</v>
      </c>
      <c r="F421" s="3" t="s">
        <v>464</v>
      </c>
      <c r="G421" s="1" t="s">
        <v>465</v>
      </c>
      <c r="H421" s="5" t="s">
        <v>879</v>
      </c>
      <c r="I421" s="5">
        <v>25</v>
      </c>
      <c r="J421" s="7">
        <v>20000</v>
      </c>
      <c r="K421" s="7">
        <v>3950</v>
      </c>
      <c r="L421" t="s">
        <v>941</v>
      </c>
      <c r="M421" t="s">
        <v>995</v>
      </c>
      <c r="N421" s="2" t="s">
        <v>923</v>
      </c>
    </row>
    <row r="422" spans="1:14" ht="15.75" x14ac:dyDescent="0.3">
      <c r="A422" s="5">
        <v>420</v>
      </c>
      <c r="B422" s="1" t="s">
        <v>61</v>
      </c>
      <c r="C422" s="1">
        <v>5215</v>
      </c>
      <c r="D422" s="1" t="str">
        <f>_xlfn.XLOOKUP(C422,DOP!K:K,DOP!H:H)</f>
        <v>Estatal</v>
      </c>
      <c r="E422" s="1">
        <f t="shared" si="6"/>
        <v>1</v>
      </c>
      <c r="F422" s="3" t="s">
        <v>466</v>
      </c>
      <c r="G422" s="1" t="s">
        <v>467</v>
      </c>
      <c r="H422" s="5" t="s">
        <v>879</v>
      </c>
      <c r="I422" s="5">
        <v>25</v>
      </c>
      <c r="J422" s="7">
        <v>20000</v>
      </c>
      <c r="K422" s="7">
        <v>3950</v>
      </c>
      <c r="L422" t="s">
        <v>941</v>
      </c>
      <c r="M422" t="s">
        <v>995</v>
      </c>
      <c r="N422" s="2" t="s">
        <v>923</v>
      </c>
    </row>
    <row r="423" spans="1:14" ht="15.75" x14ac:dyDescent="0.3">
      <c r="A423" s="5">
        <v>421</v>
      </c>
      <c r="B423" s="1" t="s">
        <v>61</v>
      </c>
      <c r="C423" s="1">
        <v>4431</v>
      </c>
      <c r="D423" s="1" t="str">
        <f>_xlfn.XLOOKUP(C423,DOP!K:K,DOP!H:H)</f>
        <v>Federal</v>
      </c>
      <c r="E423" s="1">
        <f t="shared" si="6"/>
        <v>1</v>
      </c>
      <c r="F423" s="3" t="s">
        <v>659</v>
      </c>
      <c r="G423" s="1" t="s">
        <v>660</v>
      </c>
      <c r="H423" s="5" t="s">
        <v>59</v>
      </c>
      <c r="I423" s="5">
        <v>30</v>
      </c>
      <c r="J423" s="7">
        <v>25000</v>
      </c>
      <c r="K423" s="7">
        <v>4450</v>
      </c>
      <c r="L423" t="s">
        <v>982</v>
      </c>
      <c r="M423" t="s">
        <v>1036</v>
      </c>
      <c r="N423" s="2" t="s">
        <v>923</v>
      </c>
    </row>
    <row r="424" spans="1:14" ht="15.75" x14ac:dyDescent="0.3">
      <c r="A424" s="5">
        <v>422</v>
      </c>
      <c r="B424" s="1" t="s">
        <v>69</v>
      </c>
      <c r="C424" s="1">
        <v>736</v>
      </c>
      <c r="D424" s="1" t="str">
        <f>_xlfn.XLOOKUP(C424,DOP!K:K,DOP!H:H)</f>
        <v>Federal</v>
      </c>
      <c r="E424" s="1">
        <f t="shared" si="6"/>
        <v>1</v>
      </c>
      <c r="F424" s="3" t="s">
        <v>839</v>
      </c>
      <c r="G424" s="1" t="s">
        <v>840</v>
      </c>
      <c r="H424" s="5" t="s">
        <v>59</v>
      </c>
      <c r="I424" s="5">
        <v>35</v>
      </c>
      <c r="J424" s="7">
        <v>30000</v>
      </c>
      <c r="K424" s="7">
        <v>5880</v>
      </c>
      <c r="L424" t="s">
        <v>982</v>
      </c>
      <c r="M424" t="s">
        <v>1036</v>
      </c>
      <c r="N424" s="2" t="s">
        <v>923</v>
      </c>
    </row>
    <row r="425" spans="1:14" ht="15.75" x14ac:dyDescent="0.3">
      <c r="A425" s="5">
        <v>423</v>
      </c>
      <c r="B425" s="1" t="s">
        <v>69</v>
      </c>
      <c r="C425" s="1">
        <v>4255</v>
      </c>
      <c r="D425" s="1" t="str">
        <f>_xlfn.XLOOKUP(C425,DOP!K:K,DOP!H:H)</f>
        <v>Federal</v>
      </c>
      <c r="E425" s="1">
        <f t="shared" si="6"/>
        <v>1</v>
      </c>
      <c r="F425" s="3" t="s">
        <v>841</v>
      </c>
      <c r="G425" s="1" t="s">
        <v>842</v>
      </c>
      <c r="H425" s="5" t="s">
        <v>59</v>
      </c>
      <c r="I425" s="5">
        <v>35</v>
      </c>
      <c r="J425" s="7">
        <v>30000</v>
      </c>
      <c r="K425" s="7">
        <v>5880</v>
      </c>
      <c r="L425" t="s">
        <v>982</v>
      </c>
      <c r="M425" t="s">
        <v>1036</v>
      </c>
      <c r="N425" s="2" t="s">
        <v>923</v>
      </c>
    </row>
    <row r="426" spans="1:14" ht="15.75" x14ac:dyDescent="0.3">
      <c r="A426" s="5">
        <v>424</v>
      </c>
      <c r="B426" s="1" t="s">
        <v>377</v>
      </c>
      <c r="C426" s="1">
        <v>2959</v>
      </c>
      <c r="D426" s="1" t="str">
        <f>_xlfn.XLOOKUP(C426,DOP!K:K,DOP!H:H)</f>
        <v>Federal</v>
      </c>
      <c r="E426" s="1">
        <f t="shared" si="6"/>
        <v>1</v>
      </c>
      <c r="F426" s="3" t="s">
        <v>665</v>
      </c>
      <c r="G426" s="1" t="s">
        <v>666</v>
      </c>
      <c r="H426" s="5" t="s">
        <v>59</v>
      </c>
      <c r="I426" s="5">
        <v>30</v>
      </c>
      <c r="J426" s="7">
        <v>25000</v>
      </c>
      <c r="K426" s="7">
        <v>4450</v>
      </c>
      <c r="L426" t="s">
        <v>983</v>
      </c>
      <c r="M426" t="s">
        <v>1036</v>
      </c>
      <c r="N426" s="2" t="s">
        <v>1037</v>
      </c>
    </row>
    <row r="427" spans="1:14" ht="15.75" x14ac:dyDescent="0.3">
      <c r="A427" s="5">
        <v>425</v>
      </c>
      <c r="B427" s="1" t="s">
        <v>61</v>
      </c>
      <c r="C427" s="1">
        <v>2975</v>
      </c>
      <c r="D427" s="1" t="str">
        <f>_xlfn.XLOOKUP(C427,DOP!K:K,DOP!H:H)</f>
        <v>Federal</v>
      </c>
      <c r="E427" s="1">
        <f t="shared" si="6"/>
        <v>1</v>
      </c>
      <c r="F427" s="3" t="s">
        <v>62</v>
      </c>
      <c r="G427" s="1" t="s">
        <v>63</v>
      </c>
      <c r="H427" s="5" t="s">
        <v>59</v>
      </c>
      <c r="I427" s="5">
        <v>20</v>
      </c>
      <c r="J427" s="7">
        <v>15000</v>
      </c>
      <c r="K427" s="7">
        <v>2800</v>
      </c>
      <c r="L427" t="s">
        <v>981</v>
      </c>
      <c r="M427" t="s">
        <v>1035</v>
      </c>
      <c r="N427" s="2" t="s">
        <v>924</v>
      </c>
    </row>
    <row r="428" spans="1:14" ht="15.75" x14ac:dyDescent="0.3">
      <c r="A428" s="5">
        <v>426</v>
      </c>
      <c r="B428" s="1" t="s">
        <v>377</v>
      </c>
      <c r="C428" s="1">
        <v>235</v>
      </c>
      <c r="D428" s="1" t="str">
        <f>_xlfn.XLOOKUP(C428,DOP!K:K,DOP!H:H)</f>
        <v>Federal</v>
      </c>
      <c r="E428" s="1">
        <f t="shared" si="6"/>
        <v>1</v>
      </c>
      <c r="F428" s="3" t="s">
        <v>861</v>
      </c>
      <c r="G428" s="1" t="s">
        <v>862</v>
      </c>
      <c r="H428" s="5" t="s">
        <v>59</v>
      </c>
      <c r="I428" s="5">
        <v>40</v>
      </c>
      <c r="J428" s="7">
        <v>50000</v>
      </c>
      <c r="K428" s="7">
        <v>7000</v>
      </c>
      <c r="L428" t="s">
        <v>981</v>
      </c>
      <c r="M428" t="s">
        <v>1035</v>
      </c>
      <c r="N428" s="2" t="s">
        <v>924</v>
      </c>
    </row>
    <row r="429" spans="1:14" x14ac:dyDescent="0.25">
      <c r="J429" s="8">
        <f>SUM(J3:J428)</f>
        <v>9950000</v>
      </c>
      <c r="K429" s="8">
        <f>SUM(K3:K428)</f>
        <v>1875880</v>
      </c>
    </row>
  </sheetData>
  <autoFilter ref="A2:N429" xr:uid="{00000000-0001-0000-0000-000000000000}"/>
  <sortState xmlns:xlrd2="http://schemas.microsoft.com/office/spreadsheetml/2017/richdata2" ref="B3:N428">
    <sortCondition ref="M3:M428"/>
  </sortState>
  <phoneticPr fontId="13" type="noConversion"/>
  <pageMargins left="0.70866141732283472" right="0" top="0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6C51-B144-7F43-ADE0-7C39F83EBD27}">
  <dimension ref="D7:L61"/>
  <sheetViews>
    <sheetView topLeftCell="B6" zoomScale="137" zoomScaleNormal="137" workbookViewId="0">
      <selection activeCell="B26" sqref="B26"/>
    </sheetView>
  </sheetViews>
  <sheetFormatPr baseColWidth="10" defaultRowHeight="15" x14ac:dyDescent="0.25"/>
  <cols>
    <col min="4" max="4" width="19.140625" customWidth="1"/>
    <col min="5" max="5" width="14.7109375" customWidth="1"/>
    <col min="6" max="6" width="14.85546875" customWidth="1"/>
    <col min="7" max="9" width="15.42578125" customWidth="1"/>
    <col min="10" max="10" width="14.85546875" customWidth="1"/>
    <col min="11" max="11" width="13" bestFit="1" customWidth="1"/>
    <col min="12" max="12" width="12.85546875" customWidth="1"/>
  </cols>
  <sheetData>
    <row r="7" spans="4:12" ht="69.95" customHeight="1" x14ac:dyDescent="0.25">
      <c r="D7" s="18" t="s">
        <v>882</v>
      </c>
      <c r="E7" s="19" t="s">
        <v>880</v>
      </c>
      <c r="F7" s="19" t="s">
        <v>884</v>
      </c>
      <c r="G7" s="20" t="s">
        <v>885</v>
      </c>
      <c r="H7" s="20" t="s">
        <v>891</v>
      </c>
      <c r="I7" s="20" t="s">
        <v>887</v>
      </c>
      <c r="J7" s="21" t="s">
        <v>888</v>
      </c>
      <c r="K7" s="22" t="s">
        <v>890</v>
      </c>
      <c r="L7" s="22" t="s">
        <v>891</v>
      </c>
    </row>
    <row r="8" spans="4:12" ht="15.75" x14ac:dyDescent="0.25">
      <c r="D8" s="110" t="s">
        <v>881</v>
      </c>
      <c r="E8" s="23">
        <v>20</v>
      </c>
      <c r="F8" s="24">
        <v>24</v>
      </c>
      <c r="G8" s="112">
        <f>+SUM(F8:F13)</f>
        <v>270</v>
      </c>
      <c r="H8" s="104">
        <f>+G8/G$43</f>
        <v>0.63380281690140849</v>
      </c>
      <c r="I8" s="25">
        <v>15000</v>
      </c>
      <c r="J8" s="26">
        <f>+F8*I8</f>
        <v>360000</v>
      </c>
      <c r="K8" s="108">
        <f>+SUM(J8:J13)</f>
        <v>6710000</v>
      </c>
      <c r="L8" s="104">
        <f>+K8/K$43</f>
        <v>0.67437185929648236</v>
      </c>
    </row>
    <row r="9" spans="4:12" ht="15.75" x14ac:dyDescent="0.25">
      <c r="D9" s="111"/>
      <c r="E9" s="27">
        <v>25</v>
      </c>
      <c r="F9" s="28">
        <v>96</v>
      </c>
      <c r="G9" s="113"/>
      <c r="H9" s="105"/>
      <c r="I9" s="29">
        <v>20000</v>
      </c>
      <c r="J9" s="30">
        <f t="shared" ref="J9:J13" si="0">+F9*I9</f>
        <v>1920000</v>
      </c>
      <c r="K9" s="109"/>
      <c r="L9" s="105"/>
    </row>
    <row r="10" spans="4:12" ht="15.75" x14ac:dyDescent="0.25">
      <c r="D10" s="111"/>
      <c r="E10" s="27">
        <v>30</v>
      </c>
      <c r="F10" s="28">
        <v>64</v>
      </c>
      <c r="G10" s="113"/>
      <c r="H10" s="105"/>
      <c r="I10" s="29">
        <v>25000</v>
      </c>
      <c r="J10" s="30">
        <f t="shared" si="0"/>
        <v>1600000</v>
      </c>
      <c r="K10" s="109"/>
      <c r="L10" s="105"/>
    </row>
    <row r="11" spans="4:12" ht="15.75" x14ac:dyDescent="0.25">
      <c r="D11" s="111"/>
      <c r="E11" s="27">
        <v>35</v>
      </c>
      <c r="F11" s="28">
        <v>75</v>
      </c>
      <c r="G11" s="113"/>
      <c r="H11" s="105"/>
      <c r="I11" s="29">
        <v>30000</v>
      </c>
      <c r="J11" s="30">
        <f t="shared" si="0"/>
        <v>2250000</v>
      </c>
      <c r="K11" s="109"/>
      <c r="L11" s="105"/>
    </row>
    <row r="12" spans="4:12" ht="15.75" x14ac:dyDescent="0.25">
      <c r="D12" s="111"/>
      <c r="E12" s="27">
        <v>40</v>
      </c>
      <c r="F12" s="28">
        <v>5</v>
      </c>
      <c r="G12" s="113"/>
      <c r="H12" s="105"/>
      <c r="I12" s="29">
        <v>50000</v>
      </c>
      <c r="J12" s="30">
        <f t="shared" si="0"/>
        <v>250000</v>
      </c>
      <c r="K12" s="109"/>
      <c r="L12" s="105"/>
    </row>
    <row r="13" spans="4:12" ht="15.75" x14ac:dyDescent="0.25">
      <c r="D13" s="111"/>
      <c r="E13" s="27">
        <v>45</v>
      </c>
      <c r="F13" s="28">
        <v>6</v>
      </c>
      <c r="G13" s="113"/>
      <c r="H13" s="105"/>
      <c r="I13" s="29">
        <v>55000</v>
      </c>
      <c r="J13" s="30">
        <f t="shared" si="0"/>
        <v>330000</v>
      </c>
      <c r="K13" s="109"/>
      <c r="L13" s="105"/>
    </row>
    <row r="14" spans="4:12" ht="15.75" x14ac:dyDescent="0.25">
      <c r="D14" s="31"/>
      <c r="E14" s="31"/>
      <c r="F14" s="31"/>
      <c r="G14" s="31"/>
      <c r="H14" s="31"/>
      <c r="I14" s="31"/>
      <c r="J14" s="31"/>
      <c r="K14" s="32"/>
      <c r="L14" s="31"/>
    </row>
    <row r="15" spans="4:12" ht="15.75" x14ac:dyDescent="0.25">
      <c r="D15" s="111" t="s">
        <v>886</v>
      </c>
      <c r="E15" s="27">
        <v>20</v>
      </c>
      <c r="F15" s="28">
        <v>2</v>
      </c>
      <c r="G15" s="113">
        <f>+SUM(F15:F20)</f>
        <v>12</v>
      </c>
      <c r="H15" s="104">
        <f>+G15/G$43</f>
        <v>2.8169014084507043E-2</v>
      </c>
      <c r="I15" s="29">
        <v>15000</v>
      </c>
      <c r="J15" s="30">
        <f>+F15*I15</f>
        <v>30000</v>
      </c>
      <c r="K15" s="108">
        <f>+SUM(J15:J20)</f>
        <v>305000</v>
      </c>
      <c r="L15" s="104">
        <f>+K15/K$43</f>
        <v>3.0653266331658293E-2</v>
      </c>
    </row>
    <row r="16" spans="4:12" ht="15.75" x14ac:dyDescent="0.25">
      <c r="D16" s="111"/>
      <c r="E16" s="27">
        <v>25</v>
      </c>
      <c r="F16" s="28">
        <v>2</v>
      </c>
      <c r="G16" s="113"/>
      <c r="H16" s="105"/>
      <c r="I16" s="29">
        <v>20000</v>
      </c>
      <c r="J16" s="30">
        <f t="shared" ref="J16:J20" si="1">+F16*I16</f>
        <v>40000</v>
      </c>
      <c r="K16" s="109"/>
      <c r="L16" s="105"/>
    </row>
    <row r="17" spans="4:12" ht="15.75" x14ac:dyDescent="0.25">
      <c r="D17" s="111"/>
      <c r="E17" s="27">
        <v>30</v>
      </c>
      <c r="F17" s="28">
        <v>5</v>
      </c>
      <c r="G17" s="113"/>
      <c r="H17" s="105"/>
      <c r="I17" s="29">
        <v>25000</v>
      </c>
      <c r="J17" s="30">
        <f t="shared" si="1"/>
        <v>125000</v>
      </c>
      <c r="K17" s="109"/>
      <c r="L17" s="105"/>
    </row>
    <row r="18" spans="4:12" ht="15.75" x14ac:dyDescent="0.25">
      <c r="D18" s="111"/>
      <c r="E18" s="27">
        <v>35</v>
      </c>
      <c r="F18" s="28">
        <v>2</v>
      </c>
      <c r="G18" s="113"/>
      <c r="H18" s="105"/>
      <c r="I18" s="29">
        <v>30000</v>
      </c>
      <c r="J18" s="30">
        <f t="shared" si="1"/>
        <v>60000</v>
      </c>
      <c r="K18" s="109"/>
      <c r="L18" s="105"/>
    </row>
    <row r="19" spans="4:12" ht="15.75" x14ac:dyDescent="0.25">
      <c r="D19" s="111"/>
      <c r="E19" s="27">
        <v>40</v>
      </c>
      <c r="F19" s="28">
        <v>1</v>
      </c>
      <c r="G19" s="113"/>
      <c r="H19" s="105"/>
      <c r="I19" s="29">
        <v>50000</v>
      </c>
      <c r="J19" s="30">
        <f t="shared" si="1"/>
        <v>50000</v>
      </c>
      <c r="K19" s="109"/>
      <c r="L19" s="105"/>
    </row>
    <row r="20" spans="4:12" ht="15.75" x14ac:dyDescent="0.25">
      <c r="D20" s="111"/>
      <c r="E20" s="27">
        <v>45</v>
      </c>
      <c r="F20" s="28">
        <v>0</v>
      </c>
      <c r="G20" s="113"/>
      <c r="H20" s="105"/>
      <c r="I20" s="29">
        <v>55000</v>
      </c>
      <c r="J20" s="30">
        <f t="shared" si="1"/>
        <v>0</v>
      </c>
      <c r="K20" s="109"/>
      <c r="L20" s="105"/>
    </row>
    <row r="21" spans="4:12" ht="15.75" x14ac:dyDescent="0.25">
      <c r="D21" s="31"/>
      <c r="E21" s="31"/>
      <c r="F21" s="31"/>
      <c r="G21" s="31"/>
      <c r="H21" s="31"/>
      <c r="I21" s="31"/>
      <c r="J21" s="31"/>
      <c r="K21" s="32"/>
      <c r="L21" s="31"/>
    </row>
    <row r="22" spans="4:12" ht="15" customHeight="1" x14ac:dyDescent="0.25">
      <c r="D22" s="111" t="s">
        <v>878</v>
      </c>
      <c r="E22" s="27">
        <v>20</v>
      </c>
      <c r="F22" s="28">
        <v>3</v>
      </c>
      <c r="G22" s="113">
        <f>+SUM(F22:F27)</f>
        <v>3</v>
      </c>
      <c r="H22" s="104">
        <f>+G22/G$43</f>
        <v>7.0422535211267607E-3</v>
      </c>
      <c r="I22" s="29">
        <v>15000</v>
      </c>
      <c r="J22" s="30">
        <f>+F22*I22</f>
        <v>45000</v>
      </c>
      <c r="K22" s="108">
        <f>+SUM(J22:J27)</f>
        <v>45000</v>
      </c>
      <c r="L22" s="104">
        <f>+K22/K$43</f>
        <v>4.522613065326633E-3</v>
      </c>
    </row>
    <row r="23" spans="4:12" ht="15.75" x14ac:dyDescent="0.25">
      <c r="D23" s="111"/>
      <c r="E23" s="27">
        <v>25</v>
      </c>
      <c r="F23" s="28">
        <v>0</v>
      </c>
      <c r="G23" s="113"/>
      <c r="H23" s="105"/>
      <c r="I23" s="29">
        <v>20000</v>
      </c>
      <c r="J23" s="30">
        <f t="shared" ref="J23:J27" si="2">+F23*I23</f>
        <v>0</v>
      </c>
      <c r="K23" s="109"/>
      <c r="L23" s="105"/>
    </row>
    <row r="24" spans="4:12" ht="15.75" x14ac:dyDescent="0.25">
      <c r="D24" s="111"/>
      <c r="E24" s="27">
        <v>30</v>
      </c>
      <c r="F24" s="28">
        <v>0</v>
      </c>
      <c r="G24" s="113"/>
      <c r="H24" s="105"/>
      <c r="I24" s="29">
        <v>25000</v>
      </c>
      <c r="J24" s="30">
        <f t="shared" si="2"/>
        <v>0</v>
      </c>
      <c r="K24" s="109"/>
      <c r="L24" s="105"/>
    </row>
    <row r="25" spans="4:12" ht="15.75" x14ac:dyDescent="0.25">
      <c r="D25" s="111"/>
      <c r="E25" s="27">
        <v>35</v>
      </c>
      <c r="F25" s="28">
        <v>0</v>
      </c>
      <c r="G25" s="113"/>
      <c r="H25" s="105"/>
      <c r="I25" s="29">
        <v>30000</v>
      </c>
      <c r="J25" s="30">
        <f t="shared" si="2"/>
        <v>0</v>
      </c>
      <c r="K25" s="109"/>
      <c r="L25" s="105"/>
    </row>
    <row r="26" spans="4:12" ht="15.75" x14ac:dyDescent="0.25">
      <c r="D26" s="111"/>
      <c r="E26" s="27">
        <v>40</v>
      </c>
      <c r="F26" s="28">
        <v>0</v>
      </c>
      <c r="G26" s="113"/>
      <c r="H26" s="105"/>
      <c r="I26" s="29">
        <v>50000</v>
      </c>
      <c r="J26" s="30">
        <f t="shared" si="2"/>
        <v>0</v>
      </c>
      <c r="K26" s="109"/>
      <c r="L26" s="105"/>
    </row>
    <row r="27" spans="4:12" ht="15.75" x14ac:dyDescent="0.25">
      <c r="D27" s="111"/>
      <c r="E27" s="27">
        <v>45</v>
      </c>
      <c r="F27" s="28">
        <v>0</v>
      </c>
      <c r="G27" s="113"/>
      <c r="H27" s="105"/>
      <c r="I27" s="29">
        <v>55000</v>
      </c>
      <c r="J27" s="30">
        <f t="shared" si="2"/>
        <v>0</v>
      </c>
      <c r="K27" s="109"/>
      <c r="L27" s="105"/>
    </row>
    <row r="28" spans="4:12" ht="15.75" x14ac:dyDescent="0.25">
      <c r="D28" s="31"/>
      <c r="E28" s="31"/>
      <c r="F28" s="31"/>
      <c r="G28" s="31"/>
      <c r="H28" s="31"/>
      <c r="I28" s="31"/>
      <c r="J28" s="31"/>
      <c r="K28" s="32"/>
      <c r="L28" s="31"/>
    </row>
    <row r="29" spans="4:12" ht="15.75" x14ac:dyDescent="0.25">
      <c r="D29" s="111" t="s">
        <v>879</v>
      </c>
      <c r="E29" s="27">
        <v>20</v>
      </c>
      <c r="F29" s="28">
        <v>4</v>
      </c>
      <c r="G29" s="113">
        <f>+SUM(F29:F34)</f>
        <v>85</v>
      </c>
      <c r="H29" s="104">
        <f>+G29/G$43</f>
        <v>0.19953051643192488</v>
      </c>
      <c r="I29" s="29">
        <v>15000</v>
      </c>
      <c r="J29" s="30">
        <f>+F29*I29</f>
        <v>60000</v>
      </c>
      <c r="K29" s="108">
        <f>+SUM(J29:J34)</f>
        <v>1745000</v>
      </c>
      <c r="L29" s="104">
        <f>+K29/K$43</f>
        <v>0.17537688442211055</v>
      </c>
    </row>
    <row r="30" spans="4:12" ht="15.75" x14ac:dyDescent="0.25">
      <c r="D30" s="111"/>
      <c r="E30" s="27">
        <v>25</v>
      </c>
      <c r="F30" s="28">
        <v>71</v>
      </c>
      <c r="G30" s="113"/>
      <c r="H30" s="105"/>
      <c r="I30" s="29">
        <v>20000</v>
      </c>
      <c r="J30" s="30">
        <f t="shared" ref="J30:J34" si="3">+F30*I30</f>
        <v>1420000</v>
      </c>
      <c r="K30" s="109"/>
      <c r="L30" s="105"/>
    </row>
    <row r="31" spans="4:12" ht="15.75" x14ac:dyDescent="0.25">
      <c r="D31" s="111"/>
      <c r="E31" s="27">
        <v>30</v>
      </c>
      <c r="F31" s="28">
        <v>7</v>
      </c>
      <c r="G31" s="113"/>
      <c r="H31" s="105"/>
      <c r="I31" s="29">
        <v>25000</v>
      </c>
      <c r="J31" s="30">
        <f t="shared" si="3"/>
        <v>175000</v>
      </c>
      <c r="K31" s="109"/>
      <c r="L31" s="105"/>
    </row>
    <row r="32" spans="4:12" ht="15.75" x14ac:dyDescent="0.25">
      <c r="D32" s="111"/>
      <c r="E32" s="27">
        <v>35</v>
      </c>
      <c r="F32" s="28">
        <v>3</v>
      </c>
      <c r="G32" s="113"/>
      <c r="H32" s="105"/>
      <c r="I32" s="29">
        <v>30000</v>
      </c>
      <c r="J32" s="30">
        <f t="shared" si="3"/>
        <v>90000</v>
      </c>
      <c r="K32" s="109"/>
      <c r="L32" s="105"/>
    </row>
    <row r="33" spans="4:12" ht="15.75" x14ac:dyDescent="0.25">
      <c r="D33" s="111"/>
      <c r="E33" s="27">
        <v>40</v>
      </c>
      <c r="F33" s="28">
        <v>0</v>
      </c>
      <c r="G33" s="113"/>
      <c r="H33" s="105"/>
      <c r="I33" s="29">
        <v>50000</v>
      </c>
      <c r="J33" s="30">
        <f t="shared" si="3"/>
        <v>0</v>
      </c>
      <c r="K33" s="109"/>
      <c r="L33" s="105"/>
    </row>
    <row r="34" spans="4:12" ht="15.75" x14ac:dyDescent="0.25">
      <c r="D34" s="111"/>
      <c r="E34" s="27">
        <v>45</v>
      </c>
      <c r="F34" s="28">
        <v>0</v>
      </c>
      <c r="G34" s="113"/>
      <c r="H34" s="105"/>
      <c r="I34" s="29">
        <v>55000</v>
      </c>
      <c r="J34" s="30">
        <f t="shared" si="3"/>
        <v>0</v>
      </c>
      <c r="K34" s="109"/>
      <c r="L34" s="105"/>
    </row>
    <row r="35" spans="4:12" ht="15.75" x14ac:dyDescent="0.25">
      <c r="D35" s="31"/>
      <c r="E35" s="31"/>
      <c r="F35" s="31"/>
      <c r="G35" s="31"/>
      <c r="H35" s="31"/>
      <c r="I35" s="31"/>
      <c r="J35" s="31"/>
      <c r="K35" s="32"/>
      <c r="L35" s="31"/>
    </row>
    <row r="36" spans="4:12" ht="15.75" x14ac:dyDescent="0.25">
      <c r="D36" s="111" t="s">
        <v>883</v>
      </c>
      <c r="E36" s="27">
        <v>20</v>
      </c>
      <c r="F36" s="27">
        <v>2</v>
      </c>
      <c r="G36" s="113">
        <f>+SUM(F36:F41)</f>
        <v>56</v>
      </c>
      <c r="H36" s="104">
        <f>+G36/G$43</f>
        <v>0.13145539906103287</v>
      </c>
      <c r="I36" s="29">
        <v>15000</v>
      </c>
      <c r="J36" s="30">
        <f>+F36*I36</f>
        <v>30000</v>
      </c>
      <c r="K36" s="108">
        <f>+SUM(J36:J41)</f>
        <v>1145000</v>
      </c>
      <c r="L36" s="104">
        <f>+K36/K$43</f>
        <v>0.11507537688442211</v>
      </c>
    </row>
    <row r="37" spans="4:12" ht="15.75" x14ac:dyDescent="0.25">
      <c r="D37" s="111"/>
      <c r="E37" s="27">
        <v>25</v>
      </c>
      <c r="F37" s="27">
        <v>48</v>
      </c>
      <c r="G37" s="113"/>
      <c r="H37" s="105"/>
      <c r="I37" s="29">
        <v>20000</v>
      </c>
      <c r="J37" s="30">
        <f t="shared" ref="J37:J41" si="4">+F37*I37</f>
        <v>960000</v>
      </c>
      <c r="K37" s="109"/>
      <c r="L37" s="105"/>
    </row>
    <row r="38" spans="4:12" ht="15.75" x14ac:dyDescent="0.25">
      <c r="D38" s="111"/>
      <c r="E38" s="27">
        <v>30</v>
      </c>
      <c r="F38" s="27">
        <v>5</v>
      </c>
      <c r="G38" s="113"/>
      <c r="H38" s="105"/>
      <c r="I38" s="29">
        <v>25000</v>
      </c>
      <c r="J38" s="30">
        <f t="shared" si="4"/>
        <v>125000</v>
      </c>
      <c r="K38" s="109"/>
      <c r="L38" s="105"/>
    </row>
    <row r="39" spans="4:12" ht="15.75" x14ac:dyDescent="0.25">
      <c r="D39" s="111"/>
      <c r="E39" s="27">
        <v>35</v>
      </c>
      <c r="F39" s="27">
        <v>1</v>
      </c>
      <c r="G39" s="113"/>
      <c r="H39" s="105"/>
      <c r="I39" s="29">
        <v>30000</v>
      </c>
      <c r="J39" s="30">
        <f t="shared" si="4"/>
        <v>30000</v>
      </c>
      <c r="K39" s="109"/>
      <c r="L39" s="105"/>
    </row>
    <row r="40" spans="4:12" ht="15.75" x14ac:dyDescent="0.25">
      <c r="D40" s="111"/>
      <c r="E40" s="27">
        <v>40</v>
      </c>
      <c r="F40" s="27">
        <v>0</v>
      </c>
      <c r="G40" s="113"/>
      <c r="H40" s="105"/>
      <c r="I40" s="29">
        <v>50000</v>
      </c>
      <c r="J40" s="30">
        <f t="shared" si="4"/>
        <v>0</v>
      </c>
      <c r="K40" s="109"/>
      <c r="L40" s="105"/>
    </row>
    <row r="41" spans="4:12" ht="15.75" x14ac:dyDescent="0.25">
      <c r="D41" s="111"/>
      <c r="E41" s="27">
        <v>45</v>
      </c>
      <c r="F41" s="27">
        <v>0</v>
      </c>
      <c r="G41" s="113"/>
      <c r="H41" s="105"/>
      <c r="I41" s="29">
        <v>55000</v>
      </c>
      <c r="J41" s="30">
        <f t="shared" si="4"/>
        <v>0</v>
      </c>
      <c r="K41" s="109"/>
      <c r="L41" s="105"/>
    </row>
    <row r="42" spans="4:12" ht="15.75" x14ac:dyDescent="0.25">
      <c r="D42" s="31"/>
      <c r="E42" s="31"/>
      <c r="F42" s="31"/>
      <c r="G42" s="31"/>
      <c r="H42" s="31"/>
      <c r="I42" s="31"/>
      <c r="J42" s="31"/>
      <c r="K42" s="33"/>
      <c r="L42" s="31"/>
    </row>
    <row r="43" spans="4:12" ht="32.1" customHeight="1" x14ac:dyDescent="0.25">
      <c r="D43" s="106" t="s">
        <v>889</v>
      </c>
      <c r="E43" s="107"/>
      <c r="F43" s="19">
        <f>+SUM(F8:F41)</f>
        <v>426</v>
      </c>
      <c r="G43" s="19">
        <f>+G8+G15+G22+G36+G29</f>
        <v>426</v>
      </c>
      <c r="H43" s="34">
        <f>+SUM(H8:H41)</f>
        <v>1</v>
      </c>
      <c r="I43" s="35"/>
      <c r="J43" s="36">
        <f>+SUM(J8:J41)</f>
        <v>9950000</v>
      </c>
      <c r="K43" s="37">
        <f>+SUM(K8:K41)</f>
        <v>9950000</v>
      </c>
      <c r="L43" s="34">
        <f>+SUM(L8:L41)</f>
        <v>1</v>
      </c>
    </row>
    <row r="45" spans="4:12" ht="30" customHeight="1" x14ac:dyDescent="0.25">
      <c r="D45" s="96" t="s">
        <v>892</v>
      </c>
      <c r="E45" s="96"/>
      <c r="F45" s="96"/>
      <c r="G45" s="96"/>
      <c r="H45" s="96"/>
      <c r="I45" s="96"/>
      <c r="J45" s="97"/>
      <c r="K45" s="37">
        <v>2400775.7449197401</v>
      </c>
    </row>
    <row r="47" spans="4:12" ht="35.1" customHeight="1" x14ac:dyDescent="0.25">
      <c r="D47" s="96" t="s">
        <v>893</v>
      </c>
      <c r="E47" s="96"/>
      <c r="F47" s="96"/>
      <c r="G47" s="96"/>
      <c r="H47" s="96"/>
      <c r="I47" s="96"/>
      <c r="J47" s="97"/>
      <c r="K47" s="37">
        <f>+K43-K45</f>
        <v>7549224.2550802603</v>
      </c>
    </row>
    <row r="52" spans="5:9" ht="32.1" customHeight="1" x14ac:dyDescent="0.25">
      <c r="E52" s="98" t="s">
        <v>6</v>
      </c>
      <c r="F52" s="99" t="s">
        <v>1048</v>
      </c>
      <c r="G52" s="100" t="s">
        <v>884</v>
      </c>
      <c r="H52" s="100"/>
      <c r="I52" s="101"/>
    </row>
    <row r="53" spans="5:9" ht="63" x14ac:dyDescent="0.25">
      <c r="E53" s="98"/>
      <c r="F53" s="99"/>
      <c r="G53" s="70" t="s">
        <v>1049</v>
      </c>
      <c r="H53" s="70" t="s">
        <v>883</v>
      </c>
      <c r="I53" s="43" t="s">
        <v>1050</v>
      </c>
    </row>
    <row r="54" spans="5:9" ht="15.75" x14ac:dyDescent="0.25">
      <c r="E54" s="68">
        <v>20</v>
      </c>
      <c r="F54" s="74">
        <v>15000</v>
      </c>
      <c r="G54" s="69">
        <f t="shared" ref="G54:G59" si="5">+F8+F15</f>
        <v>26</v>
      </c>
      <c r="H54" s="71">
        <f t="shared" ref="H54:H59" si="6">+F22+F29+F36</f>
        <v>9</v>
      </c>
      <c r="I54" s="72">
        <f t="shared" ref="I54:I59" si="7">+F8+F15+F22+F29+F36</f>
        <v>35</v>
      </c>
    </row>
    <row r="55" spans="5:9" ht="15.75" x14ac:dyDescent="0.25">
      <c r="E55" s="67">
        <v>25</v>
      </c>
      <c r="F55" s="75">
        <v>20000</v>
      </c>
      <c r="G55" s="27">
        <f t="shared" si="5"/>
        <v>98</v>
      </c>
      <c r="H55" s="28">
        <f t="shared" si="6"/>
        <v>119</v>
      </c>
      <c r="I55" s="73">
        <f t="shared" si="7"/>
        <v>217</v>
      </c>
    </row>
    <row r="56" spans="5:9" ht="15.75" x14ac:dyDescent="0.25">
      <c r="E56" s="67">
        <v>30</v>
      </c>
      <c r="F56" s="75">
        <v>25000</v>
      </c>
      <c r="G56" s="27">
        <f t="shared" si="5"/>
        <v>69</v>
      </c>
      <c r="H56" s="28">
        <f t="shared" si="6"/>
        <v>12</v>
      </c>
      <c r="I56" s="73">
        <f t="shared" si="7"/>
        <v>81</v>
      </c>
    </row>
    <row r="57" spans="5:9" ht="15.75" x14ac:dyDescent="0.25">
      <c r="E57" s="67">
        <v>35</v>
      </c>
      <c r="F57" s="75">
        <v>30000</v>
      </c>
      <c r="G57" s="27">
        <f t="shared" si="5"/>
        <v>77</v>
      </c>
      <c r="H57" s="28">
        <f t="shared" si="6"/>
        <v>4</v>
      </c>
      <c r="I57" s="73">
        <f t="shared" si="7"/>
        <v>81</v>
      </c>
    </row>
    <row r="58" spans="5:9" ht="15.75" x14ac:dyDescent="0.25">
      <c r="E58" s="67">
        <v>40</v>
      </c>
      <c r="F58" s="75">
        <v>50000</v>
      </c>
      <c r="G58" s="27">
        <f t="shared" si="5"/>
        <v>6</v>
      </c>
      <c r="H58" s="28">
        <f t="shared" si="6"/>
        <v>0</v>
      </c>
      <c r="I58" s="73">
        <f t="shared" si="7"/>
        <v>6</v>
      </c>
    </row>
    <row r="59" spans="5:9" ht="15.75" x14ac:dyDescent="0.25">
      <c r="E59" s="76">
        <v>45</v>
      </c>
      <c r="F59" s="77">
        <v>55000</v>
      </c>
      <c r="G59" s="78">
        <f t="shared" si="5"/>
        <v>6</v>
      </c>
      <c r="H59" s="79">
        <f t="shared" si="6"/>
        <v>0</v>
      </c>
      <c r="I59" s="80">
        <f t="shared" si="7"/>
        <v>6</v>
      </c>
    </row>
    <row r="60" spans="5:9" ht="32.1" customHeight="1" x14ac:dyDescent="0.25">
      <c r="E60" s="102" t="s">
        <v>1041</v>
      </c>
      <c r="F60" s="103"/>
      <c r="G60" s="42">
        <f>SUM(G54:G59)</f>
        <v>282</v>
      </c>
      <c r="H60" s="42">
        <f>SUM(H54:H59)</f>
        <v>144</v>
      </c>
      <c r="I60" s="43">
        <f>SUM(I54:I59)</f>
        <v>426</v>
      </c>
    </row>
    <row r="61" spans="5:9" x14ac:dyDescent="0.25">
      <c r="G61" s="2"/>
      <c r="H61" s="2"/>
      <c r="I61" s="2"/>
    </row>
  </sheetData>
  <mergeCells count="32">
    <mergeCell ref="K36:K41"/>
    <mergeCell ref="D8:D13"/>
    <mergeCell ref="D15:D20"/>
    <mergeCell ref="D22:D27"/>
    <mergeCell ref="D29:D34"/>
    <mergeCell ref="D36:D41"/>
    <mergeCell ref="G8:G13"/>
    <mergeCell ref="G22:G27"/>
    <mergeCell ref="G36:G41"/>
    <mergeCell ref="G15:G20"/>
    <mergeCell ref="G29:G34"/>
    <mergeCell ref="E60:F60"/>
    <mergeCell ref="L8:L13"/>
    <mergeCell ref="L15:L20"/>
    <mergeCell ref="L22:L27"/>
    <mergeCell ref="L29:L34"/>
    <mergeCell ref="L36:L41"/>
    <mergeCell ref="H8:H13"/>
    <mergeCell ref="H15:H20"/>
    <mergeCell ref="H22:H27"/>
    <mergeCell ref="H29:H34"/>
    <mergeCell ref="H36:H41"/>
    <mergeCell ref="D43:E43"/>
    <mergeCell ref="K8:K13"/>
    <mergeCell ref="K15:K20"/>
    <mergeCell ref="K22:K27"/>
    <mergeCell ref="K29:K34"/>
    <mergeCell ref="D45:J45"/>
    <mergeCell ref="D47:J47"/>
    <mergeCell ref="E52:E53"/>
    <mergeCell ref="F52:F53"/>
    <mergeCell ref="G52:I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3D85-6192-474C-8D9C-1EB96F61B5E6}">
  <dimension ref="A1"/>
  <sheetViews>
    <sheetView workbookViewId="0">
      <selection activeCell="K22" sqref="K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CA1F-D7FD-7643-BAFE-56B2A612ABE5}">
  <dimension ref="A4:E59"/>
  <sheetViews>
    <sheetView topLeftCell="A43" zoomScale="112" zoomScaleNormal="112" workbookViewId="0">
      <selection activeCell="C11" sqref="C11"/>
    </sheetView>
  </sheetViews>
  <sheetFormatPr baseColWidth="10" defaultRowHeight="15" x14ac:dyDescent="0.25"/>
  <cols>
    <col min="2" max="2" width="45" bestFit="1" customWidth="1"/>
    <col min="3" max="3" width="10.85546875" style="2"/>
    <col min="4" max="4" width="10.85546875" style="59"/>
    <col min="5" max="5" width="12.7109375" style="16" bestFit="1" customWidth="1"/>
  </cols>
  <sheetData>
    <row r="4" spans="1:5" ht="45.95" customHeight="1" x14ac:dyDescent="0.25">
      <c r="B4" s="60" t="s">
        <v>1042</v>
      </c>
      <c r="C4" s="61" t="s">
        <v>884</v>
      </c>
      <c r="D4" s="61" t="s">
        <v>1043</v>
      </c>
      <c r="E4" s="61" t="s">
        <v>1044</v>
      </c>
    </row>
    <row r="5" spans="1:5" ht="15.75" x14ac:dyDescent="0.25">
      <c r="A5" s="114" t="s">
        <v>1045</v>
      </c>
      <c r="B5" s="62" t="s">
        <v>920</v>
      </c>
      <c r="C5" s="63">
        <v>56</v>
      </c>
      <c r="D5" s="116">
        <f>+C5+C6+C7+C8</f>
        <v>88</v>
      </c>
      <c r="E5" s="118">
        <f>+D5/D59</f>
        <v>0.20657276995305165</v>
      </c>
    </row>
    <row r="6" spans="1:5" ht="15.75" x14ac:dyDescent="0.25">
      <c r="A6" s="114"/>
      <c r="B6" s="64" t="s">
        <v>918</v>
      </c>
      <c r="C6" s="65">
        <v>26</v>
      </c>
      <c r="D6" s="117"/>
      <c r="E6" s="119"/>
    </row>
    <row r="7" spans="1:5" ht="15.75" x14ac:dyDescent="0.25">
      <c r="A7" s="114"/>
      <c r="B7" s="64" t="s">
        <v>919</v>
      </c>
      <c r="C7" s="65">
        <v>5</v>
      </c>
      <c r="D7" s="117"/>
      <c r="E7" s="119"/>
    </row>
    <row r="8" spans="1:5" ht="15.75" x14ac:dyDescent="0.25">
      <c r="A8" s="114"/>
      <c r="B8" s="64" t="s">
        <v>921</v>
      </c>
      <c r="C8" s="65">
        <v>1</v>
      </c>
      <c r="D8" s="117"/>
      <c r="E8" s="119"/>
    </row>
    <row r="9" spans="1:5" x14ac:dyDescent="0.25">
      <c r="B9" s="17"/>
    </row>
    <row r="10" spans="1:5" x14ac:dyDescent="0.25">
      <c r="B10" s="17"/>
    </row>
    <row r="11" spans="1:5" ht="15.75" x14ac:dyDescent="0.25">
      <c r="A11" s="114" t="s">
        <v>1046</v>
      </c>
      <c r="B11" s="64" t="s">
        <v>1009</v>
      </c>
      <c r="C11" s="65">
        <v>96</v>
      </c>
      <c r="D11" s="117">
        <f>+C11+C12+C13+C14+C15</f>
        <v>143</v>
      </c>
      <c r="E11" s="119">
        <f>+D11/D59</f>
        <v>0.33568075117370894</v>
      </c>
    </row>
    <row r="12" spans="1:5" ht="15.75" x14ac:dyDescent="0.25">
      <c r="A12" s="114"/>
      <c r="B12" s="64" t="s">
        <v>1015</v>
      </c>
      <c r="C12" s="65">
        <v>21</v>
      </c>
      <c r="D12" s="117"/>
      <c r="E12" s="119"/>
    </row>
    <row r="13" spans="1:5" ht="15.75" x14ac:dyDescent="0.25">
      <c r="A13" s="114"/>
      <c r="B13" s="64" t="s">
        <v>1010</v>
      </c>
      <c r="C13" s="65">
        <v>14</v>
      </c>
      <c r="D13" s="117"/>
      <c r="E13" s="119"/>
    </row>
    <row r="14" spans="1:5" ht="15.75" x14ac:dyDescent="0.25">
      <c r="A14" s="114"/>
      <c r="B14" s="64" t="s">
        <v>992</v>
      </c>
      <c r="C14" s="65">
        <v>10</v>
      </c>
      <c r="D14" s="117"/>
      <c r="E14" s="119"/>
    </row>
    <row r="15" spans="1:5" ht="15.75" x14ac:dyDescent="0.25">
      <c r="A15" s="114"/>
      <c r="B15" s="64" t="s">
        <v>1011</v>
      </c>
      <c r="C15" s="65">
        <v>2</v>
      </c>
      <c r="D15" s="117"/>
      <c r="E15" s="119"/>
    </row>
    <row r="16" spans="1:5" x14ac:dyDescent="0.25">
      <c r="B16" s="17"/>
    </row>
    <row r="17" spans="1:5" x14ac:dyDescent="0.25">
      <c r="B17" s="17"/>
    </row>
    <row r="18" spans="1:5" ht="15.75" x14ac:dyDescent="0.25">
      <c r="A18" s="115" t="s">
        <v>1047</v>
      </c>
      <c r="B18" s="64" t="s">
        <v>989</v>
      </c>
      <c r="C18" s="65">
        <v>14</v>
      </c>
      <c r="D18" s="117">
        <f>+SUM(C18:C48)</f>
        <v>105</v>
      </c>
      <c r="E18" s="119">
        <f>+D18/D59</f>
        <v>0.24647887323943662</v>
      </c>
    </row>
    <row r="19" spans="1:5" ht="15.75" x14ac:dyDescent="0.25">
      <c r="A19" s="115"/>
      <c r="B19" s="64" t="s">
        <v>1019</v>
      </c>
      <c r="C19" s="65">
        <v>13</v>
      </c>
      <c r="D19" s="117"/>
      <c r="E19" s="119"/>
    </row>
    <row r="20" spans="1:5" ht="15.75" x14ac:dyDescent="0.25">
      <c r="A20" s="115"/>
      <c r="B20" s="64" t="s">
        <v>988</v>
      </c>
      <c r="C20" s="65">
        <v>13</v>
      </c>
      <c r="D20" s="117"/>
      <c r="E20" s="119"/>
    </row>
    <row r="21" spans="1:5" ht="15.75" x14ac:dyDescent="0.25">
      <c r="A21" s="115"/>
      <c r="B21" s="64" t="s">
        <v>1002</v>
      </c>
      <c r="C21" s="65">
        <v>5</v>
      </c>
      <c r="D21" s="117"/>
      <c r="E21" s="119"/>
    </row>
    <row r="22" spans="1:5" ht="15.75" x14ac:dyDescent="0.25">
      <c r="A22" s="115"/>
      <c r="B22" s="64" t="s">
        <v>998</v>
      </c>
      <c r="C22" s="65">
        <v>5</v>
      </c>
      <c r="D22" s="117"/>
      <c r="E22" s="119"/>
    </row>
    <row r="23" spans="1:5" ht="15.75" x14ac:dyDescent="0.25">
      <c r="A23" s="115"/>
      <c r="B23" s="64" t="s">
        <v>1004</v>
      </c>
      <c r="C23" s="65">
        <v>5</v>
      </c>
      <c r="D23" s="117"/>
      <c r="E23" s="119"/>
    </row>
    <row r="24" spans="1:5" ht="15.75" x14ac:dyDescent="0.25">
      <c r="A24" s="115"/>
      <c r="B24" s="64" t="s">
        <v>1021</v>
      </c>
      <c r="C24" s="65">
        <v>4</v>
      </c>
      <c r="D24" s="117"/>
      <c r="E24" s="119"/>
    </row>
    <row r="25" spans="1:5" ht="15.75" x14ac:dyDescent="0.25">
      <c r="A25" s="115"/>
      <c r="B25" s="64" t="s">
        <v>1016</v>
      </c>
      <c r="C25" s="65">
        <v>4</v>
      </c>
      <c r="D25" s="117"/>
      <c r="E25" s="119"/>
    </row>
    <row r="26" spans="1:5" ht="15.75" x14ac:dyDescent="0.25">
      <c r="A26" s="115"/>
      <c r="B26" s="64" t="s">
        <v>1036</v>
      </c>
      <c r="C26" s="65">
        <v>4</v>
      </c>
      <c r="D26" s="117"/>
      <c r="E26" s="119"/>
    </row>
    <row r="27" spans="1:5" ht="15.75" x14ac:dyDescent="0.25">
      <c r="A27" s="115"/>
      <c r="B27" s="64" t="s">
        <v>991</v>
      </c>
      <c r="C27" s="65">
        <v>3</v>
      </c>
      <c r="D27" s="117"/>
      <c r="E27" s="119"/>
    </row>
    <row r="28" spans="1:5" ht="15.75" x14ac:dyDescent="0.25">
      <c r="A28" s="115"/>
      <c r="B28" s="64" t="s">
        <v>999</v>
      </c>
      <c r="C28" s="65">
        <v>3</v>
      </c>
      <c r="D28" s="117"/>
      <c r="E28" s="119"/>
    </row>
    <row r="29" spans="1:5" ht="15.75" x14ac:dyDescent="0.25">
      <c r="A29" s="115"/>
      <c r="B29" s="64" t="s">
        <v>1007</v>
      </c>
      <c r="C29" s="65">
        <v>3</v>
      </c>
      <c r="D29" s="117"/>
      <c r="E29" s="119"/>
    </row>
    <row r="30" spans="1:5" ht="15.75" x14ac:dyDescent="0.25">
      <c r="A30" s="115"/>
      <c r="B30" s="64" t="s">
        <v>1008</v>
      </c>
      <c r="C30" s="65">
        <v>3</v>
      </c>
      <c r="D30" s="117"/>
      <c r="E30" s="119"/>
    </row>
    <row r="31" spans="1:5" ht="15.75" x14ac:dyDescent="0.25">
      <c r="A31" s="115"/>
      <c r="B31" s="64" t="s">
        <v>1034</v>
      </c>
      <c r="C31" s="65">
        <v>3</v>
      </c>
      <c r="D31" s="117"/>
      <c r="E31" s="119"/>
    </row>
    <row r="32" spans="1:5" ht="15.75" x14ac:dyDescent="0.25">
      <c r="A32" s="115"/>
      <c r="B32" s="64" t="s">
        <v>995</v>
      </c>
      <c r="C32" s="65">
        <v>3</v>
      </c>
      <c r="D32" s="117"/>
      <c r="E32" s="119"/>
    </row>
    <row r="33" spans="1:5" ht="15.75" x14ac:dyDescent="0.25">
      <c r="A33" s="115"/>
      <c r="B33" s="64" t="s">
        <v>1005</v>
      </c>
      <c r="C33" s="65">
        <v>2</v>
      </c>
      <c r="D33" s="117"/>
      <c r="E33" s="119"/>
    </row>
    <row r="34" spans="1:5" ht="15.75" x14ac:dyDescent="0.25">
      <c r="A34" s="115"/>
      <c r="B34" s="64" t="s">
        <v>1013</v>
      </c>
      <c r="C34" s="65">
        <v>2</v>
      </c>
      <c r="D34" s="117"/>
      <c r="E34" s="119"/>
    </row>
    <row r="35" spans="1:5" ht="15.75" x14ac:dyDescent="0.25">
      <c r="A35" s="115"/>
      <c r="B35" s="64" t="s">
        <v>1000</v>
      </c>
      <c r="C35" s="65">
        <v>2</v>
      </c>
      <c r="D35" s="117"/>
      <c r="E35" s="119"/>
    </row>
    <row r="36" spans="1:5" ht="15.75" x14ac:dyDescent="0.25">
      <c r="A36" s="115"/>
      <c r="B36" s="64" t="s">
        <v>1035</v>
      </c>
      <c r="C36" s="65">
        <v>2</v>
      </c>
      <c r="D36" s="117"/>
      <c r="E36" s="119"/>
    </row>
    <row r="37" spans="1:5" ht="15.75" x14ac:dyDescent="0.25">
      <c r="A37" s="115"/>
      <c r="B37" s="64" t="s">
        <v>1020</v>
      </c>
      <c r="C37" s="65">
        <v>1</v>
      </c>
      <c r="D37" s="117"/>
      <c r="E37" s="119"/>
    </row>
    <row r="38" spans="1:5" ht="15.75" x14ac:dyDescent="0.25">
      <c r="A38" s="115"/>
      <c r="B38" s="64" t="s">
        <v>996</v>
      </c>
      <c r="C38" s="65">
        <v>1</v>
      </c>
      <c r="D38" s="117"/>
      <c r="E38" s="119"/>
    </row>
    <row r="39" spans="1:5" ht="15.75" x14ac:dyDescent="0.25">
      <c r="A39" s="115"/>
      <c r="B39" s="64" t="s">
        <v>1001</v>
      </c>
      <c r="C39" s="65">
        <v>1</v>
      </c>
      <c r="D39" s="117"/>
      <c r="E39" s="119"/>
    </row>
    <row r="40" spans="1:5" ht="15.75" x14ac:dyDescent="0.25">
      <c r="A40" s="115"/>
      <c r="B40" s="64" t="s">
        <v>997</v>
      </c>
      <c r="C40" s="65">
        <v>1</v>
      </c>
      <c r="D40" s="117"/>
      <c r="E40" s="119"/>
    </row>
    <row r="41" spans="1:5" ht="15.75" x14ac:dyDescent="0.25">
      <c r="A41" s="115"/>
      <c r="B41" s="64" t="s">
        <v>1032</v>
      </c>
      <c r="C41" s="65">
        <v>1</v>
      </c>
      <c r="D41" s="117"/>
      <c r="E41" s="119"/>
    </row>
    <row r="42" spans="1:5" ht="15.75" x14ac:dyDescent="0.25">
      <c r="A42" s="115"/>
      <c r="B42" s="64" t="s">
        <v>1031</v>
      </c>
      <c r="C42" s="65">
        <v>1</v>
      </c>
      <c r="D42" s="117"/>
      <c r="E42" s="119"/>
    </row>
    <row r="43" spans="1:5" ht="15.75" x14ac:dyDescent="0.25">
      <c r="A43" s="115"/>
      <c r="B43" s="64" t="s">
        <v>1018</v>
      </c>
      <c r="C43" s="65">
        <v>1</v>
      </c>
      <c r="D43" s="117"/>
      <c r="E43" s="119"/>
    </row>
    <row r="44" spans="1:5" ht="15.75" x14ac:dyDescent="0.25">
      <c r="A44" s="115"/>
      <c r="B44" s="64" t="s">
        <v>994</v>
      </c>
      <c r="C44" s="65">
        <v>1</v>
      </c>
      <c r="D44" s="117"/>
      <c r="E44" s="119"/>
    </row>
    <row r="45" spans="1:5" ht="15.75" x14ac:dyDescent="0.25">
      <c r="A45" s="115"/>
      <c r="B45" s="64" t="s">
        <v>1033</v>
      </c>
      <c r="C45" s="65">
        <v>1</v>
      </c>
      <c r="D45" s="117"/>
      <c r="E45" s="119"/>
    </row>
    <row r="46" spans="1:5" ht="15.75" x14ac:dyDescent="0.25">
      <c r="A46" s="115"/>
      <c r="B46" s="64" t="s">
        <v>1006</v>
      </c>
      <c r="C46" s="65">
        <v>1</v>
      </c>
      <c r="D46" s="117"/>
      <c r="E46" s="119"/>
    </row>
    <row r="47" spans="1:5" ht="15.75" x14ac:dyDescent="0.25">
      <c r="A47" s="115"/>
      <c r="B47" s="64" t="s">
        <v>1003</v>
      </c>
      <c r="C47" s="65">
        <v>1</v>
      </c>
      <c r="D47" s="117"/>
      <c r="E47" s="119"/>
    </row>
    <row r="48" spans="1:5" ht="15.75" x14ac:dyDescent="0.25">
      <c r="A48" s="115"/>
      <c r="B48" s="64" t="s">
        <v>990</v>
      </c>
      <c r="C48" s="65">
        <v>1</v>
      </c>
      <c r="D48" s="117"/>
      <c r="E48" s="119"/>
    </row>
    <row r="49" spans="2:5" x14ac:dyDescent="0.25">
      <c r="B49" s="17"/>
    </row>
    <row r="50" spans="2:5" x14ac:dyDescent="0.25">
      <c r="B50" s="17"/>
    </row>
    <row r="51" spans="2:5" ht="15.75" x14ac:dyDescent="0.25">
      <c r="B51" s="64" t="s">
        <v>1026</v>
      </c>
      <c r="C51" s="65">
        <v>18</v>
      </c>
      <c r="D51" s="117">
        <f>+C51+C52+C53+C54+C55+C56+C57</f>
        <v>90</v>
      </c>
      <c r="E51" s="119">
        <f>+D51/D59</f>
        <v>0.21126760563380281</v>
      </c>
    </row>
    <row r="52" spans="2:5" ht="15.75" x14ac:dyDescent="0.25">
      <c r="B52" s="64" t="s">
        <v>1024</v>
      </c>
      <c r="C52" s="65">
        <v>17</v>
      </c>
      <c r="D52" s="117"/>
      <c r="E52" s="119"/>
    </row>
    <row r="53" spans="2:5" ht="15.75" x14ac:dyDescent="0.25">
      <c r="B53" s="64" t="s">
        <v>1023</v>
      </c>
      <c r="C53" s="65">
        <v>17</v>
      </c>
      <c r="D53" s="117"/>
      <c r="E53" s="119"/>
    </row>
    <row r="54" spans="2:5" ht="15.75" x14ac:dyDescent="0.25">
      <c r="B54" s="64" t="s">
        <v>1025</v>
      </c>
      <c r="C54" s="65">
        <v>16</v>
      </c>
      <c r="D54" s="117"/>
      <c r="E54" s="119"/>
    </row>
    <row r="55" spans="2:5" ht="15.75" x14ac:dyDescent="0.25">
      <c r="B55" s="64" t="s">
        <v>1027</v>
      </c>
      <c r="C55" s="65">
        <v>12</v>
      </c>
      <c r="D55" s="117"/>
      <c r="E55" s="119"/>
    </row>
    <row r="56" spans="2:5" ht="15.75" x14ac:dyDescent="0.25">
      <c r="B56" s="64" t="s">
        <v>1022</v>
      </c>
      <c r="C56" s="65">
        <v>6</v>
      </c>
      <c r="D56" s="117"/>
      <c r="E56" s="119"/>
    </row>
    <row r="57" spans="2:5" ht="15.75" x14ac:dyDescent="0.25">
      <c r="B57" s="64" t="s">
        <v>1028</v>
      </c>
      <c r="C57" s="65">
        <v>4</v>
      </c>
      <c r="D57" s="117"/>
      <c r="E57" s="119"/>
    </row>
    <row r="58" spans="2:5" x14ac:dyDescent="0.25">
      <c r="B58" s="17"/>
    </row>
    <row r="59" spans="2:5" ht="30.95" customHeight="1" x14ac:dyDescent="0.25">
      <c r="B59" s="41" t="s">
        <v>1041</v>
      </c>
      <c r="C59" s="42">
        <f>+SUM(C5:C57)</f>
        <v>426</v>
      </c>
      <c r="D59" s="42">
        <f>+D51+D18+D11+D5</f>
        <v>426</v>
      </c>
      <c r="E59" s="66">
        <f>+E51+E18+E11+E5</f>
        <v>1</v>
      </c>
    </row>
  </sheetData>
  <sortState xmlns:xlrd2="http://schemas.microsoft.com/office/spreadsheetml/2017/richdata2" ref="A5:C59">
    <sortCondition ref="A5:A59"/>
  </sortState>
  <mergeCells count="11">
    <mergeCell ref="D51:D57"/>
    <mergeCell ref="E5:E8"/>
    <mergeCell ref="E11:E15"/>
    <mergeCell ref="E18:E48"/>
    <mergeCell ref="E51:E57"/>
    <mergeCell ref="A5:A8"/>
    <mergeCell ref="A11:A15"/>
    <mergeCell ref="A18:A48"/>
    <mergeCell ref="D5:D8"/>
    <mergeCell ref="D11:D15"/>
    <mergeCell ref="D18:D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E711-9C1B-8F4B-AB2F-BB062169C66B}">
  <dimension ref="G7:H11"/>
  <sheetViews>
    <sheetView topLeftCell="A3" workbookViewId="0">
      <selection activeCell="G7" sqref="G7:H11"/>
    </sheetView>
  </sheetViews>
  <sheetFormatPr baseColWidth="10" defaultRowHeight="15" x14ac:dyDescent="0.25"/>
  <cols>
    <col min="7" max="7" width="40.28515625" customWidth="1"/>
    <col min="8" max="8" width="21.140625" customWidth="1"/>
  </cols>
  <sheetData>
    <row r="7" spans="7:8" s="15" customFormat="1" ht="56.1" customHeight="1" x14ac:dyDescent="0.25">
      <c r="G7" s="81" t="s">
        <v>1051</v>
      </c>
      <c r="H7" s="81" t="s">
        <v>1055</v>
      </c>
    </row>
    <row r="8" spans="7:8" s="15" customFormat="1" ht="56.1" customHeight="1" x14ac:dyDescent="0.25">
      <c r="G8" s="82" t="s">
        <v>1052</v>
      </c>
      <c r="H8" s="82">
        <v>132</v>
      </c>
    </row>
    <row r="9" spans="7:8" s="15" customFormat="1" ht="56.1" customHeight="1" x14ac:dyDescent="0.25">
      <c r="G9" s="83" t="s">
        <v>1053</v>
      </c>
      <c r="H9" s="83">
        <v>255</v>
      </c>
    </row>
    <row r="10" spans="7:8" s="15" customFormat="1" ht="56.1" customHeight="1" x14ac:dyDescent="0.25">
      <c r="G10" s="83" t="s">
        <v>1054</v>
      </c>
      <c r="H10" s="83">
        <v>720</v>
      </c>
    </row>
    <row r="11" spans="7:8" s="15" customFormat="1" ht="56.1" customHeight="1" x14ac:dyDescent="0.25">
      <c r="G11" s="84" t="s">
        <v>889</v>
      </c>
      <c r="H11" s="85">
        <v>1107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B918-452C-4955-855B-F3ED8018B016}">
  <dimension ref="A1:AM428"/>
  <sheetViews>
    <sheetView tabSelected="1" topLeftCell="E395" workbookViewId="0">
      <selection activeCell="AP409" sqref="AP409"/>
    </sheetView>
  </sheetViews>
  <sheetFormatPr baseColWidth="10" defaultRowHeight="15" x14ac:dyDescent="0.25"/>
  <cols>
    <col min="1" max="4" width="11.42578125" hidden="1" customWidth="1"/>
    <col min="6" max="6" width="11.42578125" hidden="1" customWidth="1"/>
    <col min="7" max="7" width="24.28515625" hidden="1" customWidth="1"/>
    <col min="9" max="9" width="8.28515625" hidden="1" customWidth="1"/>
    <col min="10" max="10" width="11.42578125" hidden="1" customWidth="1"/>
    <col min="13" max="13" width="11.42578125" hidden="1" customWidth="1"/>
    <col min="14" max="14" width="16.7109375" hidden="1" customWidth="1"/>
    <col min="15" max="15" width="11.42578125" hidden="1" customWidth="1"/>
    <col min="16" max="16" width="39.5703125" hidden="1" customWidth="1"/>
    <col min="17" max="17" width="11.42578125" hidden="1" customWidth="1"/>
    <col min="18" max="18" width="11.42578125" style="86" hidden="1" customWidth="1"/>
    <col min="19" max="35" width="11.42578125" hidden="1" customWidth="1"/>
    <col min="36" max="36" width="46.5703125" bestFit="1" customWidth="1"/>
  </cols>
  <sheetData>
    <row r="1" spans="1:39" x14ac:dyDescent="0.25">
      <c r="A1" t="s">
        <v>1056</v>
      </c>
      <c r="B1" t="s">
        <v>1057</v>
      </c>
      <c r="C1" t="s">
        <v>1058</v>
      </c>
      <c r="D1" t="s">
        <v>1059</v>
      </c>
      <c r="E1" s="95" t="s">
        <v>1060</v>
      </c>
      <c r="F1" t="s">
        <v>1061</v>
      </c>
      <c r="G1" t="s">
        <v>1062</v>
      </c>
      <c r="H1" s="95" t="s">
        <v>2716</v>
      </c>
      <c r="I1" t="s">
        <v>1063</v>
      </c>
      <c r="J1" t="s">
        <v>2715</v>
      </c>
      <c r="K1" s="95" t="s">
        <v>2714</v>
      </c>
      <c r="L1" s="95" t="s">
        <v>2713</v>
      </c>
      <c r="M1" t="s">
        <v>1064</v>
      </c>
      <c r="N1" t="s">
        <v>1065</v>
      </c>
      <c r="O1" t="s">
        <v>1066</v>
      </c>
      <c r="P1" t="s">
        <v>1067</v>
      </c>
      <c r="Q1" t="s">
        <v>1068</v>
      </c>
      <c r="R1" s="86" t="s">
        <v>1069</v>
      </c>
      <c r="S1" t="s">
        <v>1070</v>
      </c>
      <c r="T1" t="s">
        <v>1071</v>
      </c>
      <c r="U1" t="s">
        <v>1072</v>
      </c>
      <c r="V1" t="s">
        <v>1073</v>
      </c>
      <c r="W1" t="s">
        <v>1074</v>
      </c>
      <c r="X1" t="s">
        <v>1075</v>
      </c>
      <c r="Y1" t="s">
        <v>1076</v>
      </c>
      <c r="Z1" t="s">
        <v>1077</v>
      </c>
      <c r="AA1" t="s">
        <v>1078</v>
      </c>
      <c r="AB1" t="s">
        <v>1079</v>
      </c>
      <c r="AC1" t="s">
        <v>1080</v>
      </c>
      <c r="AD1" t="s">
        <v>1081</v>
      </c>
      <c r="AE1" t="s">
        <v>1082</v>
      </c>
      <c r="AF1" t="s">
        <v>1083</v>
      </c>
      <c r="AG1" t="s">
        <v>1084</v>
      </c>
      <c r="AH1" t="s">
        <v>1085</v>
      </c>
      <c r="AI1" t="s">
        <v>1086</v>
      </c>
      <c r="AJ1" s="95" t="s">
        <v>2733</v>
      </c>
      <c r="AK1" s="95" t="s">
        <v>2743</v>
      </c>
      <c r="AL1" s="95" t="s">
        <v>2745</v>
      </c>
    </row>
    <row r="2" spans="1:39" x14ac:dyDescent="0.25">
      <c r="A2">
        <v>4038278</v>
      </c>
      <c r="B2">
        <v>15275</v>
      </c>
      <c r="C2">
        <v>1100</v>
      </c>
      <c r="D2" t="s">
        <v>1087</v>
      </c>
      <c r="E2" t="s">
        <v>1088</v>
      </c>
      <c r="F2">
        <v>2315503522</v>
      </c>
      <c r="G2" t="s">
        <v>1089</v>
      </c>
      <c r="H2" t="s">
        <v>1090</v>
      </c>
      <c r="I2" t="s">
        <v>1091</v>
      </c>
      <c r="J2">
        <v>512116</v>
      </c>
      <c r="K2">
        <v>5064</v>
      </c>
      <c r="L2">
        <f>_xlfn.XLOOKUP(K2,BD!C:C,BD!I:I)</f>
        <v>25</v>
      </c>
      <c r="M2" t="s">
        <v>1092</v>
      </c>
      <c r="N2" t="s">
        <v>1093</v>
      </c>
      <c r="O2" t="s">
        <v>1094</v>
      </c>
      <c r="P2" t="s">
        <v>1095</v>
      </c>
      <c r="Q2" t="s">
        <v>1096</v>
      </c>
      <c r="R2" s="86">
        <v>20000</v>
      </c>
      <c r="S2" t="s">
        <v>1097</v>
      </c>
      <c r="U2">
        <v>0</v>
      </c>
      <c r="X2">
        <v>202322</v>
      </c>
      <c r="Y2">
        <v>202322</v>
      </c>
      <c r="Z2">
        <v>0</v>
      </c>
      <c r="AA2">
        <v>1.46925653156147E+16</v>
      </c>
      <c r="AB2" t="s">
        <v>1098</v>
      </c>
      <c r="AC2" t="s">
        <v>1099</v>
      </c>
      <c r="AD2">
        <v>1</v>
      </c>
      <c r="AI2" t="s">
        <v>1100</v>
      </c>
      <c r="AJ2" t="s">
        <v>416</v>
      </c>
      <c r="AK2" t="str">
        <f>_xlfn.XLOOKUP(E2,OBSERVACIONES!J:J,OBSERVACIONES!K:K)</f>
        <v>NORTE</v>
      </c>
      <c r="AL2">
        <f>_xlfn.XLOOKUP(K2,'prelacion azalea'!E:E,'prelacion azalea'!A:A)</f>
        <v>30</v>
      </c>
      <c r="AM2" t="str">
        <f>"('"&amp;E2&amp;"','"&amp;H2&amp;"',"&amp;K2&amp;","&amp;L2&amp;",'"&amp;AJ2&amp;"','"&amp;AK2&amp;"',"&amp;AL2&amp;"),"</f>
        <v>('HGCOZ','Estatal',5064,25,'ALVAREZ GUADARRAMA ENRIQUE','NORTE',30),</v>
      </c>
    </row>
    <row r="3" spans="1:39" x14ac:dyDescent="0.25">
      <c r="A3">
        <v>4038180</v>
      </c>
      <c r="B3">
        <v>15275</v>
      </c>
      <c r="C3">
        <v>1100</v>
      </c>
      <c r="D3" t="s">
        <v>1087</v>
      </c>
      <c r="E3" t="s">
        <v>1101</v>
      </c>
      <c r="F3">
        <v>2315060000</v>
      </c>
      <c r="G3" t="s">
        <v>1102</v>
      </c>
      <c r="H3" t="s">
        <v>1090</v>
      </c>
      <c r="I3" t="s">
        <v>1103</v>
      </c>
      <c r="J3">
        <v>511987</v>
      </c>
      <c r="K3">
        <v>1099</v>
      </c>
      <c r="L3">
        <f>_xlfn.XLOOKUP(K3,BD!C:C,BD!I:I)</f>
        <v>35</v>
      </c>
      <c r="M3" t="s">
        <v>1104</v>
      </c>
      <c r="N3" t="s">
        <v>1105</v>
      </c>
      <c r="O3" t="s">
        <v>1106</v>
      </c>
      <c r="P3" t="s">
        <v>1107</v>
      </c>
      <c r="Q3" t="s">
        <v>1096</v>
      </c>
      <c r="R3" s="86">
        <v>30000</v>
      </c>
      <c r="S3" t="s">
        <v>1097</v>
      </c>
      <c r="U3">
        <v>0</v>
      </c>
      <c r="X3">
        <v>202322</v>
      </c>
      <c r="Y3">
        <v>202322</v>
      </c>
      <c r="Z3">
        <v>0</v>
      </c>
      <c r="AA3">
        <v>1.46905652826234E+16</v>
      </c>
      <c r="AB3" t="s">
        <v>1098</v>
      </c>
      <c r="AC3" t="s">
        <v>1108</v>
      </c>
      <c r="AD3">
        <v>1</v>
      </c>
      <c r="AI3" t="s">
        <v>1100</v>
      </c>
      <c r="AJ3" t="s">
        <v>843</v>
      </c>
      <c r="AK3" t="str">
        <f>_xlfn.XLOOKUP(E3,OBSERVACIONES!J:J,OBSERVACIONES!K:K)</f>
        <v>SUR</v>
      </c>
      <c r="AL3">
        <f>_xlfn.XLOOKUP(K3,'prelacion azalea'!E:E,'prelacion azalea'!A:A)</f>
        <v>1</v>
      </c>
      <c r="AM3" t="str">
        <f t="shared" ref="AM3:AM66" si="0">"('"&amp;E3&amp;"','"&amp;H3&amp;"',"&amp;K3&amp;","&amp;L3&amp;",'"&amp;AJ3&amp;"','"&amp;AK3&amp;"',"&amp;AL3&amp;"),"</f>
        <v>('OFCEN','Estatal',1099,35,'CETINA DEL RIO GUADALUPE','SUR',1),</v>
      </c>
    </row>
    <row r="4" spans="1:39" x14ac:dyDescent="0.25">
      <c r="A4">
        <v>4038284</v>
      </c>
      <c r="B4">
        <v>15275</v>
      </c>
      <c r="C4">
        <v>1100</v>
      </c>
      <c r="D4" t="s">
        <v>1087</v>
      </c>
      <c r="E4" t="s">
        <v>1109</v>
      </c>
      <c r="F4">
        <v>2315503724</v>
      </c>
      <c r="G4" t="s">
        <v>1110</v>
      </c>
      <c r="H4" t="s">
        <v>1090</v>
      </c>
      <c r="I4" t="s">
        <v>1091</v>
      </c>
      <c r="J4">
        <v>511752</v>
      </c>
      <c r="K4">
        <v>5491</v>
      </c>
      <c r="L4">
        <f>_xlfn.XLOOKUP(K4,BD!C:C,BD!I:I)</f>
        <v>25</v>
      </c>
      <c r="M4" t="s">
        <v>1111</v>
      </c>
      <c r="N4" t="s">
        <v>1112</v>
      </c>
      <c r="O4" t="s">
        <v>1113</v>
      </c>
      <c r="P4" t="s">
        <v>1114</v>
      </c>
      <c r="Q4" t="s">
        <v>1096</v>
      </c>
      <c r="R4" s="86">
        <v>20000</v>
      </c>
      <c r="S4" t="s">
        <v>1097</v>
      </c>
      <c r="U4">
        <v>0</v>
      </c>
      <c r="X4">
        <v>202322</v>
      </c>
      <c r="Y4">
        <v>202322</v>
      </c>
      <c r="Z4">
        <v>0</v>
      </c>
      <c r="AA4">
        <v>2.16910639362759E+16</v>
      </c>
      <c r="AB4" t="s">
        <v>1115</v>
      </c>
      <c r="AC4" t="s">
        <v>1099</v>
      </c>
      <c r="AD4">
        <v>1</v>
      </c>
      <c r="AI4" t="s">
        <v>1100</v>
      </c>
      <c r="AJ4" t="s">
        <v>400</v>
      </c>
      <c r="AK4" t="str">
        <f>_xlfn.XLOOKUP(E4,OBSERVACIONES!J:J,OBSERVACIONES!K:K)</f>
        <v>NORTE</v>
      </c>
      <c r="AL4">
        <f>_xlfn.XLOOKUP(K4,'prelacion azalea'!E:E,'prelacion azalea'!A:A)</f>
        <v>15</v>
      </c>
      <c r="AM4" t="str">
        <f t="shared" si="0"/>
        <v>('HGCCN','Estatal',5491,25,'USCANGA MONTALVO ROCIO','NORTE',15),</v>
      </c>
    </row>
    <row r="5" spans="1:39" x14ac:dyDescent="0.25">
      <c r="A5">
        <v>4038121</v>
      </c>
      <c r="B5">
        <v>15271</v>
      </c>
      <c r="C5">
        <v>1100</v>
      </c>
      <c r="D5" t="s">
        <v>1087</v>
      </c>
      <c r="E5" t="s">
        <v>1116</v>
      </c>
      <c r="F5">
        <v>2315603230</v>
      </c>
      <c r="G5" t="s">
        <v>1117</v>
      </c>
      <c r="H5" t="s">
        <v>1118</v>
      </c>
      <c r="I5">
        <v>420</v>
      </c>
      <c r="J5">
        <v>510361</v>
      </c>
      <c r="K5">
        <v>16</v>
      </c>
      <c r="L5">
        <f>_xlfn.XLOOKUP(K5,BD!C:C,BD!I:I)</f>
        <v>35</v>
      </c>
      <c r="M5" t="s">
        <v>1119</v>
      </c>
      <c r="N5" t="s">
        <v>1120</v>
      </c>
      <c r="O5" t="s">
        <v>1121</v>
      </c>
      <c r="P5" t="s">
        <v>1122</v>
      </c>
      <c r="Q5" t="s">
        <v>1096</v>
      </c>
      <c r="R5" s="86">
        <v>26795.99</v>
      </c>
      <c r="S5" t="s">
        <v>1097</v>
      </c>
      <c r="U5">
        <v>0</v>
      </c>
      <c r="X5">
        <v>202322</v>
      </c>
      <c r="Y5">
        <v>202322</v>
      </c>
      <c r="Z5">
        <v>0</v>
      </c>
      <c r="AA5">
        <v>2.16900616856119E+16</v>
      </c>
      <c r="AB5" t="s">
        <v>1115</v>
      </c>
      <c r="AC5" t="s">
        <v>1123</v>
      </c>
      <c r="AD5">
        <v>1</v>
      </c>
      <c r="AI5" t="s">
        <v>1124</v>
      </c>
      <c r="AJ5" t="s">
        <v>703</v>
      </c>
      <c r="AK5" t="str">
        <f>_xlfn.XLOOKUP(E5,OBSERVACIONES!J:J,OBSERVACIONES!K:K)</f>
        <v>CENTRO</v>
      </c>
      <c r="AL5">
        <f>_xlfn.XLOOKUP(K5,'prelacion azalea'!E:E,'prelacion azalea'!A:A)</f>
        <v>7</v>
      </c>
      <c r="AM5" t="str">
        <f t="shared" si="0"/>
        <v>('HGFCP','Federal',16,35,'ALFARO COH DEYSI','CENTRO',7),</v>
      </c>
    </row>
    <row r="6" spans="1:39" x14ac:dyDescent="0.25">
      <c r="A6">
        <v>4037998</v>
      </c>
      <c r="B6">
        <v>15271</v>
      </c>
      <c r="C6">
        <v>1100</v>
      </c>
      <c r="D6" t="s">
        <v>1087</v>
      </c>
      <c r="E6" t="s">
        <v>1125</v>
      </c>
      <c r="F6">
        <v>2315403454</v>
      </c>
      <c r="G6" t="s">
        <v>1126</v>
      </c>
      <c r="H6" t="s">
        <v>1118</v>
      </c>
      <c r="I6">
        <v>420</v>
      </c>
      <c r="J6">
        <v>519002</v>
      </c>
      <c r="K6">
        <v>23</v>
      </c>
      <c r="L6">
        <f>_xlfn.XLOOKUP(K6,BD!C:C,BD!I:I)</f>
        <v>25</v>
      </c>
      <c r="M6" t="s">
        <v>1127</v>
      </c>
      <c r="N6" t="s">
        <v>1128</v>
      </c>
      <c r="O6" t="s">
        <v>1129</v>
      </c>
      <c r="P6" t="s">
        <v>1130</v>
      </c>
      <c r="Q6" t="s">
        <v>1096</v>
      </c>
      <c r="R6" s="86">
        <v>17760.71</v>
      </c>
      <c r="S6" t="s">
        <v>1097</v>
      </c>
      <c r="U6">
        <v>0</v>
      </c>
      <c r="X6">
        <v>202322</v>
      </c>
      <c r="Y6">
        <v>202322</v>
      </c>
      <c r="Z6">
        <v>0</v>
      </c>
      <c r="AA6">
        <v>2.1690061708674E+16</v>
      </c>
      <c r="AB6" t="s">
        <v>1115</v>
      </c>
      <c r="AC6" t="s">
        <v>1123</v>
      </c>
      <c r="AD6">
        <v>1</v>
      </c>
      <c r="AI6" t="s">
        <v>1124</v>
      </c>
      <c r="AJ6" t="s">
        <v>106</v>
      </c>
      <c r="AK6" t="str">
        <f>_xlfn.XLOOKUP(E6,OBSERVACIONES!J:J,OBSERVACIONES!K:K)</f>
        <v>SUR</v>
      </c>
      <c r="AL6">
        <f>_xlfn.XLOOKUP(K6,'prelacion azalea'!E:E,'prelacion azalea'!A:A)</f>
        <v>10</v>
      </c>
      <c r="AM6" t="str">
        <f t="shared" si="0"/>
        <v>('HGCHE','Federal',23,25,'ALVAREZ CARREON JUANA','SUR',10),</v>
      </c>
    </row>
    <row r="7" spans="1:39" x14ac:dyDescent="0.25">
      <c r="A7">
        <v>4038014</v>
      </c>
      <c r="B7">
        <v>15271</v>
      </c>
      <c r="C7">
        <v>1100</v>
      </c>
      <c r="D7" t="s">
        <v>1087</v>
      </c>
      <c r="E7" t="s">
        <v>1131</v>
      </c>
      <c r="F7">
        <v>2315502003</v>
      </c>
      <c r="G7" t="s">
        <v>1132</v>
      </c>
      <c r="H7" t="s">
        <v>1118</v>
      </c>
      <c r="I7">
        <v>420</v>
      </c>
      <c r="J7">
        <v>511139</v>
      </c>
      <c r="K7">
        <v>45</v>
      </c>
      <c r="L7">
        <f>_xlfn.XLOOKUP(K7,BD!C:C,BD!I:I)</f>
        <v>30</v>
      </c>
      <c r="M7" t="s">
        <v>1133</v>
      </c>
      <c r="N7" t="s">
        <v>1134</v>
      </c>
      <c r="O7" t="s">
        <v>1135</v>
      </c>
      <c r="P7" t="s">
        <v>1136</v>
      </c>
      <c r="Q7" t="s">
        <v>1096</v>
      </c>
      <c r="R7" s="86">
        <v>22330.04</v>
      </c>
      <c r="S7" t="s">
        <v>1097</v>
      </c>
      <c r="U7">
        <v>0</v>
      </c>
      <c r="X7">
        <v>202322</v>
      </c>
      <c r="Y7">
        <v>202322</v>
      </c>
      <c r="Z7">
        <v>0</v>
      </c>
      <c r="AA7">
        <v>1.46915652823569E+16</v>
      </c>
      <c r="AB7" t="s">
        <v>1098</v>
      </c>
      <c r="AC7" t="s">
        <v>1123</v>
      </c>
      <c r="AD7">
        <v>1</v>
      </c>
      <c r="AI7" t="s">
        <v>1124</v>
      </c>
      <c r="AJ7" t="s">
        <v>627</v>
      </c>
      <c r="AK7" t="str">
        <f>_xlfn.XLOOKUP(E7,OBSERVACIONES!J:J,OBSERVACIONES!K:K)</f>
        <v>NORTE</v>
      </c>
      <c r="AL7">
        <f>_xlfn.XLOOKUP(K7,'prelacion azalea'!E:E,'prelacion azalea'!A:A)</f>
        <v>51</v>
      </c>
      <c r="AM7" t="str">
        <f t="shared" si="0"/>
        <v>('JUSA2','Federal',45,30,'AVALOS GONZALEZ MARIA DEL REFUGIO','NORTE',51),</v>
      </c>
    </row>
    <row r="8" spans="1:39" x14ac:dyDescent="0.25">
      <c r="A8">
        <v>4038273</v>
      </c>
      <c r="B8">
        <v>15275</v>
      </c>
      <c r="C8">
        <v>1100</v>
      </c>
      <c r="D8" t="s">
        <v>1087</v>
      </c>
      <c r="E8" t="s">
        <v>1131</v>
      </c>
      <c r="F8">
        <v>2315503100</v>
      </c>
      <c r="G8" t="s">
        <v>1137</v>
      </c>
      <c r="H8" t="s">
        <v>1090</v>
      </c>
      <c r="I8" t="s">
        <v>1091</v>
      </c>
      <c r="J8">
        <v>511755</v>
      </c>
      <c r="K8">
        <v>5065</v>
      </c>
      <c r="L8">
        <f>_xlfn.XLOOKUP(K8,BD!C:C,BD!I:I)</f>
        <v>25</v>
      </c>
      <c r="M8" t="s">
        <v>1111</v>
      </c>
      <c r="N8" t="s">
        <v>1138</v>
      </c>
      <c r="O8" t="s">
        <v>1139</v>
      </c>
      <c r="P8" t="s">
        <v>1140</v>
      </c>
      <c r="Q8" t="s">
        <v>1096</v>
      </c>
      <c r="R8" s="86">
        <v>17648.03</v>
      </c>
      <c r="S8" t="s">
        <v>1097</v>
      </c>
      <c r="U8">
        <v>0</v>
      </c>
      <c r="X8">
        <v>202322</v>
      </c>
      <c r="Y8">
        <v>202322</v>
      </c>
      <c r="Z8">
        <v>0</v>
      </c>
      <c r="AA8">
        <v>1.46915653156158E+16</v>
      </c>
      <c r="AB8" t="s">
        <v>1098</v>
      </c>
      <c r="AC8" t="s">
        <v>1099</v>
      </c>
      <c r="AD8">
        <v>1</v>
      </c>
      <c r="AI8" t="s">
        <v>1124</v>
      </c>
      <c r="AJ8" t="s">
        <v>452</v>
      </c>
      <c r="AK8" t="str">
        <f>_xlfn.XLOOKUP(E8,OBSERVACIONES!J:J,OBSERVACIONES!K:K)</f>
        <v>NORTE</v>
      </c>
      <c r="AL8">
        <f>_xlfn.XLOOKUP(K8,'prelacion azalea'!E:E,'prelacion azalea'!A:A)</f>
        <v>74</v>
      </c>
      <c r="AM8" t="str">
        <f t="shared" si="0"/>
        <v>('JUSA2','Estatal',5065,25,'ANDRADE GONZALEZ MARIA DEL REFUGIO','NORTE',74),</v>
      </c>
    </row>
    <row r="9" spans="1:39" x14ac:dyDescent="0.25">
      <c r="A9">
        <v>4038024</v>
      </c>
      <c r="B9">
        <v>15271</v>
      </c>
      <c r="C9">
        <v>1100</v>
      </c>
      <c r="D9" t="s">
        <v>1087</v>
      </c>
      <c r="E9" t="s">
        <v>1131</v>
      </c>
      <c r="F9">
        <v>2315502014</v>
      </c>
      <c r="G9" t="s">
        <v>1141</v>
      </c>
      <c r="H9" t="s">
        <v>1118</v>
      </c>
      <c r="I9">
        <v>420</v>
      </c>
      <c r="J9">
        <v>510878</v>
      </c>
      <c r="K9">
        <v>56</v>
      </c>
      <c r="L9">
        <f>_xlfn.XLOOKUP(K9,BD!C:C,BD!I:I)</f>
        <v>30</v>
      </c>
      <c r="M9" t="s">
        <v>1142</v>
      </c>
      <c r="N9" t="s">
        <v>1143</v>
      </c>
      <c r="O9" t="s">
        <v>1144</v>
      </c>
      <c r="P9" t="s">
        <v>1145</v>
      </c>
      <c r="Q9" t="s">
        <v>1096</v>
      </c>
      <c r="R9" s="86">
        <v>22060.01</v>
      </c>
      <c r="S9" t="s">
        <v>1097</v>
      </c>
      <c r="U9">
        <v>0</v>
      </c>
      <c r="X9">
        <v>202322</v>
      </c>
      <c r="Y9">
        <v>202322</v>
      </c>
      <c r="Z9">
        <v>0</v>
      </c>
      <c r="AA9">
        <v>1.4691565282361E+16</v>
      </c>
      <c r="AB9" t="s">
        <v>1098</v>
      </c>
      <c r="AC9" t="s">
        <v>1123</v>
      </c>
      <c r="AD9">
        <v>1</v>
      </c>
      <c r="AI9" t="s">
        <v>1124</v>
      </c>
      <c r="AJ9" t="s">
        <v>2734</v>
      </c>
      <c r="AK9" t="str">
        <f>_xlfn.XLOOKUP(E9,OBSERVACIONES!J:J,OBSERVACIONES!K:K)</f>
        <v>NORTE</v>
      </c>
      <c r="AL9">
        <f>_xlfn.XLOOKUP(K9,'prelacion azalea'!E:E,'prelacion azalea'!A:A)</f>
        <v>52</v>
      </c>
      <c r="AM9" t="str">
        <f t="shared" si="0"/>
        <v>('JUSA2','Federal',56,30,'ALVAREZ LOPEZ MIRIAM DE JESUS','NORTE',52),</v>
      </c>
    </row>
    <row r="10" spans="1:39" x14ac:dyDescent="0.25">
      <c r="A10">
        <v>4037950</v>
      </c>
      <c r="B10">
        <v>15271</v>
      </c>
      <c r="C10">
        <v>1100</v>
      </c>
      <c r="D10" t="s">
        <v>1087</v>
      </c>
      <c r="E10" t="s">
        <v>1125</v>
      </c>
      <c r="F10">
        <v>2315403405</v>
      </c>
      <c r="G10" t="s">
        <v>1146</v>
      </c>
      <c r="H10" t="s">
        <v>1118</v>
      </c>
      <c r="I10">
        <v>420</v>
      </c>
      <c r="J10">
        <v>511149</v>
      </c>
      <c r="K10">
        <v>62</v>
      </c>
      <c r="L10">
        <f>_xlfn.XLOOKUP(K10,BD!C:C,BD!I:I)</f>
        <v>30</v>
      </c>
      <c r="M10" t="s">
        <v>1133</v>
      </c>
      <c r="N10" t="s">
        <v>1147</v>
      </c>
      <c r="O10" t="s">
        <v>1148</v>
      </c>
      <c r="P10" t="s">
        <v>1149</v>
      </c>
      <c r="Q10" t="s">
        <v>1096</v>
      </c>
      <c r="R10" s="86">
        <v>22330.04</v>
      </c>
      <c r="S10" t="s">
        <v>1097</v>
      </c>
      <c r="U10">
        <v>0</v>
      </c>
      <c r="X10">
        <v>202322</v>
      </c>
      <c r="Y10">
        <v>202322</v>
      </c>
      <c r="Z10">
        <v>0</v>
      </c>
      <c r="AA10">
        <v>2.16900644264159E+16</v>
      </c>
      <c r="AB10" t="s">
        <v>1115</v>
      </c>
      <c r="AC10" t="s">
        <v>1123</v>
      </c>
      <c r="AD10">
        <v>1</v>
      </c>
      <c r="AI10" t="s">
        <v>1124</v>
      </c>
      <c r="AJ10" t="s">
        <v>569</v>
      </c>
      <c r="AK10" t="str">
        <f>_xlfn.XLOOKUP(E10,OBSERVACIONES!J:J,OBSERVACIONES!K:K)</f>
        <v>SUR</v>
      </c>
      <c r="AL10">
        <f>_xlfn.XLOOKUP(K10,'prelacion azalea'!E:E,'prelacion azalea'!A:A)</f>
        <v>21</v>
      </c>
      <c r="AM10" t="str">
        <f t="shared" si="0"/>
        <v>('HGCHE','Federal',62,30,'ARAGON MARTIN CARLOS ALFONSO','SUR',21),</v>
      </c>
    </row>
    <row r="11" spans="1:39" x14ac:dyDescent="0.25">
      <c r="A11">
        <v>4038051</v>
      </c>
      <c r="B11">
        <v>15271</v>
      </c>
      <c r="C11">
        <v>1100</v>
      </c>
      <c r="D11" t="s">
        <v>1087</v>
      </c>
      <c r="E11" t="s">
        <v>1109</v>
      </c>
      <c r="F11">
        <v>2315503732</v>
      </c>
      <c r="G11" t="s">
        <v>1150</v>
      </c>
      <c r="H11" t="s">
        <v>1118</v>
      </c>
      <c r="I11">
        <v>420</v>
      </c>
      <c r="J11">
        <v>511210</v>
      </c>
      <c r="K11">
        <v>71</v>
      </c>
      <c r="L11">
        <f>_xlfn.XLOOKUP(K11,BD!C:C,BD!I:I)</f>
        <v>35</v>
      </c>
      <c r="M11" t="s">
        <v>1092</v>
      </c>
      <c r="N11" t="s">
        <v>1151</v>
      </c>
      <c r="O11" t="s">
        <v>1152</v>
      </c>
      <c r="P11" t="s">
        <v>1153</v>
      </c>
      <c r="Q11" t="s">
        <v>1096</v>
      </c>
      <c r="R11" s="86">
        <v>26795.99</v>
      </c>
      <c r="S11" t="s">
        <v>1097</v>
      </c>
      <c r="U11">
        <v>0</v>
      </c>
      <c r="X11">
        <v>202322</v>
      </c>
      <c r="Y11">
        <v>202322</v>
      </c>
      <c r="Z11">
        <v>0</v>
      </c>
      <c r="AA11">
        <v>2.16910639362605E+16</v>
      </c>
      <c r="AB11" t="s">
        <v>1115</v>
      </c>
      <c r="AC11" t="s">
        <v>1123</v>
      </c>
      <c r="AD11">
        <v>1</v>
      </c>
      <c r="AI11" t="s">
        <v>1124</v>
      </c>
      <c r="AJ11" t="s">
        <v>691</v>
      </c>
      <c r="AK11" t="str">
        <f>_xlfn.XLOOKUP(E11,OBSERVACIONES!J:J,OBSERVACIONES!K:K)</f>
        <v>NORTE</v>
      </c>
      <c r="AL11">
        <f>_xlfn.XLOOKUP(K11,'prelacion azalea'!E:E,'prelacion azalea'!A:A)</f>
        <v>1</v>
      </c>
      <c r="AM11" t="str">
        <f t="shared" si="0"/>
        <v>('HGCCN','Federal',71,35,'ABRAHAM MARTIN JOSE SANTIAGO','NORTE',1),</v>
      </c>
    </row>
    <row r="12" spans="1:39" x14ac:dyDescent="0.25">
      <c r="A12">
        <v>4038203</v>
      </c>
      <c r="B12">
        <v>15275</v>
      </c>
      <c r="C12">
        <v>1100</v>
      </c>
      <c r="D12" t="s">
        <v>1087</v>
      </c>
      <c r="E12" t="s">
        <v>1154</v>
      </c>
      <c r="F12">
        <v>2315402002</v>
      </c>
      <c r="G12" t="s">
        <v>1155</v>
      </c>
      <c r="H12" t="s">
        <v>1090</v>
      </c>
      <c r="I12" t="s">
        <v>1091</v>
      </c>
      <c r="J12">
        <v>511838</v>
      </c>
      <c r="K12">
        <v>77</v>
      </c>
      <c r="L12">
        <f>_xlfn.XLOOKUP(K12,BD!C:C,BD!I:I)</f>
        <v>20</v>
      </c>
      <c r="M12" t="s">
        <v>1119</v>
      </c>
      <c r="N12" t="s">
        <v>1156</v>
      </c>
      <c r="O12" t="s">
        <v>1157</v>
      </c>
      <c r="P12" t="s">
        <v>1158</v>
      </c>
      <c r="Q12" t="s">
        <v>1096</v>
      </c>
      <c r="R12" s="86">
        <v>13397.97</v>
      </c>
      <c r="S12" t="s">
        <v>1097</v>
      </c>
      <c r="U12">
        <v>0</v>
      </c>
      <c r="X12">
        <v>202322</v>
      </c>
      <c r="Y12">
        <v>202322</v>
      </c>
      <c r="Z12">
        <v>0</v>
      </c>
      <c r="AA12">
        <v>2.16900639694143E+16</v>
      </c>
      <c r="AB12" t="s">
        <v>1115</v>
      </c>
      <c r="AC12" t="s">
        <v>1099</v>
      </c>
      <c r="AD12">
        <v>1</v>
      </c>
      <c r="AI12" t="s">
        <v>1124</v>
      </c>
      <c r="AJ12" t="s">
        <v>2735</v>
      </c>
      <c r="AK12" t="str">
        <f>_xlfn.XLOOKUP(E12,OBSERVACIONES!J:J,OBSERVACIONES!K:K)</f>
        <v>SUR</v>
      </c>
      <c r="AL12">
        <f>_xlfn.XLOOKUP(K12,'prelacion azalea'!E:E,'prelacion azalea'!A:A)</f>
        <v>6</v>
      </c>
      <c r="AM12" t="str">
        <f t="shared" si="0"/>
        <v>('JUSA1','Estatal',77,20,'ARGAEZ NOH GELMY PATRICIA','SUR',6),</v>
      </c>
    </row>
    <row r="13" spans="1:39" x14ac:dyDescent="0.25">
      <c r="A13">
        <v>4038111</v>
      </c>
      <c r="B13">
        <v>15271</v>
      </c>
      <c r="C13">
        <v>1100</v>
      </c>
      <c r="D13" t="s">
        <v>1087</v>
      </c>
      <c r="E13" t="s">
        <v>1116</v>
      </c>
      <c r="F13">
        <v>2315603205</v>
      </c>
      <c r="G13" t="s">
        <v>1159</v>
      </c>
      <c r="H13" t="s">
        <v>1118</v>
      </c>
      <c r="I13">
        <v>420</v>
      </c>
      <c r="J13">
        <v>509883</v>
      </c>
      <c r="K13">
        <v>92</v>
      </c>
      <c r="L13">
        <f>_xlfn.XLOOKUP(K13,BD!C:C,BD!I:I)</f>
        <v>30</v>
      </c>
      <c r="M13" t="s">
        <v>1029</v>
      </c>
      <c r="N13" t="s">
        <v>1160</v>
      </c>
      <c r="O13" t="s">
        <v>1161</v>
      </c>
      <c r="P13" t="s">
        <v>1162</v>
      </c>
      <c r="Q13" t="s">
        <v>1096</v>
      </c>
      <c r="R13" s="86">
        <v>21250.04</v>
      </c>
      <c r="S13" t="s">
        <v>1097</v>
      </c>
      <c r="U13">
        <v>0</v>
      </c>
      <c r="X13">
        <v>202322</v>
      </c>
      <c r="Y13">
        <v>202322</v>
      </c>
      <c r="Z13">
        <v>0</v>
      </c>
      <c r="AA13">
        <v>2.16900616856151E+16</v>
      </c>
      <c r="AB13" t="s">
        <v>1115</v>
      </c>
      <c r="AC13" t="s">
        <v>1123</v>
      </c>
      <c r="AD13">
        <v>1</v>
      </c>
      <c r="AI13" t="s">
        <v>1124</v>
      </c>
      <c r="AJ13" t="s">
        <v>559</v>
      </c>
      <c r="AK13" t="str">
        <f>_xlfn.XLOOKUP(E13,OBSERVACIONES!J:J,OBSERVACIONES!K:K)</f>
        <v>CENTRO</v>
      </c>
      <c r="AL13">
        <f>_xlfn.XLOOKUP(K13,'prelacion azalea'!E:E,'prelacion azalea'!A:A)</f>
        <v>16</v>
      </c>
      <c r="AM13" t="str">
        <f t="shared" si="0"/>
        <v>('HGFCP','Federal',92,30,'ADAME PEREZ SERGIO','CENTRO',16),</v>
      </c>
    </row>
    <row r="14" spans="1:39" x14ac:dyDescent="0.25">
      <c r="A14">
        <v>4038021</v>
      </c>
      <c r="B14">
        <v>15271</v>
      </c>
      <c r="C14">
        <v>1100</v>
      </c>
      <c r="D14" t="s">
        <v>1087</v>
      </c>
      <c r="E14" t="s">
        <v>1131</v>
      </c>
      <c r="F14">
        <v>2315502012</v>
      </c>
      <c r="G14" t="s">
        <v>1163</v>
      </c>
      <c r="H14" t="s">
        <v>1118</v>
      </c>
      <c r="I14">
        <v>420</v>
      </c>
      <c r="J14">
        <v>519003</v>
      </c>
      <c r="K14">
        <v>94</v>
      </c>
      <c r="L14">
        <f>_xlfn.XLOOKUP(K14,BD!C:C,BD!I:I)</f>
        <v>25</v>
      </c>
      <c r="M14" t="s">
        <v>1127</v>
      </c>
      <c r="N14" t="s">
        <v>1164</v>
      </c>
      <c r="O14" t="s">
        <v>1165</v>
      </c>
      <c r="P14" t="s">
        <v>1166</v>
      </c>
      <c r="Q14" t="s">
        <v>1096</v>
      </c>
      <c r="R14" s="86">
        <v>17760.71</v>
      </c>
      <c r="S14" t="s">
        <v>1097</v>
      </c>
      <c r="U14">
        <v>0</v>
      </c>
      <c r="X14">
        <v>202322</v>
      </c>
      <c r="Y14">
        <v>202322</v>
      </c>
      <c r="Z14">
        <v>0</v>
      </c>
      <c r="AA14">
        <v>1.46915652823725E+16</v>
      </c>
      <c r="AB14" t="s">
        <v>1098</v>
      </c>
      <c r="AC14" t="s">
        <v>1123</v>
      </c>
      <c r="AD14">
        <v>1</v>
      </c>
      <c r="AI14" t="s">
        <v>1124</v>
      </c>
      <c r="AJ14" t="s">
        <v>221</v>
      </c>
      <c r="AK14" t="str">
        <f>_xlfn.XLOOKUP(E14,OBSERVACIONES!J:J,OBSERVACIONES!K:K)</f>
        <v>NORTE</v>
      </c>
      <c r="AL14">
        <f>_xlfn.XLOOKUP(K14,'prelacion azalea'!E:E,'prelacion azalea'!A:A)</f>
        <v>66</v>
      </c>
      <c r="AM14" t="str">
        <f t="shared" si="0"/>
        <v>('JUSA2','Federal',94,25,'ALVAREZ RAMIREZ DOMINGA','NORTE',66),</v>
      </c>
    </row>
    <row r="15" spans="1:39" x14ac:dyDescent="0.25">
      <c r="A15">
        <v>4037980</v>
      </c>
      <c r="B15">
        <v>15271</v>
      </c>
      <c r="C15">
        <v>1100</v>
      </c>
      <c r="D15" t="s">
        <v>1087</v>
      </c>
      <c r="E15" t="s">
        <v>1125</v>
      </c>
      <c r="F15">
        <v>2315403449</v>
      </c>
      <c r="G15" t="s">
        <v>1167</v>
      </c>
      <c r="H15" t="s">
        <v>1118</v>
      </c>
      <c r="I15">
        <v>420</v>
      </c>
      <c r="J15">
        <v>510126</v>
      </c>
      <c r="K15">
        <v>116</v>
      </c>
      <c r="L15">
        <f>_xlfn.XLOOKUP(K15,BD!C:C,BD!I:I)</f>
        <v>25</v>
      </c>
      <c r="M15" t="s">
        <v>1127</v>
      </c>
      <c r="N15" t="s">
        <v>1168</v>
      </c>
      <c r="O15" t="s">
        <v>1169</v>
      </c>
      <c r="P15" t="s">
        <v>1170</v>
      </c>
      <c r="Q15" t="s">
        <v>1096</v>
      </c>
      <c r="R15" s="86">
        <v>17760.71</v>
      </c>
      <c r="S15" t="s">
        <v>1097</v>
      </c>
      <c r="U15">
        <v>0</v>
      </c>
      <c r="X15">
        <v>202322</v>
      </c>
      <c r="Y15">
        <v>202322</v>
      </c>
      <c r="Z15">
        <v>0</v>
      </c>
      <c r="AA15">
        <v>1.46905652823801E+16</v>
      </c>
      <c r="AB15" t="s">
        <v>1098</v>
      </c>
      <c r="AC15" t="s">
        <v>1123</v>
      </c>
      <c r="AD15">
        <v>1</v>
      </c>
      <c r="AI15" t="s">
        <v>1124</v>
      </c>
      <c r="AJ15" t="s">
        <v>108</v>
      </c>
      <c r="AK15" t="str">
        <f>_xlfn.XLOOKUP(E15,OBSERVACIONES!J:J,OBSERVACIONES!K:K)</f>
        <v>SUR</v>
      </c>
      <c r="AL15">
        <f>_xlfn.XLOOKUP(K15,'prelacion azalea'!E:E,'prelacion azalea'!A:A)</f>
        <v>11</v>
      </c>
      <c r="AM15" t="str">
        <f t="shared" si="0"/>
        <v>('HGCHE','Federal',116,25,'ANDRADE UC AYDE NOEMI','SUR',11),</v>
      </c>
    </row>
    <row r="16" spans="1:39" x14ac:dyDescent="0.25">
      <c r="A16">
        <v>4037930</v>
      </c>
      <c r="B16">
        <v>15271</v>
      </c>
      <c r="C16">
        <v>1100</v>
      </c>
      <c r="D16" t="s">
        <v>1087</v>
      </c>
      <c r="E16" t="s">
        <v>1154</v>
      </c>
      <c r="F16">
        <v>2315402005</v>
      </c>
      <c r="G16" t="s">
        <v>1171</v>
      </c>
      <c r="H16" t="s">
        <v>1118</v>
      </c>
      <c r="I16">
        <v>420</v>
      </c>
      <c r="J16">
        <v>509615</v>
      </c>
      <c r="K16">
        <v>126</v>
      </c>
      <c r="L16">
        <f>_xlfn.XLOOKUP(K16,BD!C:C,BD!I:I)</f>
        <v>25</v>
      </c>
      <c r="M16" t="s">
        <v>1030</v>
      </c>
      <c r="N16" t="s">
        <v>1172</v>
      </c>
      <c r="O16" t="s">
        <v>1173</v>
      </c>
      <c r="P16" t="s">
        <v>1174</v>
      </c>
      <c r="Q16" t="s">
        <v>1096</v>
      </c>
      <c r="R16" s="86">
        <v>17648.03</v>
      </c>
      <c r="S16" t="s">
        <v>1097</v>
      </c>
      <c r="U16">
        <v>0</v>
      </c>
      <c r="X16">
        <v>202322</v>
      </c>
      <c r="Y16">
        <v>202322</v>
      </c>
      <c r="Z16">
        <v>0</v>
      </c>
      <c r="AA16">
        <v>2.16900617086717E+16</v>
      </c>
      <c r="AB16" t="s">
        <v>1115</v>
      </c>
      <c r="AC16" t="s">
        <v>1123</v>
      </c>
      <c r="AD16">
        <v>1</v>
      </c>
      <c r="AI16" t="s">
        <v>1124</v>
      </c>
      <c r="AJ16" t="s">
        <v>168</v>
      </c>
      <c r="AK16" t="str">
        <f>_xlfn.XLOOKUP(E16,OBSERVACIONES!J:J,OBSERVACIONES!K:K)</f>
        <v>SUR</v>
      </c>
      <c r="AL16">
        <f>_xlfn.XLOOKUP(K16,'prelacion azalea'!E:E,'prelacion azalea'!A:A)</f>
        <v>39</v>
      </c>
      <c r="AM16" t="str">
        <f t="shared" si="0"/>
        <v>('JUSA1','Federal',126,25,'AREVALO ARROYO XOCHILKALI','SUR',39),</v>
      </c>
    </row>
    <row r="17" spans="1:39" x14ac:dyDescent="0.25">
      <c r="A17">
        <v>4038296</v>
      </c>
      <c r="B17">
        <v>15275</v>
      </c>
      <c r="C17">
        <v>1100</v>
      </c>
      <c r="D17" t="s">
        <v>1087</v>
      </c>
      <c r="E17" t="s">
        <v>1175</v>
      </c>
      <c r="F17">
        <v>2315600018</v>
      </c>
      <c r="G17" t="s">
        <v>1176</v>
      </c>
      <c r="H17" t="s">
        <v>1090</v>
      </c>
      <c r="I17" t="s">
        <v>1091</v>
      </c>
      <c r="J17">
        <v>511857</v>
      </c>
      <c r="K17">
        <v>5073</v>
      </c>
      <c r="L17">
        <f>_xlfn.XLOOKUP(K17,BD!C:C,BD!I:I)</f>
        <v>30</v>
      </c>
      <c r="M17" t="s">
        <v>1119</v>
      </c>
      <c r="N17" t="s">
        <v>1177</v>
      </c>
      <c r="O17" t="s">
        <v>1178</v>
      </c>
      <c r="P17" t="s">
        <v>1179</v>
      </c>
      <c r="Q17" t="s">
        <v>1096</v>
      </c>
      <c r="R17" s="86">
        <v>22329.98</v>
      </c>
      <c r="S17" t="s">
        <v>1097</v>
      </c>
      <c r="U17">
        <v>0</v>
      </c>
      <c r="X17">
        <v>202322</v>
      </c>
      <c r="Y17">
        <v>202322</v>
      </c>
      <c r="Z17">
        <v>0</v>
      </c>
      <c r="AA17">
        <v>2.16900616997199E+16</v>
      </c>
      <c r="AB17" t="s">
        <v>1115</v>
      </c>
      <c r="AC17" t="s">
        <v>1099</v>
      </c>
      <c r="AD17">
        <v>1</v>
      </c>
      <c r="AI17" t="s">
        <v>1124</v>
      </c>
      <c r="AJ17" t="s">
        <v>689</v>
      </c>
      <c r="AK17" t="str">
        <f>_xlfn.XLOOKUP(E17,OBSERVACIONES!J:J,OBSERVACIONES!K:K)</f>
        <v>CENTRO</v>
      </c>
      <c r="AL17">
        <f>_xlfn.XLOOKUP(K17,'prelacion azalea'!E:E,'prelacion azalea'!A:A)</f>
        <v>11</v>
      </c>
      <c r="AM17" t="str">
        <f t="shared" si="0"/>
        <v>('JUSA3','Estatal',5073,30,'AKE BALAM EVELIA','CENTRO',11),</v>
      </c>
    </row>
    <row r="18" spans="1:39" x14ac:dyDescent="0.25">
      <c r="A18">
        <v>4038274</v>
      </c>
      <c r="B18">
        <v>15275</v>
      </c>
      <c r="C18">
        <v>1100</v>
      </c>
      <c r="D18" t="s">
        <v>1087</v>
      </c>
      <c r="E18" t="s">
        <v>1131</v>
      </c>
      <c r="F18">
        <v>2315503100</v>
      </c>
      <c r="G18" t="s">
        <v>1137</v>
      </c>
      <c r="H18" t="s">
        <v>1090</v>
      </c>
      <c r="I18" t="s">
        <v>1091</v>
      </c>
      <c r="J18">
        <v>511756</v>
      </c>
      <c r="K18">
        <v>5075</v>
      </c>
      <c r="L18">
        <f>_xlfn.XLOOKUP(K18,BD!C:C,BD!I:I)</f>
        <v>25</v>
      </c>
      <c r="M18" t="s">
        <v>1111</v>
      </c>
      <c r="N18" t="s">
        <v>1180</v>
      </c>
      <c r="O18" t="s">
        <v>1181</v>
      </c>
      <c r="P18" t="s">
        <v>1182</v>
      </c>
      <c r="Q18" t="s">
        <v>1096</v>
      </c>
      <c r="R18" s="86">
        <v>17648.03</v>
      </c>
      <c r="S18" t="s">
        <v>1097</v>
      </c>
      <c r="U18">
        <v>0</v>
      </c>
      <c r="X18">
        <v>202322</v>
      </c>
      <c r="Y18">
        <v>202322</v>
      </c>
      <c r="Z18">
        <v>0</v>
      </c>
      <c r="AA18">
        <v>2.16910642965977E+16</v>
      </c>
      <c r="AB18" t="s">
        <v>1115</v>
      </c>
      <c r="AC18" t="s">
        <v>1099</v>
      </c>
      <c r="AD18">
        <v>1</v>
      </c>
      <c r="AI18" t="s">
        <v>1124</v>
      </c>
      <c r="AJ18" t="s">
        <v>454</v>
      </c>
      <c r="AK18" t="str">
        <f>_xlfn.XLOOKUP(E18,OBSERVACIONES!J:J,OBSERVACIONES!K:K)</f>
        <v>NORTE</v>
      </c>
      <c r="AL18">
        <f>_xlfn.XLOOKUP(K18,'prelacion azalea'!E:E,'prelacion azalea'!A:A)</f>
        <v>75</v>
      </c>
      <c r="AM18" t="str">
        <f t="shared" si="0"/>
        <v>('JUSA2','Estatal',5075,25,'ARMENTA NAVARRETE RAMON','NORTE',75),</v>
      </c>
    </row>
    <row r="19" spans="1:39" x14ac:dyDescent="0.25">
      <c r="A19">
        <v>4038272</v>
      </c>
      <c r="B19">
        <v>15275</v>
      </c>
      <c r="C19">
        <v>1100</v>
      </c>
      <c r="D19" t="s">
        <v>1087</v>
      </c>
      <c r="E19" t="s">
        <v>1131</v>
      </c>
      <c r="F19">
        <v>2315503100</v>
      </c>
      <c r="G19" t="s">
        <v>1137</v>
      </c>
      <c r="H19" t="s">
        <v>1090</v>
      </c>
      <c r="I19" t="s">
        <v>1103</v>
      </c>
      <c r="J19">
        <v>511997</v>
      </c>
      <c r="K19">
        <v>5076</v>
      </c>
      <c r="L19">
        <f>_xlfn.XLOOKUP(K19,BD!C:C,BD!I:I)</f>
        <v>25</v>
      </c>
      <c r="M19" t="s">
        <v>1183</v>
      </c>
      <c r="N19" t="s">
        <v>1184</v>
      </c>
      <c r="O19" t="s">
        <v>1185</v>
      </c>
      <c r="P19" t="s">
        <v>1186</v>
      </c>
      <c r="Q19" t="s">
        <v>1096</v>
      </c>
      <c r="R19" s="86">
        <v>17864.03</v>
      </c>
      <c r="S19" t="s">
        <v>1097</v>
      </c>
      <c r="U19">
        <v>0</v>
      </c>
      <c r="X19">
        <v>202322</v>
      </c>
      <c r="Y19">
        <v>202322</v>
      </c>
      <c r="Z19">
        <v>0</v>
      </c>
      <c r="AA19">
        <v>1.46915653156314E+16</v>
      </c>
      <c r="AB19" t="s">
        <v>1098</v>
      </c>
      <c r="AC19" t="s">
        <v>1108</v>
      </c>
      <c r="AD19">
        <v>1</v>
      </c>
      <c r="AI19" t="s">
        <v>1124</v>
      </c>
      <c r="AJ19" t="s">
        <v>360</v>
      </c>
      <c r="AK19" t="str">
        <f>_xlfn.XLOOKUP(E19,OBSERVACIONES!J:J,OBSERVACIONES!K:K)</f>
        <v>NORTE</v>
      </c>
      <c r="AL19">
        <f>_xlfn.XLOOKUP(K19,'prelacion azalea'!E:E,'prelacion azalea'!A:A)</f>
        <v>70</v>
      </c>
      <c r="AM19" t="str">
        <f t="shared" si="0"/>
        <v>('JUSA2','Estatal',5076,25,'AKE POLANCO NEYDI MARIA','NORTE',70),</v>
      </c>
    </row>
    <row r="20" spans="1:39" x14ac:dyDescent="0.25">
      <c r="A20">
        <v>4038310</v>
      </c>
      <c r="B20">
        <v>15275</v>
      </c>
      <c r="C20">
        <v>1100</v>
      </c>
      <c r="D20" t="s">
        <v>1087</v>
      </c>
      <c r="E20" t="s">
        <v>1116</v>
      </c>
      <c r="F20">
        <v>2315603234</v>
      </c>
      <c r="G20" t="s">
        <v>1187</v>
      </c>
      <c r="H20" t="s">
        <v>1090</v>
      </c>
      <c r="I20" t="s">
        <v>1103</v>
      </c>
      <c r="J20">
        <v>512024</v>
      </c>
      <c r="K20">
        <v>5080</v>
      </c>
      <c r="L20">
        <f>_xlfn.XLOOKUP(K20,BD!C:C,BD!I:I)</f>
        <v>25</v>
      </c>
      <c r="M20" t="s">
        <v>1188</v>
      </c>
      <c r="N20" t="s">
        <v>1189</v>
      </c>
      <c r="O20" t="s">
        <v>1190</v>
      </c>
      <c r="P20" t="s">
        <v>1191</v>
      </c>
      <c r="Q20" t="s">
        <v>1096</v>
      </c>
      <c r="R20" s="86">
        <v>17864.03</v>
      </c>
      <c r="S20" t="s">
        <v>1097</v>
      </c>
      <c r="U20">
        <v>0</v>
      </c>
      <c r="X20">
        <v>202322</v>
      </c>
      <c r="Y20">
        <v>202322</v>
      </c>
      <c r="Z20">
        <v>0</v>
      </c>
      <c r="AA20">
        <v>2.1690061685612E+16</v>
      </c>
      <c r="AB20" t="s">
        <v>1115</v>
      </c>
      <c r="AC20" t="s">
        <v>1108</v>
      </c>
      <c r="AD20">
        <v>1</v>
      </c>
      <c r="AI20" t="s">
        <v>1124</v>
      </c>
      <c r="AJ20" t="s">
        <v>316</v>
      </c>
      <c r="AK20" t="str">
        <f>_xlfn.XLOOKUP(E20,OBSERVACIONES!J:J,OBSERVACIONES!K:K)</f>
        <v>CENTRO</v>
      </c>
      <c r="AL20">
        <f>_xlfn.XLOOKUP(K20,'prelacion azalea'!E:E,'prelacion azalea'!A:A)</f>
        <v>33</v>
      </c>
      <c r="AM20" t="str">
        <f t="shared" si="0"/>
        <v>('HGFCP','Estatal',5080,25,'AVILES GOMEZ CARLOS','CENTRO',33),</v>
      </c>
    </row>
    <row r="21" spans="1:39" x14ac:dyDescent="0.25">
      <c r="A21">
        <v>4037935</v>
      </c>
      <c r="B21">
        <v>15271</v>
      </c>
      <c r="C21">
        <v>1100</v>
      </c>
      <c r="D21" t="s">
        <v>1087</v>
      </c>
      <c r="E21" t="s">
        <v>1154</v>
      </c>
      <c r="F21">
        <v>2315402007</v>
      </c>
      <c r="G21" t="s">
        <v>1192</v>
      </c>
      <c r="H21" t="s">
        <v>1118</v>
      </c>
      <c r="I21">
        <v>420</v>
      </c>
      <c r="J21">
        <v>510042</v>
      </c>
      <c r="K21">
        <v>191</v>
      </c>
      <c r="L21">
        <f>_xlfn.XLOOKUP(K21,BD!C:C,BD!I:I)</f>
        <v>30</v>
      </c>
      <c r="M21" t="s">
        <v>1193</v>
      </c>
      <c r="N21" t="s">
        <v>1194</v>
      </c>
      <c r="O21" t="s">
        <v>1195</v>
      </c>
      <c r="P21" t="s">
        <v>1196</v>
      </c>
      <c r="Q21" t="s">
        <v>1096</v>
      </c>
      <c r="R21" s="86">
        <v>22060.01</v>
      </c>
      <c r="S21" t="s">
        <v>1097</v>
      </c>
      <c r="U21">
        <v>0</v>
      </c>
      <c r="X21">
        <v>202322</v>
      </c>
      <c r="Y21">
        <v>202322</v>
      </c>
      <c r="Z21">
        <v>0</v>
      </c>
      <c r="AA21">
        <v>1.46905652824109E+16</v>
      </c>
      <c r="AB21" t="s">
        <v>1098</v>
      </c>
      <c r="AC21" t="s">
        <v>1123</v>
      </c>
      <c r="AD21">
        <v>1</v>
      </c>
      <c r="AI21" t="s">
        <v>1124</v>
      </c>
      <c r="AJ21" t="s">
        <v>601</v>
      </c>
      <c r="AK21" t="str">
        <f>_xlfn.XLOOKUP(E21,OBSERVACIONES!J:J,OBSERVACIONES!K:K)</f>
        <v>SUR</v>
      </c>
      <c r="AL21">
        <f>_xlfn.XLOOKUP(K21,'prelacion azalea'!E:E,'prelacion azalea'!A:A)</f>
        <v>37</v>
      </c>
      <c r="AM21" t="str">
        <f t="shared" si="0"/>
        <v>('JUSA1','Federal',191,30,'ARIAS LOPEZ MAGDALY','SUR',37),</v>
      </c>
    </row>
    <row r="22" spans="1:39" x14ac:dyDescent="0.25">
      <c r="A22">
        <v>4037866</v>
      </c>
      <c r="B22">
        <v>15271</v>
      </c>
      <c r="C22">
        <v>1100</v>
      </c>
      <c r="D22" t="s">
        <v>1087</v>
      </c>
      <c r="E22" t="s">
        <v>1101</v>
      </c>
      <c r="F22">
        <v>2315060001</v>
      </c>
      <c r="G22" t="s">
        <v>1197</v>
      </c>
      <c r="H22" t="s">
        <v>1118</v>
      </c>
      <c r="I22">
        <v>420</v>
      </c>
      <c r="J22">
        <v>511038</v>
      </c>
      <c r="K22">
        <v>212</v>
      </c>
      <c r="L22">
        <f>_xlfn.XLOOKUP(K22,BD!C:C,BD!I:I)</f>
        <v>35</v>
      </c>
      <c r="M22" t="s">
        <v>1198</v>
      </c>
      <c r="N22" t="s">
        <v>1199</v>
      </c>
      <c r="O22" t="s">
        <v>1200</v>
      </c>
      <c r="P22" t="s">
        <v>1201</v>
      </c>
      <c r="Q22" t="s">
        <v>1096</v>
      </c>
      <c r="R22" s="86">
        <v>26796.05</v>
      </c>
      <c r="S22" t="s">
        <v>1097</v>
      </c>
      <c r="U22">
        <v>0</v>
      </c>
      <c r="X22">
        <v>202322</v>
      </c>
      <c r="Y22">
        <v>202322</v>
      </c>
      <c r="Z22">
        <v>0</v>
      </c>
      <c r="AA22">
        <v>1.46905652824158E+16</v>
      </c>
      <c r="AB22" t="s">
        <v>1098</v>
      </c>
      <c r="AC22" t="s">
        <v>1202</v>
      </c>
      <c r="AD22">
        <v>1</v>
      </c>
      <c r="AI22" t="s">
        <v>1124</v>
      </c>
      <c r="AJ22" t="s">
        <v>823</v>
      </c>
      <c r="AK22" t="str">
        <f>_xlfn.XLOOKUP(E22,OBSERVACIONES!J:J,OBSERVACIONES!K:K)</f>
        <v>SUR</v>
      </c>
      <c r="AL22">
        <f>_xlfn.XLOOKUP(K22,'prelacion azalea'!E:E,'prelacion azalea'!A:A)</f>
        <v>68</v>
      </c>
      <c r="AM22" t="str">
        <f t="shared" si="0"/>
        <v>('OFCEN','Federal',212,35,'AVILA SANCHEZ SILVIA ELENA','SUR',68),</v>
      </c>
    </row>
    <row r="23" spans="1:39" x14ac:dyDescent="0.25">
      <c r="A23">
        <v>4038006</v>
      </c>
      <c r="B23">
        <v>15271</v>
      </c>
      <c r="C23">
        <v>1100</v>
      </c>
      <c r="D23" t="s">
        <v>1087</v>
      </c>
      <c r="E23" t="s">
        <v>1131</v>
      </c>
      <c r="F23">
        <v>2315500021</v>
      </c>
      <c r="G23" t="s">
        <v>1203</v>
      </c>
      <c r="H23" t="s">
        <v>1118</v>
      </c>
      <c r="I23">
        <v>420</v>
      </c>
      <c r="J23">
        <v>511185</v>
      </c>
      <c r="K23">
        <v>236</v>
      </c>
      <c r="L23">
        <f>_xlfn.XLOOKUP(K23,BD!C:C,BD!I:I)</f>
        <v>30</v>
      </c>
      <c r="M23" t="s">
        <v>1092</v>
      </c>
      <c r="N23" t="s">
        <v>1204</v>
      </c>
      <c r="O23" t="s">
        <v>1205</v>
      </c>
      <c r="P23" t="s">
        <v>1206</v>
      </c>
      <c r="Q23" t="s">
        <v>1096</v>
      </c>
      <c r="R23" s="86">
        <v>22329.98</v>
      </c>
      <c r="S23" t="s">
        <v>1097</v>
      </c>
      <c r="U23">
        <v>0</v>
      </c>
      <c r="X23">
        <v>202322</v>
      </c>
      <c r="Y23">
        <v>202322</v>
      </c>
      <c r="Z23">
        <v>0</v>
      </c>
      <c r="AA23">
        <v>1.469156528242E+16</v>
      </c>
      <c r="AB23" t="s">
        <v>1098</v>
      </c>
      <c r="AC23" t="s">
        <v>1207</v>
      </c>
      <c r="AD23">
        <v>1</v>
      </c>
      <c r="AI23" t="s">
        <v>1124</v>
      </c>
      <c r="AJ23" t="s">
        <v>631</v>
      </c>
      <c r="AK23" t="str">
        <f>_xlfn.XLOOKUP(E23,OBSERVACIONES!J:J,OBSERVACIONES!K:K)</f>
        <v>NORTE</v>
      </c>
      <c r="AL23">
        <f>_xlfn.XLOOKUP(K23,'prelacion azalea'!E:E,'prelacion azalea'!A:A)</f>
        <v>53</v>
      </c>
      <c r="AM23" t="str">
        <f t="shared" si="0"/>
        <v>('JUSA2','Federal',236,30,'ANCONA CORAL JOSE ANASTACIO','NORTE',53),</v>
      </c>
    </row>
    <row r="24" spans="1:39" x14ac:dyDescent="0.25">
      <c r="A24">
        <v>4038283</v>
      </c>
      <c r="B24">
        <v>15275</v>
      </c>
      <c r="C24">
        <v>1100</v>
      </c>
      <c r="D24" t="s">
        <v>1087</v>
      </c>
      <c r="E24" t="s">
        <v>1109</v>
      </c>
      <c r="F24">
        <v>2315503722</v>
      </c>
      <c r="G24" t="s">
        <v>1208</v>
      </c>
      <c r="H24" t="s">
        <v>1090</v>
      </c>
      <c r="I24" t="s">
        <v>1091</v>
      </c>
      <c r="J24">
        <v>511654</v>
      </c>
      <c r="K24">
        <v>5082</v>
      </c>
      <c r="L24">
        <f>_xlfn.XLOOKUP(K24,BD!C:C,BD!I:I)</f>
        <v>25</v>
      </c>
      <c r="M24" t="s">
        <v>1038</v>
      </c>
      <c r="N24" t="s">
        <v>1209</v>
      </c>
      <c r="O24" t="s">
        <v>1210</v>
      </c>
      <c r="P24" t="s">
        <v>1211</v>
      </c>
      <c r="Q24" t="s">
        <v>1096</v>
      </c>
      <c r="R24" s="86">
        <v>17000.03</v>
      </c>
      <c r="S24" t="s">
        <v>1097</v>
      </c>
      <c r="U24">
        <v>0</v>
      </c>
      <c r="X24">
        <v>202322</v>
      </c>
      <c r="Y24">
        <v>202322</v>
      </c>
      <c r="Z24">
        <v>0</v>
      </c>
      <c r="AA24">
        <v>2.16910639362492E+16</v>
      </c>
      <c r="AB24" t="s">
        <v>1115</v>
      </c>
      <c r="AC24" t="s">
        <v>1212</v>
      </c>
      <c r="AD24">
        <v>1</v>
      </c>
      <c r="AI24" t="s">
        <v>1124</v>
      </c>
      <c r="AJ24" t="s">
        <v>386</v>
      </c>
      <c r="AK24" t="str">
        <f>_xlfn.XLOOKUP(E24,OBSERVACIONES!J:J,OBSERVACIONES!K:K)</f>
        <v>NORTE</v>
      </c>
      <c r="AL24">
        <f>_xlfn.XLOOKUP(K24,'prelacion azalea'!E:E,'prelacion azalea'!A:A)</f>
        <v>8</v>
      </c>
      <c r="AM24" t="str">
        <f t="shared" si="0"/>
        <v>('HGCCN','Estatal',5082,25,'ARROYO CAMPOHERMOSO CARLOS','NORTE',8),</v>
      </c>
    </row>
    <row r="25" spans="1:39" x14ac:dyDescent="0.25">
      <c r="A25">
        <v>4037887</v>
      </c>
      <c r="B25">
        <v>15271</v>
      </c>
      <c r="C25">
        <v>1100</v>
      </c>
      <c r="D25" t="s">
        <v>1087</v>
      </c>
      <c r="E25" t="s">
        <v>1154</v>
      </c>
      <c r="F25">
        <v>2315401001</v>
      </c>
      <c r="G25" t="s">
        <v>1213</v>
      </c>
      <c r="H25" t="s">
        <v>1118</v>
      </c>
      <c r="I25">
        <v>420</v>
      </c>
      <c r="J25">
        <v>509862</v>
      </c>
      <c r="K25">
        <v>266</v>
      </c>
      <c r="L25">
        <f>_xlfn.XLOOKUP(K25,BD!C:C,BD!I:I)</f>
        <v>35</v>
      </c>
      <c r="M25" t="s">
        <v>1214</v>
      </c>
      <c r="N25" t="s">
        <v>1215</v>
      </c>
      <c r="O25" t="s">
        <v>1216</v>
      </c>
      <c r="P25" t="s">
        <v>1217</v>
      </c>
      <c r="Q25" t="s">
        <v>1096</v>
      </c>
      <c r="R25" s="86">
        <v>25500</v>
      </c>
      <c r="S25" t="s">
        <v>1097</v>
      </c>
      <c r="U25">
        <v>0</v>
      </c>
      <c r="X25">
        <v>202322</v>
      </c>
      <c r="Y25">
        <v>202322</v>
      </c>
      <c r="Z25">
        <v>0</v>
      </c>
      <c r="AA25">
        <v>1.46905652824242E+16</v>
      </c>
      <c r="AB25" t="s">
        <v>1098</v>
      </c>
      <c r="AC25" t="s">
        <v>1123</v>
      </c>
      <c r="AD25">
        <v>1</v>
      </c>
      <c r="AI25" t="s">
        <v>1124</v>
      </c>
      <c r="AJ25" t="s">
        <v>760</v>
      </c>
      <c r="AK25" t="str">
        <f>_xlfn.XLOOKUP(E25,OBSERVACIONES!J:J,OBSERVACIONES!K:K)</f>
        <v>SUR</v>
      </c>
      <c r="AL25">
        <f>_xlfn.XLOOKUP(K25,'prelacion azalea'!E:E,'prelacion azalea'!A:A)</f>
        <v>36</v>
      </c>
      <c r="AM25" t="str">
        <f t="shared" si="0"/>
        <v>('JUSA1','Federal',266,35,'APODACA NAFARRATE RIGOBERTO','SUR',36),</v>
      </c>
    </row>
    <row r="26" spans="1:39" x14ac:dyDescent="0.25">
      <c r="A26">
        <v>4037916</v>
      </c>
      <c r="B26">
        <v>15271</v>
      </c>
      <c r="C26">
        <v>1100</v>
      </c>
      <c r="D26" t="s">
        <v>1087</v>
      </c>
      <c r="E26" t="s">
        <v>1154</v>
      </c>
      <c r="F26">
        <v>2315401049</v>
      </c>
      <c r="G26" t="s">
        <v>1218</v>
      </c>
      <c r="H26" t="s">
        <v>1118</v>
      </c>
      <c r="I26">
        <v>420</v>
      </c>
      <c r="J26">
        <v>510774</v>
      </c>
      <c r="K26">
        <v>278</v>
      </c>
      <c r="L26">
        <f>_xlfn.XLOOKUP(K26,BD!C:C,BD!I:I)</f>
        <v>35</v>
      </c>
      <c r="M26" t="s">
        <v>1219</v>
      </c>
      <c r="N26" t="s">
        <v>1220</v>
      </c>
      <c r="O26" t="s">
        <v>1221</v>
      </c>
      <c r="P26" t="s">
        <v>1222</v>
      </c>
      <c r="Q26" t="s">
        <v>1096</v>
      </c>
      <c r="R26" s="86">
        <v>26472.05</v>
      </c>
      <c r="S26" t="s">
        <v>1097</v>
      </c>
      <c r="U26">
        <v>0</v>
      </c>
      <c r="X26">
        <v>202322</v>
      </c>
      <c r="Y26">
        <v>202322</v>
      </c>
      <c r="Z26">
        <v>0</v>
      </c>
      <c r="AA26">
        <v>1.46905652824255E+16</v>
      </c>
      <c r="AB26" t="s">
        <v>1098</v>
      </c>
      <c r="AC26" t="s">
        <v>1123</v>
      </c>
      <c r="AD26">
        <v>1</v>
      </c>
      <c r="AI26" t="s">
        <v>1124</v>
      </c>
      <c r="AJ26" t="s">
        <v>762</v>
      </c>
      <c r="AK26" t="str">
        <f>_xlfn.XLOOKUP(E26,OBSERVACIONES!J:J,OBSERVACIONES!K:K)</f>
        <v>SUR</v>
      </c>
      <c r="AL26">
        <f>_xlfn.XLOOKUP(K26,'prelacion azalea'!E:E,'prelacion azalea'!A:A)</f>
        <v>37</v>
      </c>
      <c r="AM26" t="str">
        <f t="shared" si="0"/>
        <v>('JUSA1','Federal',278,35,'ALCOCER SANCHEZ LANDY MARIA','SUR',37),</v>
      </c>
    </row>
    <row r="27" spans="1:39" x14ac:dyDescent="0.25">
      <c r="A27">
        <v>4038094</v>
      </c>
      <c r="B27">
        <v>15271</v>
      </c>
      <c r="C27">
        <v>1100</v>
      </c>
      <c r="D27" t="s">
        <v>1087</v>
      </c>
      <c r="E27" t="s">
        <v>1175</v>
      </c>
      <c r="F27">
        <v>2315601008</v>
      </c>
      <c r="G27" t="s">
        <v>1223</v>
      </c>
      <c r="H27" t="s">
        <v>1118</v>
      </c>
      <c r="I27">
        <v>420</v>
      </c>
      <c r="J27">
        <v>510199</v>
      </c>
      <c r="K27">
        <v>288</v>
      </c>
      <c r="L27">
        <f>_xlfn.XLOOKUP(K27,BD!C:C,BD!I:I)</f>
        <v>25</v>
      </c>
      <c r="M27" t="s">
        <v>1193</v>
      </c>
      <c r="N27" t="s">
        <v>1224</v>
      </c>
      <c r="O27" t="s">
        <v>1225</v>
      </c>
      <c r="P27" t="s">
        <v>1226</v>
      </c>
      <c r="Q27" t="s">
        <v>1096</v>
      </c>
      <c r="R27" s="86">
        <v>17648.03</v>
      </c>
      <c r="S27" t="s">
        <v>1097</v>
      </c>
      <c r="U27">
        <v>0</v>
      </c>
      <c r="X27">
        <v>202322</v>
      </c>
      <c r="Y27">
        <v>202322</v>
      </c>
      <c r="Z27">
        <v>0</v>
      </c>
      <c r="AA27">
        <v>2.16900617086728E+16</v>
      </c>
      <c r="AB27" t="s">
        <v>1115</v>
      </c>
      <c r="AC27" t="s">
        <v>1123</v>
      </c>
      <c r="AD27">
        <v>1</v>
      </c>
      <c r="AI27" t="s">
        <v>1124</v>
      </c>
      <c r="AJ27" t="s">
        <v>239</v>
      </c>
      <c r="AK27" t="str">
        <f>_xlfn.XLOOKUP(E27,OBSERVACIONES!J:J,OBSERVACIONES!K:K)</f>
        <v>CENTRO</v>
      </c>
      <c r="AL27">
        <f>_xlfn.XLOOKUP(K27,'prelacion azalea'!E:E,'prelacion azalea'!A:A)</f>
        <v>75</v>
      </c>
      <c r="AM27" t="str">
        <f t="shared" si="0"/>
        <v>('JUSA3','Federal',288,25,'AC SUAREZ JESUS','CENTRO',75),</v>
      </c>
    </row>
    <row r="28" spans="1:39" x14ac:dyDescent="0.25">
      <c r="A28">
        <v>4037863</v>
      </c>
      <c r="B28">
        <v>15271</v>
      </c>
      <c r="C28">
        <v>1100</v>
      </c>
      <c r="D28" t="s">
        <v>1087</v>
      </c>
      <c r="E28" t="s">
        <v>1101</v>
      </c>
      <c r="F28">
        <v>2315030300</v>
      </c>
      <c r="G28" t="s">
        <v>1227</v>
      </c>
      <c r="H28" t="s">
        <v>1118</v>
      </c>
      <c r="I28">
        <v>420</v>
      </c>
      <c r="J28">
        <v>510999</v>
      </c>
      <c r="K28">
        <v>5084</v>
      </c>
      <c r="L28">
        <f>_xlfn.XLOOKUP(K28,BD!C:C,BD!I:I)</f>
        <v>25</v>
      </c>
      <c r="M28" t="s">
        <v>1198</v>
      </c>
      <c r="N28" t="s">
        <v>1228</v>
      </c>
      <c r="O28" t="s">
        <v>1229</v>
      </c>
      <c r="P28" t="s">
        <v>1230</v>
      </c>
      <c r="Q28" t="s">
        <v>1096</v>
      </c>
      <c r="R28" s="86">
        <v>17864.03</v>
      </c>
      <c r="S28" t="s">
        <v>1097</v>
      </c>
      <c r="U28">
        <v>0</v>
      </c>
      <c r="X28">
        <v>202322</v>
      </c>
      <c r="Y28">
        <v>202322</v>
      </c>
      <c r="Z28">
        <v>0</v>
      </c>
      <c r="AA28">
        <v>2.16900637611281E+16</v>
      </c>
      <c r="AB28" t="s">
        <v>1115</v>
      </c>
      <c r="AC28" t="s">
        <v>1123</v>
      </c>
      <c r="AD28">
        <v>1</v>
      </c>
      <c r="AI28" t="s">
        <v>1124</v>
      </c>
      <c r="AJ28" t="s">
        <v>279</v>
      </c>
      <c r="AK28" t="str">
        <f>_xlfn.XLOOKUP(E28,OBSERVACIONES!J:J,OBSERVACIONES!K:K)</f>
        <v>SUR</v>
      </c>
      <c r="AL28">
        <f>_xlfn.XLOOKUP(K28,'prelacion azalea'!E:E,'prelacion azalea'!A:A)</f>
        <v>95</v>
      </c>
      <c r="AM28" t="str">
        <f t="shared" si="0"/>
        <v>('OFCEN','Federal',5084,25,'AGUILAR BORGES MARIA CRISTINA','SUR',95),</v>
      </c>
    </row>
    <row r="29" spans="1:39" x14ac:dyDescent="0.25">
      <c r="A29">
        <v>4038188</v>
      </c>
      <c r="B29">
        <v>15275</v>
      </c>
      <c r="C29">
        <v>1100</v>
      </c>
      <c r="D29" t="s">
        <v>1087</v>
      </c>
      <c r="E29" t="s">
        <v>1231</v>
      </c>
      <c r="F29">
        <v>2315080103</v>
      </c>
      <c r="G29" t="s">
        <v>1232</v>
      </c>
      <c r="H29" t="s">
        <v>1090</v>
      </c>
      <c r="I29" t="s">
        <v>1091</v>
      </c>
      <c r="J29">
        <v>512121</v>
      </c>
      <c r="K29">
        <v>5085</v>
      </c>
      <c r="L29">
        <f>_xlfn.XLOOKUP(K29,BD!C:C,BD!I:I)</f>
        <v>25</v>
      </c>
      <c r="M29" t="s">
        <v>1233</v>
      </c>
      <c r="N29" t="s">
        <v>1234</v>
      </c>
      <c r="O29" t="s">
        <v>1235</v>
      </c>
      <c r="P29" t="s">
        <v>1236</v>
      </c>
      <c r="Q29" t="s">
        <v>1096</v>
      </c>
      <c r="R29" s="86">
        <v>17863.97</v>
      </c>
      <c r="S29" t="s">
        <v>1097</v>
      </c>
      <c r="U29">
        <v>0</v>
      </c>
      <c r="X29">
        <v>202322</v>
      </c>
      <c r="Y29">
        <v>202322</v>
      </c>
      <c r="Z29">
        <v>0</v>
      </c>
      <c r="AA29">
        <v>1.46905653156448E+16</v>
      </c>
      <c r="AB29" t="s">
        <v>1098</v>
      </c>
      <c r="AC29" t="s">
        <v>1099</v>
      </c>
      <c r="AD29">
        <v>1</v>
      </c>
      <c r="AI29" t="s">
        <v>1124</v>
      </c>
      <c r="AJ29" t="s">
        <v>511</v>
      </c>
      <c r="AK29" t="str">
        <f>_xlfn.XLOOKUP(E29,OBSERVACIONES!J:J,OBSERVACIONES!K:K)</f>
        <v>SUR</v>
      </c>
      <c r="AL29">
        <f>_xlfn.XLOOKUP(K29,'prelacion azalea'!E:E,'prelacion azalea'!A:A)</f>
        <v>104</v>
      </c>
      <c r="AM29" t="str">
        <f t="shared" si="0"/>
        <v>('LEST','Estatal',5085,25,'AGUILAR CEN NORMA MARISOL','SUR',104),</v>
      </c>
    </row>
    <row r="30" spans="1:39" x14ac:dyDescent="0.25">
      <c r="A30">
        <v>4038178</v>
      </c>
      <c r="B30">
        <v>15275</v>
      </c>
      <c r="C30">
        <v>1100</v>
      </c>
      <c r="D30" t="s">
        <v>1087</v>
      </c>
      <c r="E30" t="s">
        <v>1101</v>
      </c>
      <c r="F30">
        <v>2315040400</v>
      </c>
      <c r="G30" t="s">
        <v>1237</v>
      </c>
      <c r="H30" t="s">
        <v>1090</v>
      </c>
      <c r="I30" t="s">
        <v>1091</v>
      </c>
      <c r="J30">
        <v>512112</v>
      </c>
      <c r="K30">
        <v>5087</v>
      </c>
      <c r="L30">
        <f>_xlfn.XLOOKUP(K30,BD!C:C,BD!I:I)</f>
        <v>25</v>
      </c>
      <c r="M30" t="s">
        <v>1092</v>
      </c>
      <c r="N30" t="s">
        <v>1238</v>
      </c>
      <c r="O30" t="s">
        <v>1239</v>
      </c>
      <c r="P30" t="s">
        <v>1240</v>
      </c>
      <c r="Q30" t="s">
        <v>1096</v>
      </c>
      <c r="R30" s="86">
        <v>17863.97</v>
      </c>
      <c r="S30" t="s">
        <v>1097</v>
      </c>
      <c r="U30">
        <v>0</v>
      </c>
      <c r="X30">
        <v>202322</v>
      </c>
      <c r="Y30">
        <v>202322</v>
      </c>
      <c r="Z30">
        <v>0</v>
      </c>
      <c r="AA30">
        <v>1.4690565315646E+16</v>
      </c>
      <c r="AB30" t="s">
        <v>1098</v>
      </c>
      <c r="AC30" t="s">
        <v>1099</v>
      </c>
      <c r="AD30">
        <v>1</v>
      </c>
      <c r="AI30" t="s">
        <v>1124</v>
      </c>
      <c r="AJ30" t="s">
        <v>521</v>
      </c>
      <c r="AK30" t="str">
        <f>_xlfn.XLOOKUP(E30,OBSERVACIONES!J:J,OBSERVACIONES!K:K)</f>
        <v>SUR</v>
      </c>
      <c r="AL30">
        <f>_xlfn.XLOOKUP(K30,'prelacion azalea'!E:E,'prelacion azalea'!A:A)</f>
        <v>112</v>
      </c>
      <c r="AM30" t="str">
        <f t="shared" si="0"/>
        <v>('OFCEN','Estatal',5087,25,'AGUILAR GUZMAN MARIA FIDELINA','SUR',112),</v>
      </c>
    </row>
    <row r="31" spans="1:39" x14ac:dyDescent="0.25">
      <c r="A31">
        <v>4038008</v>
      </c>
      <c r="B31">
        <v>15271</v>
      </c>
      <c r="C31">
        <v>1100</v>
      </c>
      <c r="D31" t="s">
        <v>1087</v>
      </c>
      <c r="E31" t="s">
        <v>1131</v>
      </c>
      <c r="F31">
        <v>2315500405</v>
      </c>
      <c r="G31" t="s">
        <v>1241</v>
      </c>
      <c r="H31" t="s">
        <v>1118</v>
      </c>
      <c r="I31">
        <v>420</v>
      </c>
      <c r="J31">
        <v>510010</v>
      </c>
      <c r="K31">
        <v>329</v>
      </c>
      <c r="L31">
        <f>_xlfn.XLOOKUP(K31,BD!C:C,BD!I:I)</f>
        <v>30</v>
      </c>
      <c r="M31" t="s">
        <v>1242</v>
      </c>
      <c r="N31" t="s">
        <v>1243</v>
      </c>
      <c r="O31" t="s">
        <v>1244</v>
      </c>
      <c r="P31" t="s">
        <v>1245</v>
      </c>
      <c r="Q31" t="s">
        <v>1096</v>
      </c>
      <c r="R31" s="86">
        <v>22060.01</v>
      </c>
      <c r="S31" t="s">
        <v>1097</v>
      </c>
      <c r="U31">
        <v>0</v>
      </c>
      <c r="X31">
        <v>202322</v>
      </c>
      <c r="Y31">
        <v>202322</v>
      </c>
      <c r="Z31">
        <v>0</v>
      </c>
      <c r="AA31">
        <v>1.46915652824376E+16</v>
      </c>
      <c r="AB31" t="s">
        <v>1098</v>
      </c>
      <c r="AC31" t="s">
        <v>1207</v>
      </c>
      <c r="AD31">
        <v>1</v>
      </c>
      <c r="AI31" t="s">
        <v>1124</v>
      </c>
      <c r="AJ31" t="s">
        <v>637</v>
      </c>
      <c r="AK31" t="str">
        <f>_xlfn.XLOOKUP(E31,OBSERVACIONES!J:J,OBSERVACIONES!K:K)</f>
        <v>NORTE</v>
      </c>
      <c r="AL31">
        <f>_xlfn.XLOOKUP(K31,'prelacion azalea'!E:E,'prelacion azalea'!A:A)</f>
        <v>56</v>
      </c>
      <c r="AM31" t="str">
        <f t="shared" si="0"/>
        <v>('JUSA2','Federal',329,30,'AGUILAR LOPEZ MA. CRISTINA','NORTE',56),</v>
      </c>
    </row>
    <row r="32" spans="1:39" x14ac:dyDescent="0.25">
      <c r="A32">
        <v>4037929</v>
      </c>
      <c r="B32">
        <v>15271</v>
      </c>
      <c r="C32">
        <v>1100</v>
      </c>
      <c r="D32" t="s">
        <v>1087</v>
      </c>
      <c r="E32" t="s">
        <v>1154</v>
      </c>
      <c r="F32">
        <v>2315402004</v>
      </c>
      <c r="G32" t="s">
        <v>1246</v>
      </c>
      <c r="H32" t="s">
        <v>1118</v>
      </c>
      <c r="I32">
        <v>420</v>
      </c>
      <c r="J32">
        <v>510071</v>
      </c>
      <c r="K32">
        <v>336</v>
      </c>
      <c r="L32">
        <f>_xlfn.XLOOKUP(K32,BD!C:C,BD!I:I)</f>
        <v>35</v>
      </c>
      <c r="M32" t="s">
        <v>1219</v>
      </c>
      <c r="N32" t="s">
        <v>1247</v>
      </c>
      <c r="O32" t="s">
        <v>1248</v>
      </c>
      <c r="P32" t="s">
        <v>1249</v>
      </c>
      <c r="Q32" t="s">
        <v>1096</v>
      </c>
      <c r="R32" s="86">
        <v>26472.05</v>
      </c>
      <c r="S32" t="s">
        <v>1097</v>
      </c>
      <c r="U32">
        <v>0</v>
      </c>
      <c r="X32">
        <v>202322</v>
      </c>
      <c r="Y32">
        <v>202322</v>
      </c>
      <c r="Z32">
        <v>0</v>
      </c>
      <c r="AA32">
        <v>1.4690565282439E+16</v>
      </c>
      <c r="AB32" t="s">
        <v>1098</v>
      </c>
      <c r="AC32" t="s">
        <v>1123</v>
      </c>
      <c r="AD32">
        <v>1</v>
      </c>
      <c r="AI32" t="s">
        <v>1124</v>
      </c>
      <c r="AJ32" t="s">
        <v>764</v>
      </c>
      <c r="AK32" t="str">
        <f>_xlfn.XLOOKUP(E32,OBSERVACIONES!J:J,OBSERVACIONES!K:K)</f>
        <v>SUR</v>
      </c>
      <c r="AL32">
        <f>_xlfn.XLOOKUP(K32,'prelacion azalea'!E:E,'prelacion azalea'!A:A)</f>
        <v>38</v>
      </c>
      <c r="AM32" t="str">
        <f t="shared" si="0"/>
        <v>('JUSA1','Federal',336,35,'ARGUELLES MORALES MARIA DEL CARMEN','SUR',38),</v>
      </c>
    </row>
    <row r="33" spans="1:39" x14ac:dyDescent="0.25">
      <c r="A33">
        <v>4037981</v>
      </c>
      <c r="B33">
        <v>15271</v>
      </c>
      <c r="C33">
        <v>1100</v>
      </c>
      <c r="D33" t="s">
        <v>1087</v>
      </c>
      <c r="E33" t="s">
        <v>1125</v>
      </c>
      <c r="F33">
        <v>2315403449</v>
      </c>
      <c r="G33" t="s">
        <v>1167</v>
      </c>
      <c r="H33" t="s">
        <v>1118</v>
      </c>
      <c r="I33">
        <v>420</v>
      </c>
      <c r="J33">
        <v>510749</v>
      </c>
      <c r="K33">
        <v>345</v>
      </c>
      <c r="L33">
        <f>_xlfn.XLOOKUP(K33,BD!C:C,BD!I:I)</f>
        <v>25</v>
      </c>
      <c r="M33" t="s">
        <v>1219</v>
      </c>
      <c r="N33" t="s">
        <v>1250</v>
      </c>
      <c r="O33" t="s">
        <v>1251</v>
      </c>
      <c r="P33" t="s">
        <v>1252</v>
      </c>
      <c r="Q33" t="s">
        <v>1096</v>
      </c>
      <c r="R33" s="86">
        <v>17648.03</v>
      </c>
      <c r="S33" t="s">
        <v>1097</v>
      </c>
      <c r="U33">
        <v>0</v>
      </c>
      <c r="X33">
        <v>202322</v>
      </c>
      <c r="Y33">
        <v>202322</v>
      </c>
      <c r="Z33">
        <v>0</v>
      </c>
      <c r="AA33">
        <v>2.16900617086727E+16</v>
      </c>
      <c r="AB33" t="s">
        <v>1115</v>
      </c>
      <c r="AC33" t="s">
        <v>1123</v>
      </c>
      <c r="AD33">
        <v>1</v>
      </c>
      <c r="AI33" t="s">
        <v>1124</v>
      </c>
      <c r="AJ33" t="s">
        <v>110</v>
      </c>
      <c r="AK33" t="str">
        <f>_xlfn.XLOOKUP(E33,OBSERVACIONES!J:J,OBSERVACIONES!K:K)</f>
        <v>SUR</v>
      </c>
      <c r="AL33">
        <f>_xlfn.XLOOKUP(K33,'prelacion azalea'!E:E,'prelacion azalea'!A:A)</f>
        <v>12</v>
      </c>
      <c r="AM33" t="str">
        <f t="shared" si="0"/>
        <v>('HGCHE','Federal',345,25,'ALCUDIA NUÑEZ LEYDI MARLENE','SUR',12),</v>
      </c>
    </row>
    <row r="34" spans="1:39" x14ac:dyDescent="0.25">
      <c r="A34">
        <v>4038280</v>
      </c>
      <c r="B34">
        <v>15275</v>
      </c>
      <c r="C34">
        <v>1100</v>
      </c>
      <c r="D34" t="s">
        <v>1087</v>
      </c>
      <c r="E34" t="s">
        <v>1109</v>
      </c>
      <c r="F34">
        <v>2315503604</v>
      </c>
      <c r="G34" t="s">
        <v>1253</v>
      </c>
      <c r="H34" t="s">
        <v>1090</v>
      </c>
      <c r="I34" t="s">
        <v>1103</v>
      </c>
      <c r="J34">
        <v>512664</v>
      </c>
      <c r="K34">
        <v>5092</v>
      </c>
      <c r="L34">
        <f>_xlfn.XLOOKUP(K34,BD!C:C,BD!I:I)</f>
        <v>25</v>
      </c>
      <c r="M34" t="s">
        <v>1133</v>
      </c>
      <c r="N34" t="s">
        <v>1254</v>
      </c>
      <c r="O34" t="s">
        <v>1255</v>
      </c>
      <c r="P34" t="s">
        <v>1256</v>
      </c>
      <c r="Q34" t="s">
        <v>1096</v>
      </c>
      <c r="R34" s="86">
        <v>17864.03</v>
      </c>
      <c r="S34" t="s">
        <v>1097</v>
      </c>
      <c r="U34">
        <v>0</v>
      </c>
      <c r="X34">
        <v>202322</v>
      </c>
      <c r="Y34">
        <v>202322</v>
      </c>
      <c r="Z34">
        <v>0</v>
      </c>
      <c r="AA34">
        <v>1.26910150568718E+16</v>
      </c>
      <c r="AB34" t="s">
        <v>1257</v>
      </c>
      <c r="AC34" t="s">
        <v>1108</v>
      </c>
      <c r="AD34">
        <v>1</v>
      </c>
      <c r="AI34" t="s">
        <v>1124</v>
      </c>
      <c r="AJ34" t="s">
        <v>292</v>
      </c>
      <c r="AK34" t="str">
        <f>_xlfn.XLOOKUP(E34,OBSERVACIONES!J:J,OBSERVACIONES!K:K)</f>
        <v>NORTE</v>
      </c>
      <c r="AL34">
        <f>_xlfn.XLOOKUP(K34,'prelacion azalea'!E:E,'prelacion azalea'!A:A)</f>
        <v>3</v>
      </c>
      <c r="AM34" t="str">
        <f t="shared" si="0"/>
        <v>('HGCCN','Estatal',5092,25,'AGUILAR PANTOJA CATALINA DEL ROSARIO','NORTE',3),</v>
      </c>
    </row>
    <row r="35" spans="1:39" x14ac:dyDescent="0.25">
      <c r="A35">
        <v>4037912</v>
      </c>
      <c r="B35">
        <v>15271</v>
      </c>
      <c r="C35">
        <v>1100</v>
      </c>
      <c r="D35" t="s">
        <v>1087</v>
      </c>
      <c r="E35" t="s">
        <v>1154</v>
      </c>
      <c r="F35">
        <v>2315401038</v>
      </c>
      <c r="G35" t="s">
        <v>1258</v>
      </c>
      <c r="H35" t="s">
        <v>1118</v>
      </c>
      <c r="I35">
        <v>420</v>
      </c>
      <c r="J35">
        <v>519005</v>
      </c>
      <c r="K35">
        <v>363</v>
      </c>
      <c r="L35">
        <f>_xlfn.XLOOKUP(K35,BD!C:C,BD!I:I)</f>
        <v>25</v>
      </c>
      <c r="M35" t="s">
        <v>1127</v>
      </c>
      <c r="N35" t="s">
        <v>1259</v>
      </c>
      <c r="O35" t="s">
        <v>1260</v>
      </c>
      <c r="P35" t="s">
        <v>1261</v>
      </c>
      <c r="Q35" t="s">
        <v>1096</v>
      </c>
      <c r="R35" s="86">
        <v>17760.71</v>
      </c>
      <c r="S35" t="s">
        <v>1097</v>
      </c>
      <c r="U35">
        <v>0</v>
      </c>
      <c r="X35">
        <v>202322</v>
      </c>
      <c r="Y35">
        <v>202322</v>
      </c>
      <c r="Z35">
        <v>0</v>
      </c>
      <c r="AA35">
        <v>2.16900643437293E+16</v>
      </c>
      <c r="AB35" t="s">
        <v>1115</v>
      </c>
      <c r="AC35" t="s">
        <v>1123</v>
      </c>
      <c r="AD35">
        <v>1</v>
      </c>
      <c r="AI35" t="s">
        <v>1124</v>
      </c>
      <c r="AJ35" t="s">
        <v>170</v>
      </c>
      <c r="AK35" t="str">
        <f>_xlfn.XLOOKUP(E35,OBSERVACIONES!J:J,OBSERVACIONES!K:K)</f>
        <v>SUR</v>
      </c>
      <c r="AL35">
        <f>_xlfn.XLOOKUP(K35,'prelacion azalea'!E:E,'prelacion azalea'!A:A)</f>
        <v>40</v>
      </c>
      <c r="AM35" t="str">
        <f t="shared" si="0"/>
        <v>('JUSA1','Federal',363,25,'ANTUNES ROSALES MA. PETRA','SUR',40),</v>
      </c>
    </row>
    <row r="36" spans="1:39" x14ac:dyDescent="0.25">
      <c r="A36">
        <v>4038243</v>
      </c>
      <c r="B36">
        <v>15275</v>
      </c>
      <c r="C36">
        <v>1100</v>
      </c>
      <c r="D36" t="s">
        <v>1087</v>
      </c>
      <c r="E36" t="s">
        <v>1125</v>
      </c>
      <c r="F36">
        <v>2315403430</v>
      </c>
      <c r="G36" t="s">
        <v>1262</v>
      </c>
      <c r="H36" t="s">
        <v>1090</v>
      </c>
      <c r="I36" t="s">
        <v>1103</v>
      </c>
      <c r="J36">
        <v>512004</v>
      </c>
      <c r="K36">
        <v>5096</v>
      </c>
      <c r="L36">
        <f>_xlfn.XLOOKUP(K36,BD!C:C,BD!I:I)</f>
        <v>25</v>
      </c>
      <c r="M36" t="s">
        <v>1183</v>
      </c>
      <c r="N36" t="s">
        <v>1263</v>
      </c>
      <c r="O36" t="s">
        <v>1264</v>
      </c>
      <c r="P36" t="s">
        <v>1265</v>
      </c>
      <c r="Q36" t="s">
        <v>1096</v>
      </c>
      <c r="R36" s="86">
        <v>17864.03</v>
      </c>
      <c r="S36" t="s">
        <v>1097</v>
      </c>
      <c r="U36">
        <v>0</v>
      </c>
      <c r="X36">
        <v>202322</v>
      </c>
      <c r="Y36">
        <v>202322</v>
      </c>
      <c r="Z36">
        <v>0</v>
      </c>
      <c r="AA36">
        <v>2.16900640211146E+16</v>
      </c>
      <c r="AB36" t="s">
        <v>1115</v>
      </c>
      <c r="AC36" t="s">
        <v>1108</v>
      </c>
      <c r="AD36">
        <v>1</v>
      </c>
      <c r="AI36" t="s">
        <v>1124</v>
      </c>
      <c r="AJ36" t="s">
        <v>302</v>
      </c>
      <c r="AK36" t="str">
        <f>_xlfn.XLOOKUP(E36,OBSERVACIONES!J:J,OBSERVACIONES!K:K)</f>
        <v>SUR</v>
      </c>
      <c r="AL36">
        <f>_xlfn.XLOOKUP(K36,'prelacion azalea'!E:E,'prelacion azalea'!A:A)</f>
        <v>16</v>
      </c>
      <c r="AM36" t="str">
        <f t="shared" si="0"/>
        <v>('HGCHE','Estatal',5096,25,'ANGULO VILLANUEVA MARIA ESTELA','SUR',16),</v>
      </c>
    </row>
    <row r="37" spans="1:39" x14ac:dyDescent="0.25">
      <c r="A37">
        <v>4038185</v>
      </c>
      <c r="B37">
        <v>15275</v>
      </c>
      <c r="C37">
        <v>1100</v>
      </c>
      <c r="D37" t="s">
        <v>1087</v>
      </c>
      <c r="E37" t="s">
        <v>1101</v>
      </c>
      <c r="F37">
        <v>2315070400</v>
      </c>
      <c r="G37" t="s">
        <v>1266</v>
      </c>
      <c r="H37" t="s">
        <v>1090</v>
      </c>
      <c r="I37" t="s">
        <v>1091</v>
      </c>
      <c r="J37">
        <v>512100</v>
      </c>
      <c r="K37">
        <v>5100</v>
      </c>
      <c r="L37">
        <f>_xlfn.XLOOKUP(K37,BD!C:C,BD!I:I)</f>
        <v>25</v>
      </c>
      <c r="M37" t="s">
        <v>1092</v>
      </c>
      <c r="N37" t="s">
        <v>1267</v>
      </c>
      <c r="O37" t="s">
        <v>1268</v>
      </c>
      <c r="P37" t="s">
        <v>1269</v>
      </c>
      <c r="Q37" t="s">
        <v>1096</v>
      </c>
      <c r="R37" s="86">
        <v>17863.97</v>
      </c>
      <c r="S37" t="s">
        <v>1097</v>
      </c>
      <c r="U37">
        <v>0</v>
      </c>
      <c r="X37">
        <v>202322</v>
      </c>
      <c r="Y37">
        <v>202322</v>
      </c>
      <c r="Z37">
        <v>0</v>
      </c>
      <c r="AA37">
        <v>1.46905653156546E+16</v>
      </c>
      <c r="AB37" t="s">
        <v>1098</v>
      </c>
      <c r="AC37" t="s">
        <v>1099</v>
      </c>
      <c r="AD37">
        <v>1</v>
      </c>
      <c r="AI37" t="s">
        <v>1124</v>
      </c>
      <c r="AJ37" t="s">
        <v>523</v>
      </c>
      <c r="AK37" t="str">
        <f>_xlfn.XLOOKUP(E37,OBSERVACIONES!J:J,OBSERVACIONES!K:K)</f>
        <v>SUR</v>
      </c>
      <c r="AL37">
        <f>_xlfn.XLOOKUP(K37,'prelacion azalea'!E:E,'prelacion azalea'!A:A)</f>
        <v>113</v>
      </c>
      <c r="AM37" t="str">
        <f t="shared" si="0"/>
        <v>('OFCEN','Estatal',5100,25,'BLANCO COCOM JESUS EDAENA','SUR',113),</v>
      </c>
    </row>
    <row r="38" spans="1:39" x14ac:dyDescent="0.25">
      <c r="A38">
        <v>4038095</v>
      </c>
      <c r="B38">
        <v>15271</v>
      </c>
      <c r="C38">
        <v>1100</v>
      </c>
      <c r="D38" t="s">
        <v>1087</v>
      </c>
      <c r="E38" t="s">
        <v>1175</v>
      </c>
      <c r="F38">
        <v>2315601010</v>
      </c>
      <c r="G38" t="s">
        <v>1270</v>
      </c>
      <c r="H38" t="s">
        <v>1118</v>
      </c>
      <c r="I38">
        <v>420</v>
      </c>
      <c r="J38">
        <v>510224</v>
      </c>
      <c r="K38">
        <v>428</v>
      </c>
      <c r="L38">
        <f>_xlfn.XLOOKUP(K38,BD!C:C,BD!I:I)</f>
        <v>25</v>
      </c>
      <c r="M38" t="s">
        <v>1119</v>
      </c>
      <c r="N38" t="s">
        <v>1271</v>
      </c>
      <c r="O38" t="s">
        <v>1272</v>
      </c>
      <c r="P38" t="s">
        <v>1273</v>
      </c>
      <c r="Q38" t="s">
        <v>1096</v>
      </c>
      <c r="R38" s="86">
        <v>17863.97</v>
      </c>
      <c r="S38" t="s">
        <v>1097</v>
      </c>
      <c r="U38">
        <v>0</v>
      </c>
      <c r="X38">
        <v>202322</v>
      </c>
      <c r="Y38">
        <v>202322</v>
      </c>
      <c r="Z38">
        <v>0</v>
      </c>
      <c r="AA38">
        <v>1.26900157432815E+16</v>
      </c>
      <c r="AB38" t="s">
        <v>1257</v>
      </c>
      <c r="AC38" t="s">
        <v>1123</v>
      </c>
      <c r="AD38">
        <v>1</v>
      </c>
      <c r="AI38" t="s">
        <v>1124</v>
      </c>
      <c r="AJ38" t="s">
        <v>241</v>
      </c>
      <c r="AK38" t="str">
        <f>_xlfn.XLOOKUP(E38,OBSERVACIONES!J:J,OBSERVACIONES!K:K)</f>
        <v>CENTRO</v>
      </c>
      <c r="AL38">
        <f>_xlfn.XLOOKUP(K38,'prelacion azalea'!E:E,'prelacion azalea'!A:A)</f>
        <v>76</v>
      </c>
      <c r="AM38" t="str">
        <f t="shared" si="0"/>
        <v>('JUSA3','Federal',428,25,'BAUTISTA GOMEZ TERESA','CENTRO',76),</v>
      </c>
    </row>
    <row r="39" spans="1:39" x14ac:dyDescent="0.25">
      <c r="A39">
        <v>4037895</v>
      </c>
      <c r="B39">
        <v>15271</v>
      </c>
      <c r="C39">
        <v>1100</v>
      </c>
      <c r="D39" t="s">
        <v>1087</v>
      </c>
      <c r="E39" t="s">
        <v>1154</v>
      </c>
      <c r="F39">
        <v>2315401015</v>
      </c>
      <c r="G39" t="s">
        <v>1274</v>
      </c>
      <c r="H39" t="s">
        <v>1118</v>
      </c>
      <c r="I39">
        <v>420</v>
      </c>
      <c r="J39">
        <v>510253</v>
      </c>
      <c r="K39">
        <v>482</v>
      </c>
      <c r="L39">
        <f>_xlfn.XLOOKUP(K39,BD!C:C,BD!I:I)</f>
        <v>30</v>
      </c>
      <c r="M39" t="s">
        <v>1119</v>
      </c>
      <c r="N39" t="s">
        <v>1275</v>
      </c>
      <c r="O39" t="s">
        <v>1276</v>
      </c>
      <c r="P39" t="s">
        <v>1277</v>
      </c>
      <c r="Q39" t="s">
        <v>1096</v>
      </c>
      <c r="R39" s="86">
        <v>22329.98</v>
      </c>
      <c r="S39" t="s">
        <v>1097</v>
      </c>
      <c r="U39">
        <v>0</v>
      </c>
      <c r="X39">
        <v>202322</v>
      </c>
      <c r="Y39">
        <v>202322</v>
      </c>
      <c r="Z39">
        <v>0</v>
      </c>
      <c r="AA39">
        <v>1.46905652824809E+16</v>
      </c>
      <c r="AB39" t="s">
        <v>1098</v>
      </c>
      <c r="AC39" t="s">
        <v>1123</v>
      </c>
      <c r="AD39">
        <v>1</v>
      </c>
      <c r="AI39" t="s">
        <v>1124</v>
      </c>
      <c r="AJ39" t="s">
        <v>603</v>
      </c>
      <c r="AK39" t="str">
        <f>_xlfn.XLOOKUP(E39,OBSERVACIONES!J:J,OBSERVACIONES!K:K)</f>
        <v>SUR</v>
      </c>
      <c r="AL39">
        <f>_xlfn.XLOOKUP(K39,'prelacion azalea'!E:E,'prelacion azalea'!A:A)</f>
        <v>38</v>
      </c>
      <c r="AM39" t="str">
        <f t="shared" si="0"/>
        <v>('JUSA1','Federal',482,30,'BARRADAS SANCHEZ RAUL','SUR',38),</v>
      </c>
    </row>
    <row r="40" spans="1:39" x14ac:dyDescent="0.25">
      <c r="A40">
        <v>4038207</v>
      </c>
      <c r="B40">
        <v>15275</v>
      </c>
      <c r="C40">
        <v>1100</v>
      </c>
      <c r="D40" t="s">
        <v>1087</v>
      </c>
      <c r="E40" t="s">
        <v>1154</v>
      </c>
      <c r="F40">
        <v>2315402004</v>
      </c>
      <c r="G40" t="s">
        <v>1246</v>
      </c>
      <c r="H40" t="s">
        <v>1090</v>
      </c>
      <c r="I40" t="s">
        <v>1103</v>
      </c>
      <c r="J40">
        <v>511878</v>
      </c>
      <c r="K40">
        <v>5113</v>
      </c>
      <c r="L40">
        <f>_xlfn.XLOOKUP(K40,BD!C:C,BD!I:I)</f>
        <v>25</v>
      </c>
      <c r="M40" t="s">
        <v>1278</v>
      </c>
      <c r="N40" t="s">
        <v>1279</v>
      </c>
      <c r="O40" t="s">
        <v>1280</v>
      </c>
      <c r="P40" t="s">
        <v>1281</v>
      </c>
      <c r="Q40" t="s">
        <v>1096</v>
      </c>
      <c r="R40" s="86">
        <v>17864.03</v>
      </c>
      <c r="S40" t="s">
        <v>1097</v>
      </c>
      <c r="U40">
        <v>0</v>
      </c>
      <c r="X40">
        <v>202322</v>
      </c>
      <c r="Y40">
        <v>202322</v>
      </c>
      <c r="Z40">
        <v>0</v>
      </c>
      <c r="AA40">
        <v>1.46905653156645E+16</v>
      </c>
      <c r="AB40" t="s">
        <v>1098</v>
      </c>
      <c r="AC40" t="s">
        <v>1108</v>
      </c>
      <c r="AD40">
        <v>1</v>
      </c>
      <c r="AI40" t="s">
        <v>1124</v>
      </c>
      <c r="AJ40" t="s">
        <v>354</v>
      </c>
      <c r="AK40" t="str">
        <f>_xlfn.XLOOKUP(E40,OBSERVACIONES!J:J,OBSERVACIONES!K:K)</f>
        <v>SUR</v>
      </c>
      <c r="AL40">
        <f>_xlfn.XLOOKUP(K40,'prelacion azalea'!E:E,'prelacion azalea'!A:A)</f>
        <v>58</v>
      </c>
      <c r="AM40" t="str">
        <f t="shared" si="0"/>
        <v>('JUSA1','Estatal',5113,25,'BARRIENTOS TORRES GODELIBAR','SUR',58),</v>
      </c>
    </row>
    <row r="41" spans="1:39" x14ac:dyDescent="0.25">
      <c r="A41">
        <v>4038074</v>
      </c>
      <c r="B41">
        <v>15271</v>
      </c>
      <c r="C41">
        <v>1100</v>
      </c>
      <c r="D41" t="s">
        <v>1087</v>
      </c>
      <c r="E41" t="s">
        <v>1282</v>
      </c>
      <c r="F41">
        <v>2315504833</v>
      </c>
      <c r="G41" t="s">
        <v>1283</v>
      </c>
      <c r="H41" t="s">
        <v>1118</v>
      </c>
      <c r="I41">
        <v>420</v>
      </c>
      <c r="J41">
        <v>509554</v>
      </c>
      <c r="K41">
        <v>514</v>
      </c>
      <c r="L41">
        <f>_xlfn.XLOOKUP(K41,BD!C:C,BD!I:I)</f>
        <v>30</v>
      </c>
      <c r="M41" t="s">
        <v>1038</v>
      </c>
      <c r="N41" t="s">
        <v>1284</v>
      </c>
      <c r="O41" t="s">
        <v>1285</v>
      </c>
      <c r="P41" t="s">
        <v>1286</v>
      </c>
      <c r="Q41" t="s">
        <v>1096</v>
      </c>
      <c r="R41" s="86">
        <v>21250.04</v>
      </c>
      <c r="S41" t="s">
        <v>1097</v>
      </c>
      <c r="U41">
        <v>0</v>
      </c>
      <c r="X41">
        <v>202322</v>
      </c>
      <c r="Y41">
        <v>202322</v>
      </c>
      <c r="Z41">
        <v>0</v>
      </c>
      <c r="AA41">
        <v>2.1691063936257E+16</v>
      </c>
      <c r="AB41" t="s">
        <v>1115</v>
      </c>
      <c r="AC41" t="s">
        <v>1123</v>
      </c>
      <c r="AD41">
        <v>1</v>
      </c>
      <c r="AI41" t="s">
        <v>1124</v>
      </c>
      <c r="AJ41" t="s">
        <v>591</v>
      </c>
      <c r="AK41" t="str">
        <f>_xlfn.XLOOKUP(E41,OBSERVACIONES!J:J,OBSERVACIONES!K:K)</f>
        <v>NORTE</v>
      </c>
      <c r="AL41">
        <f>_xlfn.XLOOKUP(K41,'prelacion azalea'!E:E,'prelacion azalea'!A:A)</f>
        <v>32</v>
      </c>
      <c r="AM41" t="str">
        <f t="shared" si="0"/>
        <v>('HIPDC','Federal',514,30,'BERMUDEZ MELENDEZ IGNACIO','NORTE',32),</v>
      </c>
    </row>
    <row r="42" spans="1:39" x14ac:dyDescent="0.25">
      <c r="A42">
        <v>4037870</v>
      </c>
      <c r="B42">
        <v>15271</v>
      </c>
      <c r="C42">
        <v>1100</v>
      </c>
      <c r="D42" t="s">
        <v>1087</v>
      </c>
      <c r="E42" t="s">
        <v>1101</v>
      </c>
      <c r="F42">
        <v>2315070301</v>
      </c>
      <c r="G42" t="s">
        <v>1287</v>
      </c>
      <c r="H42" t="s">
        <v>1118</v>
      </c>
      <c r="I42">
        <v>420</v>
      </c>
      <c r="J42">
        <v>510956</v>
      </c>
      <c r="K42">
        <v>5118</v>
      </c>
      <c r="L42">
        <f>_xlfn.XLOOKUP(K42,BD!C:C,BD!I:I)</f>
        <v>25</v>
      </c>
      <c r="M42" t="s">
        <v>1288</v>
      </c>
      <c r="N42" t="s">
        <v>1289</v>
      </c>
      <c r="O42" t="s">
        <v>1290</v>
      </c>
      <c r="P42" t="s">
        <v>1291</v>
      </c>
      <c r="Q42" t="s">
        <v>1096</v>
      </c>
      <c r="R42" s="86">
        <v>17864.03</v>
      </c>
      <c r="S42" t="s">
        <v>1097</v>
      </c>
      <c r="U42">
        <v>0</v>
      </c>
      <c r="X42">
        <v>202322</v>
      </c>
      <c r="Y42">
        <v>202322</v>
      </c>
      <c r="Z42">
        <v>0</v>
      </c>
      <c r="AA42">
        <v>1.46905653156678E+16</v>
      </c>
      <c r="AB42" t="s">
        <v>1098</v>
      </c>
      <c r="AC42" t="s">
        <v>1202</v>
      </c>
      <c r="AD42">
        <v>1</v>
      </c>
      <c r="AI42" t="s">
        <v>1124</v>
      </c>
      <c r="AJ42" t="s">
        <v>281</v>
      </c>
      <c r="AK42" t="str">
        <f>_xlfn.XLOOKUP(E42,OBSERVACIONES!J:J,OBSERVACIONES!K:K)</f>
        <v>SUR</v>
      </c>
      <c r="AL42">
        <f>_xlfn.XLOOKUP(K42,'prelacion azalea'!E:E,'prelacion azalea'!A:A)</f>
        <v>96</v>
      </c>
      <c r="AM42" t="str">
        <f t="shared" si="0"/>
        <v>('OFCEN','Federal',5118,25,'BERNES MADRID MARITZA DE LOS ANGELES','SUR',96),</v>
      </c>
    </row>
    <row r="43" spans="1:39" x14ac:dyDescent="0.25">
      <c r="A43">
        <v>4038084</v>
      </c>
      <c r="B43">
        <v>15271</v>
      </c>
      <c r="C43">
        <v>1100</v>
      </c>
      <c r="D43" t="s">
        <v>1087</v>
      </c>
      <c r="E43" t="s">
        <v>1175</v>
      </c>
      <c r="F43">
        <v>2315600013</v>
      </c>
      <c r="G43" t="s">
        <v>1292</v>
      </c>
      <c r="H43" t="s">
        <v>1118</v>
      </c>
      <c r="I43">
        <v>420</v>
      </c>
      <c r="J43">
        <v>510510</v>
      </c>
      <c r="K43">
        <v>523</v>
      </c>
      <c r="L43">
        <f>_xlfn.XLOOKUP(K43,BD!C:C,BD!I:I)</f>
        <v>20</v>
      </c>
      <c r="M43" t="s">
        <v>1293</v>
      </c>
      <c r="N43" t="s">
        <v>1294</v>
      </c>
      <c r="O43" t="s">
        <v>1295</v>
      </c>
      <c r="P43" t="s">
        <v>1296</v>
      </c>
      <c r="Q43" t="s">
        <v>1096</v>
      </c>
      <c r="R43" s="86">
        <v>13397.97</v>
      </c>
      <c r="S43" t="s">
        <v>1097</v>
      </c>
      <c r="U43">
        <v>0</v>
      </c>
      <c r="X43">
        <v>202322</v>
      </c>
      <c r="Y43">
        <v>202322</v>
      </c>
      <c r="Z43">
        <v>0</v>
      </c>
      <c r="AA43">
        <v>2.16900627139156E+16</v>
      </c>
      <c r="AB43" t="s">
        <v>1115</v>
      </c>
      <c r="AC43" t="s">
        <v>1207</v>
      </c>
      <c r="AD43">
        <v>1</v>
      </c>
      <c r="AI43" t="s">
        <v>1124</v>
      </c>
      <c r="AJ43" t="s">
        <v>52</v>
      </c>
      <c r="AK43" t="str">
        <f>_xlfn.XLOOKUP(E43,OBSERVACIONES!J:J,OBSERVACIONES!K:K)</f>
        <v>CENTRO</v>
      </c>
      <c r="AL43">
        <f>_xlfn.XLOOKUP(K43,'prelacion azalea'!E:E,'prelacion azalea'!A:A)</f>
        <v>21</v>
      </c>
      <c r="AM43" t="str">
        <f t="shared" si="0"/>
        <v>('JUSA3','Federal',523,20,'BELTRAN PERAZA RIGEL ANTONIO','CENTRO',21),</v>
      </c>
    </row>
    <row r="44" spans="1:39" x14ac:dyDescent="0.25">
      <c r="A44">
        <v>4038204</v>
      </c>
      <c r="B44">
        <v>15275</v>
      </c>
      <c r="C44">
        <v>1100</v>
      </c>
      <c r="D44" t="s">
        <v>1087</v>
      </c>
      <c r="E44" t="s">
        <v>1154</v>
      </c>
      <c r="F44">
        <v>2315402002</v>
      </c>
      <c r="G44" t="s">
        <v>1155</v>
      </c>
      <c r="H44" t="s">
        <v>1090</v>
      </c>
      <c r="I44" t="s">
        <v>1091</v>
      </c>
      <c r="J44">
        <v>511803</v>
      </c>
      <c r="K44">
        <v>5122</v>
      </c>
      <c r="L44">
        <f>_xlfn.XLOOKUP(K44,BD!C:C,BD!I:I)</f>
        <v>25</v>
      </c>
      <c r="M44" t="s">
        <v>1127</v>
      </c>
      <c r="N44" t="s">
        <v>1297</v>
      </c>
      <c r="O44" t="s">
        <v>1298</v>
      </c>
      <c r="P44" t="s">
        <v>1299</v>
      </c>
      <c r="Q44" t="s">
        <v>1096</v>
      </c>
      <c r="R44" s="86">
        <v>17760.71</v>
      </c>
      <c r="S44" t="s">
        <v>1097</v>
      </c>
      <c r="U44">
        <v>0</v>
      </c>
      <c r="X44">
        <v>202322</v>
      </c>
      <c r="Y44">
        <v>202322</v>
      </c>
      <c r="Z44">
        <v>0</v>
      </c>
      <c r="AA44">
        <v>1.46905653156713E+16</v>
      </c>
      <c r="AB44" t="s">
        <v>1098</v>
      </c>
      <c r="AC44" t="s">
        <v>1099</v>
      </c>
      <c r="AD44">
        <v>1</v>
      </c>
      <c r="AI44" t="s">
        <v>1124</v>
      </c>
      <c r="AJ44" t="s">
        <v>436</v>
      </c>
      <c r="AK44" t="str">
        <f>_xlfn.XLOOKUP(E44,OBSERVACIONES!J:J,OBSERVACIONES!K:K)</f>
        <v>SUR</v>
      </c>
      <c r="AL44">
        <f>_xlfn.XLOOKUP(K44,'prelacion azalea'!E:E,'prelacion azalea'!A:A)</f>
        <v>62</v>
      </c>
      <c r="AM44" t="str">
        <f t="shared" si="0"/>
        <v>('JUSA1','Estatal',5122,25,'BOBADILLA CASTRO WILMA TERESA','SUR',62),</v>
      </c>
    </row>
    <row r="45" spans="1:39" x14ac:dyDescent="0.25">
      <c r="A45">
        <v>4038244</v>
      </c>
      <c r="B45">
        <v>15275</v>
      </c>
      <c r="C45">
        <v>1100</v>
      </c>
      <c r="D45" t="s">
        <v>1087</v>
      </c>
      <c r="E45" t="s">
        <v>1125</v>
      </c>
      <c r="F45">
        <v>2315403430</v>
      </c>
      <c r="G45" t="s">
        <v>1262</v>
      </c>
      <c r="H45" t="s">
        <v>1090</v>
      </c>
      <c r="I45" t="s">
        <v>1103</v>
      </c>
      <c r="J45">
        <v>512045</v>
      </c>
      <c r="K45">
        <v>5123</v>
      </c>
      <c r="L45">
        <f>_xlfn.XLOOKUP(K45,BD!C:C,BD!I:I)</f>
        <v>25</v>
      </c>
      <c r="M45" t="s">
        <v>1300</v>
      </c>
      <c r="N45" t="s">
        <v>1301</v>
      </c>
      <c r="O45" t="s">
        <v>1302</v>
      </c>
      <c r="P45" t="s">
        <v>1303</v>
      </c>
      <c r="Q45" t="s">
        <v>1096</v>
      </c>
      <c r="R45" s="86">
        <v>17863.97</v>
      </c>
      <c r="S45" t="s">
        <v>1097</v>
      </c>
      <c r="U45">
        <v>0</v>
      </c>
      <c r="X45">
        <v>202322</v>
      </c>
      <c r="Y45">
        <v>202322</v>
      </c>
      <c r="Z45">
        <v>0</v>
      </c>
      <c r="AA45">
        <v>1.46905653156715E+16</v>
      </c>
      <c r="AB45" t="s">
        <v>1098</v>
      </c>
      <c r="AC45" t="s">
        <v>1108</v>
      </c>
      <c r="AD45">
        <v>1</v>
      </c>
      <c r="AI45" t="s">
        <v>1124</v>
      </c>
      <c r="AJ45" t="s">
        <v>304</v>
      </c>
      <c r="AK45" t="str">
        <f>_xlfn.XLOOKUP(E45,OBSERVACIONES!J:J,OBSERVACIONES!K:K)</f>
        <v>SUR</v>
      </c>
      <c r="AL45">
        <f>_xlfn.XLOOKUP(K45,'prelacion azalea'!E:E,'prelacion azalea'!A:A)</f>
        <v>17</v>
      </c>
      <c r="AM45" t="str">
        <f t="shared" si="0"/>
        <v>('HGCHE','Estatal',5123,25,'BORJA GODOY VICTOR GUILLERMO','SUR',17),</v>
      </c>
    </row>
    <row r="46" spans="1:39" x14ac:dyDescent="0.25">
      <c r="A46">
        <v>4038029</v>
      </c>
      <c r="B46">
        <v>15271</v>
      </c>
      <c r="C46">
        <v>1100</v>
      </c>
      <c r="D46" t="s">
        <v>1087</v>
      </c>
      <c r="E46" t="s">
        <v>1131</v>
      </c>
      <c r="F46">
        <v>2315502022</v>
      </c>
      <c r="G46" t="s">
        <v>1304</v>
      </c>
      <c r="H46" t="s">
        <v>1118</v>
      </c>
      <c r="I46">
        <v>420</v>
      </c>
      <c r="J46">
        <v>510226</v>
      </c>
      <c r="K46">
        <v>585</v>
      </c>
      <c r="L46">
        <f>_xlfn.XLOOKUP(K46,BD!C:C,BD!I:I)</f>
        <v>25</v>
      </c>
      <c r="M46" t="s">
        <v>1119</v>
      </c>
      <c r="N46" t="s">
        <v>1305</v>
      </c>
      <c r="O46" t="s">
        <v>1306</v>
      </c>
      <c r="P46" t="s">
        <v>1307</v>
      </c>
      <c r="Q46" t="s">
        <v>1096</v>
      </c>
      <c r="R46" s="86">
        <v>17863.97</v>
      </c>
      <c r="S46" t="s">
        <v>1097</v>
      </c>
      <c r="U46">
        <v>0</v>
      </c>
      <c r="X46">
        <v>202322</v>
      </c>
      <c r="Y46">
        <v>202322</v>
      </c>
      <c r="Z46">
        <v>0</v>
      </c>
      <c r="AA46">
        <v>1.4691565282509E+16</v>
      </c>
      <c r="AB46" t="s">
        <v>1098</v>
      </c>
      <c r="AC46" t="s">
        <v>1123</v>
      </c>
      <c r="AD46">
        <v>1</v>
      </c>
      <c r="AI46" t="s">
        <v>1124</v>
      </c>
      <c r="AJ46" t="s">
        <v>223</v>
      </c>
      <c r="AK46" t="str">
        <f>_xlfn.XLOOKUP(E46,OBSERVACIONES!J:J,OBSERVACIONES!K:K)</f>
        <v>NORTE</v>
      </c>
      <c r="AL46">
        <f>_xlfn.XLOOKUP(K46,'prelacion azalea'!E:E,'prelacion azalea'!A:A)</f>
        <v>67</v>
      </c>
      <c r="AM46" t="str">
        <f t="shared" si="0"/>
        <v>('JUSA2','Federal',585,25,'BUENDIA DURAN LIZBETH ALICIA','NORTE',67),</v>
      </c>
    </row>
    <row r="47" spans="1:39" x14ac:dyDescent="0.25">
      <c r="A47">
        <v>4037926</v>
      </c>
      <c r="B47">
        <v>15271</v>
      </c>
      <c r="C47">
        <v>1100</v>
      </c>
      <c r="D47" t="s">
        <v>1087</v>
      </c>
      <c r="E47" t="s">
        <v>1154</v>
      </c>
      <c r="F47">
        <v>2315402003</v>
      </c>
      <c r="G47" t="s">
        <v>1308</v>
      </c>
      <c r="H47" t="s">
        <v>1118</v>
      </c>
      <c r="I47">
        <v>420</v>
      </c>
      <c r="J47">
        <v>510219</v>
      </c>
      <c r="K47">
        <v>596</v>
      </c>
      <c r="L47">
        <f>_xlfn.XLOOKUP(K47,BD!C:C,BD!I:I)</f>
        <v>25</v>
      </c>
      <c r="M47" t="s">
        <v>1119</v>
      </c>
      <c r="N47" t="s">
        <v>1309</v>
      </c>
      <c r="O47" t="s">
        <v>1310</v>
      </c>
      <c r="P47" t="s">
        <v>1311</v>
      </c>
      <c r="Q47" t="s">
        <v>1096</v>
      </c>
      <c r="R47" s="86">
        <v>17863.97</v>
      </c>
      <c r="S47" t="s">
        <v>1097</v>
      </c>
      <c r="U47">
        <v>0</v>
      </c>
      <c r="X47">
        <v>202322</v>
      </c>
      <c r="Y47">
        <v>202322</v>
      </c>
      <c r="Z47">
        <v>0</v>
      </c>
      <c r="AA47">
        <v>1.46905652825112E+16</v>
      </c>
      <c r="AB47" t="s">
        <v>1098</v>
      </c>
      <c r="AC47" t="s">
        <v>1123</v>
      </c>
      <c r="AD47">
        <v>1</v>
      </c>
      <c r="AI47" t="s">
        <v>1124</v>
      </c>
      <c r="AJ47" t="s">
        <v>172</v>
      </c>
      <c r="AK47" t="str">
        <f>_xlfn.XLOOKUP(E47,OBSERVACIONES!J:J,OBSERVACIONES!K:K)</f>
        <v>SUR</v>
      </c>
      <c r="AL47">
        <f>_xlfn.XLOOKUP(K47,'prelacion azalea'!E:E,'prelacion azalea'!A:A)</f>
        <v>41</v>
      </c>
      <c r="AM47" t="str">
        <f t="shared" si="0"/>
        <v>('JUSA1','Federal',596,25,'BURGOS QUIJANO RUBI DELMI DE JESUS','SUR',41),</v>
      </c>
    </row>
    <row r="48" spans="1:39" x14ac:dyDescent="0.25">
      <c r="A48">
        <v>4037955</v>
      </c>
      <c r="B48">
        <v>15271</v>
      </c>
      <c r="C48">
        <v>1100</v>
      </c>
      <c r="D48" t="s">
        <v>1087</v>
      </c>
      <c r="E48" t="s">
        <v>1125</v>
      </c>
      <c r="F48">
        <v>2315403414</v>
      </c>
      <c r="G48" t="s">
        <v>1312</v>
      </c>
      <c r="H48" t="s">
        <v>1118</v>
      </c>
      <c r="I48">
        <v>420</v>
      </c>
      <c r="J48">
        <v>510100</v>
      </c>
      <c r="K48">
        <v>605</v>
      </c>
      <c r="L48">
        <f>_xlfn.XLOOKUP(K48,BD!C:C,BD!I:I)</f>
        <v>25</v>
      </c>
      <c r="M48" t="s">
        <v>1193</v>
      </c>
      <c r="N48" t="s">
        <v>1313</v>
      </c>
      <c r="O48" t="s">
        <v>1314</v>
      </c>
      <c r="P48" t="s">
        <v>1315</v>
      </c>
      <c r="Q48" t="s">
        <v>1096</v>
      </c>
      <c r="R48" s="86">
        <v>17648.03</v>
      </c>
      <c r="S48" t="s">
        <v>1097</v>
      </c>
      <c r="U48">
        <v>0</v>
      </c>
      <c r="X48">
        <v>202322</v>
      </c>
      <c r="Y48">
        <v>202322</v>
      </c>
      <c r="Z48">
        <v>0</v>
      </c>
      <c r="AA48">
        <v>1.46905652825125E+16</v>
      </c>
      <c r="AB48" t="s">
        <v>1098</v>
      </c>
      <c r="AC48" t="s">
        <v>1123</v>
      </c>
      <c r="AD48">
        <v>1</v>
      </c>
      <c r="AI48" t="s">
        <v>1124</v>
      </c>
      <c r="AJ48" t="s">
        <v>114</v>
      </c>
      <c r="AK48" t="str">
        <f>_xlfn.XLOOKUP(E48,OBSERVACIONES!J:J,OBSERVACIONES!K:K)</f>
        <v>SUR</v>
      </c>
      <c r="AL48">
        <f>_xlfn.XLOOKUP(K48,'prelacion azalea'!E:E,'prelacion azalea'!A:A)</f>
        <v>14</v>
      </c>
      <c r="AM48" t="str">
        <f t="shared" si="0"/>
        <v>('HGCHE','Federal',605,25,'BUENROSTRO VEGA JESUS DE ATOCHA','SUR',14),</v>
      </c>
    </row>
    <row r="49" spans="1:39" x14ac:dyDescent="0.25">
      <c r="A49">
        <v>4038205</v>
      </c>
      <c r="B49">
        <v>15275</v>
      </c>
      <c r="C49">
        <v>1100</v>
      </c>
      <c r="D49" t="s">
        <v>1087</v>
      </c>
      <c r="E49" t="s">
        <v>1154</v>
      </c>
      <c r="F49">
        <v>2315402002</v>
      </c>
      <c r="G49" t="s">
        <v>1155</v>
      </c>
      <c r="H49" t="s">
        <v>1090</v>
      </c>
      <c r="I49" t="s">
        <v>1091</v>
      </c>
      <c r="J49">
        <v>511803</v>
      </c>
      <c r="K49">
        <v>5126</v>
      </c>
      <c r="L49">
        <f>_xlfn.XLOOKUP(K49,BD!C:C,BD!I:I)</f>
        <v>25</v>
      </c>
      <c r="M49" t="s">
        <v>1127</v>
      </c>
      <c r="N49" t="s">
        <v>1316</v>
      </c>
      <c r="O49" t="s">
        <v>1317</v>
      </c>
      <c r="P49" t="s">
        <v>1318</v>
      </c>
      <c r="Q49" t="s">
        <v>1096</v>
      </c>
      <c r="R49" s="86">
        <v>17760.71</v>
      </c>
      <c r="S49" t="s">
        <v>1097</v>
      </c>
      <c r="U49">
        <v>0</v>
      </c>
      <c r="X49">
        <v>202322</v>
      </c>
      <c r="Y49">
        <v>202322</v>
      </c>
      <c r="Z49">
        <v>0</v>
      </c>
      <c r="AA49">
        <v>2.16900617086833E+16</v>
      </c>
      <c r="AB49" t="s">
        <v>1115</v>
      </c>
      <c r="AC49" t="s">
        <v>1099</v>
      </c>
      <c r="AD49">
        <v>1</v>
      </c>
      <c r="AI49" t="s">
        <v>1124</v>
      </c>
      <c r="AJ49" t="s">
        <v>438</v>
      </c>
      <c r="AK49" t="str">
        <f>_xlfn.XLOOKUP(E49,OBSERVACIONES!J:J,OBSERVACIONES!K:K)</f>
        <v>SUR</v>
      </c>
      <c r="AL49">
        <f>_xlfn.XLOOKUP(K49,'prelacion azalea'!E:E,'prelacion azalea'!A:A)</f>
        <v>63</v>
      </c>
      <c r="AM49" t="str">
        <f t="shared" si="0"/>
        <v>('JUSA1','Estatal',5126,25,'CANUL ALCOCER NOEMI','SUR',63),</v>
      </c>
    </row>
    <row r="50" spans="1:39" x14ac:dyDescent="0.25">
      <c r="A50">
        <v>4038234</v>
      </c>
      <c r="B50">
        <v>15275</v>
      </c>
      <c r="C50">
        <v>1100</v>
      </c>
      <c r="D50" t="s">
        <v>1087</v>
      </c>
      <c r="E50" t="s">
        <v>1319</v>
      </c>
      <c r="F50">
        <v>2315403348</v>
      </c>
      <c r="G50" t="s">
        <v>1320</v>
      </c>
      <c r="H50" t="s">
        <v>1090</v>
      </c>
      <c r="I50" t="s">
        <v>1091</v>
      </c>
      <c r="J50">
        <v>511908</v>
      </c>
      <c r="K50">
        <v>5128</v>
      </c>
      <c r="L50">
        <f>_xlfn.XLOOKUP(K50,BD!C:C,BD!I:I)</f>
        <v>25</v>
      </c>
      <c r="M50" t="s">
        <v>1321</v>
      </c>
      <c r="N50" t="s">
        <v>1322</v>
      </c>
      <c r="O50" t="s">
        <v>1323</v>
      </c>
      <c r="P50" t="s">
        <v>1324</v>
      </c>
      <c r="Q50" t="s">
        <v>1096</v>
      </c>
      <c r="R50" s="86">
        <v>17863.97</v>
      </c>
      <c r="S50" t="s">
        <v>1097</v>
      </c>
      <c r="U50">
        <v>0</v>
      </c>
      <c r="X50">
        <v>202322</v>
      </c>
      <c r="Y50">
        <v>202322</v>
      </c>
      <c r="Z50">
        <v>0</v>
      </c>
      <c r="AA50">
        <v>2.16900643012408E+16</v>
      </c>
      <c r="AB50" t="s">
        <v>1115</v>
      </c>
      <c r="AC50" t="s">
        <v>1099</v>
      </c>
      <c r="AD50">
        <v>1</v>
      </c>
      <c r="AI50" t="s">
        <v>1124</v>
      </c>
      <c r="AJ50" t="s">
        <v>426</v>
      </c>
      <c r="AK50" t="str">
        <f>_xlfn.XLOOKUP(E50,OBSERVACIONES!J:J,OBSERVACIONES!K:K)</f>
        <v>SUR</v>
      </c>
      <c r="AL50">
        <f>_xlfn.XLOOKUP(K50,'prelacion azalea'!E:E,'prelacion azalea'!A:A)</f>
        <v>53</v>
      </c>
      <c r="AM50" t="str">
        <f t="shared" si="0"/>
        <v>('HMIMO','Estatal',5128,25,'CAHUICH BABB LEA JUDITH','SUR',53),</v>
      </c>
    </row>
    <row r="51" spans="1:39" x14ac:dyDescent="0.25">
      <c r="A51">
        <v>4038036</v>
      </c>
      <c r="B51">
        <v>15271</v>
      </c>
      <c r="C51">
        <v>1100</v>
      </c>
      <c r="D51" t="s">
        <v>1087</v>
      </c>
      <c r="E51" t="s">
        <v>1325</v>
      </c>
      <c r="F51">
        <v>2315503210</v>
      </c>
      <c r="G51" t="s">
        <v>1326</v>
      </c>
      <c r="H51" t="s">
        <v>1118</v>
      </c>
      <c r="I51">
        <v>420</v>
      </c>
      <c r="J51">
        <v>510623</v>
      </c>
      <c r="K51">
        <v>672</v>
      </c>
      <c r="L51">
        <f>_xlfn.XLOOKUP(K51,BD!C:C,BD!I:I)</f>
        <v>30</v>
      </c>
      <c r="M51" t="s">
        <v>1327</v>
      </c>
      <c r="N51" t="s">
        <v>1328</v>
      </c>
      <c r="O51" t="s">
        <v>1329</v>
      </c>
      <c r="P51" t="s">
        <v>1330</v>
      </c>
      <c r="Q51" t="s">
        <v>1096</v>
      </c>
      <c r="R51" s="86">
        <v>22329.98</v>
      </c>
      <c r="S51" t="s">
        <v>1097</v>
      </c>
      <c r="U51">
        <v>0</v>
      </c>
      <c r="X51">
        <v>202322</v>
      </c>
      <c r="Y51">
        <v>202322</v>
      </c>
      <c r="Z51">
        <v>0</v>
      </c>
      <c r="AA51">
        <v>1.46915652825251E+16</v>
      </c>
      <c r="AB51" t="s">
        <v>1098</v>
      </c>
      <c r="AC51" t="s">
        <v>1207</v>
      </c>
      <c r="AD51">
        <v>1</v>
      </c>
      <c r="AI51" t="s">
        <v>1124</v>
      </c>
      <c r="AJ51" t="s">
        <v>639</v>
      </c>
      <c r="AK51" t="str">
        <f>_xlfn.XLOOKUP(E51,OBSERVACIONES!J:J,OBSERVACIONES!K:K)</f>
        <v>NORTE</v>
      </c>
      <c r="AL51">
        <f>_xlfn.XLOOKUP(K51,'prelacion azalea'!E:E,'prelacion azalea'!A:A)</f>
        <v>57</v>
      </c>
      <c r="AM51" t="str">
        <f t="shared" si="0"/>
        <v>('BSCCN','Federal',672,30,'CASTILLO CETINA EDGAR MAURILIO','NORTE',57),</v>
      </c>
    </row>
    <row r="52" spans="1:39" x14ac:dyDescent="0.25">
      <c r="A52">
        <v>4037982</v>
      </c>
      <c r="B52">
        <v>15271</v>
      </c>
      <c r="C52">
        <v>1100</v>
      </c>
      <c r="D52" t="s">
        <v>1087</v>
      </c>
      <c r="E52" t="s">
        <v>1125</v>
      </c>
      <c r="F52">
        <v>2315403449</v>
      </c>
      <c r="G52" t="s">
        <v>1167</v>
      </c>
      <c r="H52" t="s">
        <v>1118</v>
      </c>
      <c r="I52">
        <v>420</v>
      </c>
      <c r="J52">
        <v>509986</v>
      </c>
      <c r="K52">
        <v>673</v>
      </c>
      <c r="L52">
        <f>_xlfn.XLOOKUP(K52,BD!C:C,BD!I:I)</f>
        <v>30</v>
      </c>
      <c r="M52" t="s">
        <v>1242</v>
      </c>
      <c r="N52" t="s">
        <v>1331</v>
      </c>
      <c r="O52" t="s">
        <v>1332</v>
      </c>
      <c r="P52" t="s">
        <v>1333</v>
      </c>
      <c r="Q52" t="s">
        <v>1096</v>
      </c>
      <c r="R52" s="86">
        <v>22060.01</v>
      </c>
      <c r="S52" t="s">
        <v>1097</v>
      </c>
      <c r="U52">
        <v>0</v>
      </c>
      <c r="X52">
        <v>202322</v>
      </c>
      <c r="Y52">
        <v>202322</v>
      </c>
      <c r="Z52">
        <v>0</v>
      </c>
      <c r="AA52">
        <v>1.46905652825252E+16</v>
      </c>
      <c r="AB52" t="s">
        <v>1098</v>
      </c>
      <c r="AC52" t="s">
        <v>1123</v>
      </c>
      <c r="AD52">
        <v>1</v>
      </c>
      <c r="AI52" t="s">
        <v>1124</v>
      </c>
      <c r="AJ52" t="s">
        <v>571</v>
      </c>
      <c r="AK52" t="str">
        <f>_xlfn.XLOOKUP(E52,OBSERVACIONES!J:J,OBSERVACIONES!K:K)</f>
        <v>SUR</v>
      </c>
      <c r="AL52">
        <f>_xlfn.XLOOKUP(K52,'prelacion azalea'!E:E,'prelacion azalea'!A:A)</f>
        <v>22</v>
      </c>
      <c r="AM52" t="str">
        <f t="shared" si="0"/>
        <v>('HGCHE','Federal',673,30,'CASADOS CANUL EPIFANIA','SUR',22),</v>
      </c>
    </row>
    <row r="53" spans="1:39" x14ac:dyDescent="0.25">
      <c r="A53">
        <v>4038250</v>
      </c>
      <c r="B53">
        <v>15275</v>
      </c>
      <c r="C53">
        <v>1100</v>
      </c>
      <c r="D53" t="s">
        <v>1087</v>
      </c>
      <c r="E53" t="s">
        <v>1131</v>
      </c>
      <c r="F53">
        <v>2315500000</v>
      </c>
      <c r="G53" t="s">
        <v>1334</v>
      </c>
      <c r="H53" t="s">
        <v>1090</v>
      </c>
      <c r="I53" t="s">
        <v>1091</v>
      </c>
      <c r="J53">
        <v>511926</v>
      </c>
      <c r="K53">
        <v>5132</v>
      </c>
      <c r="L53">
        <f>_xlfn.XLOOKUP(K53,BD!C:C,BD!I:I)</f>
        <v>25</v>
      </c>
      <c r="M53" t="s">
        <v>1335</v>
      </c>
      <c r="N53" t="s">
        <v>1336</v>
      </c>
      <c r="O53" t="s">
        <v>1337</v>
      </c>
      <c r="P53" t="s">
        <v>1338</v>
      </c>
      <c r="Q53" t="s">
        <v>1096</v>
      </c>
      <c r="R53" s="86">
        <v>17864.03</v>
      </c>
      <c r="S53" t="s">
        <v>1097</v>
      </c>
      <c r="U53">
        <v>0</v>
      </c>
      <c r="X53">
        <v>202322</v>
      </c>
      <c r="Y53">
        <v>202322</v>
      </c>
      <c r="Z53">
        <v>0</v>
      </c>
      <c r="AA53">
        <v>1.4691565315679E+16</v>
      </c>
      <c r="AB53" t="s">
        <v>1098</v>
      </c>
      <c r="AC53" t="s">
        <v>1099</v>
      </c>
      <c r="AD53">
        <v>1</v>
      </c>
      <c r="AI53" t="s">
        <v>1124</v>
      </c>
      <c r="AJ53" t="s">
        <v>458</v>
      </c>
      <c r="AK53" t="str">
        <f>_xlfn.XLOOKUP(E53,OBSERVACIONES!J:J,OBSERVACIONES!K:K)</f>
        <v>NORTE</v>
      </c>
      <c r="AL53">
        <f>_xlfn.XLOOKUP(K53,'prelacion azalea'!E:E,'prelacion azalea'!A:A)</f>
        <v>77</v>
      </c>
      <c r="AM53" t="str">
        <f t="shared" si="0"/>
        <v>('JUSA2','Estatal',5132,25,'CASTILLO CETINA FELIPE ANASTACIO','NORTE',77),</v>
      </c>
    </row>
    <row r="54" spans="1:39" x14ac:dyDescent="0.25">
      <c r="A54">
        <v>4038066</v>
      </c>
      <c r="B54">
        <v>15271</v>
      </c>
      <c r="C54">
        <v>1100</v>
      </c>
      <c r="D54" t="s">
        <v>1087</v>
      </c>
      <c r="E54" t="s">
        <v>1109</v>
      </c>
      <c r="F54">
        <v>2315503791</v>
      </c>
      <c r="G54" t="s">
        <v>1339</v>
      </c>
      <c r="H54" t="s">
        <v>1118</v>
      </c>
      <c r="I54">
        <v>420</v>
      </c>
      <c r="J54">
        <v>510744</v>
      </c>
      <c r="K54">
        <v>683</v>
      </c>
      <c r="L54">
        <f>_xlfn.XLOOKUP(K54,BD!C:C,BD!I:I)</f>
        <v>30</v>
      </c>
      <c r="M54" t="s">
        <v>1193</v>
      </c>
      <c r="N54" t="s">
        <v>1340</v>
      </c>
      <c r="O54" t="s">
        <v>1341</v>
      </c>
      <c r="P54" t="s">
        <v>1342</v>
      </c>
      <c r="Q54" t="s">
        <v>1096</v>
      </c>
      <c r="R54" s="86">
        <v>22060.01</v>
      </c>
      <c r="S54" t="s">
        <v>1097</v>
      </c>
      <c r="U54">
        <v>0</v>
      </c>
      <c r="X54">
        <v>202322</v>
      </c>
      <c r="Y54">
        <v>202322</v>
      </c>
      <c r="Z54">
        <v>0</v>
      </c>
      <c r="AA54">
        <v>1.46915652825272E+16</v>
      </c>
      <c r="AB54" t="s">
        <v>1098</v>
      </c>
      <c r="AC54" t="s">
        <v>1123</v>
      </c>
      <c r="AD54">
        <v>1</v>
      </c>
      <c r="AI54" t="s">
        <v>1124</v>
      </c>
      <c r="AJ54" t="s">
        <v>535</v>
      </c>
      <c r="AK54" t="str">
        <f>_xlfn.XLOOKUP(E54,OBSERVACIONES!J:J,OBSERVACIONES!K:K)</f>
        <v>NORTE</v>
      </c>
      <c r="AL54">
        <f>_xlfn.XLOOKUP(K54,'prelacion azalea'!E:E,'prelacion azalea'!A:A)</f>
        <v>4</v>
      </c>
      <c r="AM54" t="str">
        <f t="shared" si="0"/>
        <v>('HGCCN','Federal',683,30,'CARMONA CAMPOS GRACIELA','NORTE',4),</v>
      </c>
    </row>
    <row r="55" spans="1:39" x14ac:dyDescent="0.25">
      <c r="A55">
        <v>4037996</v>
      </c>
      <c r="B55">
        <v>15271</v>
      </c>
      <c r="C55">
        <v>1100</v>
      </c>
      <c r="D55" t="s">
        <v>1087</v>
      </c>
      <c r="E55" t="s">
        <v>1125</v>
      </c>
      <c r="F55">
        <v>2315403452</v>
      </c>
      <c r="G55" t="s">
        <v>1343</v>
      </c>
      <c r="H55" t="s">
        <v>1118</v>
      </c>
      <c r="I55">
        <v>420</v>
      </c>
      <c r="J55">
        <v>509866</v>
      </c>
      <c r="K55">
        <v>691</v>
      </c>
      <c r="L55">
        <f>_xlfn.XLOOKUP(K55,BD!C:C,BD!I:I)</f>
        <v>30</v>
      </c>
      <c r="M55" t="s">
        <v>1214</v>
      </c>
      <c r="N55" t="s">
        <v>1344</v>
      </c>
      <c r="O55" t="s">
        <v>1345</v>
      </c>
      <c r="P55" t="s">
        <v>1346</v>
      </c>
      <c r="Q55" t="s">
        <v>1096</v>
      </c>
      <c r="R55" s="86">
        <v>21250.04</v>
      </c>
      <c r="S55" t="s">
        <v>1097</v>
      </c>
      <c r="U55">
        <v>0</v>
      </c>
      <c r="X55">
        <v>202322</v>
      </c>
      <c r="Y55">
        <v>202322</v>
      </c>
      <c r="Z55">
        <v>0</v>
      </c>
      <c r="AA55">
        <v>1.49105652825285E+16</v>
      </c>
      <c r="AB55" t="s">
        <v>1098</v>
      </c>
      <c r="AC55" t="s">
        <v>1123</v>
      </c>
      <c r="AD55">
        <v>1</v>
      </c>
      <c r="AI55" t="s">
        <v>1124</v>
      </c>
      <c r="AJ55" t="s">
        <v>573</v>
      </c>
      <c r="AK55" t="str">
        <f>_xlfn.XLOOKUP(E55,OBSERVACIONES!J:J,OBSERVACIONES!K:K)</f>
        <v>SUR</v>
      </c>
      <c r="AL55">
        <f>_xlfn.XLOOKUP(K55,'prelacion azalea'!E:E,'prelacion azalea'!A:A)</f>
        <v>23</v>
      </c>
      <c r="AM55" t="str">
        <f t="shared" si="0"/>
        <v>('HGCHE','Federal',691,30,'CAHUICH CHABLE JOSE JAVIER','SUR',23),</v>
      </c>
    </row>
    <row r="56" spans="1:39" x14ac:dyDescent="0.25">
      <c r="A56">
        <v>4037918</v>
      </c>
      <c r="B56">
        <v>15271</v>
      </c>
      <c r="C56">
        <v>1100</v>
      </c>
      <c r="D56" t="s">
        <v>1087</v>
      </c>
      <c r="E56" t="s">
        <v>1154</v>
      </c>
      <c r="F56">
        <v>2315402001</v>
      </c>
      <c r="G56" t="s">
        <v>1347</v>
      </c>
      <c r="H56" t="s">
        <v>1118</v>
      </c>
      <c r="I56">
        <v>420</v>
      </c>
      <c r="J56">
        <v>510841</v>
      </c>
      <c r="K56">
        <v>701</v>
      </c>
      <c r="L56">
        <f>_xlfn.XLOOKUP(K56,BD!C:C,BD!I:I)</f>
        <v>45</v>
      </c>
      <c r="M56" t="s">
        <v>1193</v>
      </c>
      <c r="N56" t="s">
        <v>1348</v>
      </c>
      <c r="O56" t="s">
        <v>1349</v>
      </c>
      <c r="P56" t="s">
        <v>1350</v>
      </c>
      <c r="Q56" t="s">
        <v>1096</v>
      </c>
      <c r="R56" s="86">
        <v>48532.06</v>
      </c>
      <c r="S56" t="s">
        <v>1097</v>
      </c>
      <c r="U56">
        <v>0</v>
      </c>
      <c r="X56">
        <v>202322</v>
      </c>
      <c r="Y56">
        <v>202322</v>
      </c>
      <c r="Z56">
        <v>0</v>
      </c>
      <c r="AA56">
        <v>1.26900151964209E+16</v>
      </c>
      <c r="AB56" t="s">
        <v>1257</v>
      </c>
      <c r="AC56" t="s">
        <v>1123</v>
      </c>
      <c r="AD56">
        <v>1</v>
      </c>
      <c r="AI56" t="s">
        <v>1124</v>
      </c>
      <c r="AJ56" t="s">
        <v>865</v>
      </c>
      <c r="AK56" t="str">
        <f>_xlfn.XLOOKUP(E56,OBSERVACIONES!J:J,OBSERVACIONES!K:K)</f>
        <v>SUR</v>
      </c>
      <c r="AL56">
        <f>_xlfn.XLOOKUP(K56,'prelacion azalea'!E:E,'prelacion azalea'!A:A)</f>
        <v>2</v>
      </c>
      <c r="AM56" t="str">
        <f t="shared" si="0"/>
        <v>('JUSA1','Federal',701,45,'CAAMAL CORREA LETICIA DEL SOCORRO','SUR',2),</v>
      </c>
    </row>
    <row r="57" spans="1:39" x14ac:dyDescent="0.25">
      <c r="A57">
        <v>4038011</v>
      </c>
      <c r="B57">
        <v>15271</v>
      </c>
      <c r="C57">
        <v>1100</v>
      </c>
      <c r="D57" t="s">
        <v>1087</v>
      </c>
      <c r="E57" t="s">
        <v>1131</v>
      </c>
      <c r="F57">
        <v>2315501005</v>
      </c>
      <c r="G57" t="s">
        <v>1351</v>
      </c>
      <c r="H57" t="s">
        <v>1118</v>
      </c>
      <c r="I57">
        <v>420</v>
      </c>
      <c r="J57">
        <v>519028</v>
      </c>
      <c r="K57">
        <v>714</v>
      </c>
      <c r="L57">
        <f>_xlfn.XLOOKUP(K57,BD!C:C,BD!I:I)</f>
        <v>35</v>
      </c>
      <c r="M57" t="s">
        <v>1127</v>
      </c>
      <c r="N57" t="s">
        <v>1352</v>
      </c>
      <c r="O57" t="s">
        <v>1353</v>
      </c>
      <c r="P57" t="s">
        <v>1354</v>
      </c>
      <c r="Q57" t="s">
        <v>1096</v>
      </c>
      <c r="R57" s="86">
        <v>26584.73</v>
      </c>
      <c r="S57" t="s">
        <v>1097</v>
      </c>
      <c r="U57">
        <v>0</v>
      </c>
      <c r="X57">
        <v>202322</v>
      </c>
      <c r="Y57">
        <v>202322</v>
      </c>
      <c r="Z57">
        <v>0</v>
      </c>
      <c r="AA57">
        <v>2.19180642798891E+16</v>
      </c>
      <c r="AB57" t="s">
        <v>1115</v>
      </c>
      <c r="AC57" t="s">
        <v>1123</v>
      </c>
      <c r="AD57">
        <v>1</v>
      </c>
      <c r="AI57" t="s">
        <v>1124</v>
      </c>
      <c r="AJ57" t="s">
        <v>803</v>
      </c>
      <c r="AK57" t="str">
        <f>_xlfn.XLOOKUP(E57,OBSERVACIONES!J:J,OBSERVACIONES!K:K)</f>
        <v>NORTE</v>
      </c>
      <c r="AL57">
        <f>_xlfn.XLOOKUP(K57,'prelacion azalea'!E:E,'prelacion azalea'!A:A)</f>
        <v>59</v>
      </c>
      <c r="AM57" t="str">
        <f t="shared" si="0"/>
        <v>('JUSA2','Federal',714,35,'CAUICH CHE MARIA NOEMI','NORTE',59),</v>
      </c>
    </row>
    <row r="58" spans="1:39" x14ac:dyDescent="0.25">
      <c r="A58">
        <v>4038102</v>
      </c>
      <c r="B58">
        <v>15271</v>
      </c>
      <c r="C58">
        <v>1100</v>
      </c>
      <c r="D58" t="s">
        <v>1087</v>
      </c>
      <c r="E58" t="s">
        <v>1175</v>
      </c>
      <c r="F58">
        <v>2315601029</v>
      </c>
      <c r="G58" t="s">
        <v>1355</v>
      </c>
      <c r="H58" t="s">
        <v>1118</v>
      </c>
      <c r="I58">
        <v>420</v>
      </c>
      <c r="J58">
        <v>519027</v>
      </c>
      <c r="K58">
        <v>730</v>
      </c>
      <c r="L58">
        <f>_xlfn.XLOOKUP(K58,BD!C:C,BD!I:I)</f>
        <v>25</v>
      </c>
      <c r="M58" t="s">
        <v>1127</v>
      </c>
      <c r="N58" t="s">
        <v>1356</v>
      </c>
      <c r="O58" t="s">
        <v>1357</v>
      </c>
      <c r="P58" t="s">
        <v>1358</v>
      </c>
      <c r="Q58" t="s">
        <v>1096</v>
      </c>
      <c r="R58" s="86">
        <v>17760.71</v>
      </c>
      <c r="S58" t="s">
        <v>1097</v>
      </c>
      <c r="U58">
        <v>0</v>
      </c>
      <c r="X58">
        <v>202322</v>
      </c>
      <c r="Y58">
        <v>202322</v>
      </c>
      <c r="Z58">
        <v>0</v>
      </c>
      <c r="AA58">
        <v>2.16900617086686E+16</v>
      </c>
      <c r="AB58" t="s">
        <v>1115</v>
      </c>
      <c r="AC58" t="s">
        <v>1123</v>
      </c>
      <c r="AD58">
        <v>1</v>
      </c>
      <c r="AI58" t="s">
        <v>1124</v>
      </c>
      <c r="AJ58" t="s">
        <v>243</v>
      </c>
      <c r="AK58" t="str">
        <f>_xlfn.XLOOKUP(E58,OBSERVACIONES!J:J,OBSERVACIONES!K:K)</f>
        <v>CENTRO</v>
      </c>
      <c r="AL58">
        <f>_xlfn.XLOOKUP(K58,'prelacion azalea'!E:E,'prelacion azalea'!A:A)</f>
        <v>77</v>
      </c>
      <c r="AM58" t="str">
        <f t="shared" si="0"/>
        <v>('JUSA3','Federal',730,25,'CAUICH CAN SANTIAGO VIRGILIO','CENTRO',77),</v>
      </c>
    </row>
    <row r="59" spans="1:39" x14ac:dyDescent="0.25">
      <c r="A59">
        <v>4038100</v>
      </c>
      <c r="B59">
        <v>15271</v>
      </c>
      <c r="C59">
        <v>1100</v>
      </c>
      <c r="D59" t="s">
        <v>1087</v>
      </c>
      <c r="E59" t="s">
        <v>1175</v>
      </c>
      <c r="F59">
        <v>2315601028</v>
      </c>
      <c r="G59" t="s">
        <v>1359</v>
      </c>
      <c r="H59" t="s">
        <v>1118</v>
      </c>
      <c r="I59">
        <v>420</v>
      </c>
      <c r="J59">
        <v>510309</v>
      </c>
      <c r="K59">
        <v>735</v>
      </c>
      <c r="L59">
        <f>_xlfn.XLOOKUP(K59,BD!C:C,BD!I:I)</f>
        <v>30</v>
      </c>
      <c r="M59" t="s">
        <v>1119</v>
      </c>
      <c r="N59" t="s">
        <v>1360</v>
      </c>
      <c r="O59" t="s">
        <v>1361</v>
      </c>
      <c r="P59" t="s">
        <v>1362</v>
      </c>
      <c r="Q59" t="s">
        <v>1096</v>
      </c>
      <c r="R59" s="86">
        <v>22329.98</v>
      </c>
      <c r="S59" t="s">
        <v>1097</v>
      </c>
      <c r="U59">
        <v>0</v>
      </c>
      <c r="X59">
        <v>202322</v>
      </c>
      <c r="Y59">
        <v>202322</v>
      </c>
      <c r="Z59">
        <v>0</v>
      </c>
      <c r="AA59">
        <v>1.26900266550025E+16</v>
      </c>
      <c r="AB59" t="s">
        <v>1257</v>
      </c>
      <c r="AC59" t="s">
        <v>1123</v>
      </c>
      <c r="AD59">
        <v>1</v>
      </c>
      <c r="AI59" t="s">
        <v>1124</v>
      </c>
      <c r="AJ59" t="s">
        <v>649</v>
      </c>
      <c r="AK59" t="str">
        <f>_xlfn.XLOOKUP(E59,OBSERVACIONES!J:J,OBSERVACIONES!K:K)</f>
        <v>CENTRO</v>
      </c>
      <c r="AL59">
        <f>_xlfn.XLOOKUP(K59,'prelacion azalea'!E:E,'prelacion azalea'!A:A)</f>
        <v>62</v>
      </c>
      <c r="AM59" t="str">
        <f t="shared" si="0"/>
        <v>('JUSA3','Federal',735,30,'CAUICH CHUC TERESA','CENTRO',62),</v>
      </c>
    </row>
    <row r="60" spans="1:39" x14ac:dyDescent="0.25">
      <c r="A60">
        <v>4038004</v>
      </c>
      <c r="B60">
        <v>15271</v>
      </c>
      <c r="C60">
        <v>1100</v>
      </c>
      <c r="D60" t="s">
        <v>1087</v>
      </c>
      <c r="E60" t="s">
        <v>1154</v>
      </c>
      <c r="F60">
        <v>2315404439</v>
      </c>
      <c r="G60" t="s">
        <v>1363</v>
      </c>
      <c r="H60" t="s">
        <v>1118</v>
      </c>
      <c r="I60">
        <v>420</v>
      </c>
      <c r="J60">
        <v>519016</v>
      </c>
      <c r="K60">
        <v>764</v>
      </c>
      <c r="L60">
        <f>_xlfn.XLOOKUP(K60,BD!C:C,BD!I:I)</f>
        <v>25</v>
      </c>
      <c r="M60" t="s">
        <v>1127</v>
      </c>
      <c r="N60" t="s">
        <v>1364</v>
      </c>
      <c r="O60" t="s">
        <v>1365</v>
      </c>
      <c r="P60" t="s">
        <v>1366</v>
      </c>
      <c r="Q60" t="s">
        <v>1096</v>
      </c>
      <c r="R60" s="86">
        <v>17760.71</v>
      </c>
      <c r="S60" t="s">
        <v>1097</v>
      </c>
      <c r="U60">
        <v>0</v>
      </c>
      <c r="X60">
        <v>202322</v>
      </c>
      <c r="Y60">
        <v>202322</v>
      </c>
      <c r="Z60">
        <v>0</v>
      </c>
      <c r="AA60">
        <v>2.16900616856236E+16</v>
      </c>
      <c r="AB60" t="s">
        <v>1115</v>
      </c>
      <c r="AC60" t="s">
        <v>1123</v>
      </c>
      <c r="AD60">
        <v>1</v>
      </c>
      <c r="AI60" t="s">
        <v>1124</v>
      </c>
      <c r="AJ60" t="s">
        <v>174</v>
      </c>
      <c r="AK60" t="str">
        <f>_xlfn.XLOOKUP(E60,OBSERVACIONES!J:J,OBSERVACIONES!K:K)</f>
        <v>SUR</v>
      </c>
      <c r="AL60">
        <f>_xlfn.XLOOKUP(K60,'prelacion azalea'!E:E,'prelacion azalea'!A:A)</f>
        <v>42</v>
      </c>
      <c r="AM60" t="str">
        <f t="shared" si="0"/>
        <v>('JUSA1','Federal',764,25,'CAHUICH DZUL MARGARITA','SUR',42),</v>
      </c>
    </row>
    <row r="61" spans="1:39" x14ac:dyDescent="0.25">
      <c r="A61">
        <v>4037999</v>
      </c>
      <c r="B61">
        <v>15271</v>
      </c>
      <c r="C61">
        <v>1100</v>
      </c>
      <c r="D61" t="s">
        <v>1087</v>
      </c>
      <c r="E61" t="s">
        <v>1125</v>
      </c>
      <c r="F61">
        <v>2315403455</v>
      </c>
      <c r="G61" t="s">
        <v>1367</v>
      </c>
      <c r="H61" t="s">
        <v>1118</v>
      </c>
      <c r="I61">
        <v>420</v>
      </c>
      <c r="J61">
        <v>510869</v>
      </c>
      <c r="K61">
        <v>781</v>
      </c>
      <c r="L61">
        <f>_xlfn.XLOOKUP(K61,BD!C:C,BD!I:I)</f>
        <v>35</v>
      </c>
      <c r="M61" t="s">
        <v>1219</v>
      </c>
      <c r="N61" t="s">
        <v>1368</v>
      </c>
      <c r="O61" t="s">
        <v>1369</v>
      </c>
      <c r="P61" t="s">
        <v>1370</v>
      </c>
      <c r="Q61" t="s">
        <v>1096</v>
      </c>
      <c r="R61" s="86">
        <v>26472.05</v>
      </c>
      <c r="S61" t="s">
        <v>1097</v>
      </c>
      <c r="U61">
        <v>0</v>
      </c>
      <c r="X61">
        <v>202322</v>
      </c>
      <c r="Y61">
        <v>202322</v>
      </c>
      <c r="Z61">
        <v>0</v>
      </c>
      <c r="AA61">
        <v>1.4690565282539E+16</v>
      </c>
      <c r="AB61" t="s">
        <v>1098</v>
      </c>
      <c r="AC61" t="s">
        <v>1123</v>
      </c>
      <c r="AD61">
        <v>1</v>
      </c>
      <c r="AI61" t="s">
        <v>1124</v>
      </c>
      <c r="AJ61" t="s">
        <v>721</v>
      </c>
      <c r="AK61" t="str">
        <f>_xlfn.XLOOKUP(E61,OBSERVACIONES!J:J,OBSERVACIONES!K:K)</f>
        <v>SUR</v>
      </c>
      <c r="AL61">
        <f>_xlfn.XLOOKUP(K61,'prelacion azalea'!E:E,'prelacion azalea'!A:A)</f>
        <v>16</v>
      </c>
      <c r="AM61" t="str">
        <f t="shared" si="0"/>
        <v>('HGCHE','Federal',781,35,'CASTILLO EUAN VIDELMA ADELA','SUR',16),</v>
      </c>
    </row>
    <row r="62" spans="1:39" x14ac:dyDescent="0.25">
      <c r="A62">
        <v>4038240</v>
      </c>
      <c r="B62">
        <v>15275</v>
      </c>
      <c r="C62">
        <v>1100</v>
      </c>
      <c r="D62" t="s">
        <v>1087</v>
      </c>
      <c r="E62" t="s">
        <v>1125</v>
      </c>
      <c r="F62">
        <v>2315403429</v>
      </c>
      <c r="G62" t="s">
        <v>1371</v>
      </c>
      <c r="H62" t="s">
        <v>1090</v>
      </c>
      <c r="I62" t="s">
        <v>1103</v>
      </c>
      <c r="J62">
        <v>512058</v>
      </c>
      <c r="K62">
        <v>5137</v>
      </c>
      <c r="L62">
        <f>_xlfn.XLOOKUP(K62,BD!C:C,BD!I:I)</f>
        <v>25</v>
      </c>
      <c r="M62" t="s">
        <v>1300</v>
      </c>
      <c r="N62" t="s">
        <v>1372</v>
      </c>
      <c r="O62" t="s">
        <v>1373</v>
      </c>
      <c r="P62" t="s">
        <v>1374</v>
      </c>
      <c r="Q62" t="s">
        <v>1096</v>
      </c>
      <c r="R62" s="86">
        <v>17863.97</v>
      </c>
      <c r="S62" t="s">
        <v>1097</v>
      </c>
      <c r="U62">
        <v>0</v>
      </c>
      <c r="X62">
        <v>202322</v>
      </c>
      <c r="Y62">
        <v>202322</v>
      </c>
      <c r="Z62">
        <v>0</v>
      </c>
      <c r="AA62">
        <v>1.46905653156853E+16</v>
      </c>
      <c r="AB62" t="s">
        <v>1098</v>
      </c>
      <c r="AC62" t="s">
        <v>1108</v>
      </c>
      <c r="AD62">
        <v>1</v>
      </c>
      <c r="AI62" t="s">
        <v>1124</v>
      </c>
      <c r="AJ62" t="s">
        <v>306</v>
      </c>
      <c r="AK62" t="str">
        <f>_xlfn.XLOOKUP(E62,OBSERVACIONES!J:J,OBSERVACIONES!K:K)</f>
        <v>SUR</v>
      </c>
      <c r="AL62">
        <f>_xlfn.XLOOKUP(K62,'prelacion azalea'!E:E,'prelacion azalea'!A:A)</f>
        <v>18</v>
      </c>
      <c r="AM62" t="str">
        <f t="shared" si="0"/>
        <v>('HGCHE','Estatal',5137,25,'CHAN GOMEZ MARIA LUISA','SUR',18),</v>
      </c>
    </row>
    <row r="63" spans="1:39" x14ac:dyDescent="0.25">
      <c r="A63">
        <v>4038027</v>
      </c>
      <c r="B63">
        <v>15271</v>
      </c>
      <c r="C63">
        <v>1100</v>
      </c>
      <c r="D63" t="s">
        <v>1087</v>
      </c>
      <c r="E63" t="s">
        <v>1131</v>
      </c>
      <c r="F63">
        <v>2315502018</v>
      </c>
      <c r="G63" t="s">
        <v>1375</v>
      </c>
      <c r="H63" t="s">
        <v>1118</v>
      </c>
      <c r="I63">
        <v>420</v>
      </c>
      <c r="J63">
        <v>509808</v>
      </c>
      <c r="K63">
        <v>817</v>
      </c>
      <c r="L63">
        <f>_xlfn.XLOOKUP(K63,BD!C:C,BD!I:I)</f>
        <v>25</v>
      </c>
      <c r="M63" t="s">
        <v>1376</v>
      </c>
      <c r="N63" t="s">
        <v>1377</v>
      </c>
      <c r="O63" t="s">
        <v>1378</v>
      </c>
      <c r="P63" t="s">
        <v>1379</v>
      </c>
      <c r="Q63" t="s">
        <v>1096</v>
      </c>
      <c r="R63" s="86">
        <v>17647.97</v>
      </c>
      <c r="S63" t="s">
        <v>1097</v>
      </c>
      <c r="U63">
        <v>0</v>
      </c>
      <c r="X63">
        <v>202322</v>
      </c>
      <c r="Y63">
        <v>202322</v>
      </c>
      <c r="Z63">
        <v>0</v>
      </c>
      <c r="AA63">
        <v>1.46915652825556E+16</v>
      </c>
      <c r="AB63" t="s">
        <v>1098</v>
      </c>
      <c r="AC63" t="s">
        <v>1123</v>
      </c>
      <c r="AD63">
        <v>1</v>
      </c>
      <c r="AI63" t="s">
        <v>1124</v>
      </c>
      <c r="AJ63" t="s">
        <v>229</v>
      </c>
      <c r="AK63" t="str">
        <f>_xlfn.XLOOKUP(E63,OBSERVACIONES!J:J,OBSERVACIONES!K:K)</f>
        <v>NORTE</v>
      </c>
      <c r="AL63">
        <f>_xlfn.XLOOKUP(K63,'prelacion azalea'!E:E,'prelacion azalea'!A:A)</f>
        <v>70</v>
      </c>
      <c r="AM63" t="str">
        <f t="shared" si="0"/>
        <v>('JUSA2','Federal',817,25,'CAMPOY INCLAN CARLOS ROMAN','NORTE',70),</v>
      </c>
    </row>
    <row r="64" spans="1:39" x14ac:dyDescent="0.25">
      <c r="A64">
        <v>4038209</v>
      </c>
      <c r="B64">
        <v>15275</v>
      </c>
      <c r="C64">
        <v>1100</v>
      </c>
      <c r="D64" t="s">
        <v>1087</v>
      </c>
      <c r="E64" t="s">
        <v>1154</v>
      </c>
      <c r="F64">
        <v>2315402005</v>
      </c>
      <c r="G64" t="s">
        <v>1171</v>
      </c>
      <c r="H64" t="s">
        <v>1090</v>
      </c>
      <c r="I64" t="s">
        <v>1091</v>
      </c>
      <c r="J64">
        <v>511764</v>
      </c>
      <c r="K64">
        <v>5138</v>
      </c>
      <c r="L64">
        <f>_xlfn.XLOOKUP(K64,BD!C:C,BD!I:I)</f>
        <v>25</v>
      </c>
      <c r="M64" t="s">
        <v>1380</v>
      </c>
      <c r="N64" t="s">
        <v>1381</v>
      </c>
      <c r="O64" t="s">
        <v>1382</v>
      </c>
      <c r="P64" t="s">
        <v>1383</v>
      </c>
      <c r="Q64" t="s">
        <v>1096</v>
      </c>
      <c r="R64" s="86">
        <v>17864.03</v>
      </c>
      <c r="S64" t="s">
        <v>1097</v>
      </c>
      <c r="U64">
        <v>0</v>
      </c>
      <c r="X64">
        <v>202322</v>
      </c>
      <c r="Y64">
        <v>202322</v>
      </c>
      <c r="Z64">
        <v>0</v>
      </c>
      <c r="AA64">
        <v>1.46905653156899E+16</v>
      </c>
      <c r="AB64" t="s">
        <v>1098</v>
      </c>
      <c r="AC64" t="s">
        <v>1099</v>
      </c>
      <c r="AD64">
        <v>1</v>
      </c>
      <c r="AI64" t="s">
        <v>1124</v>
      </c>
      <c r="AJ64" t="s">
        <v>440</v>
      </c>
      <c r="AK64" t="str">
        <f>_xlfn.XLOOKUP(E64,OBSERVACIONES!J:J,OBSERVACIONES!K:K)</f>
        <v>SUR</v>
      </c>
      <c r="AL64">
        <f>_xlfn.XLOOKUP(K64,'prelacion azalea'!E:E,'prelacion azalea'!A:A)</f>
        <v>64</v>
      </c>
      <c r="AM64" t="str">
        <f t="shared" si="0"/>
        <v>('JUSA1','Estatal',5138,25,'CASTILLO LOPEZ JACKELINE','SUR',64),</v>
      </c>
    </row>
    <row r="65" spans="1:39" x14ac:dyDescent="0.25">
      <c r="A65">
        <v>4038092</v>
      </c>
      <c r="B65">
        <v>15271</v>
      </c>
      <c r="C65">
        <v>1100</v>
      </c>
      <c r="D65" t="s">
        <v>1087</v>
      </c>
      <c r="E65" t="s">
        <v>1175</v>
      </c>
      <c r="F65">
        <v>2315601006</v>
      </c>
      <c r="G65" t="s">
        <v>1384</v>
      </c>
      <c r="H65" t="s">
        <v>1118</v>
      </c>
      <c r="I65">
        <v>420</v>
      </c>
      <c r="J65">
        <v>519031</v>
      </c>
      <c r="K65">
        <v>872</v>
      </c>
      <c r="L65">
        <f>_xlfn.XLOOKUP(K65,BD!C:C,BD!I:I)</f>
        <v>25</v>
      </c>
      <c r="M65" t="s">
        <v>1193</v>
      </c>
      <c r="N65" t="s">
        <v>1385</v>
      </c>
      <c r="O65" t="s">
        <v>1386</v>
      </c>
      <c r="P65" t="s">
        <v>1387</v>
      </c>
      <c r="Q65" t="s">
        <v>1096</v>
      </c>
      <c r="R65" s="86">
        <v>17648.03</v>
      </c>
      <c r="S65" t="s">
        <v>1097</v>
      </c>
      <c r="U65">
        <v>0</v>
      </c>
      <c r="X65">
        <v>202322</v>
      </c>
      <c r="Y65">
        <v>202322</v>
      </c>
      <c r="Z65">
        <v>0</v>
      </c>
      <c r="AA65">
        <v>1.2691015672371E+16</v>
      </c>
      <c r="AB65" t="s">
        <v>1257</v>
      </c>
      <c r="AC65" t="s">
        <v>1123</v>
      </c>
      <c r="AD65">
        <v>1</v>
      </c>
      <c r="AI65" t="s">
        <v>1124</v>
      </c>
      <c r="AJ65" t="s">
        <v>245</v>
      </c>
      <c r="AK65" t="str">
        <f>_xlfn.XLOOKUP(E65,OBSERVACIONES!J:J,OBSERVACIONES!K:K)</f>
        <v>CENTRO</v>
      </c>
      <c r="AL65">
        <f>_xlfn.XLOOKUP(K65,'prelacion azalea'!E:E,'prelacion azalea'!A:A)</f>
        <v>78</v>
      </c>
      <c r="AM65" t="str">
        <f t="shared" si="0"/>
        <v>('JUSA3','Federal',872,25,'CHAN MONDRAGON JOSEFINA','CENTRO',78),</v>
      </c>
    </row>
    <row r="66" spans="1:39" x14ac:dyDescent="0.25">
      <c r="A66">
        <v>4038293</v>
      </c>
      <c r="B66">
        <v>15275</v>
      </c>
      <c r="C66">
        <v>1100</v>
      </c>
      <c r="D66" t="s">
        <v>1087</v>
      </c>
      <c r="E66" t="s">
        <v>1282</v>
      </c>
      <c r="F66">
        <v>2315504825</v>
      </c>
      <c r="G66" t="s">
        <v>1388</v>
      </c>
      <c r="H66" t="s">
        <v>1090</v>
      </c>
      <c r="I66" t="s">
        <v>1091</v>
      </c>
      <c r="J66">
        <v>511769</v>
      </c>
      <c r="K66">
        <v>5142</v>
      </c>
      <c r="L66">
        <f>_xlfn.XLOOKUP(K66,BD!C:C,BD!I:I)</f>
        <v>25</v>
      </c>
      <c r="M66" t="s">
        <v>1380</v>
      </c>
      <c r="N66" t="s">
        <v>1389</v>
      </c>
      <c r="O66" t="s">
        <v>1390</v>
      </c>
      <c r="P66" t="s">
        <v>1391</v>
      </c>
      <c r="Q66" t="s">
        <v>1096</v>
      </c>
      <c r="R66" s="86">
        <v>17864.03</v>
      </c>
      <c r="S66" t="s">
        <v>1097</v>
      </c>
      <c r="U66">
        <v>0</v>
      </c>
      <c r="X66">
        <v>202322</v>
      </c>
      <c r="Y66">
        <v>202322</v>
      </c>
      <c r="Z66">
        <v>0</v>
      </c>
      <c r="AA66">
        <v>2.16900616856195E+16</v>
      </c>
      <c r="AB66" t="s">
        <v>1115</v>
      </c>
      <c r="AC66" t="s">
        <v>1099</v>
      </c>
      <c r="AD66">
        <v>1</v>
      </c>
      <c r="AI66" t="s">
        <v>1124</v>
      </c>
      <c r="AJ66" t="s">
        <v>420</v>
      </c>
      <c r="AK66" t="str">
        <f>_xlfn.XLOOKUP(E66,OBSERVACIONES!J:J,OBSERVACIONES!K:K)</f>
        <v>NORTE</v>
      </c>
      <c r="AL66">
        <f>_xlfn.XLOOKUP(K66,'prelacion azalea'!E:E,'prelacion azalea'!A:A)</f>
        <v>32</v>
      </c>
      <c r="AM66" t="str">
        <f t="shared" si="0"/>
        <v>('HIPDC','Estatal',5142,25,'CHAVEZ MENDOZA ZULMA PATRICIA','NORTE',32),</v>
      </c>
    </row>
    <row r="67" spans="1:39" x14ac:dyDescent="0.25">
      <c r="A67">
        <v>4038301</v>
      </c>
      <c r="B67">
        <v>15275</v>
      </c>
      <c r="C67">
        <v>1100</v>
      </c>
      <c r="D67" t="s">
        <v>1087</v>
      </c>
      <c r="E67" t="s">
        <v>1175</v>
      </c>
      <c r="F67">
        <v>2315601037</v>
      </c>
      <c r="G67" t="s">
        <v>1392</v>
      </c>
      <c r="H67" t="s">
        <v>1090</v>
      </c>
      <c r="I67" t="s">
        <v>1091</v>
      </c>
      <c r="J67">
        <v>511865</v>
      </c>
      <c r="K67">
        <v>5143</v>
      </c>
      <c r="L67">
        <f>_xlfn.XLOOKUP(K67,BD!C:C,BD!I:I)</f>
        <v>25</v>
      </c>
      <c r="M67" t="s">
        <v>1119</v>
      </c>
      <c r="N67" t="s">
        <v>1393</v>
      </c>
      <c r="O67" t="s">
        <v>1394</v>
      </c>
      <c r="P67" t="s">
        <v>1395</v>
      </c>
      <c r="Q67" t="s">
        <v>1096</v>
      </c>
      <c r="R67" s="86">
        <v>17863.97</v>
      </c>
      <c r="S67" t="s">
        <v>1097</v>
      </c>
      <c r="U67">
        <v>0</v>
      </c>
      <c r="X67">
        <v>202322</v>
      </c>
      <c r="Y67">
        <v>202322</v>
      </c>
      <c r="Z67">
        <v>0</v>
      </c>
      <c r="AA67">
        <v>2.16900616997566E+16</v>
      </c>
      <c r="AB67" t="s">
        <v>1115</v>
      </c>
      <c r="AC67" t="s">
        <v>1099</v>
      </c>
      <c r="AD67">
        <v>1</v>
      </c>
      <c r="AI67" t="s">
        <v>1124</v>
      </c>
      <c r="AJ67" t="s">
        <v>495</v>
      </c>
      <c r="AK67" t="str">
        <f>_xlfn.XLOOKUP(E67,OBSERVACIONES!J:J,OBSERVACIONES!K:K)</f>
        <v>CENTRO</v>
      </c>
      <c r="AL67">
        <f>_xlfn.XLOOKUP(K67,'prelacion azalea'!E:E,'prelacion azalea'!A:A)</f>
        <v>95</v>
      </c>
      <c r="AM67" t="str">
        <f t="shared" ref="AM67:AM130" si="1">"('"&amp;E67&amp;"','"&amp;H67&amp;"',"&amp;K67&amp;","&amp;L67&amp;",'"&amp;AJ67&amp;"','"&amp;AK67&amp;"',"&amp;AL67&amp;"),"</f>
        <v>('JUSA3','Estatal',5143,25,'CARRILLO NARVAEZ HECTOR LUIS','CENTRO',95),</v>
      </c>
    </row>
    <row r="68" spans="1:39" x14ac:dyDescent="0.25">
      <c r="A68">
        <v>4038210</v>
      </c>
      <c r="B68">
        <v>15275</v>
      </c>
      <c r="C68">
        <v>1100</v>
      </c>
      <c r="D68" t="s">
        <v>1087</v>
      </c>
      <c r="E68" t="s">
        <v>1154</v>
      </c>
      <c r="F68">
        <v>2315402008</v>
      </c>
      <c r="G68" t="s">
        <v>1396</v>
      </c>
      <c r="H68" t="s">
        <v>1090</v>
      </c>
      <c r="I68" t="s">
        <v>1091</v>
      </c>
      <c r="J68">
        <v>511802</v>
      </c>
      <c r="K68">
        <v>909</v>
      </c>
      <c r="L68">
        <f>_xlfn.XLOOKUP(K68,BD!C:C,BD!I:I)</f>
        <v>25</v>
      </c>
      <c r="M68" t="s">
        <v>1127</v>
      </c>
      <c r="N68" t="s">
        <v>1397</v>
      </c>
      <c r="O68" t="s">
        <v>1398</v>
      </c>
      <c r="P68" t="s">
        <v>1399</v>
      </c>
      <c r="Q68" t="s">
        <v>1096</v>
      </c>
      <c r="R68" s="86">
        <v>17760.71</v>
      </c>
      <c r="S68" t="s">
        <v>1097</v>
      </c>
      <c r="U68">
        <v>0</v>
      </c>
      <c r="X68">
        <v>202322</v>
      </c>
      <c r="Y68">
        <v>202322</v>
      </c>
      <c r="Z68">
        <v>0</v>
      </c>
      <c r="AA68">
        <v>1.46905653156977E+16</v>
      </c>
      <c r="AB68" t="s">
        <v>1098</v>
      </c>
      <c r="AC68" t="s">
        <v>1099</v>
      </c>
      <c r="AD68">
        <v>1</v>
      </c>
      <c r="AI68" t="s">
        <v>1124</v>
      </c>
      <c r="AJ68" t="s">
        <v>434</v>
      </c>
      <c r="AK68" t="str">
        <f>_xlfn.XLOOKUP(E68,OBSERVACIONES!J:J,OBSERVACIONES!K:K)</f>
        <v>SUR</v>
      </c>
      <c r="AL68">
        <f>_xlfn.XLOOKUP(K68,'prelacion azalea'!E:E,'prelacion azalea'!A:A)</f>
        <v>61</v>
      </c>
      <c r="AM68" t="str">
        <f t="shared" si="1"/>
        <v>('JUSA1','Estatal',909,25,'CABALLERO ORTIZ SANTA PATRICIA','SUR',61),</v>
      </c>
    </row>
    <row r="69" spans="1:39" x14ac:dyDescent="0.25">
      <c r="A69">
        <v>4038271</v>
      </c>
      <c r="B69">
        <v>15275</v>
      </c>
      <c r="C69">
        <v>1100</v>
      </c>
      <c r="D69" t="s">
        <v>1087</v>
      </c>
      <c r="E69" t="s">
        <v>1131</v>
      </c>
      <c r="F69">
        <v>2315503000</v>
      </c>
      <c r="G69" t="s">
        <v>1400</v>
      </c>
      <c r="H69" t="s">
        <v>1090</v>
      </c>
      <c r="I69" t="s">
        <v>1091</v>
      </c>
      <c r="J69">
        <v>512084</v>
      </c>
      <c r="K69">
        <v>5145</v>
      </c>
      <c r="L69">
        <f>_xlfn.XLOOKUP(K69,BD!C:C,BD!I:I)</f>
        <v>25</v>
      </c>
      <c r="M69" t="s">
        <v>1133</v>
      </c>
      <c r="N69" t="s">
        <v>1401</v>
      </c>
      <c r="O69" t="s">
        <v>1402</v>
      </c>
      <c r="P69" t="s">
        <v>1403</v>
      </c>
      <c r="Q69" t="s">
        <v>1096</v>
      </c>
      <c r="R69" s="86">
        <v>17864.03</v>
      </c>
      <c r="S69" t="s">
        <v>1097</v>
      </c>
      <c r="U69">
        <v>0</v>
      </c>
      <c r="X69">
        <v>202322</v>
      </c>
      <c r="Y69">
        <v>202322</v>
      </c>
      <c r="Z69">
        <v>0</v>
      </c>
      <c r="AA69">
        <v>1.26910152672168E+16</v>
      </c>
      <c r="AB69" t="s">
        <v>1257</v>
      </c>
      <c r="AC69" t="s">
        <v>1099</v>
      </c>
      <c r="AD69">
        <v>1</v>
      </c>
      <c r="AI69" t="s">
        <v>1124</v>
      </c>
      <c r="AJ69" t="s">
        <v>460</v>
      </c>
      <c r="AK69" t="str">
        <f>_xlfn.XLOOKUP(E69,OBSERVACIONES!J:J,OBSERVACIONES!K:K)</f>
        <v>NORTE</v>
      </c>
      <c r="AL69">
        <f>_xlfn.XLOOKUP(K69,'prelacion azalea'!E:E,'prelacion azalea'!A:A)</f>
        <v>78</v>
      </c>
      <c r="AM69" t="str">
        <f t="shared" si="1"/>
        <v>('JUSA2','Estatal',5145,25,'CABRERA PEREZ CARLOS ENRIQUE','NORTE',78),</v>
      </c>
    </row>
    <row r="70" spans="1:39" x14ac:dyDescent="0.25">
      <c r="A70">
        <v>4038194</v>
      </c>
      <c r="B70">
        <v>15275</v>
      </c>
      <c r="C70">
        <v>1100</v>
      </c>
      <c r="D70" t="s">
        <v>1087</v>
      </c>
      <c r="E70" t="s">
        <v>1154</v>
      </c>
      <c r="F70">
        <v>2315400000</v>
      </c>
      <c r="G70" t="s">
        <v>1404</v>
      </c>
      <c r="H70" t="s">
        <v>1090</v>
      </c>
      <c r="I70" t="s">
        <v>1091</v>
      </c>
      <c r="J70">
        <v>511845</v>
      </c>
      <c r="K70">
        <v>5146</v>
      </c>
      <c r="L70">
        <f>_xlfn.XLOOKUP(K70,BD!C:C,BD!I:I)</f>
        <v>25</v>
      </c>
      <c r="M70" t="s">
        <v>1127</v>
      </c>
      <c r="N70" t="s">
        <v>1405</v>
      </c>
      <c r="O70" t="s">
        <v>1406</v>
      </c>
      <c r="P70" t="s">
        <v>1407</v>
      </c>
      <c r="Q70" t="s">
        <v>1096</v>
      </c>
      <c r="R70" s="86">
        <v>17760.71</v>
      </c>
      <c r="S70" t="s">
        <v>1097</v>
      </c>
      <c r="U70">
        <v>0</v>
      </c>
      <c r="X70">
        <v>202322</v>
      </c>
      <c r="Y70">
        <v>202322</v>
      </c>
      <c r="Z70">
        <v>0</v>
      </c>
      <c r="AA70">
        <v>1.46905653156982E+16</v>
      </c>
      <c r="AB70" t="s">
        <v>1098</v>
      </c>
      <c r="AC70" t="s">
        <v>1099</v>
      </c>
      <c r="AD70">
        <v>1</v>
      </c>
      <c r="AI70" t="s">
        <v>1124</v>
      </c>
      <c r="AJ70" t="s">
        <v>442</v>
      </c>
      <c r="AK70" t="str">
        <f>_xlfn.XLOOKUP(E70,OBSERVACIONES!J:J,OBSERVACIONES!K:K)</f>
        <v>SUR</v>
      </c>
      <c r="AL70">
        <f>_xlfn.XLOOKUP(K70,'prelacion azalea'!E:E,'prelacion azalea'!A:A)</f>
        <v>65</v>
      </c>
      <c r="AM70" t="str">
        <f t="shared" si="1"/>
        <v>('JUSA1','Estatal',5146,25,'CHAN PAT EDGAR HEBERTH','SUR',65),</v>
      </c>
    </row>
    <row r="71" spans="1:39" x14ac:dyDescent="0.25">
      <c r="A71">
        <v>4038294</v>
      </c>
      <c r="B71">
        <v>15275</v>
      </c>
      <c r="C71">
        <v>1100</v>
      </c>
      <c r="D71" t="s">
        <v>1087</v>
      </c>
      <c r="E71" t="s">
        <v>1408</v>
      </c>
      <c r="F71">
        <v>2315504909</v>
      </c>
      <c r="G71" t="s">
        <v>1409</v>
      </c>
      <c r="H71" t="s">
        <v>1090</v>
      </c>
      <c r="I71" t="s">
        <v>1103</v>
      </c>
      <c r="J71">
        <v>511998</v>
      </c>
      <c r="K71">
        <v>5147</v>
      </c>
      <c r="L71">
        <f>_xlfn.XLOOKUP(K71,BD!C:C,BD!I:I)</f>
        <v>25</v>
      </c>
      <c r="M71" t="s">
        <v>1183</v>
      </c>
      <c r="N71" t="s">
        <v>1410</v>
      </c>
      <c r="O71" t="s">
        <v>1411</v>
      </c>
      <c r="P71" t="s">
        <v>1412</v>
      </c>
      <c r="Q71" t="s">
        <v>1096</v>
      </c>
      <c r="R71" s="86">
        <v>17864.03</v>
      </c>
      <c r="S71" t="s">
        <v>1097</v>
      </c>
      <c r="U71">
        <v>0</v>
      </c>
      <c r="X71">
        <v>202322</v>
      </c>
      <c r="Y71">
        <v>202322</v>
      </c>
      <c r="Z71">
        <v>0</v>
      </c>
      <c r="AA71">
        <v>1.26910268106565E+16</v>
      </c>
      <c r="AB71" t="s">
        <v>1257</v>
      </c>
      <c r="AC71" t="s">
        <v>1108</v>
      </c>
      <c r="AD71">
        <v>1</v>
      </c>
      <c r="AI71" t="s">
        <v>1124</v>
      </c>
      <c r="AJ71" t="s">
        <v>368</v>
      </c>
      <c r="AK71" t="str">
        <f>_xlfn.XLOOKUP(E71,OBSERVACIONES!J:J,OBSERVACIONES!K:K)</f>
        <v>NORTE</v>
      </c>
      <c r="AL71">
        <f>_xlfn.XLOOKUP(K71,'prelacion azalea'!E:E,'prelacion azalea'!A:A)</f>
        <v>103</v>
      </c>
      <c r="AM71" t="str">
        <f t="shared" si="1"/>
        <v>('HIKKN','Estatal',5147,25,'CAUICH POOL MARIA DE LA LUZ','NORTE',103),</v>
      </c>
    </row>
    <row r="72" spans="1:39" x14ac:dyDescent="0.25">
      <c r="A72">
        <v>4038030</v>
      </c>
      <c r="B72">
        <v>15271</v>
      </c>
      <c r="C72">
        <v>1100</v>
      </c>
      <c r="D72" t="s">
        <v>1087</v>
      </c>
      <c r="E72" t="s">
        <v>1131</v>
      </c>
      <c r="F72">
        <v>2315502022</v>
      </c>
      <c r="G72" t="s">
        <v>1304</v>
      </c>
      <c r="H72" t="s">
        <v>1118</v>
      </c>
      <c r="I72">
        <v>420</v>
      </c>
      <c r="J72">
        <v>510843</v>
      </c>
      <c r="K72">
        <v>951</v>
      </c>
      <c r="L72">
        <f>_xlfn.XLOOKUP(K72,BD!C:C,BD!I:I)</f>
        <v>25</v>
      </c>
      <c r="M72" t="s">
        <v>1193</v>
      </c>
      <c r="N72" t="s">
        <v>1413</v>
      </c>
      <c r="O72" t="s">
        <v>1414</v>
      </c>
      <c r="P72" t="s">
        <v>1415</v>
      </c>
      <c r="Q72" t="s">
        <v>1096</v>
      </c>
      <c r="R72" s="86">
        <v>17648.03</v>
      </c>
      <c r="S72" t="s">
        <v>1097</v>
      </c>
      <c r="U72">
        <v>0</v>
      </c>
      <c r="X72">
        <v>202322</v>
      </c>
      <c r="Y72">
        <v>202322</v>
      </c>
      <c r="Z72">
        <v>0</v>
      </c>
      <c r="AA72">
        <v>2.16910657665972E+16</v>
      </c>
      <c r="AB72" t="s">
        <v>1115</v>
      </c>
      <c r="AC72" t="s">
        <v>1123</v>
      </c>
      <c r="AD72">
        <v>1</v>
      </c>
      <c r="AI72" t="s">
        <v>1124</v>
      </c>
      <c r="AJ72" t="s">
        <v>225</v>
      </c>
      <c r="AK72" t="str">
        <f>_xlfn.XLOOKUP(E72,OBSERVACIONES!J:J,OBSERVACIONES!K:K)</f>
        <v>NORTE</v>
      </c>
      <c r="AL72">
        <f>_xlfn.XLOOKUP(K72,'prelacion azalea'!E:E,'prelacion azalea'!A:A)</f>
        <v>68</v>
      </c>
      <c r="AM72" t="str">
        <f t="shared" si="1"/>
        <v>('JUSA2','Federal',951,25,'CARDENAS QUIJANO ALAN AUGUSTO','NORTE',68),</v>
      </c>
    </row>
    <row r="73" spans="1:39" x14ac:dyDescent="0.25">
      <c r="A73">
        <v>4037943</v>
      </c>
      <c r="B73">
        <v>15271</v>
      </c>
      <c r="C73">
        <v>1100</v>
      </c>
      <c r="D73" t="s">
        <v>1087</v>
      </c>
      <c r="E73" t="s">
        <v>1319</v>
      </c>
      <c r="F73">
        <v>2315403309</v>
      </c>
      <c r="G73" t="s">
        <v>1416</v>
      </c>
      <c r="H73" t="s">
        <v>1118</v>
      </c>
      <c r="I73">
        <v>420</v>
      </c>
      <c r="J73">
        <v>511083</v>
      </c>
      <c r="K73">
        <v>1016</v>
      </c>
      <c r="L73">
        <f>_xlfn.XLOOKUP(K73,BD!C:C,BD!I:I)</f>
        <v>25</v>
      </c>
      <c r="M73" t="s">
        <v>1300</v>
      </c>
      <c r="N73" t="s">
        <v>1417</v>
      </c>
      <c r="O73" t="s">
        <v>1418</v>
      </c>
      <c r="P73" t="s">
        <v>1419</v>
      </c>
      <c r="Q73" t="s">
        <v>1096</v>
      </c>
      <c r="R73" s="86">
        <v>17863.97</v>
      </c>
      <c r="S73" t="s">
        <v>1097</v>
      </c>
      <c r="U73">
        <v>0</v>
      </c>
      <c r="X73">
        <v>202322</v>
      </c>
      <c r="Y73">
        <v>202322</v>
      </c>
      <c r="Z73">
        <v>0</v>
      </c>
      <c r="AA73">
        <v>1.4690565282597E+16</v>
      </c>
      <c r="AB73" t="s">
        <v>1098</v>
      </c>
      <c r="AC73" t="s">
        <v>1123</v>
      </c>
      <c r="AD73">
        <v>1</v>
      </c>
      <c r="AI73" t="s">
        <v>1124</v>
      </c>
      <c r="AJ73" t="s">
        <v>158</v>
      </c>
      <c r="AK73" t="str">
        <f>_xlfn.XLOOKUP(E73,OBSERVACIONES!J:J,OBSERVACIONES!K:K)</f>
        <v>SUR</v>
      </c>
      <c r="AL73">
        <f>_xlfn.XLOOKUP(K73,'prelacion azalea'!E:E,'prelacion azalea'!A:A)</f>
        <v>35</v>
      </c>
      <c r="AM73" t="str">
        <f t="shared" si="1"/>
        <v>('HMIMO','Federal',1016,25,'CABRERA TRINIDAD EDUARDO','SUR',35),</v>
      </c>
    </row>
    <row r="74" spans="1:39" x14ac:dyDescent="0.25">
      <c r="A74">
        <v>4038236</v>
      </c>
      <c r="B74">
        <v>15275</v>
      </c>
      <c r="C74">
        <v>1100</v>
      </c>
      <c r="D74" t="s">
        <v>1087</v>
      </c>
      <c r="E74" t="s">
        <v>1125</v>
      </c>
      <c r="F74">
        <v>2315403404</v>
      </c>
      <c r="G74" t="s">
        <v>1420</v>
      </c>
      <c r="H74" t="s">
        <v>1090</v>
      </c>
      <c r="I74" t="s">
        <v>1091</v>
      </c>
      <c r="J74">
        <v>512110</v>
      </c>
      <c r="K74">
        <v>5151</v>
      </c>
      <c r="L74">
        <f>_xlfn.XLOOKUP(K74,BD!C:C,BD!I:I)</f>
        <v>25</v>
      </c>
      <c r="M74" t="s">
        <v>1092</v>
      </c>
      <c r="N74" t="s">
        <v>1421</v>
      </c>
      <c r="O74" t="s">
        <v>1422</v>
      </c>
      <c r="P74" t="s">
        <v>1423</v>
      </c>
      <c r="Q74" t="s">
        <v>1096</v>
      </c>
      <c r="R74" s="86">
        <v>17863.97</v>
      </c>
      <c r="S74" t="s">
        <v>1097</v>
      </c>
      <c r="U74">
        <v>0</v>
      </c>
      <c r="X74">
        <v>202322</v>
      </c>
      <c r="Y74">
        <v>202322</v>
      </c>
      <c r="Z74">
        <v>0</v>
      </c>
      <c r="AA74">
        <v>1.46905653157038E+16</v>
      </c>
      <c r="AB74" t="s">
        <v>1098</v>
      </c>
      <c r="AC74" t="s">
        <v>1099</v>
      </c>
      <c r="AD74">
        <v>1</v>
      </c>
      <c r="AI74" t="s">
        <v>1124</v>
      </c>
      <c r="AJ74" t="s">
        <v>406</v>
      </c>
      <c r="AK74" t="str">
        <f>_xlfn.XLOOKUP(E74,OBSERVACIONES!J:J,OBSERVACIONES!K:K)</f>
        <v>SUR</v>
      </c>
      <c r="AL74">
        <f>_xlfn.XLOOKUP(K74,'prelacion azalea'!E:E,'prelacion azalea'!A:A)</f>
        <v>22</v>
      </c>
      <c r="AM74" t="str">
        <f t="shared" si="1"/>
        <v>('HGCHE','Estatal',5151,25,'CARDENAS TEJERO LUCELY','SUR',22),</v>
      </c>
    </row>
    <row r="75" spans="1:39" x14ac:dyDescent="0.25">
      <c r="A75">
        <v>4038097</v>
      </c>
      <c r="B75">
        <v>15271</v>
      </c>
      <c r="C75">
        <v>1100</v>
      </c>
      <c r="D75" t="s">
        <v>1087</v>
      </c>
      <c r="E75" t="s">
        <v>1175</v>
      </c>
      <c r="F75">
        <v>2315601022</v>
      </c>
      <c r="G75" t="s">
        <v>1424</v>
      </c>
      <c r="H75" t="s">
        <v>1118</v>
      </c>
      <c r="I75">
        <v>420</v>
      </c>
      <c r="J75">
        <v>510831</v>
      </c>
      <c r="K75">
        <v>1033</v>
      </c>
      <c r="L75">
        <f>_xlfn.XLOOKUP(K75,BD!C:C,BD!I:I)</f>
        <v>30</v>
      </c>
      <c r="M75" t="s">
        <v>1193</v>
      </c>
      <c r="N75" t="s">
        <v>1425</v>
      </c>
      <c r="O75" t="s">
        <v>1426</v>
      </c>
      <c r="P75" t="s">
        <v>1427</v>
      </c>
      <c r="Q75" t="s">
        <v>1096</v>
      </c>
      <c r="R75" s="86">
        <v>22060.01</v>
      </c>
      <c r="S75" t="s">
        <v>1097</v>
      </c>
      <c r="U75">
        <v>0</v>
      </c>
      <c r="X75">
        <v>202322</v>
      </c>
      <c r="Y75">
        <v>202322</v>
      </c>
      <c r="Z75">
        <v>0</v>
      </c>
      <c r="AA75">
        <v>2.16900616997784E+16</v>
      </c>
      <c r="AB75" t="s">
        <v>1115</v>
      </c>
      <c r="AC75" t="s">
        <v>1123</v>
      </c>
      <c r="AD75">
        <v>1</v>
      </c>
      <c r="AI75" t="s">
        <v>1124</v>
      </c>
      <c r="AJ75" t="s">
        <v>651</v>
      </c>
      <c r="AK75" t="str">
        <f>_xlfn.XLOOKUP(E75,OBSERVACIONES!J:J,OBSERVACIONES!K:K)</f>
        <v>CENTRO</v>
      </c>
      <c r="AL75">
        <f>_xlfn.XLOOKUP(K75,'prelacion azalea'!E:E,'prelacion azalea'!A:A)</f>
        <v>63</v>
      </c>
      <c r="AM75" t="str">
        <f t="shared" si="1"/>
        <v>('JUSA3','Federal',1033,30,'CAUICH UITZIL HERMELINDA','CENTRO',63),</v>
      </c>
    </row>
    <row r="76" spans="1:39" x14ac:dyDescent="0.25">
      <c r="A76">
        <v>4037947</v>
      </c>
      <c r="B76">
        <v>15271</v>
      </c>
      <c r="C76">
        <v>1100</v>
      </c>
      <c r="D76" t="s">
        <v>1087</v>
      </c>
      <c r="E76" t="s">
        <v>1319</v>
      </c>
      <c r="F76">
        <v>2315403346</v>
      </c>
      <c r="G76" t="s">
        <v>1428</v>
      </c>
      <c r="H76" t="s">
        <v>1118</v>
      </c>
      <c r="I76">
        <v>420</v>
      </c>
      <c r="J76">
        <v>510868</v>
      </c>
      <c r="K76">
        <v>5152</v>
      </c>
      <c r="L76">
        <f>_xlfn.XLOOKUP(K76,BD!C:C,BD!I:I)</f>
        <v>25</v>
      </c>
      <c r="M76" t="s">
        <v>1219</v>
      </c>
      <c r="N76" t="s">
        <v>1429</v>
      </c>
      <c r="O76" t="s">
        <v>1430</v>
      </c>
      <c r="P76" t="s">
        <v>1431</v>
      </c>
      <c r="Q76" t="s">
        <v>1096</v>
      </c>
      <c r="R76" s="86">
        <v>17648.03</v>
      </c>
      <c r="S76" t="s">
        <v>1097</v>
      </c>
      <c r="U76">
        <v>0</v>
      </c>
      <c r="X76">
        <v>202322</v>
      </c>
      <c r="Y76">
        <v>202322</v>
      </c>
      <c r="Z76">
        <v>0</v>
      </c>
      <c r="AA76">
        <v>1.46905653157058E+16</v>
      </c>
      <c r="AB76" t="s">
        <v>1098</v>
      </c>
      <c r="AC76" t="s">
        <v>1123</v>
      </c>
      <c r="AD76">
        <v>1</v>
      </c>
      <c r="AI76" t="s">
        <v>1124</v>
      </c>
      <c r="AJ76" t="s">
        <v>160</v>
      </c>
      <c r="AK76" t="str">
        <f>_xlfn.XLOOKUP(E76,OBSERVACIONES!J:J,OBSERVACIONES!K:K)</f>
        <v>SUR</v>
      </c>
      <c r="AL76">
        <f>_xlfn.XLOOKUP(K76,'prelacion azalea'!E:E,'prelacion azalea'!A:A)</f>
        <v>36</v>
      </c>
      <c r="AM76" t="str">
        <f t="shared" si="1"/>
        <v>('HMIMO','Federal',5152,25,'CALDERON ZAVALEGUI ELMER ROLANDO','SUR',36),</v>
      </c>
    </row>
    <row r="77" spans="1:39" x14ac:dyDescent="0.25">
      <c r="A77">
        <v>4038260</v>
      </c>
      <c r="B77">
        <v>15275</v>
      </c>
      <c r="C77">
        <v>1100</v>
      </c>
      <c r="D77" t="s">
        <v>1087</v>
      </c>
      <c r="E77" t="s">
        <v>1131</v>
      </c>
      <c r="F77">
        <v>2315501007</v>
      </c>
      <c r="G77" t="s">
        <v>1432</v>
      </c>
      <c r="H77" t="s">
        <v>1090</v>
      </c>
      <c r="I77" t="s">
        <v>1091</v>
      </c>
      <c r="J77">
        <v>512133</v>
      </c>
      <c r="K77">
        <v>5153</v>
      </c>
      <c r="L77">
        <f>_xlfn.XLOOKUP(K77,BD!C:C,BD!I:I)</f>
        <v>25</v>
      </c>
      <c r="M77" t="s">
        <v>1233</v>
      </c>
      <c r="N77" t="s">
        <v>1433</v>
      </c>
      <c r="O77" t="s">
        <v>1434</v>
      </c>
      <c r="P77" t="s">
        <v>1435</v>
      </c>
      <c r="Q77" t="s">
        <v>1096</v>
      </c>
      <c r="R77" s="86">
        <v>17863.97</v>
      </c>
      <c r="S77" t="s">
        <v>1097</v>
      </c>
      <c r="U77">
        <v>0</v>
      </c>
      <c r="X77">
        <v>202322</v>
      </c>
      <c r="Y77">
        <v>202322</v>
      </c>
      <c r="Z77">
        <v>0</v>
      </c>
      <c r="AA77">
        <v>1.4690565315706E+16</v>
      </c>
      <c r="AB77" t="s">
        <v>1098</v>
      </c>
      <c r="AC77" t="s">
        <v>1099</v>
      </c>
      <c r="AD77">
        <v>1</v>
      </c>
      <c r="AI77" t="s">
        <v>1124</v>
      </c>
      <c r="AJ77" t="s">
        <v>462</v>
      </c>
      <c r="AK77" t="str">
        <f>_xlfn.XLOOKUP(E77,OBSERVACIONES!J:J,OBSERVACIONES!K:K)</f>
        <v>NORTE</v>
      </c>
      <c r="AL77">
        <f>_xlfn.XLOOKUP(K77,'prelacion azalea'!E:E,'prelacion azalea'!A:A)</f>
        <v>79</v>
      </c>
      <c r="AM77" t="str">
        <f t="shared" si="1"/>
        <v>('JUSA2','Estatal',5153,25,'CETINA ALCOCER JOSE ARMIN','NORTE',79),</v>
      </c>
    </row>
    <row r="78" spans="1:39" x14ac:dyDescent="0.25">
      <c r="A78">
        <v>4038300</v>
      </c>
      <c r="B78">
        <v>15275</v>
      </c>
      <c r="C78">
        <v>1100</v>
      </c>
      <c r="D78" t="s">
        <v>1087</v>
      </c>
      <c r="E78" t="s">
        <v>1175</v>
      </c>
      <c r="F78">
        <v>2315601022</v>
      </c>
      <c r="G78" t="s">
        <v>1424</v>
      </c>
      <c r="H78" t="s">
        <v>1090</v>
      </c>
      <c r="I78" t="s">
        <v>1091</v>
      </c>
      <c r="J78">
        <v>511697</v>
      </c>
      <c r="K78">
        <v>5154</v>
      </c>
      <c r="L78">
        <f>_xlfn.XLOOKUP(K78,BD!C:C,BD!I:I)</f>
        <v>25</v>
      </c>
      <c r="M78" t="s">
        <v>1030</v>
      </c>
      <c r="N78" t="s">
        <v>1436</v>
      </c>
      <c r="O78" t="s">
        <v>1437</v>
      </c>
      <c r="P78" t="s">
        <v>1438</v>
      </c>
      <c r="Q78" t="s">
        <v>1096</v>
      </c>
      <c r="R78" s="86">
        <v>17648.03</v>
      </c>
      <c r="S78" t="s">
        <v>1097</v>
      </c>
      <c r="U78">
        <v>0</v>
      </c>
      <c r="X78">
        <v>202322</v>
      </c>
      <c r="Y78">
        <v>202322</v>
      </c>
      <c r="Z78">
        <v>0</v>
      </c>
      <c r="AA78">
        <v>2.16900616997599E+16</v>
      </c>
      <c r="AB78" t="s">
        <v>1115</v>
      </c>
      <c r="AC78" t="s">
        <v>1212</v>
      </c>
      <c r="AD78">
        <v>1</v>
      </c>
      <c r="AI78" t="s">
        <v>1124</v>
      </c>
      <c r="AJ78" t="s">
        <v>497</v>
      </c>
      <c r="AK78" t="str">
        <f>_xlfn.XLOOKUP(E78,OBSERVACIONES!J:J,OBSERVACIONES!K:K)</f>
        <v>CENTRO</v>
      </c>
      <c r="AL78">
        <f>_xlfn.XLOOKUP(K78,'prelacion azalea'!E:E,'prelacion azalea'!A:A)</f>
        <v>96</v>
      </c>
      <c r="AM78" t="str">
        <f t="shared" si="1"/>
        <v>('JUSA3','Estatal',5154,25,'CERVANTES ALVAREZ MA. MARICELA','CENTRO',96),</v>
      </c>
    </row>
    <row r="79" spans="1:39" x14ac:dyDescent="0.25">
      <c r="A79">
        <v>4038085</v>
      </c>
      <c r="B79">
        <v>15271</v>
      </c>
      <c r="C79">
        <v>1100</v>
      </c>
      <c r="D79" t="s">
        <v>1087</v>
      </c>
      <c r="E79" t="s">
        <v>1175</v>
      </c>
      <c r="F79">
        <v>2315600013</v>
      </c>
      <c r="G79" t="s">
        <v>1292</v>
      </c>
      <c r="H79" t="s">
        <v>1118</v>
      </c>
      <c r="I79">
        <v>420</v>
      </c>
      <c r="J79">
        <v>510506</v>
      </c>
      <c r="K79">
        <v>1063</v>
      </c>
      <c r="L79">
        <f>_xlfn.XLOOKUP(K79,BD!C:C,BD!I:I)</f>
        <v>20</v>
      </c>
      <c r="M79" t="s">
        <v>1293</v>
      </c>
      <c r="N79" t="s">
        <v>1439</v>
      </c>
      <c r="O79" t="s">
        <v>1440</v>
      </c>
      <c r="P79" t="s">
        <v>1441</v>
      </c>
      <c r="Q79" t="s">
        <v>1096</v>
      </c>
      <c r="R79" s="86">
        <v>13397.97</v>
      </c>
      <c r="S79" t="s">
        <v>1097</v>
      </c>
      <c r="U79">
        <v>0</v>
      </c>
      <c r="X79">
        <v>202322</v>
      </c>
      <c r="Y79">
        <v>202322</v>
      </c>
      <c r="Z79">
        <v>0</v>
      </c>
      <c r="AA79">
        <v>1.26900266550041E+16</v>
      </c>
      <c r="AB79" t="s">
        <v>1257</v>
      </c>
      <c r="AC79" t="s">
        <v>1207</v>
      </c>
      <c r="AD79">
        <v>1</v>
      </c>
      <c r="AI79" t="s">
        <v>1124</v>
      </c>
      <c r="AJ79" t="s">
        <v>54</v>
      </c>
      <c r="AK79" t="str">
        <f>_xlfn.XLOOKUP(E79,OBSERVACIONES!J:J,OBSERVACIONES!K:K)</f>
        <v>CENTRO</v>
      </c>
      <c r="AL79">
        <f>_xlfn.XLOOKUP(K79,'prelacion azalea'!E:E,'prelacion azalea'!A:A)</f>
        <v>22</v>
      </c>
      <c r="AM79" t="str">
        <f t="shared" si="1"/>
        <v>('JUSA3','Federal',1063,20,'CEN BLANCO JORGE ARMANDO','CENTRO',22),</v>
      </c>
    </row>
    <row r="80" spans="1:39" x14ac:dyDescent="0.25">
      <c r="A80">
        <v>4038041</v>
      </c>
      <c r="B80">
        <v>15271</v>
      </c>
      <c r="C80">
        <v>1100</v>
      </c>
      <c r="D80" t="s">
        <v>1087</v>
      </c>
      <c r="E80" t="s">
        <v>1088</v>
      </c>
      <c r="F80">
        <v>2315503537</v>
      </c>
      <c r="G80" t="s">
        <v>1442</v>
      </c>
      <c r="H80" t="s">
        <v>1118</v>
      </c>
      <c r="I80">
        <v>420</v>
      </c>
      <c r="J80">
        <v>510645</v>
      </c>
      <c r="K80">
        <v>1097</v>
      </c>
      <c r="L80">
        <f>_xlfn.XLOOKUP(K80,BD!C:C,BD!I:I)</f>
        <v>35</v>
      </c>
      <c r="M80" t="s">
        <v>1443</v>
      </c>
      <c r="N80" t="s">
        <v>1444</v>
      </c>
      <c r="O80" t="s">
        <v>1445</v>
      </c>
      <c r="P80" t="s">
        <v>1446</v>
      </c>
      <c r="Q80" t="s">
        <v>1096</v>
      </c>
      <c r="R80" s="86">
        <v>26471.99</v>
      </c>
      <c r="S80" t="s">
        <v>1097</v>
      </c>
      <c r="U80">
        <v>0</v>
      </c>
      <c r="X80">
        <v>202322</v>
      </c>
      <c r="Y80">
        <v>202322</v>
      </c>
      <c r="Z80">
        <v>0</v>
      </c>
      <c r="AA80">
        <v>1.46925652826227E+16</v>
      </c>
      <c r="AB80" t="s">
        <v>1098</v>
      </c>
      <c r="AC80" t="s">
        <v>1123</v>
      </c>
      <c r="AD80">
        <v>1</v>
      </c>
      <c r="AI80" t="s">
        <v>1124</v>
      </c>
      <c r="AJ80" t="s">
        <v>737</v>
      </c>
      <c r="AK80" t="str">
        <f>_xlfn.XLOOKUP(E80,OBSERVACIONES!J:J,OBSERVACIONES!K:K)</f>
        <v>NORTE</v>
      </c>
      <c r="AL80">
        <f>_xlfn.XLOOKUP(K80,'prelacion azalea'!E:E,'prelacion azalea'!A:A)</f>
        <v>25</v>
      </c>
      <c r="AM80" t="str">
        <f t="shared" si="1"/>
        <v>('HGCOZ','Federal',1097,35,'CLEMENTE ROSARIO ALEJANDRINA','NORTE',25),</v>
      </c>
    </row>
    <row r="81" spans="1:39" x14ac:dyDescent="0.25">
      <c r="A81">
        <v>4037992</v>
      </c>
      <c r="B81">
        <v>15271</v>
      </c>
      <c r="C81">
        <v>1100</v>
      </c>
      <c r="D81" t="s">
        <v>1087</v>
      </c>
      <c r="E81" t="s">
        <v>1125</v>
      </c>
      <c r="F81">
        <v>2315403450</v>
      </c>
      <c r="G81" t="s">
        <v>1447</v>
      </c>
      <c r="H81" t="s">
        <v>1118</v>
      </c>
      <c r="I81">
        <v>420</v>
      </c>
      <c r="J81">
        <v>510657</v>
      </c>
      <c r="K81">
        <v>1098</v>
      </c>
      <c r="L81">
        <f>_xlfn.XLOOKUP(K81,BD!C:C,BD!I:I)</f>
        <v>35</v>
      </c>
      <c r="M81" t="s">
        <v>1443</v>
      </c>
      <c r="N81" t="s">
        <v>1448</v>
      </c>
      <c r="O81" t="s">
        <v>1449</v>
      </c>
      <c r="P81" t="s">
        <v>1450</v>
      </c>
      <c r="Q81" t="s">
        <v>1096</v>
      </c>
      <c r="R81" s="86">
        <v>26471.99</v>
      </c>
      <c r="S81" t="s">
        <v>1097</v>
      </c>
      <c r="U81">
        <v>0</v>
      </c>
      <c r="X81">
        <v>202322</v>
      </c>
      <c r="Y81">
        <v>202322</v>
      </c>
      <c r="Z81">
        <v>0</v>
      </c>
      <c r="AA81">
        <v>2.16900639578044E+16</v>
      </c>
      <c r="AB81" t="s">
        <v>1115</v>
      </c>
      <c r="AC81" t="s">
        <v>1123</v>
      </c>
      <c r="AD81">
        <v>1</v>
      </c>
      <c r="AI81" t="s">
        <v>1124</v>
      </c>
      <c r="AJ81" t="s">
        <v>725</v>
      </c>
      <c r="AK81" t="str">
        <f>_xlfn.XLOOKUP(E81,OBSERVACIONES!J:J,OBSERVACIONES!K:K)</f>
        <v>SUR</v>
      </c>
      <c r="AL81">
        <f>_xlfn.XLOOKUP(K81,'prelacion azalea'!E:E,'prelacion azalea'!A:A)</f>
        <v>18</v>
      </c>
      <c r="AM81" t="str">
        <f t="shared" si="1"/>
        <v>('HGCHE','Federal',1098,35,'CEBALLOS RUIZ ANGEL OMAR','SUR',18),</v>
      </c>
    </row>
    <row r="82" spans="1:39" x14ac:dyDescent="0.25">
      <c r="A82">
        <v>4038013</v>
      </c>
      <c r="B82">
        <v>15271</v>
      </c>
      <c r="C82">
        <v>1100</v>
      </c>
      <c r="D82" t="s">
        <v>1087</v>
      </c>
      <c r="E82" t="s">
        <v>1131</v>
      </c>
      <c r="F82">
        <v>2315501020</v>
      </c>
      <c r="G82" t="s">
        <v>1451</v>
      </c>
      <c r="H82" t="s">
        <v>1118</v>
      </c>
      <c r="I82">
        <v>420</v>
      </c>
      <c r="J82">
        <v>509835</v>
      </c>
      <c r="K82">
        <v>1100</v>
      </c>
      <c r="L82">
        <f>_xlfn.XLOOKUP(K82,BD!C:C,BD!I:I)</f>
        <v>20</v>
      </c>
      <c r="M82" t="s">
        <v>1452</v>
      </c>
      <c r="N82" t="s">
        <v>1453</v>
      </c>
      <c r="O82" t="s">
        <v>1454</v>
      </c>
      <c r="P82" t="s">
        <v>1455</v>
      </c>
      <c r="Q82" t="s">
        <v>1096</v>
      </c>
      <c r="R82" s="86">
        <v>12895.56</v>
      </c>
      <c r="S82" t="s">
        <v>1097</v>
      </c>
      <c r="U82">
        <v>0</v>
      </c>
      <c r="X82">
        <v>202322</v>
      </c>
      <c r="Y82">
        <v>202322</v>
      </c>
      <c r="Z82">
        <v>0</v>
      </c>
      <c r="AA82">
        <v>1.26910275940689E+16</v>
      </c>
      <c r="AB82" t="s">
        <v>1257</v>
      </c>
      <c r="AC82" t="s">
        <v>1207</v>
      </c>
      <c r="AD82">
        <v>1</v>
      </c>
      <c r="AI82" t="s">
        <v>1124</v>
      </c>
      <c r="AJ82" t="s">
        <v>40</v>
      </c>
      <c r="AK82" t="str">
        <f>_xlfn.XLOOKUP(E82,OBSERVACIONES!J:J,OBSERVACIONES!K:K)</f>
        <v>NORTE</v>
      </c>
      <c r="AL82">
        <f>_xlfn.XLOOKUP(K82,'prelacion azalea'!E:E,'prelacion azalea'!A:A)</f>
        <v>15</v>
      </c>
      <c r="AM82" t="str">
        <f t="shared" si="1"/>
        <v>('JUSA2','Federal',1100,20,'CEN ROMERO OFELIA MICAELA','NORTE',15),</v>
      </c>
    </row>
    <row r="83" spans="1:39" x14ac:dyDescent="0.25">
      <c r="A83">
        <v>4038007</v>
      </c>
      <c r="B83">
        <v>15271</v>
      </c>
      <c r="C83">
        <v>1100</v>
      </c>
      <c r="D83" t="s">
        <v>1087</v>
      </c>
      <c r="E83" t="s">
        <v>1131</v>
      </c>
      <c r="F83">
        <v>2315500382</v>
      </c>
      <c r="G83" t="s">
        <v>1456</v>
      </c>
      <c r="H83" t="s">
        <v>1118</v>
      </c>
      <c r="I83">
        <v>420</v>
      </c>
      <c r="J83">
        <v>510980</v>
      </c>
      <c r="K83">
        <v>1101</v>
      </c>
      <c r="L83">
        <f>_xlfn.XLOOKUP(K83,BD!C:C,BD!I:I)</f>
        <v>30</v>
      </c>
      <c r="M83" t="s">
        <v>1198</v>
      </c>
      <c r="N83" t="s">
        <v>1457</v>
      </c>
      <c r="O83" t="s">
        <v>1458</v>
      </c>
      <c r="P83" t="s">
        <v>1459</v>
      </c>
      <c r="Q83" t="s">
        <v>1096</v>
      </c>
      <c r="R83" s="86">
        <v>22330.04</v>
      </c>
      <c r="S83" t="s">
        <v>1097</v>
      </c>
      <c r="U83">
        <v>0</v>
      </c>
      <c r="X83">
        <v>202322</v>
      </c>
      <c r="Y83">
        <v>202322</v>
      </c>
      <c r="Z83">
        <v>0</v>
      </c>
      <c r="AA83">
        <v>1.46915652826242E+16</v>
      </c>
      <c r="AB83" t="s">
        <v>1098</v>
      </c>
      <c r="AC83" t="s">
        <v>1123</v>
      </c>
      <c r="AD83">
        <v>1</v>
      </c>
      <c r="AI83" t="s">
        <v>1124</v>
      </c>
      <c r="AJ83" t="s">
        <v>633</v>
      </c>
      <c r="AK83" t="str">
        <f>_xlfn.XLOOKUP(E83,OBSERVACIONES!J:J,OBSERVACIONES!K:K)</f>
        <v>NORTE</v>
      </c>
      <c r="AL83">
        <f>_xlfn.XLOOKUP(K83,'prelacion azalea'!E:E,'prelacion azalea'!A:A)</f>
        <v>54</v>
      </c>
      <c r="AM83" t="str">
        <f t="shared" si="1"/>
        <v>('JUSA2','Federal',1101,30,'CEDILLO ROCHA SILVIA','NORTE',54),</v>
      </c>
    </row>
    <row r="84" spans="1:39" x14ac:dyDescent="0.25">
      <c r="A84">
        <v>4038222</v>
      </c>
      <c r="B84">
        <v>15275</v>
      </c>
      <c r="C84">
        <v>1100</v>
      </c>
      <c r="D84" t="s">
        <v>1087</v>
      </c>
      <c r="E84" t="s">
        <v>1319</v>
      </c>
      <c r="F84">
        <v>2315403334</v>
      </c>
      <c r="G84" t="s">
        <v>1460</v>
      </c>
      <c r="H84" t="s">
        <v>1090</v>
      </c>
      <c r="I84" t="s">
        <v>1103</v>
      </c>
      <c r="J84">
        <v>511825</v>
      </c>
      <c r="K84">
        <v>5158</v>
      </c>
      <c r="L84">
        <f>_xlfn.XLOOKUP(K84,BD!C:C,BD!I:I)</f>
        <v>25</v>
      </c>
      <c r="M84" t="s">
        <v>1127</v>
      </c>
      <c r="N84" t="s">
        <v>1461</v>
      </c>
      <c r="O84" t="s">
        <v>1462</v>
      </c>
      <c r="P84" t="s">
        <v>1463</v>
      </c>
      <c r="Q84" t="s">
        <v>1096</v>
      </c>
      <c r="R84" s="86">
        <v>17760.71</v>
      </c>
      <c r="S84" t="s">
        <v>1097</v>
      </c>
      <c r="U84">
        <v>0</v>
      </c>
      <c r="X84">
        <v>202322</v>
      </c>
      <c r="Y84">
        <v>202322</v>
      </c>
      <c r="Z84">
        <v>0</v>
      </c>
      <c r="AA84">
        <v>2.16900656837308E+16</v>
      </c>
      <c r="AB84" t="s">
        <v>1115</v>
      </c>
      <c r="AC84" t="s">
        <v>1108</v>
      </c>
      <c r="AD84">
        <v>1</v>
      </c>
      <c r="AI84" t="s">
        <v>1124</v>
      </c>
      <c r="AJ84" t="s">
        <v>334</v>
      </c>
      <c r="AK84" t="str">
        <f>_xlfn.XLOOKUP(E84,OBSERVACIONES!J:J,OBSERVACIONES!K:K)</f>
        <v>SUR</v>
      </c>
      <c r="AL84">
        <f>_xlfn.XLOOKUP(K84,'prelacion azalea'!E:E,'prelacion azalea'!A:A)</f>
        <v>43</v>
      </c>
      <c r="AM84" t="str">
        <f t="shared" si="1"/>
        <v>('HMIMO','Estatal',5158,25,'CHIMAL GONZALEZ RUBICELA','SUR',43),</v>
      </c>
    </row>
    <row r="85" spans="1:39" x14ac:dyDescent="0.25">
      <c r="A85">
        <v>4037953</v>
      </c>
      <c r="B85">
        <v>15271</v>
      </c>
      <c r="C85">
        <v>1100</v>
      </c>
      <c r="D85" t="s">
        <v>1087</v>
      </c>
      <c r="E85" t="s">
        <v>1125</v>
      </c>
      <c r="F85">
        <v>2315403410</v>
      </c>
      <c r="G85" t="s">
        <v>1464</v>
      </c>
      <c r="H85" t="s">
        <v>1118</v>
      </c>
      <c r="I85">
        <v>420</v>
      </c>
      <c r="J85">
        <v>509525</v>
      </c>
      <c r="K85">
        <v>1127</v>
      </c>
      <c r="L85">
        <f>_xlfn.XLOOKUP(K85,BD!C:C,BD!I:I)</f>
        <v>25</v>
      </c>
      <c r="M85" t="s">
        <v>1038</v>
      </c>
      <c r="N85" t="s">
        <v>1465</v>
      </c>
      <c r="O85" t="s">
        <v>1466</v>
      </c>
      <c r="P85" t="s">
        <v>1467</v>
      </c>
      <c r="Q85" t="s">
        <v>1096</v>
      </c>
      <c r="R85" s="86">
        <v>17000.03</v>
      </c>
      <c r="S85" t="s">
        <v>1097</v>
      </c>
      <c r="U85">
        <v>0</v>
      </c>
      <c r="X85">
        <v>202322</v>
      </c>
      <c r="Y85">
        <v>202322</v>
      </c>
      <c r="Z85">
        <v>0</v>
      </c>
      <c r="AA85">
        <v>1.46905652826288E+16</v>
      </c>
      <c r="AB85" t="s">
        <v>1098</v>
      </c>
      <c r="AC85" t="s">
        <v>1123</v>
      </c>
      <c r="AD85">
        <v>1</v>
      </c>
      <c r="AI85" t="s">
        <v>1124</v>
      </c>
      <c r="AJ85" t="s">
        <v>116</v>
      </c>
      <c r="AK85" t="str">
        <f>_xlfn.XLOOKUP(E85,OBSERVACIONES!J:J,OBSERVACIONES!K:K)</f>
        <v>SUR</v>
      </c>
      <c r="AL85">
        <f>_xlfn.XLOOKUP(K85,'prelacion azalea'!E:E,'prelacion azalea'!A:A)</f>
        <v>15</v>
      </c>
      <c r="AM85" t="str">
        <f t="shared" si="1"/>
        <v>('HGCHE','Federal',1127,25,'CICLER GARCIA WILLIAM','SUR',15),</v>
      </c>
    </row>
    <row r="86" spans="1:39" x14ac:dyDescent="0.25">
      <c r="A86">
        <v>4038186</v>
      </c>
      <c r="B86">
        <v>15275</v>
      </c>
      <c r="C86">
        <v>1100</v>
      </c>
      <c r="D86" t="s">
        <v>1087</v>
      </c>
      <c r="E86" t="s">
        <v>1231</v>
      </c>
      <c r="F86">
        <v>2315080103</v>
      </c>
      <c r="G86" t="s">
        <v>1232</v>
      </c>
      <c r="H86" t="s">
        <v>1090</v>
      </c>
      <c r="I86" t="s">
        <v>1103</v>
      </c>
      <c r="J86">
        <v>511782</v>
      </c>
      <c r="K86">
        <v>5162</v>
      </c>
      <c r="L86">
        <f>_xlfn.XLOOKUP(K86,BD!C:C,BD!I:I)</f>
        <v>25</v>
      </c>
      <c r="M86" t="s">
        <v>1468</v>
      </c>
      <c r="N86" t="s">
        <v>1469</v>
      </c>
      <c r="O86" t="s">
        <v>1470</v>
      </c>
      <c r="P86" t="s">
        <v>1471</v>
      </c>
      <c r="Q86" t="s">
        <v>1096</v>
      </c>
      <c r="R86" s="86">
        <v>17864.03</v>
      </c>
      <c r="S86" t="s">
        <v>1097</v>
      </c>
      <c r="U86">
        <v>0</v>
      </c>
      <c r="X86">
        <v>202322</v>
      </c>
      <c r="Y86">
        <v>202322</v>
      </c>
      <c r="Z86">
        <v>0</v>
      </c>
      <c r="AA86">
        <v>1.46905653157127E+16</v>
      </c>
      <c r="AB86" t="s">
        <v>1098</v>
      </c>
      <c r="AC86" t="s">
        <v>1108</v>
      </c>
      <c r="AD86">
        <v>1</v>
      </c>
      <c r="AI86" t="s">
        <v>1124</v>
      </c>
      <c r="AJ86" t="s">
        <v>371</v>
      </c>
      <c r="AK86" t="str">
        <f>_xlfn.XLOOKUP(E86,OBSERVACIONES!J:J,OBSERVACIONES!K:K)</f>
        <v>SUR</v>
      </c>
      <c r="AL86">
        <f>_xlfn.XLOOKUP(K86,'prelacion azalea'!E:E,'prelacion azalea'!A:A)</f>
        <v>105</v>
      </c>
      <c r="AM86" t="str">
        <f t="shared" si="1"/>
        <v>('LEST','Estatal',5162,25,'CID RODRIGUEZ OMAR FERNANDO','SUR',105),</v>
      </c>
    </row>
    <row r="87" spans="1:39" x14ac:dyDescent="0.25">
      <c r="A87">
        <v>4038103</v>
      </c>
      <c r="B87">
        <v>15271</v>
      </c>
      <c r="C87">
        <v>1100</v>
      </c>
      <c r="D87" t="s">
        <v>1087</v>
      </c>
      <c r="E87" t="s">
        <v>1175</v>
      </c>
      <c r="F87">
        <v>2315601035</v>
      </c>
      <c r="G87" t="s">
        <v>1472</v>
      </c>
      <c r="H87" t="s">
        <v>1118</v>
      </c>
      <c r="I87">
        <v>420</v>
      </c>
      <c r="J87">
        <v>510140</v>
      </c>
      <c r="K87">
        <v>1151</v>
      </c>
      <c r="L87">
        <f>_xlfn.XLOOKUP(K87,BD!C:C,BD!I:I)</f>
        <v>35</v>
      </c>
      <c r="M87" t="s">
        <v>1127</v>
      </c>
      <c r="N87" t="s">
        <v>1473</v>
      </c>
      <c r="O87" t="s">
        <v>1474</v>
      </c>
      <c r="P87" t="s">
        <v>1475</v>
      </c>
      <c r="Q87" t="s">
        <v>1096</v>
      </c>
      <c r="R87" s="86">
        <v>26584.73</v>
      </c>
      <c r="S87" t="s">
        <v>1097</v>
      </c>
      <c r="U87">
        <v>0</v>
      </c>
      <c r="X87">
        <v>202322</v>
      </c>
      <c r="Y87">
        <v>202322</v>
      </c>
      <c r="Z87">
        <v>0</v>
      </c>
      <c r="AA87">
        <v>1.26900266550026E+16</v>
      </c>
      <c r="AB87" t="s">
        <v>1257</v>
      </c>
      <c r="AC87" t="s">
        <v>1123</v>
      </c>
      <c r="AD87">
        <v>1</v>
      </c>
      <c r="AI87" t="s">
        <v>1124</v>
      </c>
      <c r="AJ87" t="s">
        <v>813</v>
      </c>
      <c r="AK87" t="str">
        <f>_xlfn.XLOOKUP(E87,OBSERVACIONES!J:J,OBSERVACIONES!K:K)</f>
        <v>CENTRO</v>
      </c>
      <c r="AL87">
        <f>_xlfn.XLOOKUP(K87,'prelacion azalea'!E:E,'prelacion azalea'!A:A)</f>
        <v>64</v>
      </c>
      <c r="AM87" t="str">
        <f t="shared" si="1"/>
        <v>('JUSA3','Federal',1151,35,'CHI TUN NORMA YOLANDA','CENTRO',64),</v>
      </c>
    </row>
    <row r="88" spans="1:39" x14ac:dyDescent="0.25">
      <c r="A88">
        <v>4038119</v>
      </c>
      <c r="B88">
        <v>15271</v>
      </c>
      <c r="C88">
        <v>1100</v>
      </c>
      <c r="D88" t="s">
        <v>1087</v>
      </c>
      <c r="E88" t="s">
        <v>1116</v>
      </c>
      <c r="F88">
        <v>2315603227</v>
      </c>
      <c r="G88" t="s">
        <v>1476</v>
      </c>
      <c r="H88" t="s">
        <v>1118</v>
      </c>
      <c r="I88">
        <v>420</v>
      </c>
      <c r="J88">
        <v>509673</v>
      </c>
      <c r="K88">
        <v>1159</v>
      </c>
      <c r="L88">
        <f>_xlfn.XLOOKUP(K88,BD!C:C,BD!I:I)</f>
        <v>35</v>
      </c>
      <c r="M88" t="s">
        <v>1030</v>
      </c>
      <c r="N88" t="s">
        <v>1477</v>
      </c>
      <c r="O88" t="s">
        <v>1478</v>
      </c>
      <c r="P88" t="s">
        <v>1479</v>
      </c>
      <c r="Q88" t="s">
        <v>1096</v>
      </c>
      <c r="R88" s="86">
        <v>26471.99</v>
      </c>
      <c r="S88" t="s">
        <v>1097</v>
      </c>
      <c r="U88">
        <v>0</v>
      </c>
      <c r="X88">
        <v>202322</v>
      </c>
      <c r="Y88">
        <v>202322</v>
      </c>
      <c r="Z88">
        <v>0</v>
      </c>
      <c r="AA88">
        <v>2.16900402018988E+16</v>
      </c>
      <c r="AB88" t="s">
        <v>1115</v>
      </c>
      <c r="AC88" t="s">
        <v>1123</v>
      </c>
      <c r="AD88">
        <v>1</v>
      </c>
      <c r="AI88" t="s">
        <v>1124</v>
      </c>
      <c r="AJ88" t="s">
        <v>705</v>
      </c>
      <c r="AK88" t="str">
        <f>_xlfn.XLOOKUP(E88,OBSERVACIONES!J:J,OBSERVACIONES!K:K)</f>
        <v>CENTRO</v>
      </c>
      <c r="AL88">
        <f>_xlfn.XLOOKUP(K88,'prelacion azalea'!E:E,'prelacion azalea'!A:A)</f>
        <v>8</v>
      </c>
      <c r="AM88" t="str">
        <f t="shared" si="1"/>
        <v>('HGFCP','Federal',1159,35,'CORCUERA ARCE RAUL','CENTRO',8),</v>
      </c>
    </row>
    <row r="89" spans="1:39" x14ac:dyDescent="0.25">
      <c r="A89">
        <v>4038201</v>
      </c>
      <c r="B89">
        <v>15275</v>
      </c>
      <c r="C89">
        <v>1100</v>
      </c>
      <c r="D89" t="s">
        <v>1087</v>
      </c>
      <c r="E89" t="s">
        <v>1154</v>
      </c>
      <c r="F89">
        <v>2315402001</v>
      </c>
      <c r="G89" t="s">
        <v>1347</v>
      </c>
      <c r="H89" t="s">
        <v>1090</v>
      </c>
      <c r="I89" t="s">
        <v>1091</v>
      </c>
      <c r="J89">
        <v>511754</v>
      </c>
      <c r="K89">
        <v>5163</v>
      </c>
      <c r="L89">
        <f>_xlfn.XLOOKUP(K89,BD!C:C,BD!I:I)</f>
        <v>25</v>
      </c>
      <c r="M89" t="s">
        <v>1111</v>
      </c>
      <c r="N89" t="s">
        <v>1480</v>
      </c>
      <c r="O89" t="s">
        <v>1481</v>
      </c>
      <c r="P89" t="s">
        <v>1482</v>
      </c>
      <c r="Q89" t="s">
        <v>1096</v>
      </c>
      <c r="R89" s="86">
        <v>17648.03</v>
      </c>
      <c r="S89" t="s">
        <v>1097</v>
      </c>
      <c r="U89">
        <v>0</v>
      </c>
      <c r="X89">
        <v>202322</v>
      </c>
      <c r="Y89">
        <v>202322</v>
      </c>
      <c r="Z89">
        <v>0</v>
      </c>
      <c r="AA89">
        <v>1.46905653157137E+16</v>
      </c>
      <c r="AB89" t="s">
        <v>1098</v>
      </c>
      <c r="AC89" t="s">
        <v>1099</v>
      </c>
      <c r="AD89">
        <v>1</v>
      </c>
      <c r="AI89" t="s">
        <v>1124</v>
      </c>
      <c r="AJ89" t="s">
        <v>444</v>
      </c>
      <c r="AK89" t="str">
        <f>_xlfn.XLOOKUP(E89,OBSERVACIONES!J:J,OBSERVACIONES!K:K)</f>
        <v>SUR</v>
      </c>
      <c r="AL89">
        <f>_xlfn.XLOOKUP(K89,'prelacion azalea'!E:E,'prelacion azalea'!A:A)</f>
        <v>66</v>
      </c>
      <c r="AM89" t="str">
        <f t="shared" si="1"/>
        <v>('JUSA1','Estatal',5163,25,'COCOM ALCOCER ROSINA LUCELY','SUR',66),</v>
      </c>
    </row>
    <row r="90" spans="1:39" x14ac:dyDescent="0.25">
      <c r="A90">
        <v>4038241</v>
      </c>
      <c r="B90">
        <v>15275</v>
      </c>
      <c r="C90">
        <v>1100</v>
      </c>
      <c r="D90" t="s">
        <v>1087</v>
      </c>
      <c r="E90" t="s">
        <v>1125</v>
      </c>
      <c r="F90">
        <v>2315403429</v>
      </c>
      <c r="G90" t="s">
        <v>1371</v>
      </c>
      <c r="H90" t="s">
        <v>1090</v>
      </c>
      <c r="I90" t="s">
        <v>1091</v>
      </c>
      <c r="J90">
        <v>511753</v>
      </c>
      <c r="K90">
        <v>5166</v>
      </c>
      <c r="L90">
        <f>_xlfn.XLOOKUP(K90,BD!C:C,BD!I:I)</f>
        <v>25</v>
      </c>
      <c r="M90" t="s">
        <v>1111</v>
      </c>
      <c r="N90" t="s">
        <v>1483</v>
      </c>
      <c r="O90" t="s">
        <v>1484</v>
      </c>
      <c r="P90" t="s">
        <v>1485</v>
      </c>
      <c r="Q90" t="s">
        <v>1096</v>
      </c>
      <c r="R90" s="86">
        <v>17648.03</v>
      </c>
      <c r="S90" t="s">
        <v>1097</v>
      </c>
      <c r="U90">
        <v>0</v>
      </c>
      <c r="X90">
        <v>202322</v>
      </c>
      <c r="Y90">
        <v>202322</v>
      </c>
      <c r="Z90">
        <v>0</v>
      </c>
      <c r="AA90">
        <v>1.46905653157149E+16</v>
      </c>
      <c r="AB90" t="s">
        <v>1098</v>
      </c>
      <c r="AC90" t="s">
        <v>1099</v>
      </c>
      <c r="AD90">
        <v>1</v>
      </c>
      <c r="AI90" t="s">
        <v>1124</v>
      </c>
      <c r="AJ90" t="s">
        <v>408</v>
      </c>
      <c r="AK90" t="str">
        <f>_xlfn.XLOOKUP(E90,OBSERVACIONES!J:J,OBSERVACIONES!K:K)</f>
        <v>SUR</v>
      </c>
      <c r="AL90">
        <f>_xlfn.XLOOKUP(K90,'prelacion azalea'!E:E,'prelacion azalea'!A:A)</f>
        <v>23</v>
      </c>
      <c r="AM90" t="str">
        <f t="shared" si="1"/>
        <v>('HGCHE','Estatal',5166,25,'COBOS CANUL DULCE ISABEL','SUR',23),</v>
      </c>
    </row>
    <row r="91" spans="1:39" x14ac:dyDescent="0.25">
      <c r="A91">
        <v>4038286</v>
      </c>
      <c r="B91">
        <v>15275</v>
      </c>
      <c r="C91">
        <v>1100</v>
      </c>
      <c r="D91" t="s">
        <v>1087</v>
      </c>
      <c r="E91" t="s">
        <v>1109</v>
      </c>
      <c r="F91">
        <v>2315503742</v>
      </c>
      <c r="G91" t="s">
        <v>1486</v>
      </c>
      <c r="H91" t="s">
        <v>1090</v>
      </c>
      <c r="I91" t="s">
        <v>1103</v>
      </c>
      <c r="J91">
        <v>512002</v>
      </c>
      <c r="K91">
        <v>5167</v>
      </c>
      <c r="L91">
        <f>_xlfn.XLOOKUP(K91,BD!C:C,BD!I:I)</f>
        <v>25</v>
      </c>
      <c r="M91" t="s">
        <v>1183</v>
      </c>
      <c r="N91" t="s">
        <v>1487</v>
      </c>
      <c r="O91" t="s">
        <v>1488</v>
      </c>
      <c r="P91" t="s">
        <v>1489</v>
      </c>
      <c r="Q91" t="s">
        <v>1096</v>
      </c>
      <c r="R91" s="86">
        <v>17864.03</v>
      </c>
      <c r="S91" t="s">
        <v>1097</v>
      </c>
      <c r="U91">
        <v>0</v>
      </c>
      <c r="X91">
        <v>202322</v>
      </c>
      <c r="Y91">
        <v>202322</v>
      </c>
      <c r="Z91">
        <v>0</v>
      </c>
      <c r="AA91">
        <v>2.16910639362775E+16</v>
      </c>
      <c r="AB91" t="s">
        <v>1115</v>
      </c>
      <c r="AC91" t="s">
        <v>1108</v>
      </c>
      <c r="AD91">
        <v>1</v>
      </c>
      <c r="AI91" t="s">
        <v>1124</v>
      </c>
      <c r="AJ91" t="s">
        <v>294</v>
      </c>
      <c r="AK91" t="str">
        <f>_xlfn.XLOOKUP(E91,OBSERVACIONES!J:J,OBSERVACIONES!K:K)</f>
        <v>NORTE</v>
      </c>
      <c r="AL91">
        <f>_xlfn.XLOOKUP(K91,'prelacion azalea'!E:E,'prelacion azalea'!A:A)</f>
        <v>4</v>
      </c>
      <c r="AM91" t="str">
        <f t="shared" si="1"/>
        <v>('HGCCN','Estatal',5167,25,'CORDOBA CASTRO SALATIEL','NORTE',4),</v>
      </c>
    </row>
    <row r="92" spans="1:39" x14ac:dyDescent="0.25">
      <c r="A92">
        <v>4037905</v>
      </c>
      <c r="B92">
        <v>15271</v>
      </c>
      <c r="C92">
        <v>1100</v>
      </c>
      <c r="D92" t="s">
        <v>1087</v>
      </c>
      <c r="E92" t="s">
        <v>1154</v>
      </c>
      <c r="F92">
        <v>2315401022</v>
      </c>
      <c r="G92" t="s">
        <v>1490</v>
      </c>
      <c r="H92" t="s">
        <v>1118</v>
      </c>
      <c r="I92">
        <v>420</v>
      </c>
      <c r="J92">
        <v>510164</v>
      </c>
      <c r="K92">
        <v>1196</v>
      </c>
      <c r="L92">
        <f>_xlfn.XLOOKUP(K92,BD!C:C,BD!I:I)</f>
        <v>35</v>
      </c>
      <c r="M92" t="s">
        <v>1193</v>
      </c>
      <c r="N92" t="s">
        <v>1491</v>
      </c>
      <c r="O92" t="s">
        <v>1492</v>
      </c>
      <c r="P92" t="s">
        <v>1493</v>
      </c>
      <c r="Q92" t="s">
        <v>1096</v>
      </c>
      <c r="R92" s="86">
        <v>26472.05</v>
      </c>
      <c r="S92" t="s">
        <v>1097</v>
      </c>
      <c r="U92">
        <v>0</v>
      </c>
      <c r="X92">
        <v>202322</v>
      </c>
      <c r="Y92">
        <v>202322</v>
      </c>
      <c r="Z92">
        <v>0</v>
      </c>
      <c r="AA92">
        <v>1.46905652826392E+16</v>
      </c>
      <c r="AB92" t="s">
        <v>1098</v>
      </c>
      <c r="AC92" t="s">
        <v>1123</v>
      </c>
      <c r="AD92">
        <v>1</v>
      </c>
      <c r="AI92" t="s">
        <v>1124</v>
      </c>
      <c r="AJ92" t="s">
        <v>766</v>
      </c>
      <c r="AK92" t="str">
        <f>_xlfn.XLOOKUP(E92,OBSERVACIONES!J:J,OBSERVACIONES!K:K)</f>
        <v>SUR</v>
      </c>
      <c r="AL92">
        <f>_xlfn.XLOOKUP(K92,'prelacion azalea'!E:E,'prelacion azalea'!A:A)</f>
        <v>39</v>
      </c>
      <c r="AM92" t="str">
        <f t="shared" si="1"/>
        <v>('JUSA1','Federal',1196,35,'COHUO GALAZ CARLA LETICIA','SUR',39),</v>
      </c>
    </row>
    <row r="93" spans="1:39" x14ac:dyDescent="0.25">
      <c r="A93">
        <v>4038182</v>
      </c>
      <c r="B93">
        <v>15275</v>
      </c>
      <c r="C93">
        <v>1100</v>
      </c>
      <c r="D93" t="s">
        <v>1087</v>
      </c>
      <c r="E93" t="s">
        <v>1101</v>
      </c>
      <c r="F93">
        <v>2315070202</v>
      </c>
      <c r="G93" t="s">
        <v>1494</v>
      </c>
      <c r="H93" t="s">
        <v>1090</v>
      </c>
      <c r="I93" t="s">
        <v>1091</v>
      </c>
      <c r="J93">
        <v>512125</v>
      </c>
      <c r="K93">
        <v>5168</v>
      </c>
      <c r="L93">
        <f>_xlfn.XLOOKUP(K93,BD!C:C,BD!I:I)</f>
        <v>25</v>
      </c>
      <c r="M93" t="s">
        <v>1233</v>
      </c>
      <c r="N93" t="s">
        <v>1495</v>
      </c>
      <c r="O93" t="s">
        <v>1496</v>
      </c>
      <c r="P93" t="s">
        <v>1497</v>
      </c>
      <c r="Q93" t="s">
        <v>1096</v>
      </c>
      <c r="R93" s="86">
        <v>17863.97</v>
      </c>
      <c r="S93" t="s">
        <v>1097</v>
      </c>
      <c r="U93">
        <v>0</v>
      </c>
      <c r="X93">
        <v>202322</v>
      </c>
      <c r="Y93">
        <v>202322</v>
      </c>
      <c r="Z93">
        <v>0</v>
      </c>
      <c r="AA93">
        <v>1.46905653157165E+16</v>
      </c>
      <c r="AB93" t="s">
        <v>1098</v>
      </c>
      <c r="AC93" t="s">
        <v>1099</v>
      </c>
      <c r="AD93">
        <v>1</v>
      </c>
      <c r="AI93" t="s">
        <v>1124</v>
      </c>
      <c r="AJ93" t="s">
        <v>525</v>
      </c>
      <c r="AK93" t="str">
        <f>_xlfn.XLOOKUP(E93,OBSERVACIONES!J:J,OBSERVACIONES!K:K)</f>
        <v>SUR</v>
      </c>
      <c r="AL93">
        <f>_xlfn.XLOOKUP(K93,'prelacion azalea'!E:E,'prelacion azalea'!A:A)</f>
        <v>114</v>
      </c>
      <c r="AM93" t="str">
        <f t="shared" si="1"/>
        <v>('OFCEN','Estatal',5168,25,'COLONIA GOMEZ GERMAN ALEJANDRO','SUR',114),</v>
      </c>
    </row>
    <row r="94" spans="1:39" x14ac:dyDescent="0.25">
      <c r="A94">
        <v>4038093</v>
      </c>
      <c r="B94">
        <v>15271</v>
      </c>
      <c r="C94">
        <v>1100</v>
      </c>
      <c r="D94" t="s">
        <v>1087</v>
      </c>
      <c r="E94" t="s">
        <v>1175</v>
      </c>
      <c r="F94">
        <v>2315601007</v>
      </c>
      <c r="G94" t="s">
        <v>1498</v>
      </c>
      <c r="H94" t="s">
        <v>1118</v>
      </c>
      <c r="I94">
        <v>420</v>
      </c>
      <c r="J94">
        <v>519030</v>
      </c>
      <c r="K94">
        <v>1204</v>
      </c>
      <c r="L94">
        <f>_xlfn.XLOOKUP(K94,BD!C:C,BD!I:I)</f>
        <v>25</v>
      </c>
      <c r="M94" t="s">
        <v>1127</v>
      </c>
      <c r="N94" t="s">
        <v>1499</v>
      </c>
      <c r="O94" t="s">
        <v>1500</v>
      </c>
      <c r="P94" t="s">
        <v>1501</v>
      </c>
      <c r="Q94" t="s">
        <v>1096</v>
      </c>
      <c r="R94" s="86">
        <v>17760.71</v>
      </c>
      <c r="S94" t="s">
        <v>1097</v>
      </c>
      <c r="U94">
        <v>0</v>
      </c>
      <c r="X94">
        <v>202322</v>
      </c>
      <c r="Y94">
        <v>202322</v>
      </c>
      <c r="Z94">
        <v>0</v>
      </c>
      <c r="AA94">
        <v>2.16900617086738E+16</v>
      </c>
      <c r="AB94" t="s">
        <v>1115</v>
      </c>
      <c r="AC94" t="s">
        <v>1123</v>
      </c>
      <c r="AD94">
        <v>1</v>
      </c>
      <c r="AI94" t="s">
        <v>1124</v>
      </c>
      <c r="AJ94" t="s">
        <v>247</v>
      </c>
      <c r="AK94" t="str">
        <f>_xlfn.XLOOKUP(E94,OBSERVACIONES!J:J,OBSERVACIONES!K:K)</f>
        <v>CENTRO</v>
      </c>
      <c r="AL94">
        <f>_xlfn.XLOOKUP(K94,'prelacion azalea'!E:E,'prelacion azalea'!A:A)</f>
        <v>79</v>
      </c>
      <c r="AM94" t="str">
        <f t="shared" si="1"/>
        <v>('JUSA3','Federal',1204,25,'COHUO GALAZ MIRIAM NOEMI','CENTRO',79),</v>
      </c>
    </row>
    <row r="95" spans="1:39" x14ac:dyDescent="0.25">
      <c r="A95">
        <v>4037896</v>
      </c>
      <c r="B95">
        <v>15271</v>
      </c>
      <c r="C95">
        <v>1100</v>
      </c>
      <c r="D95" t="s">
        <v>1087</v>
      </c>
      <c r="E95" t="s">
        <v>1154</v>
      </c>
      <c r="F95">
        <v>2315401016</v>
      </c>
      <c r="G95" t="s">
        <v>1502</v>
      </c>
      <c r="H95" t="s">
        <v>1118</v>
      </c>
      <c r="I95">
        <v>420</v>
      </c>
      <c r="J95">
        <v>510141</v>
      </c>
      <c r="K95">
        <v>1211</v>
      </c>
      <c r="L95">
        <f>_xlfn.XLOOKUP(K95,BD!C:C,BD!I:I)</f>
        <v>35</v>
      </c>
      <c r="M95" t="s">
        <v>1193</v>
      </c>
      <c r="N95" t="s">
        <v>1503</v>
      </c>
      <c r="O95" t="s">
        <v>1504</v>
      </c>
      <c r="P95" t="s">
        <v>1505</v>
      </c>
      <c r="Q95" t="s">
        <v>1096</v>
      </c>
      <c r="R95" s="86">
        <v>26472.05</v>
      </c>
      <c r="S95" t="s">
        <v>1097</v>
      </c>
      <c r="U95">
        <v>0</v>
      </c>
      <c r="X95">
        <v>202322</v>
      </c>
      <c r="Y95">
        <v>202322</v>
      </c>
      <c r="Z95">
        <v>0</v>
      </c>
      <c r="AA95">
        <v>1.46905652826414E+16</v>
      </c>
      <c r="AB95" t="s">
        <v>1098</v>
      </c>
      <c r="AC95" t="s">
        <v>1123</v>
      </c>
      <c r="AD95">
        <v>1</v>
      </c>
      <c r="AI95" t="s">
        <v>1124</v>
      </c>
      <c r="AJ95" t="s">
        <v>768</v>
      </c>
      <c r="AK95" t="str">
        <f>_xlfn.XLOOKUP(E95,OBSERVACIONES!J:J,OBSERVACIONES!K:K)</f>
        <v>SUR</v>
      </c>
      <c r="AL95">
        <f>_xlfn.XLOOKUP(K95,'prelacion azalea'!E:E,'prelacion azalea'!A:A)</f>
        <v>40</v>
      </c>
      <c r="AM95" t="str">
        <f t="shared" si="1"/>
        <v>('JUSA1','Federal',1211,35,'COHUO GALAZ SILVIA RUBI','SUR',40),</v>
      </c>
    </row>
    <row r="96" spans="1:39" x14ac:dyDescent="0.25">
      <c r="A96">
        <v>4038316</v>
      </c>
      <c r="B96">
        <v>15275</v>
      </c>
      <c r="C96">
        <v>1100</v>
      </c>
      <c r="D96" t="s">
        <v>1087</v>
      </c>
      <c r="E96" t="s">
        <v>1116</v>
      </c>
      <c r="F96">
        <v>2315603246</v>
      </c>
      <c r="G96" t="s">
        <v>1506</v>
      </c>
      <c r="H96" t="s">
        <v>1090</v>
      </c>
      <c r="I96" t="s">
        <v>1091</v>
      </c>
      <c r="J96">
        <v>512091</v>
      </c>
      <c r="K96">
        <v>5171</v>
      </c>
      <c r="L96">
        <f>_xlfn.XLOOKUP(K96,BD!C:C,BD!I:I)</f>
        <v>25</v>
      </c>
      <c r="M96" t="s">
        <v>1133</v>
      </c>
      <c r="N96" t="s">
        <v>1507</v>
      </c>
      <c r="O96" t="s">
        <v>1508</v>
      </c>
      <c r="P96" t="s">
        <v>1509</v>
      </c>
      <c r="Q96" t="s">
        <v>1096</v>
      </c>
      <c r="R96" s="86">
        <v>17864.03</v>
      </c>
      <c r="S96" t="s">
        <v>1097</v>
      </c>
      <c r="U96">
        <v>0</v>
      </c>
      <c r="X96">
        <v>202322</v>
      </c>
      <c r="Y96">
        <v>202322</v>
      </c>
      <c r="Z96">
        <v>0</v>
      </c>
      <c r="AA96">
        <v>2.16900616856122E+16</v>
      </c>
      <c r="AB96" t="s">
        <v>1115</v>
      </c>
      <c r="AC96" t="s">
        <v>1099</v>
      </c>
      <c r="AD96">
        <v>1</v>
      </c>
      <c r="AI96" t="s">
        <v>1124</v>
      </c>
      <c r="AJ96" t="s">
        <v>422</v>
      </c>
      <c r="AK96" t="str">
        <f>_xlfn.XLOOKUP(E96,OBSERVACIONES!J:J,OBSERVACIONES!K:K)</f>
        <v>CENTRO</v>
      </c>
      <c r="AL96">
        <f>_xlfn.XLOOKUP(K96,'prelacion azalea'!E:E,'prelacion azalea'!A:A)</f>
        <v>42</v>
      </c>
      <c r="AM96" t="str">
        <f t="shared" si="1"/>
        <v>('HGFCP','Estatal',5171,25,'CONDE MONTALVO DAVID ELISEO','CENTRO',42),</v>
      </c>
    </row>
    <row r="97" spans="1:39" x14ac:dyDescent="0.25">
      <c r="A97">
        <v>4037997</v>
      </c>
      <c r="B97">
        <v>15271</v>
      </c>
      <c r="C97">
        <v>1100</v>
      </c>
      <c r="D97" t="s">
        <v>1087</v>
      </c>
      <c r="E97" t="s">
        <v>1125</v>
      </c>
      <c r="F97">
        <v>2315403452</v>
      </c>
      <c r="G97" t="s">
        <v>1343</v>
      </c>
      <c r="H97" t="s">
        <v>1118</v>
      </c>
      <c r="I97">
        <v>420</v>
      </c>
      <c r="J97">
        <v>509650</v>
      </c>
      <c r="K97">
        <v>1235</v>
      </c>
      <c r="L97">
        <f>_xlfn.XLOOKUP(K97,BD!C:C,BD!I:I)</f>
        <v>25</v>
      </c>
      <c r="M97" t="s">
        <v>1030</v>
      </c>
      <c r="N97" t="s">
        <v>1510</v>
      </c>
      <c r="O97" t="s">
        <v>1511</v>
      </c>
      <c r="P97" t="s">
        <v>1512</v>
      </c>
      <c r="Q97" t="s">
        <v>1096</v>
      </c>
      <c r="R97" s="86">
        <v>17648.03</v>
      </c>
      <c r="S97" t="s">
        <v>1097</v>
      </c>
      <c r="U97">
        <v>0</v>
      </c>
      <c r="X97">
        <v>202322</v>
      </c>
      <c r="Y97">
        <v>202322</v>
      </c>
      <c r="Z97">
        <v>0</v>
      </c>
      <c r="AA97">
        <v>1.46905652826496E+16</v>
      </c>
      <c r="AB97" t="s">
        <v>1098</v>
      </c>
      <c r="AC97" t="s">
        <v>1123</v>
      </c>
      <c r="AD97">
        <v>1</v>
      </c>
      <c r="AI97" t="s">
        <v>1124</v>
      </c>
      <c r="AJ97" t="s">
        <v>118</v>
      </c>
      <c r="AK97" t="str">
        <f>_xlfn.XLOOKUP(E97,OBSERVACIONES!J:J,OBSERVACIONES!K:K)</f>
        <v>SUR</v>
      </c>
      <c r="AL97">
        <f>_xlfn.XLOOKUP(K97,'prelacion azalea'!E:E,'prelacion azalea'!A:A)</f>
        <v>16</v>
      </c>
      <c r="AM97" t="str">
        <f t="shared" si="1"/>
        <v>('HGCHE','Federal',1235,25,'CONTRERAS NAVARRETE ALEJANDRA','SUR',16),</v>
      </c>
    </row>
    <row r="98" spans="1:39" x14ac:dyDescent="0.25">
      <c r="A98">
        <v>4038214</v>
      </c>
      <c r="B98">
        <v>15275</v>
      </c>
      <c r="C98">
        <v>1100</v>
      </c>
      <c r="D98" t="s">
        <v>1087</v>
      </c>
      <c r="E98" t="s">
        <v>1319</v>
      </c>
      <c r="F98">
        <v>2315403323</v>
      </c>
      <c r="G98" t="s">
        <v>1513</v>
      </c>
      <c r="H98" t="s">
        <v>1090</v>
      </c>
      <c r="I98" t="s">
        <v>1103</v>
      </c>
      <c r="J98">
        <v>512005</v>
      </c>
      <c r="K98">
        <v>5174</v>
      </c>
      <c r="L98">
        <f>_xlfn.XLOOKUP(K98,BD!C:C,BD!I:I)</f>
        <v>25</v>
      </c>
      <c r="M98" t="s">
        <v>1183</v>
      </c>
      <c r="N98" t="s">
        <v>1514</v>
      </c>
      <c r="O98" t="s">
        <v>1515</v>
      </c>
      <c r="P98" t="s">
        <v>1516</v>
      </c>
      <c r="Q98" t="s">
        <v>1096</v>
      </c>
      <c r="R98" s="86">
        <v>17864.03</v>
      </c>
      <c r="S98" t="s">
        <v>1097</v>
      </c>
      <c r="U98">
        <v>0</v>
      </c>
      <c r="X98">
        <v>202322</v>
      </c>
      <c r="Y98">
        <v>202322</v>
      </c>
      <c r="Z98">
        <v>0</v>
      </c>
      <c r="AA98">
        <v>2.16900643257308E+16</v>
      </c>
      <c r="AB98" t="s">
        <v>1115</v>
      </c>
      <c r="AC98" t="s">
        <v>1108</v>
      </c>
      <c r="AD98">
        <v>1</v>
      </c>
      <c r="AI98" t="s">
        <v>1124</v>
      </c>
      <c r="AJ98" t="s">
        <v>336</v>
      </c>
      <c r="AK98" t="str">
        <f>_xlfn.XLOOKUP(E98,OBSERVACIONES!J:J,OBSERVACIONES!K:K)</f>
        <v>SUR</v>
      </c>
      <c r="AL98">
        <f>_xlfn.XLOOKUP(K98,'prelacion azalea'!E:E,'prelacion azalea'!A:A)</f>
        <v>44</v>
      </c>
      <c r="AM98" t="str">
        <f t="shared" si="1"/>
        <v>('HMIMO','Estatal',5174,25,'CORONA ORTIZ LIGIA MARIA','SUR',44),</v>
      </c>
    </row>
    <row r="99" spans="1:39" x14ac:dyDescent="0.25">
      <c r="A99">
        <v>4038303</v>
      </c>
      <c r="B99">
        <v>15275</v>
      </c>
      <c r="C99">
        <v>1100</v>
      </c>
      <c r="D99" t="s">
        <v>1087</v>
      </c>
      <c r="E99" t="s">
        <v>1175</v>
      </c>
      <c r="F99">
        <v>2315601044</v>
      </c>
      <c r="G99" t="s">
        <v>1517</v>
      </c>
      <c r="H99" t="s">
        <v>1090</v>
      </c>
      <c r="I99" t="s">
        <v>1091</v>
      </c>
      <c r="J99">
        <v>511698</v>
      </c>
      <c r="K99">
        <v>5175</v>
      </c>
      <c r="L99">
        <f>_xlfn.XLOOKUP(K99,BD!C:C,BD!I:I)</f>
        <v>25</v>
      </c>
      <c r="M99" t="s">
        <v>1030</v>
      </c>
      <c r="N99" t="s">
        <v>1518</v>
      </c>
      <c r="O99" t="s">
        <v>1519</v>
      </c>
      <c r="P99" t="s">
        <v>1520</v>
      </c>
      <c r="Q99" t="s">
        <v>1096</v>
      </c>
      <c r="R99" s="86">
        <v>17648.03</v>
      </c>
      <c r="S99" t="s">
        <v>1097</v>
      </c>
      <c r="U99">
        <v>0</v>
      </c>
      <c r="X99">
        <v>202322</v>
      </c>
      <c r="Y99">
        <v>202322</v>
      </c>
      <c r="Z99">
        <v>0</v>
      </c>
      <c r="AA99">
        <v>1.26900266550019E+16</v>
      </c>
      <c r="AB99" t="s">
        <v>1257</v>
      </c>
      <c r="AC99" t="s">
        <v>1212</v>
      </c>
      <c r="AD99">
        <v>1</v>
      </c>
      <c r="AI99" t="s">
        <v>1124</v>
      </c>
      <c r="AJ99" t="s">
        <v>499</v>
      </c>
      <c r="AK99" t="str">
        <f>_xlfn.XLOOKUP(E99,OBSERVACIONES!J:J,OBSERVACIONES!K:K)</f>
        <v>CENTRO</v>
      </c>
      <c r="AL99">
        <f>_xlfn.XLOOKUP(K99,'prelacion azalea'!E:E,'prelacion azalea'!A:A)</f>
        <v>97</v>
      </c>
      <c r="AM99" t="str">
        <f t="shared" si="1"/>
        <v>('JUSA3','Estatal',5175,25,'CORREA PEREZ ANDRES','CENTRO',97),</v>
      </c>
    </row>
    <row r="100" spans="1:39" x14ac:dyDescent="0.25">
      <c r="A100">
        <v>4038044</v>
      </c>
      <c r="B100">
        <v>15271</v>
      </c>
      <c r="C100">
        <v>1100</v>
      </c>
      <c r="D100" t="s">
        <v>1087</v>
      </c>
      <c r="E100" t="s">
        <v>1521</v>
      </c>
      <c r="F100">
        <v>2315503609</v>
      </c>
      <c r="G100" t="s">
        <v>1522</v>
      </c>
      <c r="H100" t="s">
        <v>1118</v>
      </c>
      <c r="I100">
        <v>420</v>
      </c>
      <c r="J100">
        <v>509592</v>
      </c>
      <c r="K100">
        <v>1251</v>
      </c>
      <c r="L100">
        <f>_xlfn.XLOOKUP(K100,BD!C:C,BD!I:I)</f>
        <v>25</v>
      </c>
      <c r="M100" t="s">
        <v>1038</v>
      </c>
      <c r="N100" t="s">
        <v>1523</v>
      </c>
      <c r="O100" t="s">
        <v>1524</v>
      </c>
      <c r="P100" t="s">
        <v>1525</v>
      </c>
      <c r="Q100" t="s">
        <v>1096</v>
      </c>
      <c r="R100" s="86">
        <v>17000.03</v>
      </c>
      <c r="S100" t="s">
        <v>1097</v>
      </c>
      <c r="U100">
        <v>0</v>
      </c>
      <c r="X100">
        <v>202322</v>
      </c>
      <c r="Y100">
        <v>202322</v>
      </c>
      <c r="Z100">
        <v>0</v>
      </c>
      <c r="AA100">
        <v>2.16930405942644E+16</v>
      </c>
      <c r="AB100" t="s">
        <v>1115</v>
      </c>
      <c r="AC100" t="s">
        <v>1123</v>
      </c>
      <c r="AD100">
        <v>1</v>
      </c>
      <c r="AI100" t="s">
        <v>1124</v>
      </c>
      <c r="AJ100" t="s">
        <v>155</v>
      </c>
      <c r="AK100" t="str">
        <f>_xlfn.XLOOKUP(E100,OBSERVACIONES!J:J,OBSERVACIONES!K:K)</f>
        <v>NORTE</v>
      </c>
      <c r="AL100">
        <f>_xlfn.XLOOKUP(K100,'prelacion azalea'!E:E,'prelacion azalea'!A:A)</f>
        <v>34</v>
      </c>
      <c r="AM100" t="str">
        <f t="shared" si="1"/>
        <v>('HIIMU','Federal',1251,25,'CORONADO ROJAS ANTONIO','NORTE',34),</v>
      </c>
    </row>
    <row r="101" spans="1:39" x14ac:dyDescent="0.25">
      <c r="A101">
        <v>4038212</v>
      </c>
      <c r="B101">
        <v>15275</v>
      </c>
      <c r="C101">
        <v>1100</v>
      </c>
      <c r="D101" t="s">
        <v>1087</v>
      </c>
      <c r="E101" t="s">
        <v>1319</v>
      </c>
      <c r="F101">
        <v>2315403304</v>
      </c>
      <c r="G101" t="s">
        <v>1526</v>
      </c>
      <c r="H101" t="s">
        <v>1090</v>
      </c>
      <c r="I101" t="s">
        <v>1103</v>
      </c>
      <c r="J101">
        <v>512006</v>
      </c>
      <c r="K101">
        <v>5180</v>
      </c>
      <c r="L101">
        <f>_xlfn.XLOOKUP(K101,BD!C:C,BD!I:I)</f>
        <v>25</v>
      </c>
      <c r="M101" t="s">
        <v>1183</v>
      </c>
      <c r="N101" t="s">
        <v>1527</v>
      </c>
      <c r="O101" t="s">
        <v>1528</v>
      </c>
      <c r="P101" t="s">
        <v>1529</v>
      </c>
      <c r="Q101" t="s">
        <v>1096</v>
      </c>
      <c r="R101" s="86">
        <v>17864.03</v>
      </c>
      <c r="S101" t="s">
        <v>1097</v>
      </c>
      <c r="U101">
        <v>0</v>
      </c>
      <c r="X101">
        <v>202322</v>
      </c>
      <c r="Y101">
        <v>202322</v>
      </c>
      <c r="Z101">
        <v>0</v>
      </c>
      <c r="AA101">
        <v>1.46905653157236E+16</v>
      </c>
      <c r="AB101" t="s">
        <v>1098</v>
      </c>
      <c r="AC101" t="s">
        <v>1108</v>
      </c>
      <c r="AD101">
        <v>1</v>
      </c>
      <c r="AI101" t="s">
        <v>1124</v>
      </c>
      <c r="AJ101" t="s">
        <v>338</v>
      </c>
      <c r="AK101" t="str">
        <f>_xlfn.XLOOKUP(E101,OBSERVACIONES!J:J,OBSERVACIONES!K:K)</f>
        <v>SUR</v>
      </c>
      <c r="AL101">
        <f>_xlfn.XLOOKUP(K101,'prelacion azalea'!E:E,'prelacion azalea'!A:A)</f>
        <v>45</v>
      </c>
      <c r="AM101" t="str">
        <f t="shared" si="1"/>
        <v>('HMIMO','Estatal',5180,25,'CORONA US THELMA AMIRA','SUR',45),</v>
      </c>
    </row>
    <row r="102" spans="1:39" x14ac:dyDescent="0.25">
      <c r="A102">
        <v>4038219</v>
      </c>
      <c r="B102">
        <v>15275</v>
      </c>
      <c r="C102">
        <v>1100</v>
      </c>
      <c r="D102" t="s">
        <v>1087</v>
      </c>
      <c r="E102" t="s">
        <v>1319</v>
      </c>
      <c r="F102">
        <v>2315403332</v>
      </c>
      <c r="G102" t="s">
        <v>1530</v>
      </c>
      <c r="H102" t="s">
        <v>1090</v>
      </c>
      <c r="I102" t="s">
        <v>1103</v>
      </c>
      <c r="J102">
        <v>511886</v>
      </c>
      <c r="K102">
        <v>5181</v>
      </c>
      <c r="L102">
        <f>_xlfn.XLOOKUP(K102,BD!C:C,BD!I:I)</f>
        <v>25</v>
      </c>
      <c r="M102" t="s">
        <v>1531</v>
      </c>
      <c r="N102" t="s">
        <v>1532</v>
      </c>
      <c r="O102" t="s">
        <v>1533</v>
      </c>
      <c r="P102" t="s">
        <v>1534</v>
      </c>
      <c r="Q102" t="s">
        <v>1096</v>
      </c>
      <c r="R102" s="86">
        <v>17864.03</v>
      </c>
      <c r="S102" t="s">
        <v>1097</v>
      </c>
      <c r="U102">
        <v>0</v>
      </c>
      <c r="X102">
        <v>202322</v>
      </c>
      <c r="Y102">
        <v>202322</v>
      </c>
      <c r="Z102">
        <v>0</v>
      </c>
      <c r="AA102">
        <v>1.46905653157243E+16</v>
      </c>
      <c r="AB102" t="s">
        <v>1098</v>
      </c>
      <c r="AC102" t="s">
        <v>1108</v>
      </c>
      <c r="AD102">
        <v>1</v>
      </c>
      <c r="AI102" t="s">
        <v>1124</v>
      </c>
      <c r="AJ102" t="s">
        <v>340</v>
      </c>
      <c r="AK102" t="str">
        <f>_xlfn.XLOOKUP(E102,OBSERVACIONES!J:J,OBSERVACIONES!K:K)</f>
        <v>SUR</v>
      </c>
      <c r="AL102">
        <f>_xlfn.XLOOKUP(K102,'prelacion azalea'!E:E,'prelacion azalea'!A:A)</f>
        <v>46</v>
      </c>
      <c r="AM102" t="str">
        <f t="shared" si="1"/>
        <v>('HMIMO','Estatal',5181,25,'COPO XOOL LEYDY MARIA','SUR',46),</v>
      </c>
    </row>
    <row r="103" spans="1:39" x14ac:dyDescent="0.25">
      <c r="A103">
        <v>4038287</v>
      </c>
      <c r="B103">
        <v>15275</v>
      </c>
      <c r="C103">
        <v>1100</v>
      </c>
      <c r="D103" t="s">
        <v>1087</v>
      </c>
      <c r="E103" t="s">
        <v>1109</v>
      </c>
      <c r="F103">
        <v>2315503742</v>
      </c>
      <c r="G103" t="s">
        <v>1486</v>
      </c>
      <c r="H103" t="s">
        <v>1090</v>
      </c>
      <c r="I103" t="s">
        <v>1103</v>
      </c>
      <c r="J103">
        <v>512007</v>
      </c>
      <c r="K103">
        <v>5183</v>
      </c>
      <c r="L103">
        <f>_xlfn.XLOOKUP(K103,BD!C:C,BD!I:I)</f>
        <v>25</v>
      </c>
      <c r="M103" t="s">
        <v>1183</v>
      </c>
      <c r="N103" t="s">
        <v>1535</v>
      </c>
      <c r="O103" t="s">
        <v>1536</v>
      </c>
      <c r="P103" t="s">
        <v>1537</v>
      </c>
      <c r="Q103" t="s">
        <v>1096</v>
      </c>
      <c r="R103" s="86">
        <v>17864.03</v>
      </c>
      <c r="S103" t="s">
        <v>1097</v>
      </c>
      <c r="U103">
        <v>0</v>
      </c>
      <c r="X103">
        <v>202322</v>
      </c>
      <c r="Y103">
        <v>202322</v>
      </c>
      <c r="Z103">
        <v>0</v>
      </c>
      <c r="AA103">
        <v>2.1691063936274E+16</v>
      </c>
      <c r="AB103" t="s">
        <v>1115</v>
      </c>
      <c r="AC103" t="s">
        <v>1108</v>
      </c>
      <c r="AD103">
        <v>1</v>
      </c>
      <c r="AI103" t="s">
        <v>1124</v>
      </c>
      <c r="AJ103" t="s">
        <v>296</v>
      </c>
      <c r="AK103" t="str">
        <f>_xlfn.XLOOKUP(E103,OBSERVACIONES!J:J,OBSERVACIONES!K:K)</f>
        <v>NORTE</v>
      </c>
      <c r="AL103">
        <f>_xlfn.XLOOKUP(K103,'prelacion azalea'!E:E,'prelacion azalea'!A:A)</f>
        <v>5</v>
      </c>
      <c r="AM103" t="str">
        <f t="shared" si="1"/>
        <v>('HGCCN','Estatal',5183,25,'DE LA CRUZ CORDOVA ORLANDO','NORTE',5),</v>
      </c>
    </row>
    <row r="104" spans="1:39" x14ac:dyDescent="0.25">
      <c r="A104">
        <v>4038230</v>
      </c>
      <c r="B104">
        <v>15275</v>
      </c>
      <c r="C104">
        <v>1100</v>
      </c>
      <c r="D104" t="s">
        <v>1087</v>
      </c>
      <c r="E104" t="s">
        <v>1319</v>
      </c>
      <c r="F104">
        <v>2315403347</v>
      </c>
      <c r="G104" t="s">
        <v>1538</v>
      </c>
      <c r="H104" t="s">
        <v>1090</v>
      </c>
      <c r="I104" t="s">
        <v>1103</v>
      </c>
      <c r="J104">
        <v>511824</v>
      </c>
      <c r="K104">
        <v>5185</v>
      </c>
      <c r="L104">
        <f>_xlfn.XLOOKUP(K104,BD!C:C,BD!I:I)</f>
        <v>25</v>
      </c>
      <c r="M104" t="s">
        <v>1127</v>
      </c>
      <c r="N104" t="s">
        <v>1539</v>
      </c>
      <c r="O104" t="s">
        <v>1540</v>
      </c>
      <c r="P104" t="s">
        <v>1541</v>
      </c>
      <c r="Q104" t="s">
        <v>1096</v>
      </c>
      <c r="R104" s="86">
        <v>17760.71</v>
      </c>
      <c r="S104" t="s">
        <v>1097</v>
      </c>
      <c r="U104">
        <v>0</v>
      </c>
      <c r="X104">
        <v>202322</v>
      </c>
      <c r="Y104">
        <v>202322</v>
      </c>
      <c r="Z104">
        <v>0</v>
      </c>
      <c r="AA104">
        <v>1.46905653157279E+16</v>
      </c>
      <c r="AB104" t="s">
        <v>1098</v>
      </c>
      <c r="AC104" t="s">
        <v>1108</v>
      </c>
      <c r="AD104">
        <v>1</v>
      </c>
      <c r="AI104" t="s">
        <v>1124</v>
      </c>
      <c r="AJ104" t="s">
        <v>342</v>
      </c>
      <c r="AK104" t="str">
        <f>_xlfn.XLOOKUP(E104,OBSERVACIONES!J:J,OBSERVACIONES!K:K)</f>
        <v>SUR</v>
      </c>
      <c r="AL104">
        <f>_xlfn.XLOOKUP(K104,'prelacion azalea'!E:E,'prelacion azalea'!A:A)</f>
        <v>47</v>
      </c>
      <c r="AM104" t="str">
        <f t="shared" si="1"/>
        <v>('HMIMO','Estatal',5185,25,'CUELLAR FLORES VICTORIA','SUR',47),</v>
      </c>
    </row>
    <row r="105" spans="1:39" x14ac:dyDescent="0.25">
      <c r="A105">
        <v>4037875</v>
      </c>
      <c r="B105">
        <v>15271</v>
      </c>
      <c r="C105">
        <v>1100</v>
      </c>
      <c r="D105" t="s">
        <v>1087</v>
      </c>
      <c r="E105" t="s">
        <v>1154</v>
      </c>
      <c r="F105">
        <v>2315400000</v>
      </c>
      <c r="G105" t="s">
        <v>1404</v>
      </c>
      <c r="H105" t="s">
        <v>1118</v>
      </c>
      <c r="I105">
        <v>420</v>
      </c>
      <c r="J105">
        <v>510848</v>
      </c>
      <c r="K105">
        <v>1315</v>
      </c>
      <c r="L105">
        <f>_xlfn.XLOOKUP(K105,BD!C:C,BD!I:I)</f>
        <v>35</v>
      </c>
      <c r="M105" t="s">
        <v>1219</v>
      </c>
      <c r="N105" t="s">
        <v>1542</v>
      </c>
      <c r="O105" t="s">
        <v>1543</v>
      </c>
      <c r="P105" t="s">
        <v>1544</v>
      </c>
      <c r="Q105" t="s">
        <v>1096</v>
      </c>
      <c r="R105" s="86">
        <v>26472.05</v>
      </c>
      <c r="S105" t="s">
        <v>1097</v>
      </c>
      <c r="U105">
        <v>0</v>
      </c>
      <c r="X105">
        <v>202322</v>
      </c>
      <c r="Y105">
        <v>202322</v>
      </c>
      <c r="Z105">
        <v>0</v>
      </c>
      <c r="AA105">
        <v>1.46905652826739E+16</v>
      </c>
      <c r="AB105" t="s">
        <v>1098</v>
      </c>
      <c r="AC105" t="s">
        <v>1207</v>
      </c>
      <c r="AD105">
        <v>1</v>
      </c>
      <c r="AI105" t="s">
        <v>1124</v>
      </c>
      <c r="AJ105" t="s">
        <v>770</v>
      </c>
      <c r="AK105" t="str">
        <f>_xlfn.XLOOKUP(E105,OBSERVACIONES!J:J,OBSERVACIONES!K:K)</f>
        <v>SUR</v>
      </c>
      <c r="AL105">
        <f>_xlfn.XLOOKUP(K105,'prelacion azalea'!E:E,'prelacion azalea'!A:A)</f>
        <v>41</v>
      </c>
      <c r="AM105" t="str">
        <f t="shared" si="1"/>
        <v>('JUSA1','Federal',1315,35,'CRUZ MORENO ANA ROSILIA CANDELARIA','SUR',41),</v>
      </c>
    </row>
    <row r="106" spans="1:39" x14ac:dyDescent="0.25">
      <c r="A106">
        <v>4038023</v>
      </c>
      <c r="B106">
        <v>15271</v>
      </c>
      <c r="C106">
        <v>1100</v>
      </c>
      <c r="D106" t="s">
        <v>1087</v>
      </c>
      <c r="E106" t="s">
        <v>1131</v>
      </c>
      <c r="F106">
        <v>2315502013</v>
      </c>
      <c r="G106" t="s">
        <v>1545</v>
      </c>
      <c r="H106" t="s">
        <v>1118</v>
      </c>
      <c r="I106">
        <v>420</v>
      </c>
      <c r="J106">
        <v>510048</v>
      </c>
      <c r="K106">
        <v>1321</v>
      </c>
      <c r="L106">
        <f>_xlfn.XLOOKUP(K106,BD!C:C,BD!I:I)</f>
        <v>30</v>
      </c>
      <c r="M106" t="s">
        <v>1193</v>
      </c>
      <c r="N106" t="s">
        <v>1546</v>
      </c>
      <c r="O106" t="s">
        <v>1547</v>
      </c>
      <c r="P106" t="s">
        <v>1548</v>
      </c>
      <c r="Q106" t="s">
        <v>1096</v>
      </c>
      <c r="R106" s="86">
        <v>22060.01</v>
      </c>
      <c r="S106" t="s">
        <v>1097</v>
      </c>
      <c r="U106">
        <v>0</v>
      </c>
      <c r="X106">
        <v>202322</v>
      </c>
      <c r="Y106">
        <v>202322</v>
      </c>
      <c r="Z106">
        <v>0</v>
      </c>
      <c r="AA106">
        <v>1.46915652826752E+16</v>
      </c>
      <c r="AB106" t="s">
        <v>1098</v>
      </c>
      <c r="AC106" t="s">
        <v>1123</v>
      </c>
      <c r="AD106">
        <v>1</v>
      </c>
      <c r="AI106" t="s">
        <v>1124</v>
      </c>
      <c r="AJ106" t="s">
        <v>641</v>
      </c>
      <c r="AK106" t="str">
        <f>_xlfn.XLOOKUP(E106,OBSERVACIONES!J:J,OBSERVACIONES!K:K)</f>
        <v>NORTE</v>
      </c>
      <c r="AL106">
        <f>_xlfn.XLOOKUP(K106,'prelacion azalea'!E:E,'prelacion azalea'!A:A)</f>
        <v>58</v>
      </c>
      <c r="AM106" t="str">
        <f t="shared" si="1"/>
        <v>('JUSA2','Federal',1321,30,'CRUZ MORALES JOSE','NORTE',58),</v>
      </c>
    </row>
    <row r="107" spans="1:39" x14ac:dyDescent="0.25">
      <c r="A107">
        <v>4038181</v>
      </c>
      <c r="B107">
        <v>15275</v>
      </c>
      <c r="C107">
        <v>1100</v>
      </c>
      <c r="D107" t="s">
        <v>1087</v>
      </c>
      <c r="E107" t="s">
        <v>1101</v>
      </c>
      <c r="F107">
        <v>2315070202</v>
      </c>
      <c r="G107" t="s">
        <v>1494</v>
      </c>
      <c r="H107" t="s">
        <v>1090</v>
      </c>
      <c r="I107" t="s">
        <v>1103</v>
      </c>
      <c r="J107">
        <v>511995</v>
      </c>
      <c r="K107">
        <v>5193</v>
      </c>
      <c r="L107">
        <f>_xlfn.XLOOKUP(K107,BD!C:C,BD!I:I)</f>
        <v>25</v>
      </c>
      <c r="M107" t="s">
        <v>1183</v>
      </c>
      <c r="N107" t="s">
        <v>1549</v>
      </c>
      <c r="O107" t="s">
        <v>1550</v>
      </c>
      <c r="P107" t="s">
        <v>1551</v>
      </c>
      <c r="Q107" t="s">
        <v>1096</v>
      </c>
      <c r="R107" s="86">
        <v>17864.03</v>
      </c>
      <c r="S107" t="s">
        <v>1097</v>
      </c>
      <c r="U107">
        <v>0</v>
      </c>
      <c r="X107">
        <v>202322</v>
      </c>
      <c r="Y107">
        <v>202322</v>
      </c>
      <c r="Z107">
        <v>0</v>
      </c>
      <c r="AA107">
        <v>1.2690015034467E+16</v>
      </c>
      <c r="AB107" t="s">
        <v>1257</v>
      </c>
      <c r="AC107" t="s">
        <v>1108</v>
      </c>
      <c r="AD107">
        <v>1</v>
      </c>
      <c r="AI107" t="s">
        <v>1124</v>
      </c>
      <c r="AJ107" t="s">
        <v>378</v>
      </c>
      <c r="AK107" t="str">
        <f>_xlfn.XLOOKUP(E107,OBSERVACIONES!J:J,OBSERVACIONES!K:K)</f>
        <v>SUR</v>
      </c>
      <c r="AL107">
        <f>_xlfn.XLOOKUP(K107,'prelacion azalea'!E:E,'prelacion azalea'!A:A)</f>
        <v>115</v>
      </c>
      <c r="AM107" t="str">
        <f t="shared" si="1"/>
        <v>('OFCEN','Estatal',5193,25,'DIAZ FERNANDEZ ALONSO','SUR',115),</v>
      </c>
    </row>
    <row r="108" spans="1:39" x14ac:dyDescent="0.25">
      <c r="A108">
        <v>4038302</v>
      </c>
      <c r="B108">
        <v>15275</v>
      </c>
      <c r="C108">
        <v>1100</v>
      </c>
      <c r="D108" t="s">
        <v>1087</v>
      </c>
      <c r="E108" t="s">
        <v>1175</v>
      </c>
      <c r="F108">
        <v>2315601037</v>
      </c>
      <c r="G108" t="s">
        <v>1392</v>
      </c>
      <c r="H108" t="s">
        <v>1090</v>
      </c>
      <c r="I108" t="s">
        <v>1091</v>
      </c>
      <c r="J108">
        <v>511699</v>
      </c>
      <c r="K108">
        <v>5194</v>
      </c>
      <c r="L108">
        <f>_xlfn.XLOOKUP(K108,BD!C:C,BD!I:I)</f>
        <v>25</v>
      </c>
      <c r="M108" t="s">
        <v>1030</v>
      </c>
      <c r="N108" t="s">
        <v>1552</v>
      </c>
      <c r="O108" t="s">
        <v>1553</v>
      </c>
      <c r="P108" t="s">
        <v>1554</v>
      </c>
      <c r="Q108" t="s">
        <v>1096</v>
      </c>
      <c r="R108" s="86">
        <v>17648.03</v>
      </c>
      <c r="S108" t="s">
        <v>1097</v>
      </c>
      <c r="U108">
        <v>0</v>
      </c>
      <c r="X108">
        <v>202322</v>
      </c>
      <c r="Y108">
        <v>202322</v>
      </c>
      <c r="Z108">
        <v>0</v>
      </c>
      <c r="AA108">
        <v>2.16900617086831E+16</v>
      </c>
      <c r="AB108" t="s">
        <v>1115</v>
      </c>
      <c r="AC108" t="s">
        <v>1212</v>
      </c>
      <c r="AD108">
        <v>1</v>
      </c>
      <c r="AI108" t="s">
        <v>1124</v>
      </c>
      <c r="AJ108" t="s">
        <v>501</v>
      </c>
      <c r="AK108" t="str">
        <f>_xlfn.XLOOKUP(E108,OBSERVACIONES!J:J,OBSERVACIONES!K:K)</f>
        <v>CENTRO</v>
      </c>
      <c r="AL108">
        <f>_xlfn.XLOOKUP(K108,'prelacion azalea'!E:E,'prelacion azalea'!A:A)</f>
        <v>98</v>
      </c>
      <c r="AM108" t="str">
        <f t="shared" si="1"/>
        <v>('JUSA3','Estatal',5194,25,'DIAZ HERNANDEZ JORGE LUIS','CENTRO',98),</v>
      </c>
    </row>
    <row r="109" spans="1:39" x14ac:dyDescent="0.25">
      <c r="A109">
        <v>4038077</v>
      </c>
      <c r="B109">
        <v>15271</v>
      </c>
      <c r="C109">
        <v>1100</v>
      </c>
      <c r="D109" t="s">
        <v>1087</v>
      </c>
      <c r="E109" t="s">
        <v>1282</v>
      </c>
      <c r="F109">
        <v>2315504862</v>
      </c>
      <c r="G109" t="s">
        <v>1555</v>
      </c>
      <c r="H109" t="s">
        <v>1118</v>
      </c>
      <c r="I109">
        <v>420</v>
      </c>
      <c r="J109">
        <v>510755</v>
      </c>
      <c r="K109">
        <v>1402</v>
      </c>
      <c r="L109">
        <f>_xlfn.XLOOKUP(K109,BD!C:C,BD!I:I)</f>
        <v>30</v>
      </c>
      <c r="M109" t="s">
        <v>1193</v>
      </c>
      <c r="N109" t="s">
        <v>1556</v>
      </c>
      <c r="O109" t="s">
        <v>1557</v>
      </c>
      <c r="P109" t="s">
        <v>1558</v>
      </c>
      <c r="Q109" t="s">
        <v>1096</v>
      </c>
      <c r="R109" s="86">
        <v>22060.01</v>
      </c>
      <c r="S109" t="s">
        <v>1097</v>
      </c>
      <c r="U109">
        <v>0</v>
      </c>
      <c r="X109">
        <v>202322</v>
      </c>
      <c r="Y109">
        <v>202322</v>
      </c>
      <c r="Z109">
        <v>0</v>
      </c>
      <c r="AA109">
        <v>2.1694063374986E+16</v>
      </c>
      <c r="AB109" t="s">
        <v>1115</v>
      </c>
      <c r="AC109" t="s">
        <v>1123</v>
      </c>
      <c r="AD109">
        <v>1</v>
      </c>
      <c r="AI109" t="s">
        <v>1124</v>
      </c>
      <c r="AJ109" t="s">
        <v>593</v>
      </c>
      <c r="AK109" t="str">
        <f>_xlfn.XLOOKUP(E109,OBSERVACIONES!J:J,OBSERVACIONES!K:K)</f>
        <v>NORTE</v>
      </c>
      <c r="AL109">
        <f>_xlfn.XLOOKUP(K109,'prelacion azalea'!E:E,'prelacion azalea'!A:A)</f>
        <v>33</v>
      </c>
      <c r="AM109" t="str">
        <f t="shared" si="1"/>
        <v>('HIPDC','Federal',1402,30,'DIEGUEZ MONTES ELSA','NORTE',33),</v>
      </c>
    </row>
    <row r="110" spans="1:39" x14ac:dyDescent="0.25">
      <c r="A110">
        <v>4038290</v>
      </c>
      <c r="B110">
        <v>15275</v>
      </c>
      <c r="C110">
        <v>1100</v>
      </c>
      <c r="D110" t="s">
        <v>1087</v>
      </c>
      <c r="E110" t="s">
        <v>1109</v>
      </c>
      <c r="F110">
        <v>2315503757</v>
      </c>
      <c r="G110" t="s">
        <v>1559</v>
      </c>
      <c r="H110" t="s">
        <v>1090</v>
      </c>
      <c r="I110" t="s">
        <v>1091</v>
      </c>
      <c r="J110">
        <v>511733</v>
      </c>
      <c r="K110">
        <v>5195</v>
      </c>
      <c r="L110">
        <f>_xlfn.XLOOKUP(K110,BD!C:C,BD!I:I)</f>
        <v>25</v>
      </c>
      <c r="M110" t="s">
        <v>1030</v>
      </c>
      <c r="N110" t="s">
        <v>1560</v>
      </c>
      <c r="O110" t="s">
        <v>1561</v>
      </c>
      <c r="P110" t="s">
        <v>1562</v>
      </c>
      <c r="Q110" t="s">
        <v>1096</v>
      </c>
      <c r="R110" s="86">
        <v>17648.03</v>
      </c>
      <c r="S110" t="s">
        <v>1097</v>
      </c>
      <c r="U110">
        <v>0</v>
      </c>
      <c r="X110">
        <v>202322</v>
      </c>
      <c r="Y110">
        <v>202322</v>
      </c>
      <c r="Z110">
        <v>0</v>
      </c>
      <c r="AA110">
        <v>2.16910639362603E+16</v>
      </c>
      <c r="AB110" t="s">
        <v>1115</v>
      </c>
      <c r="AC110" t="s">
        <v>1212</v>
      </c>
      <c r="AD110">
        <v>1</v>
      </c>
      <c r="AI110" t="s">
        <v>1124</v>
      </c>
      <c r="AJ110" t="s">
        <v>388</v>
      </c>
      <c r="AK110" t="str">
        <f>_xlfn.XLOOKUP(E110,OBSERVACIONES!J:J,OBSERVACIONES!K:K)</f>
        <v>NORTE</v>
      </c>
      <c r="AL110">
        <f>_xlfn.XLOOKUP(K110,'prelacion azalea'!E:E,'prelacion azalea'!A:A)</f>
        <v>9</v>
      </c>
      <c r="AM110" t="str">
        <f t="shared" si="1"/>
        <v>('HGCCN','Estatal',5195,25,'DIAZ MACHUCA JOSE RAFAEL','NORTE',9),</v>
      </c>
    </row>
    <row r="111" spans="1:39" x14ac:dyDescent="0.25">
      <c r="A111">
        <v>4038129</v>
      </c>
      <c r="B111">
        <v>15271</v>
      </c>
      <c r="C111">
        <v>1100</v>
      </c>
      <c r="D111" t="s">
        <v>1087</v>
      </c>
      <c r="E111" t="s">
        <v>1563</v>
      </c>
      <c r="F111">
        <v>2315603330</v>
      </c>
      <c r="G111" t="s">
        <v>1564</v>
      </c>
      <c r="H111" t="s">
        <v>1118</v>
      </c>
      <c r="I111">
        <v>420</v>
      </c>
      <c r="J111">
        <v>510979</v>
      </c>
      <c r="K111">
        <v>1410</v>
      </c>
      <c r="L111">
        <f>_xlfn.XLOOKUP(K111,BD!C:C,BD!I:I)</f>
        <v>30</v>
      </c>
      <c r="M111" t="s">
        <v>1198</v>
      </c>
      <c r="N111" t="s">
        <v>1565</v>
      </c>
      <c r="O111" t="s">
        <v>1566</v>
      </c>
      <c r="P111" t="s">
        <v>1567</v>
      </c>
      <c r="Q111" t="s">
        <v>1096</v>
      </c>
      <c r="R111" s="86">
        <v>22330.04</v>
      </c>
      <c r="S111" t="s">
        <v>1097</v>
      </c>
      <c r="U111">
        <v>0</v>
      </c>
      <c r="X111">
        <v>202322</v>
      </c>
      <c r="Y111">
        <v>202322</v>
      </c>
      <c r="Z111">
        <v>0</v>
      </c>
      <c r="AA111">
        <v>1.26900266549974E+16</v>
      </c>
      <c r="AB111" t="s">
        <v>1257</v>
      </c>
      <c r="AC111" t="s">
        <v>1123</v>
      </c>
      <c r="AD111">
        <v>1</v>
      </c>
      <c r="AI111" t="s">
        <v>1124</v>
      </c>
      <c r="AJ111" t="s">
        <v>597</v>
      </c>
      <c r="AK111" t="str">
        <f>_xlfn.XLOOKUP(E111,OBSERVACIONES!J:J,OBSERVACIONES!K:K)</f>
        <v>CENTRO</v>
      </c>
      <c r="AL111">
        <f>_xlfn.XLOOKUP(K111,'prelacion azalea'!E:E,'prelacion azalea'!A:A)</f>
        <v>35</v>
      </c>
      <c r="AM111" t="str">
        <f t="shared" si="1"/>
        <v>('HIJMM','Federal',1410,30,'DIAZ PERERA MARIA TIMOTEA DEL ROSARIO','CENTRO',35),</v>
      </c>
    </row>
    <row r="112" spans="1:39" x14ac:dyDescent="0.25">
      <c r="A112">
        <v>4038268</v>
      </c>
      <c r="B112">
        <v>15275</v>
      </c>
      <c r="C112">
        <v>1100</v>
      </c>
      <c r="D112" t="s">
        <v>1087</v>
      </c>
      <c r="E112" t="s">
        <v>1131</v>
      </c>
      <c r="F112">
        <v>2315502015</v>
      </c>
      <c r="G112" t="s">
        <v>1568</v>
      </c>
      <c r="H112" t="s">
        <v>1090</v>
      </c>
      <c r="I112" t="s">
        <v>1091</v>
      </c>
      <c r="J112">
        <v>511885</v>
      </c>
      <c r="K112">
        <v>5197</v>
      </c>
      <c r="L112">
        <f>_xlfn.XLOOKUP(K112,BD!C:C,BD!I:I)</f>
        <v>25</v>
      </c>
      <c r="M112" t="s">
        <v>1531</v>
      </c>
      <c r="N112" t="s">
        <v>1569</v>
      </c>
      <c r="O112" t="s">
        <v>1570</v>
      </c>
      <c r="P112" t="s">
        <v>1571</v>
      </c>
      <c r="Q112" t="s">
        <v>1096</v>
      </c>
      <c r="R112" s="86">
        <v>17864.03</v>
      </c>
      <c r="S112" t="s">
        <v>1097</v>
      </c>
      <c r="U112">
        <v>0</v>
      </c>
      <c r="X112">
        <v>202322</v>
      </c>
      <c r="Y112">
        <v>202322</v>
      </c>
      <c r="Z112">
        <v>0</v>
      </c>
      <c r="AA112">
        <v>1.46915653157437E+16</v>
      </c>
      <c r="AB112" t="s">
        <v>1098</v>
      </c>
      <c r="AC112" t="s">
        <v>1099</v>
      </c>
      <c r="AD112">
        <v>1</v>
      </c>
      <c r="AI112" t="s">
        <v>1124</v>
      </c>
      <c r="AJ112" t="s">
        <v>464</v>
      </c>
      <c r="AK112" t="str">
        <f>_xlfn.XLOOKUP(E112,OBSERVACIONES!J:J,OBSERVACIONES!K:K)</f>
        <v>NORTE</v>
      </c>
      <c r="AL112">
        <f>_xlfn.XLOOKUP(K112,'prelacion azalea'!E:E,'prelacion azalea'!A:A)</f>
        <v>80</v>
      </c>
      <c r="AM112" t="str">
        <f t="shared" si="1"/>
        <v>('JUSA2','Estatal',5197,25,'DORANTES CHE JOSE MANUEL JESUS','NORTE',80),</v>
      </c>
    </row>
    <row r="113" spans="1:39" x14ac:dyDescent="0.25">
      <c r="A113">
        <v>4037983</v>
      </c>
      <c r="B113">
        <v>15271</v>
      </c>
      <c r="C113">
        <v>1100</v>
      </c>
      <c r="D113" t="s">
        <v>1087</v>
      </c>
      <c r="E113" t="s">
        <v>1125</v>
      </c>
      <c r="F113">
        <v>2315403449</v>
      </c>
      <c r="G113" t="s">
        <v>1167</v>
      </c>
      <c r="H113" t="s">
        <v>1118</v>
      </c>
      <c r="I113">
        <v>420</v>
      </c>
      <c r="J113">
        <v>510005</v>
      </c>
      <c r="K113">
        <v>1428</v>
      </c>
      <c r="L113">
        <f>_xlfn.XLOOKUP(K113,BD!C:C,BD!I:I)</f>
        <v>25</v>
      </c>
      <c r="M113" t="s">
        <v>1242</v>
      </c>
      <c r="N113" t="s">
        <v>1572</v>
      </c>
      <c r="O113" t="s">
        <v>1573</v>
      </c>
      <c r="P113" t="s">
        <v>1574</v>
      </c>
      <c r="Q113" t="s">
        <v>1096</v>
      </c>
      <c r="R113" s="86">
        <v>17648.03</v>
      </c>
      <c r="S113" t="s">
        <v>1097</v>
      </c>
      <c r="U113">
        <v>0</v>
      </c>
      <c r="X113">
        <v>202322</v>
      </c>
      <c r="Y113">
        <v>202322</v>
      </c>
      <c r="Z113">
        <v>0</v>
      </c>
      <c r="AA113">
        <v>1.46905652827092E+16</v>
      </c>
      <c r="AB113" t="s">
        <v>1098</v>
      </c>
      <c r="AC113" t="s">
        <v>1575</v>
      </c>
      <c r="AD113">
        <v>1</v>
      </c>
      <c r="AI113" t="s">
        <v>1124</v>
      </c>
      <c r="AJ113" t="s">
        <v>122</v>
      </c>
      <c r="AK113" t="str">
        <f>_xlfn.XLOOKUP(E113,OBSERVACIONES!J:J,OBSERVACIONES!K:K)</f>
        <v>SUR</v>
      </c>
      <c r="AL113">
        <f>_xlfn.XLOOKUP(K113,'prelacion azalea'!E:E,'prelacion azalea'!A:A)</f>
        <v>18</v>
      </c>
      <c r="AM113" t="str">
        <f t="shared" si="1"/>
        <v>('HGCHE','Federal',1428,25,'DOMINGUEZ ITZA VILMA','SUR',18),</v>
      </c>
    </row>
    <row r="114" spans="1:39" x14ac:dyDescent="0.25">
      <c r="A114">
        <v>4038267</v>
      </c>
      <c r="B114">
        <v>15275</v>
      </c>
      <c r="C114">
        <v>1100</v>
      </c>
      <c r="D114" t="s">
        <v>1087</v>
      </c>
      <c r="E114" t="s">
        <v>1131</v>
      </c>
      <c r="F114">
        <v>2315502015</v>
      </c>
      <c r="G114" t="s">
        <v>1568</v>
      </c>
      <c r="H114" t="s">
        <v>1090</v>
      </c>
      <c r="I114" t="s">
        <v>1103</v>
      </c>
      <c r="J114">
        <v>511807</v>
      </c>
      <c r="K114">
        <v>5198</v>
      </c>
      <c r="L114">
        <f>_xlfn.XLOOKUP(K114,BD!C:C,BD!I:I)</f>
        <v>25</v>
      </c>
      <c r="M114" t="s">
        <v>1127</v>
      </c>
      <c r="N114" t="s">
        <v>1576</v>
      </c>
      <c r="O114" t="s">
        <v>1577</v>
      </c>
      <c r="P114" t="s">
        <v>1578</v>
      </c>
      <c r="Q114" t="s">
        <v>1096</v>
      </c>
      <c r="R114" s="86">
        <v>17760.71</v>
      </c>
      <c r="S114" t="s">
        <v>1097</v>
      </c>
      <c r="U114">
        <v>0</v>
      </c>
      <c r="X114">
        <v>202322</v>
      </c>
      <c r="Y114">
        <v>202322</v>
      </c>
      <c r="Z114">
        <v>0</v>
      </c>
      <c r="AA114">
        <v>2.16910639922016E+16</v>
      </c>
      <c r="AB114" t="s">
        <v>1115</v>
      </c>
      <c r="AC114" t="s">
        <v>1108</v>
      </c>
      <c r="AD114">
        <v>1</v>
      </c>
      <c r="AI114" t="s">
        <v>1124</v>
      </c>
      <c r="AJ114" t="s">
        <v>362</v>
      </c>
      <c r="AK114" t="str">
        <f>_xlfn.XLOOKUP(E114,OBSERVACIONES!J:J,OBSERVACIONES!K:K)</f>
        <v>NORTE</v>
      </c>
      <c r="AL114">
        <f>_xlfn.XLOOKUP(K114,'prelacion azalea'!E:E,'prelacion azalea'!A:A)</f>
        <v>71</v>
      </c>
      <c r="AM114" t="str">
        <f t="shared" si="1"/>
        <v>('JUSA2','Estatal',5198,25,'DORANTES PACHECO ALVARO','NORTE',71),</v>
      </c>
    </row>
    <row r="115" spans="1:39" x14ac:dyDescent="0.25">
      <c r="A115">
        <v>4038031</v>
      </c>
      <c r="B115">
        <v>15271</v>
      </c>
      <c r="C115">
        <v>1100</v>
      </c>
      <c r="D115" t="s">
        <v>1087</v>
      </c>
      <c r="E115" t="s">
        <v>1131</v>
      </c>
      <c r="F115">
        <v>2315503100</v>
      </c>
      <c r="G115" t="s">
        <v>1137</v>
      </c>
      <c r="H115" t="s">
        <v>1118</v>
      </c>
      <c r="I115">
        <v>420</v>
      </c>
      <c r="J115">
        <v>509970</v>
      </c>
      <c r="K115">
        <v>1468</v>
      </c>
      <c r="L115">
        <f>_xlfn.XLOOKUP(K115,BD!C:C,BD!I:I)</f>
        <v>25</v>
      </c>
      <c r="M115" t="s">
        <v>1468</v>
      </c>
      <c r="N115" t="s">
        <v>1579</v>
      </c>
      <c r="O115" t="s">
        <v>1580</v>
      </c>
      <c r="P115" t="s">
        <v>1581</v>
      </c>
      <c r="Q115" t="s">
        <v>1096</v>
      </c>
      <c r="R115" s="86">
        <v>17864.03</v>
      </c>
      <c r="S115" t="s">
        <v>1097</v>
      </c>
      <c r="U115">
        <v>0</v>
      </c>
      <c r="X115">
        <v>202322</v>
      </c>
      <c r="Y115">
        <v>202322</v>
      </c>
      <c r="Z115">
        <v>0</v>
      </c>
      <c r="AA115">
        <v>1.46915652827134E+16</v>
      </c>
      <c r="AB115" t="s">
        <v>1098</v>
      </c>
      <c r="AC115" t="s">
        <v>1207</v>
      </c>
      <c r="AD115">
        <v>1</v>
      </c>
      <c r="AI115" t="s">
        <v>1124</v>
      </c>
      <c r="AJ115" t="s">
        <v>227</v>
      </c>
      <c r="AK115" t="str">
        <f>_xlfn.XLOOKUP(E115,OBSERVACIONES!J:J,OBSERVACIONES!K:K)</f>
        <v>NORTE</v>
      </c>
      <c r="AL115">
        <f>_xlfn.XLOOKUP(K115,'prelacion azalea'!E:E,'prelacion azalea'!A:A)</f>
        <v>69</v>
      </c>
      <c r="AM115" t="str">
        <f t="shared" si="1"/>
        <v>('JUSA2','Federal',1468,25,'DZUL DOMENZAIN JOSE BENITO','NORTE',69),</v>
      </c>
    </row>
    <row r="116" spans="1:39" x14ac:dyDescent="0.25">
      <c r="A116">
        <v>4037933</v>
      </c>
      <c r="B116">
        <v>15271</v>
      </c>
      <c r="C116">
        <v>1100</v>
      </c>
      <c r="D116" t="s">
        <v>1087</v>
      </c>
      <c r="E116" t="s">
        <v>1154</v>
      </c>
      <c r="F116">
        <v>2315402006</v>
      </c>
      <c r="G116" t="s">
        <v>1582</v>
      </c>
      <c r="H116" t="s">
        <v>1118</v>
      </c>
      <c r="I116">
        <v>420</v>
      </c>
      <c r="J116">
        <v>510766</v>
      </c>
      <c r="K116">
        <v>1485</v>
      </c>
      <c r="L116">
        <f>_xlfn.XLOOKUP(K116,BD!C:C,BD!I:I)</f>
        <v>35</v>
      </c>
      <c r="M116" t="s">
        <v>1219</v>
      </c>
      <c r="N116" t="s">
        <v>1583</v>
      </c>
      <c r="O116" t="s">
        <v>1584</v>
      </c>
      <c r="P116" t="s">
        <v>1585</v>
      </c>
      <c r="Q116" t="s">
        <v>1096</v>
      </c>
      <c r="R116" s="86">
        <v>26472.05</v>
      </c>
      <c r="S116" t="s">
        <v>1097</v>
      </c>
      <c r="U116">
        <v>0</v>
      </c>
      <c r="X116">
        <v>202322</v>
      </c>
      <c r="Y116">
        <v>202322</v>
      </c>
      <c r="Z116">
        <v>0</v>
      </c>
      <c r="AA116">
        <v>1.46905652827153E+16</v>
      </c>
      <c r="AB116" t="s">
        <v>1098</v>
      </c>
      <c r="AC116" t="s">
        <v>1123</v>
      </c>
      <c r="AD116">
        <v>1</v>
      </c>
      <c r="AI116" t="s">
        <v>1124</v>
      </c>
      <c r="AJ116" t="s">
        <v>774</v>
      </c>
      <c r="AK116" t="str">
        <f>_xlfn.XLOOKUP(E116,OBSERVACIONES!J:J,OBSERVACIONES!K:K)</f>
        <v>SUR</v>
      </c>
      <c r="AL116">
        <f>_xlfn.XLOOKUP(K116,'prelacion azalea'!E:E,'prelacion azalea'!A:A)</f>
        <v>43</v>
      </c>
      <c r="AM116" t="str">
        <f t="shared" si="1"/>
        <v>('JUSA1','Federal',1485,35,'DURAN PADILLA SERGIO ENRIQUE','SUR',43),</v>
      </c>
    </row>
    <row r="117" spans="1:39" x14ac:dyDescent="0.25">
      <c r="A117">
        <v>4038177</v>
      </c>
      <c r="B117">
        <v>15275</v>
      </c>
      <c r="C117">
        <v>1100</v>
      </c>
      <c r="D117" t="s">
        <v>1087</v>
      </c>
      <c r="E117" t="s">
        <v>1101</v>
      </c>
      <c r="F117">
        <v>2315040000</v>
      </c>
      <c r="G117" t="s">
        <v>1586</v>
      </c>
      <c r="H117" t="s">
        <v>1090</v>
      </c>
      <c r="I117" t="s">
        <v>1103</v>
      </c>
      <c r="J117">
        <v>512032</v>
      </c>
      <c r="K117">
        <v>5202</v>
      </c>
      <c r="L117">
        <f>_xlfn.XLOOKUP(K117,BD!C:C,BD!I:I)</f>
        <v>25</v>
      </c>
      <c r="M117" t="s">
        <v>1198</v>
      </c>
      <c r="N117" t="s">
        <v>1587</v>
      </c>
      <c r="O117" t="s">
        <v>1588</v>
      </c>
      <c r="P117" t="s">
        <v>1589</v>
      </c>
      <c r="Q117" t="s">
        <v>1096</v>
      </c>
      <c r="R117" s="86">
        <v>17864.03</v>
      </c>
      <c r="S117" t="s">
        <v>1097</v>
      </c>
      <c r="U117">
        <v>0</v>
      </c>
      <c r="X117">
        <v>202322</v>
      </c>
      <c r="Y117">
        <v>202322</v>
      </c>
      <c r="Z117">
        <v>0</v>
      </c>
      <c r="AA117">
        <v>2.16900637611274E+16</v>
      </c>
      <c r="AB117" t="s">
        <v>1115</v>
      </c>
      <c r="AC117" t="s">
        <v>1108</v>
      </c>
      <c r="AD117">
        <v>1</v>
      </c>
      <c r="AI117" t="s">
        <v>1124</v>
      </c>
      <c r="AJ117" t="s">
        <v>380</v>
      </c>
      <c r="AK117" t="str">
        <f>_xlfn.XLOOKUP(E117,OBSERVACIONES!J:J,OBSERVACIONES!K:K)</f>
        <v>SUR</v>
      </c>
      <c r="AL117">
        <f>_xlfn.XLOOKUP(K117,'prelacion azalea'!E:E,'prelacion azalea'!A:A)</f>
        <v>116</v>
      </c>
      <c r="AM117" t="str">
        <f t="shared" si="1"/>
        <v>('OFCEN','Estatal',5202,25,'DUARTE SABIDO ALEJANDRA','SUR',116),</v>
      </c>
    </row>
    <row r="118" spans="1:39" x14ac:dyDescent="0.25">
      <c r="A118">
        <v>4037904</v>
      </c>
      <c r="B118">
        <v>15271</v>
      </c>
      <c r="C118">
        <v>1100</v>
      </c>
      <c r="D118" t="s">
        <v>1087</v>
      </c>
      <c r="E118" t="s">
        <v>1154</v>
      </c>
      <c r="F118">
        <v>2315401021</v>
      </c>
      <c r="G118" t="s">
        <v>1590</v>
      </c>
      <c r="H118" t="s">
        <v>1118</v>
      </c>
      <c r="I118">
        <v>420</v>
      </c>
      <c r="J118">
        <v>510752</v>
      </c>
      <c r="K118">
        <v>1518</v>
      </c>
      <c r="L118">
        <f>_xlfn.XLOOKUP(K118,BD!C:C,BD!I:I)</f>
        <v>25</v>
      </c>
      <c r="M118" t="s">
        <v>1219</v>
      </c>
      <c r="N118" t="s">
        <v>1591</v>
      </c>
      <c r="O118" t="s">
        <v>1592</v>
      </c>
      <c r="P118" t="s">
        <v>1593</v>
      </c>
      <c r="Q118" t="s">
        <v>1096</v>
      </c>
      <c r="R118" s="86">
        <v>17648.03</v>
      </c>
      <c r="S118" t="s">
        <v>1097</v>
      </c>
      <c r="U118">
        <v>0</v>
      </c>
      <c r="X118">
        <v>202322</v>
      </c>
      <c r="Y118">
        <v>202322</v>
      </c>
      <c r="Z118">
        <v>0</v>
      </c>
      <c r="AA118">
        <v>1.46905652827291E+16</v>
      </c>
      <c r="AB118" t="s">
        <v>1098</v>
      </c>
      <c r="AC118" t="s">
        <v>1123</v>
      </c>
      <c r="AD118">
        <v>1</v>
      </c>
      <c r="AI118" t="s">
        <v>1124</v>
      </c>
      <c r="AJ118" t="s">
        <v>2736</v>
      </c>
      <c r="AK118" t="str">
        <f>_xlfn.XLOOKUP(E118,OBSERVACIONES!J:J,OBSERVACIONES!K:K)</f>
        <v>SUR</v>
      </c>
      <c r="AL118">
        <f>_xlfn.XLOOKUP(K118,'prelacion azalea'!E:E,'prelacion azalea'!A:A)</f>
        <v>44</v>
      </c>
      <c r="AM118" t="str">
        <f t="shared" si="1"/>
        <v>('JUSA1','Federal',1518,25,'ESTRADA  LUIS ALONSO','SUR',44),</v>
      </c>
    </row>
    <row r="119" spans="1:39" x14ac:dyDescent="0.25">
      <c r="A119">
        <v>4038242</v>
      </c>
      <c r="B119">
        <v>15275</v>
      </c>
      <c r="C119">
        <v>1100</v>
      </c>
      <c r="D119" t="s">
        <v>1087</v>
      </c>
      <c r="E119" t="s">
        <v>1125</v>
      </c>
      <c r="F119">
        <v>2315403429</v>
      </c>
      <c r="G119" t="s">
        <v>1371</v>
      </c>
      <c r="H119" t="s">
        <v>1090</v>
      </c>
      <c r="I119" t="s">
        <v>1091</v>
      </c>
      <c r="J119">
        <v>511765</v>
      </c>
      <c r="K119">
        <v>5207</v>
      </c>
      <c r="L119">
        <f>_xlfn.XLOOKUP(K119,BD!C:C,BD!I:I)</f>
        <v>25</v>
      </c>
      <c r="M119" t="s">
        <v>1380</v>
      </c>
      <c r="N119" t="s">
        <v>1594</v>
      </c>
      <c r="O119" t="s">
        <v>1595</v>
      </c>
      <c r="P119" t="s">
        <v>1596</v>
      </c>
      <c r="Q119" t="s">
        <v>1096</v>
      </c>
      <c r="R119" s="86">
        <v>17864.03</v>
      </c>
      <c r="S119" t="s">
        <v>1097</v>
      </c>
      <c r="U119">
        <v>0</v>
      </c>
      <c r="X119">
        <v>202322</v>
      </c>
      <c r="Y119">
        <v>202322</v>
      </c>
      <c r="Z119">
        <v>0</v>
      </c>
      <c r="AA119">
        <v>1.26900155290224E+16</v>
      </c>
      <c r="AB119" t="s">
        <v>1257</v>
      </c>
      <c r="AC119" t="s">
        <v>1099</v>
      </c>
      <c r="AD119">
        <v>1</v>
      </c>
      <c r="AI119" t="s">
        <v>1124</v>
      </c>
      <c r="AJ119" t="s">
        <v>410</v>
      </c>
      <c r="AK119" t="str">
        <f>_xlfn.XLOOKUP(E119,OBSERVACIONES!J:J,OBSERVACIONES!K:K)</f>
        <v>SUR</v>
      </c>
      <c r="AL119">
        <f>_xlfn.XLOOKUP(K119,'prelacion azalea'!E:E,'prelacion azalea'!A:A)</f>
        <v>24</v>
      </c>
      <c r="AM119" t="str">
        <f t="shared" si="1"/>
        <v>('HGCHE','Estatal',5207,25,'ESTRELLA CORDOVA CARLOS ABEL','SUR',24),</v>
      </c>
    </row>
    <row r="120" spans="1:39" x14ac:dyDescent="0.25">
      <c r="A120">
        <v>4038091</v>
      </c>
      <c r="B120">
        <v>15271</v>
      </c>
      <c r="C120">
        <v>1100</v>
      </c>
      <c r="D120" t="s">
        <v>1087</v>
      </c>
      <c r="E120" t="s">
        <v>1175</v>
      </c>
      <c r="F120">
        <v>2315601004</v>
      </c>
      <c r="G120" t="s">
        <v>1597</v>
      </c>
      <c r="H120" t="s">
        <v>1118</v>
      </c>
      <c r="I120">
        <v>420</v>
      </c>
      <c r="J120">
        <v>519034</v>
      </c>
      <c r="K120">
        <v>1541</v>
      </c>
      <c r="L120">
        <f>_xlfn.XLOOKUP(K120,BD!C:C,BD!I:I)</f>
        <v>25</v>
      </c>
      <c r="M120" t="s">
        <v>1127</v>
      </c>
      <c r="N120" t="s">
        <v>1598</v>
      </c>
      <c r="O120" t="s">
        <v>1599</v>
      </c>
      <c r="P120" t="s">
        <v>1600</v>
      </c>
      <c r="Q120" t="s">
        <v>1096</v>
      </c>
      <c r="R120" s="86">
        <v>17760.71</v>
      </c>
      <c r="S120" t="s">
        <v>1097</v>
      </c>
      <c r="U120">
        <v>0</v>
      </c>
      <c r="X120">
        <v>202322</v>
      </c>
      <c r="Y120">
        <v>202322</v>
      </c>
      <c r="Z120">
        <v>0</v>
      </c>
      <c r="AA120">
        <v>2.16900616856247E+16</v>
      </c>
      <c r="AB120" t="s">
        <v>1115</v>
      </c>
      <c r="AC120" t="s">
        <v>1123</v>
      </c>
      <c r="AD120">
        <v>1</v>
      </c>
      <c r="AI120" t="s">
        <v>1124</v>
      </c>
      <c r="AJ120" t="s">
        <v>231</v>
      </c>
      <c r="AK120" t="str">
        <f>_xlfn.XLOOKUP(E120,OBSERVACIONES!J:J,OBSERVACIONES!K:K)</f>
        <v>CENTRO</v>
      </c>
      <c r="AL120">
        <f>_xlfn.XLOOKUP(K120,'prelacion azalea'!E:E,'prelacion azalea'!A:A)</f>
        <v>74</v>
      </c>
      <c r="AM120" t="str">
        <f t="shared" si="1"/>
        <v>('JUSA3','Federal',1541,25,'ESPEJO GONZALEZ RITA IRENE','CENTRO',74),</v>
      </c>
    </row>
    <row r="121" spans="1:39" x14ac:dyDescent="0.25">
      <c r="A121">
        <v>4038126</v>
      </c>
      <c r="B121">
        <v>15271</v>
      </c>
      <c r="C121">
        <v>1100</v>
      </c>
      <c r="D121" t="s">
        <v>1087</v>
      </c>
      <c r="E121" t="s">
        <v>1116</v>
      </c>
      <c r="F121">
        <v>2315603239</v>
      </c>
      <c r="G121" t="s">
        <v>1601</v>
      </c>
      <c r="H121" t="s">
        <v>1118</v>
      </c>
      <c r="I121">
        <v>420</v>
      </c>
      <c r="J121">
        <v>509894</v>
      </c>
      <c r="K121">
        <v>1547</v>
      </c>
      <c r="L121">
        <f>_xlfn.XLOOKUP(K121,BD!C:C,BD!I:I)</f>
        <v>35</v>
      </c>
      <c r="M121" t="s">
        <v>1602</v>
      </c>
      <c r="N121" t="s">
        <v>1603</v>
      </c>
      <c r="O121" t="s">
        <v>1604</v>
      </c>
      <c r="P121" t="s">
        <v>1605</v>
      </c>
      <c r="Q121" t="s">
        <v>1096</v>
      </c>
      <c r="R121" s="86">
        <v>26471.99</v>
      </c>
      <c r="S121" t="s">
        <v>1097</v>
      </c>
      <c r="U121">
        <v>0</v>
      </c>
      <c r="X121">
        <v>202322</v>
      </c>
      <c r="Y121">
        <v>202322</v>
      </c>
      <c r="Z121">
        <v>0</v>
      </c>
      <c r="AA121">
        <v>2.16900616856097E+16</v>
      </c>
      <c r="AB121" t="s">
        <v>1115</v>
      </c>
      <c r="AC121" t="s">
        <v>1123</v>
      </c>
      <c r="AD121">
        <v>1</v>
      </c>
      <c r="AI121" t="s">
        <v>1124</v>
      </c>
      <c r="AJ121" t="s">
        <v>707</v>
      </c>
      <c r="AK121" t="str">
        <f>_xlfn.XLOOKUP(E121,OBSERVACIONES!J:J,OBSERVACIONES!K:K)</f>
        <v>CENTRO</v>
      </c>
      <c r="AL121">
        <f>_xlfn.XLOOKUP(K121,'prelacion azalea'!E:E,'prelacion azalea'!A:A)</f>
        <v>9</v>
      </c>
      <c r="AM121" t="str">
        <f t="shared" si="1"/>
        <v>('HGFCP','Federal',1547,35,'ESTRELLA PALOMO LANDY LUCY ANTONIA','CENTRO',9),</v>
      </c>
    </row>
    <row r="122" spans="1:39" x14ac:dyDescent="0.25">
      <c r="A122">
        <v>4038216</v>
      </c>
      <c r="B122">
        <v>15275</v>
      </c>
      <c r="C122">
        <v>1100</v>
      </c>
      <c r="D122" t="s">
        <v>1087</v>
      </c>
      <c r="E122" t="s">
        <v>1319</v>
      </c>
      <c r="F122">
        <v>2315403323</v>
      </c>
      <c r="G122" t="s">
        <v>1513</v>
      </c>
      <c r="H122" t="s">
        <v>1090</v>
      </c>
      <c r="I122" t="s">
        <v>1091</v>
      </c>
      <c r="J122">
        <v>511767</v>
      </c>
      <c r="K122">
        <v>5210</v>
      </c>
      <c r="L122">
        <f>_xlfn.XLOOKUP(K122,BD!C:C,BD!I:I)</f>
        <v>25</v>
      </c>
      <c r="M122" t="s">
        <v>1380</v>
      </c>
      <c r="N122" t="s">
        <v>1606</v>
      </c>
      <c r="O122" t="s">
        <v>1607</v>
      </c>
      <c r="P122" t="s">
        <v>1608</v>
      </c>
      <c r="Q122" t="s">
        <v>1096</v>
      </c>
      <c r="R122" s="86">
        <v>17864.03</v>
      </c>
      <c r="S122" t="s">
        <v>1097</v>
      </c>
      <c r="U122">
        <v>0</v>
      </c>
      <c r="X122">
        <v>202322</v>
      </c>
      <c r="Y122">
        <v>202322</v>
      </c>
      <c r="Z122">
        <v>0</v>
      </c>
      <c r="AA122">
        <v>1.46905653157598E+16</v>
      </c>
      <c r="AB122" t="s">
        <v>1098</v>
      </c>
      <c r="AC122" t="s">
        <v>1099</v>
      </c>
      <c r="AD122">
        <v>1</v>
      </c>
      <c r="AI122" t="s">
        <v>1124</v>
      </c>
      <c r="AJ122" t="s">
        <v>428</v>
      </c>
      <c r="AK122" t="str">
        <f>_xlfn.XLOOKUP(E122,OBSERVACIONES!J:J,OBSERVACIONES!K:K)</f>
        <v>SUR</v>
      </c>
      <c r="AL122">
        <f>_xlfn.XLOOKUP(K122,'prelacion azalea'!E:E,'prelacion azalea'!A:A)</f>
        <v>54</v>
      </c>
      <c r="AM122" t="str">
        <f t="shared" si="1"/>
        <v>('HMIMO','Estatal',5210,25,'EUAN PUC ELVIA CANDELARIA','SUR',54),</v>
      </c>
    </row>
    <row r="123" spans="1:39" x14ac:dyDescent="0.25">
      <c r="A123">
        <v>4038192</v>
      </c>
      <c r="B123">
        <v>15275</v>
      </c>
      <c r="C123">
        <v>1100</v>
      </c>
      <c r="D123" t="s">
        <v>1087</v>
      </c>
      <c r="E123" t="s">
        <v>1231</v>
      </c>
      <c r="F123">
        <v>2315080104</v>
      </c>
      <c r="G123" t="s">
        <v>1609</v>
      </c>
      <c r="H123" t="s">
        <v>1090</v>
      </c>
      <c r="I123" t="s">
        <v>1091</v>
      </c>
      <c r="J123">
        <v>512123</v>
      </c>
      <c r="K123">
        <v>5214</v>
      </c>
      <c r="L123">
        <f>_xlfn.XLOOKUP(K123,BD!C:C,BD!I:I)</f>
        <v>25</v>
      </c>
      <c r="M123" t="s">
        <v>1233</v>
      </c>
      <c r="N123" t="s">
        <v>1610</v>
      </c>
      <c r="O123" t="s">
        <v>1611</v>
      </c>
      <c r="P123" t="s">
        <v>1612</v>
      </c>
      <c r="Q123" t="s">
        <v>1096</v>
      </c>
      <c r="R123" s="86">
        <v>17863.97</v>
      </c>
      <c r="S123" t="s">
        <v>1097</v>
      </c>
      <c r="U123">
        <v>0</v>
      </c>
      <c r="X123">
        <v>202322</v>
      </c>
      <c r="Y123">
        <v>202322</v>
      </c>
      <c r="Z123">
        <v>0</v>
      </c>
      <c r="AA123">
        <v>1.46905653157609E+16</v>
      </c>
      <c r="AB123" t="s">
        <v>1098</v>
      </c>
      <c r="AC123" t="s">
        <v>1099</v>
      </c>
      <c r="AD123">
        <v>1</v>
      </c>
      <c r="AI123" t="s">
        <v>1124</v>
      </c>
      <c r="AJ123" t="s">
        <v>513</v>
      </c>
      <c r="AK123" t="str">
        <f>_xlfn.XLOOKUP(E123,OBSERVACIONES!J:J,OBSERVACIONES!K:K)</f>
        <v>SUR</v>
      </c>
      <c r="AL123">
        <f>_xlfn.XLOOKUP(K123,'prelacion azalea'!E:E,'prelacion azalea'!A:A)</f>
        <v>106</v>
      </c>
      <c r="AM123" t="str">
        <f t="shared" si="1"/>
        <v>('LEST','Estatal',5214,25,'FALCON CHIMAS DULCE MARIA','SUR',106),</v>
      </c>
    </row>
    <row r="124" spans="1:39" x14ac:dyDescent="0.25">
      <c r="A124">
        <v>4038266</v>
      </c>
      <c r="B124">
        <v>15275</v>
      </c>
      <c r="C124">
        <v>1100</v>
      </c>
      <c r="D124" t="s">
        <v>1087</v>
      </c>
      <c r="E124" t="s">
        <v>1131</v>
      </c>
      <c r="F124">
        <v>2315502013</v>
      </c>
      <c r="G124" t="s">
        <v>1545</v>
      </c>
      <c r="H124" t="s">
        <v>1090</v>
      </c>
      <c r="I124" t="s">
        <v>1091</v>
      </c>
      <c r="J124">
        <v>511925</v>
      </c>
      <c r="K124">
        <v>5215</v>
      </c>
      <c r="L124">
        <f>_xlfn.XLOOKUP(K124,BD!C:C,BD!I:I)</f>
        <v>25</v>
      </c>
      <c r="M124" t="s">
        <v>1531</v>
      </c>
      <c r="N124" t="s">
        <v>1613</v>
      </c>
      <c r="O124" t="s">
        <v>1614</v>
      </c>
      <c r="P124" t="s">
        <v>1615</v>
      </c>
      <c r="Q124" t="s">
        <v>1096</v>
      </c>
      <c r="R124" s="86">
        <v>17864.03</v>
      </c>
      <c r="S124" t="s">
        <v>1097</v>
      </c>
      <c r="U124">
        <v>0</v>
      </c>
      <c r="X124">
        <v>202322</v>
      </c>
      <c r="Y124">
        <v>202322</v>
      </c>
      <c r="Z124">
        <v>0</v>
      </c>
      <c r="AA124">
        <v>1.46915653157622E+16</v>
      </c>
      <c r="AB124" t="s">
        <v>1098</v>
      </c>
      <c r="AC124" t="s">
        <v>1099</v>
      </c>
      <c r="AD124">
        <v>1</v>
      </c>
      <c r="AI124" t="s">
        <v>1124</v>
      </c>
      <c r="AJ124" t="s">
        <v>466</v>
      </c>
      <c r="AK124" t="str">
        <f>_xlfn.XLOOKUP(E124,OBSERVACIONES!J:J,OBSERVACIONES!K:K)</f>
        <v>NORTE</v>
      </c>
      <c r="AL124">
        <f>_xlfn.XLOOKUP(K124,'prelacion azalea'!E:E,'prelacion azalea'!A:A)</f>
        <v>81</v>
      </c>
      <c r="AM124" t="str">
        <f t="shared" si="1"/>
        <v>('JUSA2','Estatal',5215,25,'FACIO GONZALEZ SOCORRO','NORTE',81),</v>
      </c>
    </row>
    <row r="125" spans="1:39" x14ac:dyDescent="0.25">
      <c r="A125">
        <v>4038073</v>
      </c>
      <c r="B125">
        <v>15271</v>
      </c>
      <c r="C125">
        <v>1100</v>
      </c>
      <c r="D125" t="s">
        <v>1087</v>
      </c>
      <c r="E125" t="s">
        <v>1282</v>
      </c>
      <c r="F125">
        <v>2315504825</v>
      </c>
      <c r="G125" t="s">
        <v>1388</v>
      </c>
      <c r="H125" t="s">
        <v>1118</v>
      </c>
      <c r="I125">
        <v>420</v>
      </c>
      <c r="J125">
        <v>509937</v>
      </c>
      <c r="K125">
        <v>1635</v>
      </c>
      <c r="L125">
        <f>_xlfn.XLOOKUP(K125,BD!C:C,BD!I:I)</f>
        <v>25</v>
      </c>
      <c r="M125" t="s">
        <v>1380</v>
      </c>
      <c r="N125" t="s">
        <v>1616</v>
      </c>
      <c r="O125" t="s">
        <v>1617</v>
      </c>
      <c r="P125" t="s">
        <v>1618</v>
      </c>
      <c r="Q125" t="s">
        <v>1096</v>
      </c>
      <c r="R125" s="86">
        <v>17864.03</v>
      </c>
      <c r="S125" t="s">
        <v>1097</v>
      </c>
      <c r="U125">
        <v>0</v>
      </c>
      <c r="X125">
        <v>202322</v>
      </c>
      <c r="Y125">
        <v>202322</v>
      </c>
      <c r="Z125">
        <v>0</v>
      </c>
      <c r="AA125">
        <v>2.16940639362901E+16</v>
      </c>
      <c r="AB125" t="s">
        <v>1115</v>
      </c>
      <c r="AC125" t="s">
        <v>1123</v>
      </c>
      <c r="AD125">
        <v>1</v>
      </c>
      <c r="AI125" t="s">
        <v>1124</v>
      </c>
      <c r="AJ125" t="s">
        <v>162</v>
      </c>
      <c r="AK125" t="str">
        <f>_xlfn.XLOOKUP(E125,OBSERVACIONES!J:J,OBSERVACIONES!K:K)</f>
        <v>NORTE</v>
      </c>
      <c r="AL125">
        <f>_xlfn.XLOOKUP(K125,'prelacion azalea'!E:E,'prelacion azalea'!A:A)</f>
        <v>37</v>
      </c>
      <c r="AM125" t="str">
        <f t="shared" si="1"/>
        <v>('HIPDC','Federal',1635,25,'FRANCO NOVELO EDDAR ALLAN','NORTE',37),</v>
      </c>
    </row>
    <row r="126" spans="1:39" x14ac:dyDescent="0.25">
      <c r="A126">
        <v>4037891</v>
      </c>
      <c r="B126">
        <v>15271</v>
      </c>
      <c r="C126">
        <v>1100</v>
      </c>
      <c r="D126" t="s">
        <v>1087</v>
      </c>
      <c r="E126" t="s">
        <v>1154</v>
      </c>
      <c r="F126">
        <v>2315401007</v>
      </c>
      <c r="G126" t="s">
        <v>1619</v>
      </c>
      <c r="H126" t="s">
        <v>1118</v>
      </c>
      <c r="I126">
        <v>420</v>
      </c>
      <c r="J126">
        <v>519035</v>
      </c>
      <c r="K126">
        <v>1640</v>
      </c>
      <c r="L126">
        <f>_xlfn.XLOOKUP(K126,BD!C:C,BD!I:I)</f>
        <v>25</v>
      </c>
      <c r="M126" t="s">
        <v>1193</v>
      </c>
      <c r="N126" t="s">
        <v>1620</v>
      </c>
      <c r="O126" t="s">
        <v>1621</v>
      </c>
      <c r="P126" t="s">
        <v>1622</v>
      </c>
      <c r="Q126" t="s">
        <v>1096</v>
      </c>
      <c r="R126" s="86">
        <v>17648.03</v>
      </c>
      <c r="S126" t="s">
        <v>1097</v>
      </c>
      <c r="U126">
        <v>0</v>
      </c>
      <c r="X126">
        <v>202322</v>
      </c>
      <c r="Y126">
        <v>202322</v>
      </c>
      <c r="Z126">
        <v>0</v>
      </c>
      <c r="AA126">
        <v>1.46905652827576E+16</v>
      </c>
      <c r="AB126" t="s">
        <v>1098</v>
      </c>
      <c r="AC126" t="s">
        <v>1123</v>
      </c>
      <c r="AD126">
        <v>1</v>
      </c>
      <c r="AI126" t="s">
        <v>1124</v>
      </c>
      <c r="AJ126" t="s">
        <v>180</v>
      </c>
      <c r="AK126" t="str">
        <f>_xlfn.XLOOKUP(E126,OBSERVACIONES!J:J,OBSERVACIONES!K:K)</f>
        <v>SUR</v>
      </c>
      <c r="AL126">
        <f>_xlfn.XLOOKUP(K126,'prelacion azalea'!E:E,'prelacion azalea'!A:A)</f>
        <v>45</v>
      </c>
      <c r="AM126" t="str">
        <f t="shared" si="1"/>
        <v>('JUSA1','Federal',1640,25,'FABELA TORRES MARIA ALTAGRACIA','SUR',45),</v>
      </c>
    </row>
    <row r="127" spans="1:39" x14ac:dyDescent="0.25">
      <c r="A127">
        <v>4038056</v>
      </c>
      <c r="B127">
        <v>15271</v>
      </c>
      <c r="C127">
        <v>1100</v>
      </c>
      <c r="D127" t="s">
        <v>1087</v>
      </c>
      <c r="E127" t="s">
        <v>1109</v>
      </c>
      <c r="F127">
        <v>2315503747</v>
      </c>
      <c r="G127" t="s">
        <v>1623</v>
      </c>
      <c r="H127" t="s">
        <v>1118</v>
      </c>
      <c r="I127">
        <v>420</v>
      </c>
      <c r="J127">
        <v>509530</v>
      </c>
      <c r="K127">
        <v>1641</v>
      </c>
      <c r="L127">
        <f>_xlfn.XLOOKUP(K127,BD!C:C,BD!I:I)</f>
        <v>25</v>
      </c>
      <c r="M127" t="s">
        <v>1038</v>
      </c>
      <c r="N127" t="s">
        <v>1624</v>
      </c>
      <c r="O127" t="s">
        <v>1625</v>
      </c>
      <c r="P127" t="s">
        <v>1626</v>
      </c>
      <c r="Q127" t="s">
        <v>1096</v>
      </c>
      <c r="R127" s="86">
        <v>17000.03</v>
      </c>
      <c r="S127" t="s">
        <v>1097</v>
      </c>
      <c r="U127">
        <v>0</v>
      </c>
      <c r="X127">
        <v>202322</v>
      </c>
      <c r="Y127">
        <v>202322</v>
      </c>
      <c r="Z127">
        <v>0</v>
      </c>
      <c r="AA127">
        <v>2.16910639362594E+16</v>
      </c>
      <c r="AB127" t="s">
        <v>1115</v>
      </c>
      <c r="AC127" t="s">
        <v>1123</v>
      </c>
      <c r="AD127">
        <v>1</v>
      </c>
      <c r="AI127" t="s">
        <v>1124</v>
      </c>
      <c r="AJ127" t="s">
        <v>94</v>
      </c>
      <c r="AK127" t="str">
        <f>_xlfn.XLOOKUP(E127,OBSERVACIONES!J:J,OBSERVACIONES!K:K)</f>
        <v>NORTE</v>
      </c>
      <c r="AL127">
        <f>_xlfn.XLOOKUP(K127,'prelacion azalea'!E:E,'prelacion azalea'!A:A)</f>
        <v>2</v>
      </c>
      <c r="AM127" t="str">
        <f t="shared" si="1"/>
        <v>('HGCCN','Federal',1641,25,'FERNANDEZ AGUILAR JOSE ANTONIO','NORTE',2),</v>
      </c>
    </row>
    <row r="128" spans="1:39" x14ac:dyDescent="0.25">
      <c r="A128">
        <v>4038003</v>
      </c>
      <c r="B128">
        <v>15271</v>
      </c>
      <c r="C128">
        <v>1100</v>
      </c>
      <c r="D128" t="s">
        <v>1087</v>
      </c>
      <c r="E128" t="s">
        <v>1627</v>
      </c>
      <c r="F128">
        <v>2315404108</v>
      </c>
      <c r="G128" t="s">
        <v>1628</v>
      </c>
      <c r="H128" t="s">
        <v>1118</v>
      </c>
      <c r="I128">
        <v>420</v>
      </c>
      <c r="J128">
        <v>510813</v>
      </c>
      <c r="K128">
        <v>1660</v>
      </c>
      <c r="L128">
        <f>_xlfn.XLOOKUP(K128,BD!C:C,BD!I:I)</f>
        <v>30</v>
      </c>
      <c r="M128" t="s">
        <v>1219</v>
      </c>
      <c r="N128" t="s">
        <v>1629</v>
      </c>
      <c r="O128" t="s">
        <v>1630</v>
      </c>
      <c r="P128" t="s">
        <v>1631</v>
      </c>
      <c r="Q128" t="s">
        <v>1096</v>
      </c>
      <c r="R128" s="86">
        <v>22060.01</v>
      </c>
      <c r="S128" t="s">
        <v>1097</v>
      </c>
      <c r="U128">
        <v>0</v>
      </c>
      <c r="X128">
        <v>202322</v>
      </c>
      <c r="Y128">
        <v>202322</v>
      </c>
      <c r="Z128">
        <v>0</v>
      </c>
      <c r="AA128">
        <v>1.26900260685077E+16</v>
      </c>
      <c r="AB128" t="s">
        <v>1257</v>
      </c>
      <c r="AC128" t="s">
        <v>1123</v>
      </c>
      <c r="AD128">
        <v>1</v>
      </c>
      <c r="AI128" t="s">
        <v>1124</v>
      </c>
      <c r="AJ128" t="s">
        <v>605</v>
      </c>
      <c r="AK128" t="str">
        <f>_xlfn.XLOOKUP(E128,OBSERVACIONES!J:J,OBSERVACIONES!K:K)</f>
        <v>SUR</v>
      </c>
      <c r="AL128">
        <f>_xlfn.XLOOKUP(K128,'prelacion azalea'!E:E,'prelacion azalea'!A:A)</f>
        <v>39</v>
      </c>
      <c r="AM128" t="str">
        <f t="shared" si="1"/>
        <v>('UDCTM','Federal',1660,30,'FERRAL MANZANARES EDID','SUR',39),</v>
      </c>
    </row>
    <row r="129" spans="1:39" x14ac:dyDescent="0.25">
      <c r="A129">
        <v>4038282</v>
      </c>
      <c r="B129">
        <v>15275</v>
      </c>
      <c r="C129">
        <v>1100</v>
      </c>
      <c r="D129" t="s">
        <v>1087</v>
      </c>
      <c r="E129" t="s">
        <v>1109</v>
      </c>
      <c r="F129">
        <v>2315503714</v>
      </c>
      <c r="G129" t="s">
        <v>1632</v>
      </c>
      <c r="H129" t="s">
        <v>1090</v>
      </c>
      <c r="I129" t="s">
        <v>1091</v>
      </c>
      <c r="J129">
        <v>512141</v>
      </c>
      <c r="K129">
        <v>5217</v>
      </c>
      <c r="L129">
        <f>_xlfn.XLOOKUP(K129,BD!C:C,BD!I:I)</f>
        <v>25</v>
      </c>
      <c r="M129" t="s">
        <v>1233</v>
      </c>
      <c r="N129" t="s">
        <v>1633</v>
      </c>
      <c r="O129" t="s">
        <v>1634</v>
      </c>
      <c r="P129" t="s">
        <v>1635</v>
      </c>
      <c r="Q129" t="s">
        <v>1096</v>
      </c>
      <c r="R129" s="86">
        <v>17863.97</v>
      </c>
      <c r="S129" t="s">
        <v>1097</v>
      </c>
      <c r="U129">
        <v>0</v>
      </c>
      <c r="X129">
        <v>202322</v>
      </c>
      <c r="Y129">
        <v>202322</v>
      </c>
      <c r="Z129">
        <v>0</v>
      </c>
      <c r="AA129">
        <v>2.16910639362473E+16</v>
      </c>
      <c r="AB129" t="s">
        <v>1115</v>
      </c>
      <c r="AC129" t="s">
        <v>1099</v>
      </c>
      <c r="AD129">
        <v>1</v>
      </c>
      <c r="AI129" t="s">
        <v>1124</v>
      </c>
      <c r="AJ129" t="s">
        <v>390</v>
      </c>
      <c r="AK129" t="str">
        <f>_xlfn.XLOOKUP(E129,OBSERVACIONES!J:J,OBSERVACIONES!K:K)</f>
        <v>NORTE</v>
      </c>
      <c r="AL129">
        <f>_xlfn.XLOOKUP(K129,'prelacion azalea'!E:E,'prelacion azalea'!A:A)</f>
        <v>10</v>
      </c>
      <c r="AM129" t="str">
        <f t="shared" si="1"/>
        <v>('HGCCN','Estatal',5217,25,'FERRER RAMIREZ ANA MARIA','NORTE',10),</v>
      </c>
    </row>
    <row r="130" spans="1:39" x14ac:dyDescent="0.25">
      <c r="A130">
        <v>4037969</v>
      </c>
      <c r="B130">
        <v>15271</v>
      </c>
      <c r="C130">
        <v>1100</v>
      </c>
      <c r="D130" t="s">
        <v>1087</v>
      </c>
      <c r="E130" t="s">
        <v>1125</v>
      </c>
      <c r="F130">
        <v>2315403438</v>
      </c>
      <c r="G130" t="s">
        <v>1636</v>
      </c>
      <c r="H130" t="s">
        <v>1118</v>
      </c>
      <c r="I130">
        <v>420</v>
      </c>
      <c r="J130">
        <v>509889</v>
      </c>
      <c r="K130">
        <v>1672</v>
      </c>
      <c r="L130">
        <f>_xlfn.XLOOKUP(K130,BD!C:C,BD!I:I)</f>
        <v>35</v>
      </c>
      <c r="M130" t="s">
        <v>1637</v>
      </c>
      <c r="N130" t="s">
        <v>1638</v>
      </c>
      <c r="O130" t="s">
        <v>1639</v>
      </c>
      <c r="P130" t="s">
        <v>1640</v>
      </c>
      <c r="Q130" t="s">
        <v>1096</v>
      </c>
      <c r="R130" s="86">
        <v>25500</v>
      </c>
      <c r="S130" t="s">
        <v>1097</v>
      </c>
      <c r="U130">
        <v>0</v>
      </c>
      <c r="X130">
        <v>202322</v>
      </c>
      <c r="Y130">
        <v>202322</v>
      </c>
      <c r="Z130">
        <v>0</v>
      </c>
      <c r="AA130">
        <v>1.4690565282766E+16</v>
      </c>
      <c r="AB130" t="s">
        <v>1098</v>
      </c>
      <c r="AC130" t="s">
        <v>1123</v>
      </c>
      <c r="AD130">
        <v>1</v>
      </c>
      <c r="AI130" t="s">
        <v>1124</v>
      </c>
      <c r="AJ130" t="s">
        <v>729</v>
      </c>
      <c r="AK130" t="str">
        <f>_xlfn.XLOOKUP(E130,OBSERVACIONES!J:J,OBSERVACIONES!K:K)</f>
        <v>SUR</v>
      </c>
      <c r="AL130">
        <f>_xlfn.XLOOKUP(K130,'prelacion azalea'!E:E,'prelacion azalea'!A:A)</f>
        <v>20</v>
      </c>
      <c r="AM130" t="str">
        <f t="shared" si="1"/>
        <v>('HGCHE','Federal',1672,35,'FILOBELLO ROMERO NEFTALI','SUR',20),</v>
      </c>
    </row>
    <row r="131" spans="1:39" x14ac:dyDescent="0.25">
      <c r="A131">
        <v>4038259</v>
      </c>
      <c r="B131">
        <v>15275</v>
      </c>
      <c r="C131">
        <v>1100</v>
      </c>
      <c r="D131" t="s">
        <v>1087</v>
      </c>
      <c r="E131" t="s">
        <v>1131</v>
      </c>
      <c r="F131">
        <v>2315500390</v>
      </c>
      <c r="G131" t="s">
        <v>1641</v>
      </c>
      <c r="H131" t="s">
        <v>1090</v>
      </c>
      <c r="I131" t="s">
        <v>1091</v>
      </c>
      <c r="J131">
        <v>512087</v>
      </c>
      <c r="K131">
        <v>5219</v>
      </c>
      <c r="L131">
        <f>_xlfn.XLOOKUP(K131,BD!C:C,BD!I:I)</f>
        <v>25</v>
      </c>
      <c r="M131" t="s">
        <v>1133</v>
      </c>
      <c r="N131" t="s">
        <v>1642</v>
      </c>
      <c r="O131" t="s">
        <v>1643</v>
      </c>
      <c r="P131" t="s">
        <v>1644</v>
      </c>
      <c r="Q131" t="s">
        <v>1096</v>
      </c>
      <c r="R131" s="86">
        <v>17864.03</v>
      </c>
      <c r="S131" t="s">
        <v>1097</v>
      </c>
      <c r="U131">
        <v>0</v>
      </c>
      <c r="X131">
        <v>202322</v>
      </c>
      <c r="Y131">
        <v>202322</v>
      </c>
      <c r="Z131">
        <v>0</v>
      </c>
      <c r="AA131">
        <v>1.26910151309476E+16</v>
      </c>
      <c r="AB131" t="s">
        <v>1257</v>
      </c>
      <c r="AC131" t="s">
        <v>1099</v>
      </c>
      <c r="AD131">
        <v>1</v>
      </c>
      <c r="AI131" t="s">
        <v>1124</v>
      </c>
      <c r="AJ131" t="s">
        <v>468</v>
      </c>
      <c r="AK131" t="str">
        <f>_xlfn.XLOOKUP(E131,OBSERVACIONES!J:J,OBSERVACIONES!K:K)</f>
        <v>NORTE</v>
      </c>
      <c r="AL131">
        <f>_xlfn.XLOOKUP(K131,'prelacion azalea'!E:E,'prelacion azalea'!A:A)</f>
        <v>82</v>
      </c>
      <c r="AM131" t="str">
        <f t="shared" ref="AM131:AM194" si="2">"('"&amp;E131&amp;"','"&amp;H131&amp;"',"&amp;K131&amp;","&amp;L131&amp;",'"&amp;AJ131&amp;"','"&amp;AK131&amp;"',"&amp;AL131&amp;"),"</f>
        <v>('JUSA2','Estatal',5219,25,'FLORES ARAGON VALENTINA','NORTE',82),</v>
      </c>
    </row>
    <row r="132" spans="1:39" x14ac:dyDescent="0.25">
      <c r="A132">
        <v>4037984</v>
      </c>
      <c r="B132">
        <v>15271</v>
      </c>
      <c r="C132">
        <v>1100</v>
      </c>
      <c r="D132" t="s">
        <v>1087</v>
      </c>
      <c r="E132" t="s">
        <v>1125</v>
      </c>
      <c r="F132">
        <v>2315403449</v>
      </c>
      <c r="G132" t="s">
        <v>1167</v>
      </c>
      <c r="H132" t="s">
        <v>1118</v>
      </c>
      <c r="I132">
        <v>420</v>
      </c>
      <c r="J132">
        <v>509997</v>
      </c>
      <c r="K132">
        <v>1684</v>
      </c>
      <c r="L132">
        <f>_xlfn.XLOOKUP(K132,BD!C:C,BD!I:I)</f>
        <v>25</v>
      </c>
      <c r="M132" t="s">
        <v>1242</v>
      </c>
      <c r="N132" t="s">
        <v>1645</v>
      </c>
      <c r="O132" t="s">
        <v>1646</v>
      </c>
      <c r="P132" t="s">
        <v>1647</v>
      </c>
      <c r="Q132" t="s">
        <v>1096</v>
      </c>
      <c r="R132" s="86">
        <v>17648.03</v>
      </c>
      <c r="S132" t="s">
        <v>1097</v>
      </c>
      <c r="U132">
        <v>0</v>
      </c>
      <c r="X132">
        <v>202322</v>
      </c>
      <c r="Y132">
        <v>202322</v>
      </c>
      <c r="Z132">
        <v>0</v>
      </c>
      <c r="AA132">
        <v>1.4690565282769E+16</v>
      </c>
      <c r="AB132" t="s">
        <v>1098</v>
      </c>
      <c r="AC132" t="s">
        <v>1123</v>
      </c>
      <c r="AD132">
        <v>1</v>
      </c>
      <c r="AI132" t="s">
        <v>1124</v>
      </c>
      <c r="AJ132" t="s">
        <v>124</v>
      </c>
      <c r="AK132" t="str">
        <f>_xlfn.XLOOKUP(E132,OBSERVACIONES!J:J,OBSERVACIONES!K:K)</f>
        <v>SUR</v>
      </c>
      <c r="AL132">
        <f>_xlfn.XLOOKUP(K132,'prelacion azalea'!E:E,'prelacion azalea'!A:A)</f>
        <v>19</v>
      </c>
      <c r="AM132" t="str">
        <f t="shared" si="2"/>
        <v>('HGCHE','Federal',1684,25,'FONSECA CANUL MARIA ISABEL','SUR',19),</v>
      </c>
    </row>
    <row r="133" spans="1:39" x14ac:dyDescent="0.25">
      <c r="A133">
        <v>4038233</v>
      </c>
      <c r="B133">
        <v>15275</v>
      </c>
      <c r="C133">
        <v>1100</v>
      </c>
      <c r="D133" t="s">
        <v>1087</v>
      </c>
      <c r="E133" t="s">
        <v>1319</v>
      </c>
      <c r="F133">
        <v>2315403348</v>
      </c>
      <c r="G133" t="s">
        <v>1320</v>
      </c>
      <c r="H133" t="s">
        <v>1090</v>
      </c>
      <c r="I133" t="s">
        <v>1103</v>
      </c>
      <c r="J133">
        <v>511915</v>
      </c>
      <c r="K133">
        <v>5220</v>
      </c>
      <c r="L133">
        <f>_xlfn.XLOOKUP(K133,BD!C:C,BD!I:I)</f>
        <v>25</v>
      </c>
      <c r="M133" t="s">
        <v>1321</v>
      </c>
      <c r="N133" t="s">
        <v>1648</v>
      </c>
      <c r="O133" t="s">
        <v>1649</v>
      </c>
      <c r="P133" t="s">
        <v>1650</v>
      </c>
      <c r="Q133" t="s">
        <v>1096</v>
      </c>
      <c r="R133" s="86">
        <v>17863.97</v>
      </c>
      <c r="S133" t="s">
        <v>1097</v>
      </c>
      <c r="U133">
        <v>0</v>
      </c>
      <c r="X133">
        <v>202322</v>
      </c>
      <c r="Y133">
        <v>202322</v>
      </c>
      <c r="Z133">
        <v>0</v>
      </c>
      <c r="AA133">
        <v>1.46905653157689E+16</v>
      </c>
      <c r="AB133" t="s">
        <v>1098</v>
      </c>
      <c r="AC133" t="s">
        <v>1108</v>
      </c>
      <c r="AD133">
        <v>1</v>
      </c>
      <c r="AI133" t="s">
        <v>1124</v>
      </c>
      <c r="AJ133" t="s">
        <v>344</v>
      </c>
      <c r="AK133" t="str">
        <f>_xlfn.XLOOKUP(E133,OBSERVACIONES!J:J,OBSERVACIONES!K:K)</f>
        <v>SUR</v>
      </c>
      <c r="AL133">
        <f>_xlfn.XLOOKUP(K133,'prelacion azalea'!E:E,'prelacion azalea'!A:A)</f>
        <v>48</v>
      </c>
      <c r="AM133" t="str">
        <f t="shared" si="2"/>
        <v>('HMIMO','Estatal',5220,25,'FLORES CORONA MARIA RAQUEL','SUR',48),</v>
      </c>
    </row>
    <row r="134" spans="1:39" x14ac:dyDescent="0.25">
      <c r="A134">
        <v>4038120</v>
      </c>
      <c r="B134">
        <v>15271</v>
      </c>
      <c r="C134">
        <v>1100</v>
      </c>
      <c r="D134" t="s">
        <v>1087</v>
      </c>
      <c r="E134" t="s">
        <v>1116</v>
      </c>
      <c r="F134">
        <v>2315603227</v>
      </c>
      <c r="G134" t="s">
        <v>1476</v>
      </c>
      <c r="H134" t="s">
        <v>1118</v>
      </c>
      <c r="I134">
        <v>420</v>
      </c>
      <c r="J134">
        <v>509850</v>
      </c>
      <c r="K134">
        <v>1690</v>
      </c>
      <c r="L134">
        <f>_xlfn.XLOOKUP(K134,BD!C:C,BD!I:I)</f>
        <v>25</v>
      </c>
      <c r="M134" t="s">
        <v>1452</v>
      </c>
      <c r="N134" t="s">
        <v>1651</v>
      </c>
      <c r="O134" t="s">
        <v>1652</v>
      </c>
      <c r="P134" t="s">
        <v>1653</v>
      </c>
      <c r="Q134" t="s">
        <v>1096</v>
      </c>
      <c r="R134" s="86">
        <v>17145.55</v>
      </c>
      <c r="S134" t="s">
        <v>1097</v>
      </c>
      <c r="U134">
        <v>0</v>
      </c>
      <c r="X134">
        <v>202322</v>
      </c>
      <c r="Y134">
        <v>202322</v>
      </c>
      <c r="Z134">
        <v>0</v>
      </c>
      <c r="AA134">
        <v>1.46945652827706E+16</v>
      </c>
      <c r="AB134" t="s">
        <v>1098</v>
      </c>
      <c r="AC134" t="s">
        <v>1123</v>
      </c>
      <c r="AD134">
        <v>1</v>
      </c>
      <c r="AI134" t="s">
        <v>1124</v>
      </c>
      <c r="AJ134" t="s">
        <v>91</v>
      </c>
      <c r="AK134" t="str">
        <f>_xlfn.XLOOKUP(E134,OBSERVACIONES!J:J,OBSERVACIONES!K:K)</f>
        <v>CENTRO</v>
      </c>
      <c r="AL134">
        <f>_xlfn.XLOOKUP(K134,'prelacion azalea'!E:E,'prelacion azalea'!A:A)</f>
        <v>7</v>
      </c>
      <c r="AM134" t="str">
        <f t="shared" si="2"/>
        <v>('HGFCP','Federal',1690,25,'FLORES GOMEZ JOSE ESTEBAN','CENTRO',7),</v>
      </c>
    </row>
    <row r="135" spans="1:39" x14ac:dyDescent="0.25">
      <c r="A135">
        <v>4037957</v>
      </c>
      <c r="B135">
        <v>15271</v>
      </c>
      <c r="C135">
        <v>1100</v>
      </c>
      <c r="D135" t="s">
        <v>1087</v>
      </c>
      <c r="E135" t="s">
        <v>1125</v>
      </c>
      <c r="F135">
        <v>2315403418</v>
      </c>
      <c r="G135" t="s">
        <v>1654</v>
      </c>
      <c r="H135" t="s">
        <v>1118</v>
      </c>
      <c r="I135">
        <v>420</v>
      </c>
      <c r="J135">
        <v>510709</v>
      </c>
      <c r="K135">
        <v>1737</v>
      </c>
      <c r="L135">
        <f>_xlfn.XLOOKUP(K135,BD!C:C,BD!I:I)</f>
        <v>25</v>
      </c>
      <c r="M135" t="s">
        <v>1193</v>
      </c>
      <c r="N135" t="s">
        <v>1655</v>
      </c>
      <c r="O135" t="s">
        <v>1656</v>
      </c>
      <c r="P135" t="s">
        <v>1657</v>
      </c>
      <c r="Q135" t="s">
        <v>1096</v>
      </c>
      <c r="R135" s="86">
        <v>17648.03</v>
      </c>
      <c r="S135" t="s">
        <v>1097</v>
      </c>
      <c r="U135">
        <v>0</v>
      </c>
      <c r="X135">
        <v>202322</v>
      </c>
      <c r="Y135">
        <v>202322</v>
      </c>
      <c r="Z135">
        <v>0</v>
      </c>
      <c r="AA135">
        <v>1.46905652827885E+16</v>
      </c>
      <c r="AB135" t="s">
        <v>1098</v>
      </c>
      <c r="AC135" t="s">
        <v>1123</v>
      </c>
      <c r="AD135">
        <v>1</v>
      </c>
      <c r="AI135" t="s">
        <v>1124</v>
      </c>
      <c r="AJ135" t="s">
        <v>126</v>
      </c>
      <c r="AK135" t="str">
        <f>_xlfn.XLOOKUP(E135,OBSERVACIONES!J:J,OBSERVACIONES!K:K)</f>
        <v>SUR</v>
      </c>
      <c r="AL135">
        <f>_xlfn.XLOOKUP(K135,'prelacion azalea'!E:E,'prelacion azalea'!A:A)</f>
        <v>20</v>
      </c>
      <c r="AM135" t="str">
        <f t="shared" si="2"/>
        <v>('HGCHE','Federal',1737,25,'FURIO VARGAS ROSAURA','SUR',20),</v>
      </c>
    </row>
    <row r="136" spans="1:39" x14ac:dyDescent="0.25">
      <c r="A136">
        <v>4038206</v>
      </c>
      <c r="B136">
        <v>15275</v>
      </c>
      <c r="C136">
        <v>1100</v>
      </c>
      <c r="D136" t="s">
        <v>1087</v>
      </c>
      <c r="E136" t="s">
        <v>1154</v>
      </c>
      <c r="F136">
        <v>2315402002</v>
      </c>
      <c r="G136" t="s">
        <v>1155</v>
      </c>
      <c r="H136" t="s">
        <v>1090</v>
      </c>
      <c r="I136" t="s">
        <v>1091</v>
      </c>
      <c r="J136">
        <v>511709</v>
      </c>
      <c r="K136">
        <v>5227</v>
      </c>
      <c r="L136">
        <f>_xlfn.XLOOKUP(K136,BD!C:C,BD!I:I)</f>
        <v>25</v>
      </c>
      <c r="M136" t="s">
        <v>1030</v>
      </c>
      <c r="N136" t="s">
        <v>1658</v>
      </c>
      <c r="O136" t="s">
        <v>1659</v>
      </c>
      <c r="P136" t="s">
        <v>1660</v>
      </c>
      <c r="Q136" t="s">
        <v>1096</v>
      </c>
      <c r="R136" s="86">
        <v>17648.03</v>
      </c>
      <c r="S136" t="s">
        <v>1097</v>
      </c>
      <c r="U136">
        <v>0</v>
      </c>
      <c r="X136">
        <v>202322</v>
      </c>
      <c r="Y136">
        <v>202322</v>
      </c>
      <c r="Z136">
        <v>0</v>
      </c>
      <c r="AA136">
        <v>1.46905653157778E+16</v>
      </c>
      <c r="AB136" t="s">
        <v>1098</v>
      </c>
      <c r="AC136" t="s">
        <v>1212</v>
      </c>
      <c r="AD136">
        <v>1</v>
      </c>
      <c r="AI136" t="s">
        <v>1124</v>
      </c>
      <c r="AJ136" t="s">
        <v>446</v>
      </c>
      <c r="AK136" t="str">
        <f>_xlfn.XLOOKUP(E136,OBSERVACIONES!J:J,OBSERVACIONES!K:K)</f>
        <v>SUR</v>
      </c>
      <c r="AL136">
        <f>_xlfn.XLOOKUP(K136,'prelacion azalea'!E:E,'prelacion azalea'!A:A)</f>
        <v>67</v>
      </c>
      <c r="AM136" t="str">
        <f t="shared" si="2"/>
        <v>('JUSA1','Estatal',5227,25,'GARCIA ARTEAGA CLAUDIA','SUR',67),</v>
      </c>
    </row>
    <row r="137" spans="1:39" x14ac:dyDescent="0.25">
      <c r="A137">
        <v>4038289</v>
      </c>
      <c r="B137">
        <v>15275</v>
      </c>
      <c r="C137">
        <v>1100</v>
      </c>
      <c r="D137" t="s">
        <v>1087</v>
      </c>
      <c r="E137" t="s">
        <v>1109</v>
      </c>
      <c r="F137">
        <v>2315503749</v>
      </c>
      <c r="G137" t="s">
        <v>1661</v>
      </c>
      <c r="H137" t="s">
        <v>1090</v>
      </c>
      <c r="I137" t="s">
        <v>1091</v>
      </c>
      <c r="J137">
        <v>511911</v>
      </c>
      <c r="K137">
        <v>5232</v>
      </c>
      <c r="L137">
        <f>_xlfn.XLOOKUP(K137,BD!C:C,BD!I:I)</f>
        <v>25</v>
      </c>
      <c r="M137" t="s">
        <v>1321</v>
      </c>
      <c r="N137" t="s">
        <v>1662</v>
      </c>
      <c r="O137" t="s">
        <v>1663</v>
      </c>
      <c r="P137" t="s">
        <v>1664</v>
      </c>
      <c r="Q137" t="s">
        <v>1096</v>
      </c>
      <c r="R137" s="86">
        <v>17863.97</v>
      </c>
      <c r="S137" t="s">
        <v>1097</v>
      </c>
      <c r="U137">
        <v>0</v>
      </c>
      <c r="X137">
        <v>202322</v>
      </c>
      <c r="Y137">
        <v>202322</v>
      </c>
      <c r="Z137">
        <v>0</v>
      </c>
      <c r="AA137">
        <v>2.16910639362539E+16</v>
      </c>
      <c r="AB137" t="s">
        <v>1115</v>
      </c>
      <c r="AC137" t="s">
        <v>1099</v>
      </c>
      <c r="AD137">
        <v>1</v>
      </c>
      <c r="AI137" t="s">
        <v>1124</v>
      </c>
      <c r="AJ137" t="s">
        <v>392</v>
      </c>
      <c r="AK137" t="str">
        <f>_xlfn.XLOOKUP(E137,OBSERVACIONES!J:J,OBSERVACIONES!K:K)</f>
        <v>NORTE</v>
      </c>
      <c r="AL137">
        <f>_xlfn.XLOOKUP(K137,'prelacion azalea'!E:E,'prelacion azalea'!A:A)</f>
        <v>11</v>
      </c>
      <c r="AM137" t="str">
        <f t="shared" si="2"/>
        <v>('HGCCN','Estatal',5232,25,'GARCIA GONGORA FANNY DEL CARMEN','NORTE',11),</v>
      </c>
    </row>
    <row r="138" spans="1:39" x14ac:dyDescent="0.25">
      <c r="A138">
        <v>4038063</v>
      </c>
      <c r="B138">
        <v>15271</v>
      </c>
      <c r="C138">
        <v>1100</v>
      </c>
      <c r="D138" t="s">
        <v>1087</v>
      </c>
      <c r="E138" t="s">
        <v>1109</v>
      </c>
      <c r="F138">
        <v>2315503777</v>
      </c>
      <c r="G138" t="s">
        <v>1665</v>
      </c>
      <c r="H138" t="s">
        <v>1118</v>
      </c>
      <c r="I138">
        <v>420</v>
      </c>
      <c r="J138">
        <v>509888</v>
      </c>
      <c r="K138">
        <v>1798</v>
      </c>
      <c r="L138">
        <f>_xlfn.XLOOKUP(K138,BD!C:C,BD!I:I)</f>
        <v>35</v>
      </c>
      <c r="M138" t="s">
        <v>1637</v>
      </c>
      <c r="N138" t="s">
        <v>1666</v>
      </c>
      <c r="O138" t="s">
        <v>1667</v>
      </c>
      <c r="P138" t="s">
        <v>1668</v>
      </c>
      <c r="Q138" t="s">
        <v>1096</v>
      </c>
      <c r="R138" s="86">
        <v>25500</v>
      </c>
      <c r="S138" t="s">
        <v>1097</v>
      </c>
      <c r="U138">
        <v>0</v>
      </c>
      <c r="X138">
        <v>202322</v>
      </c>
      <c r="Y138">
        <v>202322</v>
      </c>
      <c r="Z138">
        <v>0</v>
      </c>
      <c r="AA138">
        <v>2.1691063936256E+16</v>
      </c>
      <c r="AB138" t="s">
        <v>1115</v>
      </c>
      <c r="AC138" t="s">
        <v>1123</v>
      </c>
      <c r="AD138">
        <v>1</v>
      </c>
      <c r="AI138" t="s">
        <v>1124</v>
      </c>
      <c r="AJ138" t="s">
        <v>693</v>
      </c>
      <c r="AK138" t="str">
        <f>_xlfn.XLOOKUP(E138,OBSERVACIONES!J:J,OBSERVACIONES!K:K)</f>
        <v>NORTE</v>
      </c>
      <c r="AL138">
        <f>_xlfn.XLOOKUP(K138,'prelacion azalea'!E:E,'prelacion azalea'!A:A)</f>
        <v>2</v>
      </c>
      <c r="AM138" t="str">
        <f t="shared" si="2"/>
        <v>('HGCCN','Federal',1798,35,'GARCIA HERNANDEZ GILBERTO','NORTE',2),</v>
      </c>
    </row>
    <row r="139" spans="1:39" x14ac:dyDescent="0.25">
      <c r="A139">
        <v>4038292</v>
      </c>
      <c r="B139">
        <v>15275</v>
      </c>
      <c r="C139">
        <v>1100</v>
      </c>
      <c r="D139" t="s">
        <v>1087</v>
      </c>
      <c r="E139" t="s">
        <v>1109</v>
      </c>
      <c r="F139">
        <v>2315503803</v>
      </c>
      <c r="G139" t="s">
        <v>1669</v>
      </c>
      <c r="H139" t="s">
        <v>1090</v>
      </c>
      <c r="I139" t="s">
        <v>1091</v>
      </c>
      <c r="J139">
        <v>511923</v>
      </c>
      <c r="K139">
        <v>5237</v>
      </c>
      <c r="L139">
        <f>_xlfn.XLOOKUP(K139,BD!C:C,BD!I:I)</f>
        <v>25</v>
      </c>
      <c r="M139" t="s">
        <v>1335</v>
      </c>
      <c r="N139" t="s">
        <v>1670</v>
      </c>
      <c r="O139" t="s">
        <v>1671</v>
      </c>
      <c r="P139" t="s">
        <v>1672</v>
      </c>
      <c r="Q139" t="s">
        <v>1096</v>
      </c>
      <c r="R139" s="86">
        <v>17864.03</v>
      </c>
      <c r="S139" t="s">
        <v>1097</v>
      </c>
      <c r="U139">
        <v>0</v>
      </c>
      <c r="X139">
        <v>202322</v>
      </c>
      <c r="Y139">
        <v>202322</v>
      </c>
      <c r="Z139">
        <v>0</v>
      </c>
      <c r="AA139">
        <v>2.1691063936255E+16</v>
      </c>
      <c r="AB139" t="s">
        <v>1115</v>
      </c>
      <c r="AC139" t="s">
        <v>1099</v>
      </c>
      <c r="AD139">
        <v>1</v>
      </c>
      <c r="AI139" t="s">
        <v>1124</v>
      </c>
      <c r="AJ139" t="s">
        <v>394</v>
      </c>
      <c r="AK139" t="str">
        <f>_xlfn.XLOOKUP(E139,OBSERVACIONES!J:J,OBSERVACIONES!K:K)</f>
        <v>NORTE</v>
      </c>
      <c r="AL139">
        <f>_xlfn.XLOOKUP(K139,'prelacion azalea'!E:E,'prelacion azalea'!A:A)</f>
        <v>12</v>
      </c>
      <c r="AM139" t="str">
        <f t="shared" si="2"/>
        <v>('HGCCN','Estatal',5237,25,'GARCIA METRI FREDDY MIGUEL','NORTE',12),</v>
      </c>
    </row>
    <row r="140" spans="1:39" x14ac:dyDescent="0.25">
      <c r="A140">
        <v>4037960</v>
      </c>
      <c r="B140">
        <v>15271</v>
      </c>
      <c r="C140">
        <v>1100</v>
      </c>
      <c r="D140" t="s">
        <v>1087</v>
      </c>
      <c r="E140" t="s">
        <v>1125</v>
      </c>
      <c r="F140">
        <v>2315403429</v>
      </c>
      <c r="G140" t="s">
        <v>1371</v>
      </c>
      <c r="H140" t="s">
        <v>1118</v>
      </c>
      <c r="I140">
        <v>420</v>
      </c>
      <c r="J140">
        <v>509908</v>
      </c>
      <c r="K140">
        <v>1840</v>
      </c>
      <c r="L140">
        <f>_xlfn.XLOOKUP(K140,BD!C:C,BD!I:I)</f>
        <v>25</v>
      </c>
      <c r="M140" t="s">
        <v>1111</v>
      </c>
      <c r="N140" t="s">
        <v>1673</v>
      </c>
      <c r="O140" t="s">
        <v>1674</v>
      </c>
      <c r="P140" t="s">
        <v>1675</v>
      </c>
      <c r="Q140" t="s">
        <v>1096</v>
      </c>
      <c r="R140" s="86">
        <v>17648.03</v>
      </c>
      <c r="S140" t="s">
        <v>1097</v>
      </c>
      <c r="U140">
        <v>0</v>
      </c>
      <c r="X140">
        <v>202322</v>
      </c>
      <c r="Y140">
        <v>202322</v>
      </c>
      <c r="Z140">
        <v>0</v>
      </c>
      <c r="AA140">
        <v>2.16900637610461E+16</v>
      </c>
      <c r="AB140" t="s">
        <v>1115</v>
      </c>
      <c r="AC140" t="s">
        <v>1123</v>
      </c>
      <c r="AD140">
        <v>1</v>
      </c>
      <c r="AI140" t="s">
        <v>1124</v>
      </c>
      <c r="AJ140" t="s">
        <v>128</v>
      </c>
      <c r="AK140" t="str">
        <f>_xlfn.XLOOKUP(E140,OBSERVACIONES!J:J,OBSERVACIONES!K:K)</f>
        <v>SUR</v>
      </c>
      <c r="AL140">
        <f>_xlfn.XLOOKUP(K140,'prelacion azalea'!E:E,'prelacion azalea'!A:A)</f>
        <v>21</v>
      </c>
      <c r="AM140" t="str">
        <f t="shared" si="2"/>
        <v>('HGCHE','Federal',1840,25,'GARCIA POLANCO CONCEPCION GUADALUPE','SUR',21),</v>
      </c>
    </row>
    <row r="141" spans="1:39" x14ac:dyDescent="0.25">
      <c r="A141">
        <v>4038312</v>
      </c>
      <c r="B141">
        <v>15275</v>
      </c>
      <c r="C141">
        <v>1100</v>
      </c>
      <c r="D141" t="s">
        <v>1087</v>
      </c>
      <c r="E141" t="s">
        <v>1116</v>
      </c>
      <c r="F141">
        <v>2315603237</v>
      </c>
      <c r="G141" t="s">
        <v>1676</v>
      </c>
      <c r="H141" t="s">
        <v>1090</v>
      </c>
      <c r="I141" t="s">
        <v>1103</v>
      </c>
      <c r="J141">
        <v>512074</v>
      </c>
      <c r="K141">
        <v>5239</v>
      </c>
      <c r="L141">
        <f>_xlfn.XLOOKUP(K141,BD!C:C,BD!I:I)</f>
        <v>25</v>
      </c>
      <c r="M141" t="s">
        <v>1300</v>
      </c>
      <c r="N141" t="s">
        <v>1677</v>
      </c>
      <c r="O141" t="s">
        <v>1678</v>
      </c>
      <c r="P141" t="s">
        <v>1679</v>
      </c>
      <c r="Q141" t="s">
        <v>1096</v>
      </c>
      <c r="R141" s="86">
        <v>17863.97</v>
      </c>
      <c r="S141" t="s">
        <v>1097</v>
      </c>
      <c r="U141">
        <v>0</v>
      </c>
      <c r="X141">
        <v>202322</v>
      </c>
      <c r="Y141">
        <v>202322</v>
      </c>
      <c r="Z141">
        <v>0</v>
      </c>
      <c r="AA141">
        <v>2.16900616856191E+16</v>
      </c>
      <c r="AB141" t="s">
        <v>1115</v>
      </c>
      <c r="AC141" t="s">
        <v>1108</v>
      </c>
      <c r="AD141">
        <v>1</v>
      </c>
      <c r="AI141" t="s">
        <v>1124</v>
      </c>
      <c r="AJ141" t="s">
        <v>318</v>
      </c>
      <c r="AK141" t="str">
        <f>_xlfn.XLOOKUP(E141,OBSERVACIONES!J:J,OBSERVACIONES!K:K)</f>
        <v>CENTRO</v>
      </c>
      <c r="AL141">
        <f>_xlfn.XLOOKUP(K141,'prelacion azalea'!E:E,'prelacion azalea'!A:A)</f>
        <v>34</v>
      </c>
      <c r="AM141" t="str">
        <f t="shared" si="2"/>
        <v>('HGFCP','Estatal',5239,25,'GARCIA POOT PROCORO','CENTRO',34),</v>
      </c>
    </row>
    <row r="142" spans="1:39" x14ac:dyDescent="0.25">
      <c r="A142">
        <v>4038297</v>
      </c>
      <c r="B142">
        <v>15275</v>
      </c>
      <c r="C142">
        <v>1100</v>
      </c>
      <c r="D142" t="s">
        <v>1087</v>
      </c>
      <c r="E142" t="s">
        <v>1175</v>
      </c>
      <c r="F142">
        <v>2315601005</v>
      </c>
      <c r="G142" t="s">
        <v>1680</v>
      </c>
      <c r="H142" t="s">
        <v>1090</v>
      </c>
      <c r="I142" t="s">
        <v>1091</v>
      </c>
      <c r="J142">
        <v>511700</v>
      </c>
      <c r="K142">
        <v>5240</v>
      </c>
      <c r="L142">
        <f>_xlfn.XLOOKUP(K142,BD!C:C,BD!I:I)</f>
        <v>25</v>
      </c>
      <c r="M142" t="s">
        <v>1030</v>
      </c>
      <c r="N142" t="s">
        <v>1681</v>
      </c>
      <c r="O142" t="s">
        <v>1682</v>
      </c>
      <c r="P142" t="s">
        <v>1683</v>
      </c>
      <c r="Q142" t="s">
        <v>1096</v>
      </c>
      <c r="R142" s="86">
        <v>17648.03</v>
      </c>
      <c r="S142" t="s">
        <v>1097</v>
      </c>
      <c r="U142">
        <v>0</v>
      </c>
      <c r="X142">
        <v>202322</v>
      </c>
      <c r="Y142">
        <v>202322</v>
      </c>
      <c r="Z142">
        <v>0</v>
      </c>
      <c r="AA142">
        <v>2.16900616856202E+16</v>
      </c>
      <c r="AB142" t="s">
        <v>1115</v>
      </c>
      <c r="AC142" t="s">
        <v>1212</v>
      </c>
      <c r="AD142">
        <v>1</v>
      </c>
      <c r="AI142" t="s">
        <v>1124</v>
      </c>
      <c r="AJ142" t="s">
        <v>503</v>
      </c>
      <c r="AK142" t="str">
        <f>_xlfn.XLOOKUP(E142,OBSERVACIONES!J:J,OBSERVACIONES!K:K)</f>
        <v>CENTRO</v>
      </c>
      <c r="AL142">
        <f>_xlfn.XLOOKUP(K142,'prelacion azalea'!E:E,'prelacion azalea'!A:A)</f>
        <v>99</v>
      </c>
      <c r="AM142" t="str">
        <f t="shared" si="2"/>
        <v>('JUSA3','Estatal',5240,25,'GALICIA QUIÑONES JUANA','CENTRO',99),</v>
      </c>
    </row>
    <row r="143" spans="1:39" x14ac:dyDescent="0.25">
      <c r="A143">
        <v>4037961</v>
      </c>
      <c r="B143">
        <v>15271</v>
      </c>
      <c r="C143">
        <v>1100</v>
      </c>
      <c r="D143" t="s">
        <v>1087</v>
      </c>
      <c r="E143" t="s">
        <v>1125</v>
      </c>
      <c r="F143">
        <v>2315403429</v>
      </c>
      <c r="G143" t="s">
        <v>1371</v>
      </c>
      <c r="H143" t="s">
        <v>1118</v>
      </c>
      <c r="I143">
        <v>420</v>
      </c>
      <c r="J143">
        <v>510626</v>
      </c>
      <c r="K143">
        <v>1867</v>
      </c>
      <c r="L143">
        <f>_xlfn.XLOOKUP(K143,BD!C:C,BD!I:I)</f>
        <v>35</v>
      </c>
      <c r="M143" t="s">
        <v>1327</v>
      </c>
      <c r="N143" t="s">
        <v>1684</v>
      </c>
      <c r="O143" t="s">
        <v>1685</v>
      </c>
      <c r="P143" t="s">
        <v>1686</v>
      </c>
      <c r="Q143" t="s">
        <v>1096</v>
      </c>
      <c r="R143" s="86">
        <v>26795.99</v>
      </c>
      <c r="S143" t="s">
        <v>1097</v>
      </c>
      <c r="U143">
        <v>0</v>
      </c>
      <c r="X143">
        <v>202322</v>
      </c>
      <c r="Y143">
        <v>202322</v>
      </c>
      <c r="Z143">
        <v>0</v>
      </c>
      <c r="AA143">
        <v>1.46905652828668E+16</v>
      </c>
      <c r="AB143" t="s">
        <v>1098</v>
      </c>
      <c r="AC143" t="s">
        <v>1123</v>
      </c>
      <c r="AD143">
        <v>1</v>
      </c>
      <c r="AI143" t="s">
        <v>1124</v>
      </c>
      <c r="AJ143" t="s">
        <v>731</v>
      </c>
      <c r="AK143" t="str">
        <f>_xlfn.XLOOKUP(E143,OBSERVACIONES!J:J,OBSERVACIONES!K:K)</f>
        <v>SUR</v>
      </c>
      <c r="AL143">
        <f>_xlfn.XLOOKUP(K143,'prelacion azalea'!E:E,'prelacion azalea'!A:A)</f>
        <v>21</v>
      </c>
      <c r="AM143" t="str">
        <f t="shared" si="2"/>
        <v>('HGCHE','Federal',1867,35,'GAMIÑO VILLA ELSA','SUR',21),</v>
      </c>
    </row>
    <row r="144" spans="1:39" x14ac:dyDescent="0.25">
      <c r="A144">
        <v>4038104</v>
      </c>
      <c r="B144">
        <v>15271</v>
      </c>
      <c r="C144">
        <v>1100</v>
      </c>
      <c r="D144" t="s">
        <v>1087</v>
      </c>
      <c r="E144" t="s">
        <v>1175</v>
      </c>
      <c r="F144">
        <v>2315601038</v>
      </c>
      <c r="G144" t="s">
        <v>1687</v>
      </c>
      <c r="H144" t="s">
        <v>1118</v>
      </c>
      <c r="I144">
        <v>420</v>
      </c>
      <c r="J144">
        <v>519038</v>
      </c>
      <c r="K144">
        <v>1904</v>
      </c>
      <c r="L144">
        <f>_xlfn.XLOOKUP(K144,BD!C:C,BD!I:I)</f>
        <v>25</v>
      </c>
      <c r="M144" t="s">
        <v>1127</v>
      </c>
      <c r="N144" t="s">
        <v>1688</v>
      </c>
      <c r="O144" t="s">
        <v>1689</v>
      </c>
      <c r="P144" t="s">
        <v>1690</v>
      </c>
      <c r="Q144" t="s">
        <v>1096</v>
      </c>
      <c r="R144" s="86">
        <v>17760.71</v>
      </c>
      <c r="S144" t="s">
        <v>1097</v>
      </c>
      <c r="U144">
        <v>0</v>
      </c>
      <c r="X144">
        <v>202322</v>
      </c>
      <c r="Y144">
        <v>202322</v>
      </c>
      <c r="Z144">
        <v>0</v>
      </c>
      <c r="AC144" t="s">
        <v>1123</v>
      </c>
      <c r="AD144">
        <v>1</v>
      </c>
      <c r="AI144" t="s">
        <v>1124</v>
      </c>
      <c r="AJ144" t="s">
        <v>269</v>
      </c>
      <c r="AK144" t="str">
        <f>_xlfn.XLOOKUP(E144,OBSERVACIONES!J:J,OBSERVACIONES!K:K)</f>
        <v>CENTRO</v>
      </c>
      <c r="AL144">
        <f>_xlfn.XLOOKUP(K144,'prelacion azalea'!E:E,'prelacion azalea'!A:A)</f>
        <v>90</v>
      </c>
      <c r="AM144" t="str">
        <f t="shared" si="2"/>
        <v>('JUSA3','Federal',1904,25,'GOMEZ COBOS ASUNCION','CENTRO',90),</v>
      </c>
    </row>
    <row r="145" spans="1:39" x14ac:dyDescent="0.25">
      <c r="A145">
        <v>4037970</v>
      </c>
      <c r="B145">
        <v>15271</v>
      </c>
      <c r="C145">
        <v>1100</v>
      </c>
      <c r="D145" t="s">
        <v>1087</v>
      </c>
      <c r="E145" t="s">
        <v>1125</v>
      </c>
      <c r="F145">
        <v>2315403438</v>
      </c>
      <c r="G145" t="s">
        <v>1636</v>
      </c>
      <c r="H145" t="s">
        <v>1118</v>
      </c>
      <c r="I145">
        <v>420</v>
      </c>
      <c r="J145">
        <v>510658</v>
      </c>
      <c r="K145">
        <v>1910</v>
      </c>
      <c r="L145">
        <f>_xlfn.XLOOKUP(K145,BD!C:C,BD!I:I)</f>
        <v>40</v>
      </c>
      <c r="M145" t="s">
        <v>1443</v>
      </c>
      <c r="N145" t="s">
        <v>1691</v>
      </c>
      <c r="O145" t="s">
        <v>1692</v>
      </c>
      <c r="P145" t="s">
        <v>1693</v>
      </c>
      <c r="Q145" t="s">
        <v>1096</v>
      </c>
      <c r="R145" s="86">
        <v>44120.02</v>
      </c>
      <c r="S145" t="s">
        <v>1097</v>
      </c>
      <c r="U145">
        <v>0</v>
      </c>
      <c r="X145">
        <v>202322</v>
      </c>
      <c r="Y145">
        <v>202322</v>
      </c>
      <c r="Z145">
        <v>0</v>
      </c>
      <c r="AA145">
        <v>1.46905652828831E+16</v>
      </c>
      <c r="AB145" t="s">
        <v>1098</v>
      </c>
      <c r="AC145" t="s">
        <v>1123</v>
      </c>
      <c r="AD145">
        <v>1</v>
      </c>
      <c r="AI145" t="s">
        <v>1124</v>
      </c>
      <c r="AJ145" t="s">
        <v>855</v>
      </c>
      <c r="AK145" t="str">
        <f>_xlfn.XLOOKUP(E145,OBSERVACIONES!J:J,OBSERVACIONES!K:K)</f>
        <v>SUR</v>
      </c>
      <c r="AL145">
        <f>_xlfn.XLOOKUP(K145,'prelacion azalea'!E:E,'prelacion azalea'!A:A)</f>
        <v>3</v>
      </c>
      <c r="AM145" t="str">
        <f t="shared" si="2"/>
        <v>('HGCHE','Federal',1910,40,'GOROCICA CAB CLARA MARIA','SUR',3),</v>
      </c>
    </row>
    <row r="146" spans="1:39" x14ac:dyDescent="0.25">
      <c r="A146">
        <v>4038235</v>
      </c>
      <c r="B146">
        <v>15275</v>
      </c>
      <c r="C146">
        <v>1100</v>
      </c>
      <c r="D146" t="s">
        <v>1087</v>
      </c>
      <c r="E146" t="s">
        <v>1319</v>
      </c>
      <c r="F146">
        <v>2315403350</v>
      </c>
      <c r="G146" t="s">
        <v>1694</v>
      </c>
      <c r="H146" t="s">
        <v>1090</v>
      </c>
      <c r="I146" t="s">
        <v>1103</v>
      </c>
      <c r="J146">
        <v>511817</v>
      </c>
      <c r="K146">
        <v>5247</v>
      </c>
      <c r="L146">
        <f>_xlfn.XLOOKUP(K146,BD!C:C,BD!I:I)</f>
        <v>30</v>
      </c>
      <c r="M146" t="s">
        <v>1127</v>
      </c>
      <c r="N146" t="s">
        <v>1695</v>
      </c>
      <c r="O146" t="s">
        <v>1696</v>
      </c>
      <c r="P146" t="s">
        <v>1697</v>
      </c>
      <c r="Q146" t="s">
        <v>1096</v>
      </c>
      <c r="R146" s="86">
        <v>22172.75</v>
      </c>
      <c r="S146" t="s">
        <v>1097</v>
      </c>
      <c r="U146">
        <v>0</v>
      </c>
      <c r="X146">
        <v>202322</v>
      </c>
      <c r="Y146">
        <v>202322</v>
      </c>
      <c r="Z146">
        <v>0</v>
      </c>
      <c r="AA146">
        <v>1.46905653158082E+16</v>
      </c>
      <c r="AB146" t="s">
        <v>1098</v>
      </c>
      <c r="AC146" t="s">
        <v>1108</v>
      </c>
      <c r="AD146">
        <v>1</v>
      </c>
      <c r="AI146" t="s">
        <v>1124</v>
      </c>
      <c r="AJ146" t="s">
        <v>669</v>
      </c>
      <c r="AK146" t="str">
        <f>_xlfn.XLOOKUP(E146,OBSERVACIONES!J:J,OBSERVACIONES!K:K)</f>
        <v>SUR</v>
      </c>
      <c r="AL146">
        <f>_xlfn.XLOOKUP(K146,'prelacion azalea'!E:E,'prelacion azalea'!A:A)</f>
        <v>5</v>
      </c>
      <c r="AM146" t="str">
        <f t="shared" si="2"/>
        <v>('HMIMO','Estatal',5247,30,'GONGORA CONTRERAS CARMELA CONCEPCION','SUR',5),</v>
      </c>
    </row>
    <row r="147" spans="1:39" x14ac:dyDescent="0.25">
      <c r="A147">
        <v>4037873</v>
      </c>
      <c r="B147">
        <v>15271</v>
      </c>
      <c r="C147">
        <v>1100</v>
      </c>
      <c r="D147" t="s">
        <v>1087</v>
      </c>
      <c r="E147" t="s">
        <v>1231</v>
      </c>
      <c r="F147">
        <v>2315080103</v>
      </c>
      <c r="G147" t="s">
        <v>1232</v>
      </c>
      <c r="H147" t="s">
        <v>1118</v>
      </c>
      <c r="I147">
        <v>420</v>
      </c>
      <c r="J147">
        <v>509973</v>
      </c>
      <c r="K147">
        <v>1913</v>
      </c>
      <c r="L147">
        <f>_xlfn.XLOOKUP(K147,BD!C:C,BD!I:I)</f>
        <v>35</v>
      </c>
      <c r="M147" t="s">
        <v>1468</v>
      </c>
      <c r="N147" t="s">
        <v>1698</v>
      </c>
      <c r="O147" t="s">
        <v>1699</v>
      </c>
      <c r="P147" t="s">
        <v>1700</v>
      </c>
      <c r="Q147" t="s">
        <v>1096</v>
      </c>
      <c r="R147" s="86">
        <v>26795.99</v>
      </c>
      <c r="S147" t="s">
        <v>1097</v>
      </c>
      <c r="U147">
        <v>0</v>
      </c>
      <c r="X147">
        <v>202322</v>
      </c>
      <c r="Y147">
        <v>202322</v>
      </c>
      <c r="Z147">
        <v>0</v>
      </c>
      <c r="AA147">
        <v>2.16900649562987E+16</v>
      </c>
      <c r="AB147" t="s">
        <v>1115</v>
      </c>
      <c r="AC147" t="s">
        <v>1207</v>
      </c>
      <c r="AD147">
        <v>1</v>
      </c>
      <c r="AI147" t="s">
        <v>1124</v>
      </c>
      <c r="AJ147" t="s">
        <v>821</v>
      </c>
      <c r="AK147" t="str">
        <f>_xlfn.XLOOKUP(E147,OBSERVACIONES!J:J,OBSERVACIONES!K:K)</f>
        <v>SUR</v>
      </c>
      <c r="AL147">
        <f>_xlfn.XLOOKUP(K147,'prelacion azalea'!E:E,'prelacion azalea'!A:A)</f>
        <v>67</v>
      </c>
      <c r="AM147" t="str">
        <f t="shared" si="2"/>
        <v>('LEST','Federal',1913,35,'GONGORA CAN FERNANDO','SUR',67),</v>
      </c>
    </row>
    <row r="148" spans="1:39" x14ac:dyDescent="0.25">
      <c r="A148">
        <v>4037944</v>
      </c>
      <c r="B148">
        <v>15271</v>
      </c>
      <c r="C148">
        <v>1100</v>
      </c>
      <c r="D148" t="s">
        <v>1087</v>
      </c>
      <c r="E148" t="s">
        <v>1319</v>
      </c>
      <c r="F148">
        <v>2315403323</v>
      </c>
      <c r="G148" t="s">
        <v>1513</v>
      </c>
      <c r="H148" t="s">
        <v>1118</v>
      </c>
      <c r="I148">
        <v>420</v>
      </c>
      <c r="J148">
        <v>511054</v>
      </c>
      <c r="K148">
        <v>1914</v>
      </c>
      <c r="L148">
        <f>_xlfn.XLOOKUP(K148,BD!C:C,BD!I:I)</f>
        <v>20</v>
      </c>
      <c r="M148" t="s">
        <v>1300</v>
      </c>
      <c r="N148" t="s">
        <v>1701</v>
      </c>
      <c r="O148" t="s">
        <v>1702</v>
      </c>
      <c r="P148" t="s">
        <v>1703</v>
      </c>
      <c r="Q148" t="s">
        <v>1096</v>
      </c>
      <c r="R148" s="86">
        <v>13397.97</v>
      </c>
      <c r="S148" t="s">
        <v>1097</v>
      </c>
      <c r="U148">
        <v>0</v>
      </c>
      <c r="X148">
        <v>202322</v>
      </c>
      <c r="Y148">
        <v>202322</v>
      </c>
      <c r="Z148">
        <v>0</v>
      </c>
      <c r="AA148">
        <v>2.16900639246741E+16</v>
      </c>
      <c r="AB148" t="s">
        <v>1115</v>
      </c>
      <c r="AC148" t="s">
        <v>1575</v>
      </c>
      <c r="AD148">
        <v>1</v>
      </c>
      <c r="AI148" t="s">
        <v>1124</v>
      </c>
      <c r="AJ148" t="s">
        <v>7</v>
      </c>
      <c r="AK148" t="str">
        <f>_xlfn.XLOOKUP(E148,OBSERVACIONES!J:J,OBSERVACIONES!K:K)</f>
        <v>SUR</v>
      </c>
      <c r="AL148">
        <f>_xlfn.XLOOKUP(K148,'prelacion azalea'!E:E,'prelacion azalea'!A:A)</f>
        <v>1</v>
      </c>
      <c r="AM148" t="str">
        <f t="shared" si="2"/>
        <v>('HMIMO','Federal',1914,20,'GOMEZ CACERES MARIA GUADALUPE','SUR',1),</v>
      </c>
    </row>
    <row r="149" spans="1:39" x14ac:dyDescent="0.25">
      <c r="A149">
        <v>4038096</v>
      </c>
      <c r="B149">
        <v>15271</v>
      </c>
      <c r="C149">
        <v>1100</v>
      </c>
      <c r="D149" t="s">
        <v>1087</v>
      </c>
      <c r="E149" t="s">
        <v>1175</v>
      </c>
      <c r="F149">
        <v>2315601019</v>
      </c>
      <c r="G149" t="s">
        <v>1704</v>
      </c>
      <c r="H149" t="s">
        <v>1118</v>
      </c>
      <c r="I149">
        <v>420</v>
      </c>
      <c r="J149">
        <v>509677</v>
      </c>
      <c r="K149">
        <v>1933</v>
      </c>
      <c r="L149">
        <f>_xlfn.XLOOKUP(K149,BD!C:C,BD!I:I)</f>
        <v>25</v>
      </c>
      <c r="M149" t="s">
        <v>1030</v>
      </c>
      <c r="N149" t="s">
        <v>1705</v>
      </c>
      <c r="O149" t="s">
        <v>1706</v>
      </c>
      <c r="P149" t="s">
        <v>1707</v>
      </c>
      <c r="Q149" t="s">
        <v>1096</v>
      </c>
      <c r="R149" s="86">
        <v>17648.03</v>
      </c>
      <c r="S149" t="s">
        <v>1097</v>
      </c>
      <c r="U149">
        <v>0</v>
      </c>
      <c r="X149">
        <v>202322</v>
      </c>
      <c r="Y149">
        <v>202322</v>
      </c>
      <c r="Z149">
        <v>0</v>
      </c>
      <c r="AA149">
        <v>2.16900616856249E+16</v>
      </c>
      <c r="AB149" t="s">
        <v>1115</v>
      </c>
      <c r="AC149" t="s">
        <v>1123</v>
      </c>
      <c r="AD149">
        <v>1</v>
      </c>
      <c r="AI149" t="s">
        <v>1124</v>
      </c>
      <c r="AJ149" t="s">
        <v>249</v>
      </c>
      <c r="AK149" t="str">
        <f>_xlfn.XLOOKUP(E149,OBSERVACIONES!J:J,OBSERVACIONES!K:K)</f>
        <v>CENTRO</v>
      </c>
      <c r="AL149">
        <f>_xlfn.XLOOKUP(K149,'prelacion azalea'!E:E,'prelacion azalea'!A:A)</f>
        <v>80</v>
      </c>
      <c r="AM149" t="str">
        <f t="shared" si="2"/>
        <v>('JUSA3','Federal',1933,25,'GONZALEZ DIAZ ADRIAN','CENTRO',80),</v>
      </c>
    </row>
    <row r="150" spans="1:39" x14ac:dyDescent="0.25">
      <c r="A150">
        <v>4038196</v>
      </c>
      <c r="B150">
        <v>15275</v>
      </c>
      <c r="C150">
        <v>1100</v>
      </c>
      <c r="D150" t="s">
        <v>1087</v>
      </c>
      <c r="E150" t="s">
        <v>1154</v>
      </c>
      <c r="F150">
        <v>2315401013</v>
      </c>
      <c r="G150" t="s">
        <v>1708</v>
      </c>
      <c r="H150" t="s">
        <v>1090</v>
      </c>
      <c r="I150" t="s">
        <v>1091</v>
      </c>
      <c r="J150">
        <v>511870</v>
      </c>
      <c r="K150">
        <v>5252</v>
      </c>
      <c r="L150">
        <f>_xlfn.XLOOKUP(K150,BD!C:C,BD!I:I)</f>
        <v>25</v>
      </c>
      <c r="M150" t="s">
        <v>1119</v>
      </c>
      <c r="N150" t="s">
        <v>1709</v>
      </c>
      <c r="O150" t="s">
        <v>1710</v>
      </c>
      <c r="P150" t="s">
        <v>1711</v>
      </c>
      <c r="Q150" t="s">
        <v>1096</v>
      </c>
      <c r="R150" s="86">
        <v>17863.97</v>
      </c>
      <c r="S150" t="s">
        <v>1097</v>
      </c>
      <c r="U150">
        <v>0</v>
      </c>
      <c r="X150">
        <v>202322</v>
      </c>
      <c r="Y150">
        <v>202322</v>
      </c>
      <c r="Z150">
        <v>0</v>
      </c>
      <c r="AA150">
        <v>1.46905653158132E+16</v>
      </c>
      <c r="AB150" t="s">
        <v>1098</v>
      </c>
      <c r="AC150" t="s">
        <v>1099</v>
      </c>
      <c r="AD150">
        <v>1</v>
      </c>
      <c r="AI150" t="s">
        <v>1124</v>
      </c>
      <c r="AJ150" t="s">
        <v>448</v>
      </c>
      <c r="AK150" t="str">
        <f>_xlfn.XLOOKUP(E150,OBSERVACIONES!J:J,OBSERVACIONES!K:K)</f>
        <v>SUR</v>
      </c>
      <c r="AL150">
        <f>_xlfn.XLOOKUP(K150,'prelacion azalea'!E:E,'prelacion azalea'!A:A)</f>
        <v>68</v>
      </c>
      <c r="AM150" t="str">
        <f t="shared" si="2"/>
        <v>('JUSA1','Estatal',5252,25,'GONZALEZ GONZALEZ MINERVA','SUR',68),</v>
      </c>
    </row>
    <row r="151" spans="1:39" x14ac:dyDescent="0.25">
      <c r="A151">
        <v>4038237</v>
      </c>
      <c r="B151">
        <v>15275</v>
      </c>
      <c r="C151">
        <v>1100</v>
      </c>
      <c r="D151" t="s">
        <v>1087</v>
      </c>
      <c r="E151" t="s">
        <v>1125</v>
      </c>
      <c r="F151">
        <v>2315403419</v>
      </c>
      <c r="G151" t="s">
        <v>1712</v>
      </c>
      <c r="H151" t="s">
        <v>1090</v>
      </c>
      <c r="I151" t="s">
        <v>1103</v>
      </c>
      <c r="J151">
        <v>512518</v>
      </c>
      <c r="K151">
        <v>5253</v>
      </c>
      <c r="L151">
        <f>_xlfn.XLOOKUP(K151,BD!C:C,BD!I:I)</f>
        <v>25</v>
      </c>
      <c r="M151" t="s">
        <v>1288</v>
      </c>
      <c r="N151" t="s">
        <v>1713</v>
      </c>
      <c r="O151" t="s">
        <v>1714</v>
      </c>
      <c r="P151" t="s">
        <v>1715</v>
      </c>
      <c r="Q151" t="s">
        <v>1096</v>
      </c>
      <c r="R151" s="86">
        <v>17864.03</v>
      </c>
      <c r="S151" t="s">
        <v>1097</v>
      </c>
      <c r="U151">
        <v>0</v>
      </c>
      <c r="X151">
        <v>202322</v>
      </c>
      <c r="Y151">
        <v>202322</v>
      </c>
      <c r="Z151">
        <v>0</v>
      </c>
      <c r="AA151">
        <v>2.16900642643754E+16</v>
      </c>
      <c r="AB151" t="s">
        <v>1115</v>
      </c>
      <c r="AC151" t="s">
        <v>1108</v>
      </c>
      <c r="AD151">
        <v>1</v>
      </c>
      <c r="AI151" t="s">
        <v>1124</v>
      </c>
      <c r="AJ151" t="s">
        <v>308</v>
      </c>
      <c r="AK151" t="str">
        <f>_xlfn.XLOOKUP(E151,OBSERVACIONES!J:J,OBSERVACIONES!K:K)</f>
        <v>SUR</v>
      </c>
      <c r="AL151">
        <f>_xlfn.XLOOKUP(K151,'prelacion azalea'!E:E,'prelacion azalea'!A:A)</f>
        <v>19</v>
      </c>
      <c r="AM151" t="str">
        <f t="shared" si="2"/>
        <v>('HGCHE','Estatal',5253,25,'GONZALEZ JUAREZ OLGA ISABEL','SUR',19),</v>
      </c>
    </row>
    <row r="152" spans="1:39" x14ac:dyDescent="0.25">
      <c r="A152">
        <v>4037936</v>
      </c>
      <c r="B152">
        <v>15271</v>
      </c>
      <c r="C152">
        <v>1100</v>
      </c>
      <c r="D152" t="s">
        <v>1087</v>
      </c>
      <c r="E152" t="s">
        <v>1154</v>
      </c>
      <c r="F152">
        <v>2315402007</v>
      </c>
      <c r="G152" t="s">
        <v>1192</v>
      </c>
      <c r="H152" t="s">
        <v>1118</v>
      </c>
      <c r="I152">
        <v>420</v>
      </c>
      <c r="J152">
        <v>510144</v>
      </c>
      <c r="K152">
        <v>1973</v>
      </c>
      <c r="L152">
        <f>_xlfn.XLOOKUP(K152,BD!C:C,BD!I:I)</f>
        <v>30</v>
      </c>
      <c r="M152" t="s">
        <v>1193</v>
      </c>
      <c r="N152" t="s">
        <v>1716</v>
      </c>
      <c r="O152" t="s">
        <v>1717</v>
      </c>
      <c r="P152" t="s">
        <v>1718</v>
      </c>
      <c r="Q152" t="s">
        <v>1096</v>
      </c>
      <c r="R152" s="86">
        <v>22060.01</v>
      </c>
      <c r="S152" t="s">
        <v>1097</v>
      </c>
      <c r="U152">
        <v>0</v>
      </c>
      <c r="X152">
        <v>202322</v>
      </c>
      <c r="Y152">
        <v>202322</v>
      </c>
      <c r="Z152">
        <v>0</v>
      </c>
      <c r="AA152">
        <v>2.16900645137857E+16</v>
      </c>
      <c r="AB152" t="s">
        <v>1115</v>
      </c>
      <c r="AC152" t="s">
        <v>1123</v>
      </c>
      <c r="AD152">
        <v>1</v>
      </c>
      <c r="AI152" t="s">
        <v>1124</v>
      </c>
      <c r="AJ152" t="s">
        <v>609</v>
      </c>
      <c r="AK152" t="str">
        <f>_xlfn.XLOOKUP(E152,OBSERVACIONES!J:J,OBSERVACIONES!K:K)</f>
        <v>SUR</v>
      </c>
      <c r="AL152">
        <f>_xlfn.XLOOKUP(K152,'prelacion azalea'!E:E,'prelacion azalea'!A:A)</f>
        <v>41</v>
      </c>
      <c r="AM152" t="str">
        <f t="shared" si="2"/>
        <v>('JUSA1','Federal',1973,30,'GOMEZ MONTENEGRO ALIRIA','SUR',41),</v>
      </c>
    </row>
    <row r="153" spans="1:39" x14ac:dyDescent="0.25">
      <c r="A153">
        <v>4038099</v>
      </c>
      <c r="B153">
        <v>15271</v>
      </c>
      <c r="C153">
        <v>1100</v>
      </c>
      <c r="D153" t="s">
        <v>1087</v>
      </c>
      <c r="E153" t="s">
        <v>1175</v>
      </c>
      <c r="F153">
        <v>2315601027</v>
      </c>
      <c r="G153" t="s">
        <v>1719</v>
      </c>
      <c r="H153" t="s">
        <v>1118</v>
      </c>
      <c r="I153">
        <v>420</v>
      </c>
      <c r="J153">
        <v>510254</v>
      </c>
      <c r="K153">
        <v>1990</v>
      </c>
      <c r="L153">
        <f>_xlfn.XLOOKUP(K153,BD!C:C,BD!I:I)</f>
        <v>30</v>
      </c>
      <c r="M153" t="s">
        <v>1119</v>
      </c>
      <c r="N153" t="s">
        <v>1720</v>
      </c>
      <c r="O153" t="s">
        <v>1721</v>
      </c>
      <c r="P153" t="s">
        <v>1722</v>
      </c>
      <c r="Q153" t="s">
        <v>1096</v>
      </c>
      <c r="R153" s="86">
        <v>22329.98</v>
      </c>
      <c r="S153" t="s">
        <v>1097</v>
      </c>
      <c r="U153">
        <v>0</v>
      </c>
      <c r="X153">
        <v>202322</v>
      </c>
      <c r="Y153">
        <v>202322</v>
      </c>
      <c r="Z153">
        <v>0</v>
      </c>
      <c r="AA153">
        <v>2.16900642884412E+16</v>
      </c>
      <c r="AB153" t="s">
        <v>1115</v>
      </c>
      <c r="AC153" t="s">
        <v>1123</v>
      </c>
      <c r="AD153">
        <v>1</v>
      </c>
      <c r="AI153" t="s">
        <v>1124</v>
      </c>
      <c r="AJ153" t="s">
        <v>653</v>
      </c>
      <c r="AK153" t="str">
        <f>_xlfn.XLOOKUP(E153,OBSERVACIONES!J:J,OBSERVACIONES!K:K)</f>
        <v>CENTRO</v>
      </c>
      <c r="AL153">
        <f>_xlfn.XLOOKUP(K153,'prelacion azalea'!E:E,'prelacion azalea'!A:A)</f>
        <v>64</v>
      </c>
      <c r="AM153" t="str">
        <f t="shared" si="2"/>
        <v>('JUSA3','Federal',1990,30,'GONZALEZ MEDINA SAYDA CELINA','CENTRO',64),</v>
      </c>
    </row>
    <row r="154" spans="1:39" x14ac:dyDescent="0.25">
      <c r="A154">
        <v>4038288</v>
      </c>
      <c r="B154">
        <v>15275</v>
      </c>
      <c r="C154">
        <v>1100</v>
      </c>
      <c r="D154" t="s">
        <v>1087</v>
      </c>
      <c r="E154" t="s">
        <v>1109</v>
      </c>
      <c r="F154">
        <v>2315503743</v>
      </c>
      <c r="G154" t="s">
        <v>1723</v>
      </c>
      <c r="H154" t="s">
        <v>1090</v>
      </c>
      <c r="I154" t="s">
        <v>1091</v>
      </c>
      <c r="J154">
        <v>512092</v>
      </c>
      <c r="K154">
        <v>5254</v>
      </c>
      <c r="L154">
        <f>_xlfn.XLOOKUP(K154,BD!C:C,BD!I:I)</f>
        <v>25</v>
      </c>
      <c r="M154" t="s">
        <v>1133</v>
      </c>
      <c r="N154" t="s">
        <v>1724</v>
      </c>
      <c r="O154" t="s">
        <v>1725</v>
      </c>
      <c r="P154" t="s">
        <v>1726</v>
      </c>
      <c r="Q154" t="s">
        <v>1096</v>
      </c>
      <c r="R154" s="86">
        <v>17864.03</v>
      </c>
      <c r="S154" t="s">
        <v>1097</v>
      </c>
      <c r="U154">
        <v>0</v>
      </c>
      <c r="X154">
        <v>202322</v>
      </c>
      <c r="Y154">
        <v>202322</v>
      </c>
      <c r="Z154">
        <v>0</v>
      </c>
      <c r="AA154">
        <v>2.1691063936246E+16</v>
      </c>
      <c r="AB154" t="s">
        <v>1115</v>
      </c>
      <c r="AC154" t="s">
        <v>1099</v>
      </c>
      <c r="AD154">
        <v>1</v>
      </c>
      <c r="AI154" t="s">
        <v>1124</v>
      </c>
      <c r="AJ154" t="s">
        <v>396</v>
      </c>
      <c r="AK154" t="str">
        <f>_xlfn.XLOOKUP(E154,OBSERVACIONES!J:J,OBSERVACIONES!K:K)</f>
        <v>NORTE</v>
      </c>
      <c r="AL154">
        <f>_xlfn.XLOOKUP(K154,'prelacion azalea'!E:E,'prelacion azalea'!A:A)</f>
        <v>13</v>
      </c>
      <c r="AM154" t="str">
        <f t="shared" si="2"/>
        <v>('HGCCN','Estatal',5254,25,'GOMEZ PEREZ ADRIAN','NORTE',13),</v>
      </c>
    </row>
    <row r="155" spans="1:39" x14ac:dyDescent="0.25">
      <c r="A155">
        <v>4037868</v>
      </c>
      <c r="B155">
        <v>15271</v>
      </c>
      <c r="C155">
        <v>1100</v>
      </c>
      <c r="D155" t="s">
        <v>1087</v>
      </c>
      <c r="E155" t="s">
        <v>1101</v>
      </c>
      <c r="F155">
        <v>2315070102</v>
      </c>
      <c r="G155" t="s">
        <v>60</v>
      </c>
      <c r="H155" t="s">
        <v>1118</v>
      </c>
      <c r="I155">
        <v>420</v>
      </c>
      <c r="J155">
        <v>510966</v>
      </c>
      <c r="K155">
        <v>2011</v>
      </c>
      <c r="L155">
        <f>_xlfn.XLOOKUP(K155,BD!C:C,BD!I:I)</f>
        <v>35</v>
      </c>
      <c r="M155" t="s">
        <v>1288</v>
      </c>
      <c r="N155" t="s">
        <v>1727</v>
      </c>
      <c r="O155" t="s">
        <v>1728</v>
      </c>
      <c r="P155" t="s">
        <v>1729</v>
      </c>
      <c r="Q155" t="s">
        <v>1096</v>
      </c>
      <c r="R155" s="86">
        <v>26796.05</v>
      </c>
      <c r="S155" t="s">
        <v>1097</v>
      </c>
      <c r="U155">
        <v>0</v>
      </c>
      <c r="X155">
        <v>202322</v>
      </c>
      <c r="Y155">
        <v>202322</v>
      </c>
      <c r="Z155">
        <v>0</v>
      </c>
      <c r="AA155">
        <v>1.46905652829135E+16</v>
      </c>
      <c r="AB155" t="s">
        <v>1098</v>
      </c>
      <c r="AC155" t="s">
        <v>1202</v>
      </c>
      <c r="AD155">
        <v>1</v>
      </c>
      <c r="AI155" t="s">
        <v>1124</v>
      </c>
      <c r="AJ155" t="s">
        <v>825</v>
      </c>
      <c r="AK155" t="str">
        <f>_xlfn.XLOOKUP(E155,OBSERVACIONES!J:J,OBSERVACIONES!K:K)</f>
        <v>SUR</v>
      </c>
      <c r="AL155">
        <f>_xlfn.XLOOKUP(K155,'prelacion azalea'!E:E,'prelacion azalea'!A:A)</f>
        <v>69</v>
      </c>
      <c r="AM155" t="str">
        <f t="shared" si="2"/>
        <v>('OFCEN','Federal',2011,35,'GONZALEZ PELAYO LANDY DEL CARMEN','SUR',69),</v>
      </c>
    </row>
    <row r="156" spans="1:39" x14ac:dyDescent="0.25">
      <c r="A156">
        <v>4038070</v>
      </c>
      <c r="B156">
        <v>15271</v>
      </c>
      <c r="C156">
        <v>1100</v>
      </c>
      <c r="D156" t="s">
        <v>1087</v>
      </c>
      <c r="E156" t="s">
        <v>1282</v>
      </c>
      <c r="F156">
        <v>2315504810</v>
      </c>
      <c r="G156" t="s">
        <v>1730</v>
      </c>
      <c r="H156" t="s">
        <v>1118</v>
      </c>
      <c r="I156">
        <v>420</v>
      </c>
      <c r="J156">
        <v>511225</v>
      </c>
      <c r="K156">
        <v>2013</v>
      </c>
      <c r="L156">
        <f>_xlfn.XLOOKUP(K156,BD!C:C,BD!I:I)</f>
        <v>25</v>
      </c>
      <c r="M156" t="s">
        <v>1092</v>
      </c>
      <c r="N156" t="s">
        <v>1731</v>
      </c>
      <c r="O156" t="s">
        <v>1732</v>
      </c>
      <c r="P156" t="s">
        <v>1733</v>
      </c>
      <c r="Q156" t="s">
        <v>1096</v>
      </c>
      <c r="R156" s="86">
        <v>17863.97</v>
      </c>
      <c r="S156" t="s">
        <v>1097</v>
      </c>
      <c r="U156">
        <v>0</v>
      </c>
      <c r="X156">
        <v>202322</v>
      </c>
      <c r="Y156">
        <v>202322</v>
      </c>
      <c r="Z156">
        <v>0</v>
      </c>
      <c r="AA156">
        <v>1.46945652829137E+16</v>
      </c>
      <c r="AB156" t="s">
        <v>1098</v>
      </c>
      <c r="AC156" t="s">
        <v>1123</v>
      </c>
      <c r="AD156">
        <v>1</v>
      </c>
      <c r="AI156" t="s">
        <v>1124</v>
      </c>
      <c r="AJ156" t="s">
        <v>164</v>
      </c>
      <c r="AK156" t="str">
        <f>_xlfn.XLOOKUP(E156,OBSERVACIONES!J:J,OBSERVACIONES!K:K)</f>
        <v>NORTE</v>
      </c>
      <c r="AL156">
        <f>_xlfn.XLOOKUP(K156,'prelacion azalea'!E:E,'prelacion azalea'!A:A)</f>
        <v>38</v>
      </c>
      <c r="AM156" t="str">
        <f t="shared" si="2"/>
        <v>('HIPDC','Federal',2013,25,'GONZALEZ PEREZ ROSAURA','NORTE',38),</v>
      </c>
    </row>
    <row r="157" spans="1:39" x14ac:dyDescent="0.25">
      <c r="A157">
        <v>4037966</v>
      </c>
      <c r="B157">
        <v>15271</v>
      </c>
      <c r="C157">
        <v>1100</v>
      </c>
      <c r="D157" t="s">
        <v>1087</v>
      </c>
      <c r="E157" t="s">
        <v>1125</v>
      </c>
      <c r="F157">
        <v>2315403432</v>
      </c>
      <c r="G157" t="s">
        <v>1734</v>
      </c>
      <c r="H157" t="s">
        <v>1118</v>
      </c>
      <c r="I157">
        <v>420</v>
      </c>
      <c r="J157">
        <v>510167</v>
      </c>
      <c r="K157">
        <v>2017</v>
      </c>
      <c r="L157">
        <f>_xlfn.XLOOKUP(K157,BD!C:C,BD!I:I)</f>
        <v>25</v>
      </c>
      <c r="M157" t="s">
        <v>1219</v>
      </c>
      <c r="N157" t="s">
        <v>1735</v>
      </c>
      <c r="O157" t="s">
        <v>1736</v>
      </c>
      <c r="P157" t="s">
        <v>1737</v>
      </c>
      <c r="Q157" t="s">
        <v>1096</v>
      </c>
      <c r="R157" s="86">
        <v>17648.03</v>
      </c>
      <c r="S157" t="s">
        <v>1097</v>
      </c>
      <c r="U157">
        <v>0</v>
      </c>
      <c r="X157">
        <v>202322</v>
      </c>
      <c r="Y157">
        <v>202322</v>
      </c>
      <c r="Z157">
        <v>0</v>
      </c>
      <c r="AA157">
        <v>1.46915652829142E+16</v>
      </c>
      <c r="AB157" t="s">
        <v>1098</v>
      </c>
      <c r="AC157" t="s">
        <v>1123</v>
      </c>
      <c r="AD157">
        <v>1</v>
      </c>
      <c r="AI157" t="s">
        <v>1124</v>
      </c>
      <c r="AJ157" t="s">
        <v>130</v>
      </c>
      <c r="AK157" t="str">
        <f>_xlfn.XLOOKUP(E157,OBSERVACIONES!J:J,OBSERVACIONES!K:K)</f>
        <v>SUR</v>
      </c>
      <c r="AL157">
        <f>_xlfn.XLOOKUP(K157,'prelacion azalea'!E:E,'prelacion azalea'!A:A)</f>
        <v>22</v>
      </c>
      <c r="AM157" t="str">
        <f t="shared" si="2"/>
        <v>('HGCHE','Federal',2017,25,'GONZALEZ QUINTANILLA OLGA MARIA','SUR',22),</v>
      </c>
    </row>
    <row r="158" spans="1:39" x14ac:dyDescent="0.25">
      <c r="A158">
        <v>4037865</v>
      </c>
      <c r="B158">
        <v>15271</v>
      </c>
      <c r="C158">
        <v>1100</v>
      </c>
      <c r="D158" t="s">
        <v>1087</v>
      </c>
      <c r="E158" t="s">
        <v>1101</v>
      </c>
      <c r="F158">
        <v>2315050200</v>
      </c>
      <c r="G158" t="s">
        <v>1738</v>
      </c>
      <c r="H158" t="s">
        <v>1118</v>
      </c>
      <c r="I158">
        <v>420</v>
      </c>
      <c r="J158">
        <v>511102</v>
      </c>
      <c r="K158">
        <v>2039</v>
      </c>
      <c r="L158">
        <f>_xlfn.XLOOKUP(K158,BD!C:C,BD!I:I)</f>
        <v>25</v>
      </c>
      <c r="M158" t="s">
        <v>1300</v>
      </c>
      <c r="N158" t="s">
        <v>1739</v>
      </c>
      <c r="O158" t="s">
        <v>1740</v>
      </c>
      <c r="P158" t="s">
        <v>1741</v>
      </c>
      <c r="Q158" t="s">
        <v>1096</v>
      </c>
      <c r="R158" s="86">
        <v>17863.97</v>
      </c>
      <c r="S158" t="s">
        <v>1097</v>
      </c>
      <c r="U158">
        <v>0</v>
      </c>
      <c r="X158">
        <v>202322</v>
      </c>
      <c r="Y158">
        <v>202322</v>
      </c>
      <c r="Z158">
        <v>0</v>
      </c>
      <c r="AA158">
        <v>2.16900637611307E+16</v>
      </c>
      <c r="AB158" t="s">
        <v>1115</v>
      </c>
      <c r="AC158" t="s">
        <v>1202</v>
      </c>
      <c r="AD158">
        <v>1</v>
      </c>
      <c r="AI158" t="s">
        <v>1124</v>
      </c>
      <c r="AJ158" t="s">
        <v>271</v>
      </c>
      <c r="AK158" t="str">
        <f>_xlfn.XLOOKUP(E158,OBSERVACIONES!J:J,OBSERVACIONES!K:K)</f>
        <v>SUR</v>
      </c>
      <c r="AL158">
        <f>_xlfn.XLOOKUP(K158,'prelacion azalea'!E:E,'prelacion azalea'!A:A)</f>
        <v>91</v>
      </c>
      <c r="AM158" t="str">
        <f t="shared" si="2"/>
        <v>('OFCEN','Federal',2039,25,'GODOY TUZ MAGNOLIA ESTHER','SUR',91),</v>
      </c>
    </row>
    <row r="159" spans="1:39" x14ac:dyDescent="0.25">
      <c r="A159">
        <v>4038061</v>
      </c>
      <c r="B159">
        <v>15271</v>
      </c>
      <c r="C159">
        <v>1100</v>
      </c>
      <c r="D159" t="s">
        <v>1087</v>
      </c>
      <c r="E159" t="s">
        <v>1109</v>
      </c>
      <c r="F159">
        <v>2315503767</v>
      </c>
      <c r="G159" t="s">
        <v>1742</v>
      </c>
      <c r="H159" t="s">
        <v>1118</v>
      </c>
      <c r="I159">
        <v>420</v>
      </c>
      <c r="J159">
        <v>510277</v>
      </c>
      <c r="K159">
        <v>2047</v>
      </c>
      <c r="L159">
        <f>_xlfn.XLOOKUP(K159,BD!C:C,BD!I:I)</f>
        <v>25</v>
      </c>
      <c r="M159" t="s">
        <v>1193</v>
      </c>
      <c r="N159" t="s">
        <v>1743</v>
      </c>
      <c r="O159" t="s">
        <v>1744</v>
      </c>
      <c r="P159" t="s">
        <v>1745</v>
      </c>
      <c r="Q159" t="s">
        <v>1096</v>
      </c>
      <c r="R159" s="86">
        <v>17648.03</v>
      </c>
      <c r="S159" t="s">
        <v>1097</v>
      </c>
      <c r="U159">
        <v>0</v>
      </c>
      <c r="X159">
        <v>202322</v>
      </c>
      <c r="Y159">
        <v>202322</v>
      </c>
      <c r="Z159">
        <v>0</v>
      </c>
      <c r="AA159">
        <v>2.16910639362753E+16</v>
      </c>
      <c r="AB159" t="s">
        <v>1115</v>
      </c>
      <c r="AC159" t="s">
        <v>1123</v>
      </c>
      <c r="AD159">
        <v>1</v>
      </c>
      <c r="AI159" t="s">
        <v>1124</v>
      </c>
      <c r="AJ159" t="s">
        <v>96</v>
      </c>
      <c r="AK159" t="str">
        <f>_xlfn.XLOOKUP(E159,OBSERVACIONES!J:J,OBSERVACIONES!K:K)</f>
        <v>NORTE</v>
      </c>
      <c r="AL159">
        <f>_xlfn.XLOOKUP(K159,'prelacion azalea'!E:E,'prelacion azalea'!A:A)</f>
        <v>3</v>
      </c>
      <c r="AM159" t="str">
        <f t="shared" si="2"/>
        <v>('HGCCN','Federal',2047,25,'GONGORA XIU RAQUEL ANGELICA','NORTE',3),</v>
      </c>
    </row>
    <row r="160" spans="1:39" x14ac:dyDescent="0.25">
      <c r="A160">
        <v>4037993</v>
      </c>
      <c r="B160">
        <v>15271</v>
      </c>
      <c r="C160">
        <v>1100</v>
      </c>
      <c r="D160" t="s">
        <v>1087</v>
      </c>
      <c r="E160" t="s">
        <v>1125</v>
      </c>
      <c r="F160">
        <v>2315403450</v>
      </c>
      <c r="G160" t="s">
        <v>1447</v>
      </c>
      <c r="H160" t="s">
        <v>1118</v>
      </c>
      <c r="I160">
        <v>420</v>
      </c>
      <c r="J160">
        <v>509839</v>
      </c>
      <c r="K160">
        <v>2056</v>
      </c>
      <c r="L160">
        <f>_xlfn.XLOOKUP(K160,BD!C:C,BD!I:I)</f>
        <v>45</v>
      </c>
      <c r="M160" t="s">
        <v>1452</v>
      </c>
      <c r="N160" t="s">
        <v>1746</v>
      </c>
      <c r="O160" t="s">
        <v>1747</v>
      </c>
      <c r="P160" t="s">
        <v>1748</v>
      </c>
      <c r="Q160" t="s">
        <v>1096</v>
      </c>
      <c r="R160" s="86">
        <v>46895.56</v>
      </c>
      <c r="S160" t="s">
        <v>1097</v>
      </c>
      <c r="U160">
        <v>0</v>
      </c>
      <c r="X160">
        <v>202322</v>
      </c>
      <c r="Y160">
        <v>202322</v>
      </c>
      <c r="Z160">
        <v>0</v>
      </c>
      <c r="AA160">
        <v>1.46905652829324E+16</v>
      </c>
      <c r="AB160" t="s">
        <v>1098</v>
      </c>
      <c r="AC160" t="s">
        <v>1123</v>
      </c>
      <c r="AD160">
        <v>1</v>
      </c>
      <c r="AI160" t="s">
        <v>1124</v>
      </c>
      <c r="AJ160" t="s">
        <v>863</v>
      </c>
      <c r="AK160" t="str">
        <f>_xlfn.XLOOKUP(E160,OBSERVACIONES!J:J,OBSERVACIONES!K:K)</f>
        <v>SUR</v>
      </c>
      <c r="AL160">
        <f>_xlfn.XLOOKUP(K160,'prelacion azalea'!E:E,'prelacion azalea'!A:A)</f>
        <v>1</v>
      </c>
      <c r="AM160" t="str">
        <f t="shared" si="2"/>
        <v>('HGCHE','Federal',2056,45,'GUZMAN ALBA OLGA','SUR',1),</v>
      </c>
    </row>
    <row r="161" spans="1:39" x14ac:dyDescent="0.25">
      <c r="A161">
        <v>4037959</v>
      </c>
      <c r="B161">
        <v>15271</v>
      </c>
      <c r="C161">
        <v>1100</v>
      </c>
      <c r="D161" t="s">
        <v>1087</v>
      </c>
      <c r="E161" t="s">
        <v>1125</v>
      </c>
      <c r="F161">
        <v>2315403421</v>
      </c>
      <c r="G161" t="s">
        <v>1749</v>
      </c>
      <c r="H161" t="s">
        <v>1118</v>
      </c>
      <c r="I161">
        <v>420</v>
      </c>
      <c r="J161">
        <v>509982</v>
      </c>
      <c r="K161">
        <v>2069</v>
      </c>
      <c r="L161">
        <f>_xlfn.XLOOKUP(K161,BD!C:C,BD!I:I)</f>
        <v>25</v>
      </c>
      <c r="M161" t="s">
        <v>1242</v>
      </c>
      <c r="N161" t="s">
        <v>1750</v>
      </c>
      <c r="O161" t="s">
        <v>1751</v>
      </c>
      <c r="P161" t="s">
        <v>1752</v>
      </c>
      <c r="Q161" t="s">
        <v>1096</v>
      </c>
      <c r="R161" s="86">
        <v>17648.03</v>
      </c>
      <c r="S161" t="s">
        <v>1097</v>
      </c>
      <c r="U161">
        <v>0</v>
      </c>
      <c r="X161">
        <v>202322</v>
      </c>
      <c r="Y161">
        <v>202322</v>
      </c>
      <c r="Z161">
        <v>0</v>
      </c>
      <c r="AA161">
        <v>2.1690063683567E+16</v>
      </c>
      <c r="AB161" t="s">
        <v>1115</v>
      </c>
      <c r="AC161" t="s">
        <v>1123</v>
      </c>
      <c r="AD161">
        <v>1</v>
      </c>
      <c r="AI161" t="s">
        <v>1124</v>
      </c>
      <c r="AJ161" t="s">
        <v>132</v>
      </c>
      <c r="AK161" t="str">
        <f>_xlfn.XLOOKUP(E161,OBSERVACIONES!J:J,OBSERVACIONES!K:K)</f>
        <v>SUR</v>
      </c>
      <c r="AL161">
        <f>_xlfn.XLOOKUP(K161,'prelacion azalea'!E:E,'prelacion azalea'!A:A)</f>
        <v>23</v>
      </c>
      <c r="AM161" t="str">
        <f t="shared" si="2"/>
        <v>('HGCHE','Federal',2069,25,'GUERRERO CASARES MARCELA','SUR',23),</v>
      </c>
    </row>
    <row r="162" spans="1:39" x14ac:dyDescent="0.25">
      <c r="A162">
        <v>4038211</v>
      </c>
      <c r="B162">
        <v>15275</v>
      </c>
      <c r="C162">
        <v>1100</v>
      </c>
      <c r="D162" t="s">
        <v>1087</v>
      </c>
      <c r="E162" t="s">
        <v>1753</v>
      </c>
      <c r="F162">
        <v>2315403210</v>
      </c>
      <c r="G162" t="s">
        <v>1754</v>
      </c>
      <c r="H162" t="s">
        <v>1090</v>
      </c>
      <c r="I162" t="s">
        <v>1103</v>
      </c>
      <c r="J162">
        <v>511996</v>
      </c>
      <c r="K162">
        <v>5263</v>
      </c>
      <c r="L162">
        <f>_xlfn.XLOOKUP(K162,BD!C:C,BD!I:I)</f>
        <v>25</v>
      </c>
      <c r="M162" t="s">
        <v>1183</v>
      </c>
      <c r="N162" t="s">
        <v>1755</v>
      </c>
      <c r="O162" t="s">
        <v>1756</v>
      </c>
      <c r="P162" t="s">
        <v>1757</v>
      </c>
      <c r="Q162" t="s">
        <v>1096</v>
      </c>
      <c r="R162" s="86">
        <v>17864.03</v>
      </c>
      <c r="S162" t="s">
        <v>1097</v>
      </c>
      <c r="U162">
        <v>0</v>
      </c>
      <c r="X162">
        <v>202322</v>
      </c>
      <c r="Y162">
        <v>202322</v>
      </c>
      <c r="Z162">
        <v>0</v>
      </c>
      <c r="AA162">
        <v>1.46905653158357E+16</v>
      </c>
      <c r="AB162" t="s">
        <v>1098</v>
      </c>
      <c r="AC162" t="s">
        <v>1108</v>
      </c>
      <c r="AD162">
        <v>1</v>
      </c>
      <c r="AI162" t="s">
        <v>1124</v>
      </c>
      <c r="AJ162" t="s">
        <v>287</v>
      </c>
      <c r="AK162" t="str">
        <f>_xlfn.XLOOKUP(E162,OBSERVACIONES!J:J,OBSERVACIONES!K:K)</f>
        <v>SUR</v>
      </c>
      <c r="AL162">
        <f>_xlfn.XLOOKUP(K162,'prelacion azalea'!E:E,'prelacion azalea'!A:A)</f>
        <v>1</v>
      </c>
      <c r="AM162" t="str">
        <f t="shared" si="2"/>
        <v>('BSCHE','Estatal',5263,25,'GUERRERO SALGUERO MARIA MARINA','SUR',1),</v>
      </c>
    </row>
    <row r="163" spans="1:39" x14ac:dyDescent="0.25">
      <c r="A163">
        <v>4038200</v>
      </c>
      <c r="B163">
        <v>15275</v>
      </c>
      <c r="C163">
        <v>1100</v>
      </c>
      <c r="D163" t="s">
        <v>1087</v>
      </c>
      <c r="E163" t="s">
        <v>1154</v>
      </c>
      <c r="F163">
        <v>2315401061</v>
      </c>
      <c r="G163" t="s">
        <v>1758</v>
      </c>
      <c r="H163" t="s">
        <v>1090</v>
      </c>
      <c r="I163" t="s">
        <v>1091</v>
      </c>
      <c r="J163">
        <v>511682</v>
      </c>
      <c r="K163">
        <v>5270</v>
      </c>
      <c r="L163">
        <f>_xlfn.XLOOKUP(K163,BD!C:C,BD!I:I)</f>
        <v>20</v>
      </c>
      <c r="M163" t="s">
        <v>1030</v>
      </c>
      <c r="N163" t="s">
        <v>1759</v>
      </c>
      <c r="O163" t="s">
        <v>1760</v>
      </c>
      <c r="P163" t="s">
        <v>1761</v>
      </c>
      <c r="Q163" t="s">
        <v>1096</v>
      </c>
      <c r="R163" s="86">
        <v>13236</v>
      </c>
      <c r="S163" t="s">
        <v>1097</v>
      </c>
      <c r="U163">
        <v>0</v>
      </c>
      <c r="X163">
        <v>202322</v>
      </c>
      <c r="Y163">
        <v>202322</v>
      </c>
      <c r="Z163">
        <v>0</v>
      </c>
      <c r="AA163">
        <v>1.4690565384883E+16</v>
      </c>
      <c r="AB163" t="s">
        <v>1098</v>
      </c>
      <c r="AC163" t="s">
        <v>1212</v>
      </c>
      <c r="AD163">
        <v>1</v>
      </c>
      <c r="AI163" t="s">
        <v>1124</v>
      </c>
      <c r="AJ163" t="s">
        <v>78</v>
      </c>
      <c r="AK163" t="str">
        <f>_xlfn.XLOOKUP(E163,OBSERVACIONES!J:J,OBSERVACIONES!K:K)</f>
        <v>SUR</v>
      </c>
      <c r="AL163">
        <f>_xlfn.XLOOKUP(K163,'prelacion azalea'!E:E,'prelacion azalea'!A:A)</f>
        <v>4</v>
      </c>
      <c r="AM163" t="str">
        <f t="shared" si="2"/>
        <v>('JUSA1','Estatal',5270,20,'HERNANDEZ CRUZ SOFIA','SUR',4),</v>
      </c>
    </row>
    <row r="164" spans="1:39" x14ac:dyDescent="0.25">
      <c r="A164">
        <v>4038245</v>
      </c>
      <c r="B164">
        <v>15275</v>
      </c>
      <c r="C164">
        <v>1100</v>
      </c>
      <c r="D164" t="s">
        <v>1087</v>
      </c>
      <c r="E164" t="s">
        <v>1125</v>
      </c>
      <c r="F164">
        <v>2315403430</v>
      </c>
      <c r="G164" t="s">
        <v>1262</v>
      </c>
      <c r="H164" t="s">
        <v>1090</v>
      </c>
      <c r="I164" t="s">
        <v>1091</v>
      </c>
      <c r="J164">
        <v>512108</v>
      </c>
      <c r="K164">
        <v>5271</v>
      </c>
      <c r="L164">
        <f>_xlfn.XLOOKUP(K164,BD!C:C,BD!I:I)</f>
        <v>25</v>
      </c>
      <c r="M164" t="s">
        <v>1092</v>
      </c>
      <c r="N164" t="s">
        <v>1762</v>
      </c>
      <c r="O164" t="s">
        <v>1763</v>
      </c>
      <c r="P164" t="s">
        <v>1764</v>
      </c>
      <c r="Q164" t="s">
        <v>1096</v>
      </c>
      <c r="R164" s="86">
        <v>17863.97</v>
      </c>
      <c r="S164" t="s">
        <v>1097</v>
      </c>
      <c r="U164">
        <v>0</v>
      </c>
      <c r="X164">
        <v>202322</v>
      </c>
      <c r="Y164">
        <v>202322</v>
      </c>
      <c r="Z164">
        <v>0</v>
      </c>
      <c r="AA164">
        <v>1.46905653158427E+16</v>
      </c>
      <c r="AB164" t="s">
        <v>1098</v>
      </c>
      <c r="AC164" t="s">
        <v>1099</v>
      </c>
      <c r="AD164">
        <v>1</v>
      </c>
      <c r="AI164" t="s">
        <v>1124</v>
      </c>
      <c r="AJ164" t="s">
        <v>412</v>
      </c>
      <c r="AK164" t="str">
        <f>_xlfn.XLOOKUP(E164,OBSERVACIONES!J:J,OBSERVACIONES!K:K)</f>
        <v>SUR</v>
      </c>
      <c r="AL164">
        <f>_xlfn.XLOOKUP(K164,'prelacion azalea'!E:E,'prelacion azalea'!A:A)</f>
        <v>25</v>
      </c>
      <c r="AM164" t="str">
        <f t="shared" si="2"/>
        <v>('HGCHE','Estatal',5271,25,'HERNANDEZ DIAZ GENER JOSUE','SUR',25),</v>
      </c>
    </row>
    <row r="165" spans="1:39" x14ac:dyDescent="0.25">
      <c r="A165">
        <v>4038089</v>
      </c>
      <c r="B165">
        <v>15271</v>
      </c>
      <c r="C165">
        <v>1100</v>
      </c>
      <c r="D165" t="s">
        <v>1087</v>
      </c>
      <c r="E165" t="s">
        <v>1175</v>
      </c>
      <c r="F165">
        <v>2315600024</v>
      </c>
      <c r="G165" t="s">
        <v>1765</v>
      </c>
      <c r="H165" t="s">
        <v>1118</v>
      </c>
      <c r="I165">
        <v>420</v>
      </c>
      <c r="J165">
        <v>510754</v>
      </c>
      <c r="K165">
        <v>2169</v>
      </c>
      <c r="L165">
        <f>_xlfn.XLOOKUP(K165,BD!C:C,BD!I:I)</f>
        <v>35</v>
      </c>
      <c r="M165" t="s">
        <v>1219</v>
      </c>
      <c r="N165" t="s">
        <v>1766</v>
      </c>
      <c r="O165" t="s">
        <v>1767</v>
      </c>
      <c r="P165" t="s">
        <v>1768</v>
      </c>
      <c r="Q165" t="s">
        <v>1096</v>
      </c>
      <c r="R165" s="86">
        <v>26472.05</v>
      </c>
      <c r="S165" t="s">
        <v>1097</v>
      </c>
      <c r="U165">
        <v>0</v>
      </c>
      <c r="X165">
        <v>202322</v>
      </c>
      <c r="Y165">
        <v>202322</v>
      </c>
      <c r="Z165">
        <v>0</v>
      </c>
      <c r="AA165">
        <v>2.16900617086725E+16</v>
      </c>
      <c r="AB165" t="s">
        <v>1115</v>
      </c>
      <c r="AC165" t="s">
        <v>1207</v>
      </c>
      <c r="AD165">
        <v>1</v>
      </c>
      <c r="AI165" t="s">
        <v>1124</v>
      </c>
      <c r="AJ165" t="s">
        <v>817</v>
      </c>
      <c r="AK165" t="str">
        <f>_xlfn.XLOOKUP(E165,OBSERVACIONES!J:J,OBSERVACIONES!K:K)</f>
        <v>CENTRO</v>
      </c>
      <c r="AL165">
        <f>_xlfn.XLOOKUP(K165,'prelacion azalea'!E:E,'prelacion azalea'!A:A)</f>
        <v>66</v>
      </c>
      <c r="AM165" t="str">
        <f t="shared" si="2"/>
        <v>('JUSA3','Federal',2169,35,'HERNANDEZ GUZMAN OLIVIA','CENTRO',66),</v>
      </c>
    </row>
    <row r="166" spans="1:39" x14ac:dyDescent="0.25">
      <c r="A166">
        <v>4038112</v>
      </c>
      <c r="B166">
        <v>15271</v>
      </c>
      <c r="C166">
        <v>1100</v>
      </c>
      <c r="D166" t="s">
        <v>1087</v>
      </c>
      <c r="E166" t="s">
        <v>1116</v>
      </c>
      <c r="F166">
        <v>2315603205</v>
      </c>
      <c r="G166" t="s">
        <v>1159</v>
      </c>
      <c r="H166" t="s">
        <v>1118</v>
      </c>
      <c r="I166">
        <v>420</v>
      </c>
      <c r="J166">
        <v>510834</v>
      </c>
      <c r="K166">
        <v>2172</v>
      </c>
      <c r="L166">
        <f>_xlfn.XLOOKUP(K166,BD!C:C,BD!I:I)</f>
        <v>30</v>
      </c>
      <c r="M166" t="s">
        <v>1219</v>
      </c>
      <c r="N166" t="s">
        <v>1769</v>
      </c>
      <c r="O166" t="s">
        <v>1770</v>
      </c>
      <c r="P166" t="s">
        <v>1771</v>
      </c>
      <c r="Q166" t="s">
        <v>1096</v>
      </c>
      <c r="R166" s="86">
        <v>22060.01</v>
      </c>
      <c r="S166" t="s">
        <v>1097</v>
      </c>
      <c r="U166">
        <v>0</v>
      </c>
      <c r="X166">
        <v>202322</v>
      </c>
      <c r="Y166">
        <v>202322</v>
      </c>
      <c r="Z166">
        <v>0</v>
      </c>
      <c r="AA166">
        <v>2.16900617086721E+16</v>
      </c>
      <c r="AB166" t="s">
        <v>1115</v>
      </c>
      <c r="AC166" t="s">
        <v>1123</v>
      </c>
      <c r="AD166">
        <v>1</v>
      </c>
      <c r="AI166" t="s">
        <v>1124</v>
      </c>
      <c r="AJ166" t="s">
        <v>561</v>
      </c>
      <c r="AK166" t="str">
        <f>_xlfn.XLOOKUP(E166,OBSERVACIONES!J:J,OBSERVACIONES!K:K)</f>
        <v>CENTRO</v>
      </c>
      <c r="AL166">
        <f>_xlfn.XLOOKUP(K166,'prelacion azalea'!E:E,'prelacion azalea'!A:A)</f>
        <v>17</v>
      </c>
      <c r="AM166" t="str">
        <f t="shared" si="2"/>
        <v>('HGFCP','Federal',2172,30,'HERNANDEZ GARCIA MARIA VICTORIA','CENTRO',17),</v>
      </c>
    </row>
    <row r="167" spans="1:39" x14ac:dyDescent="0.25">
      <c r="A167">
        <v>4037917</v>
      </c>
      <c r="B167">
        <v>15271</v>
      </c>
      <c r="C167">
        <v>1100</v>
      </c>
      <c r="D167" t="s">
        <v>1087</v>
      </c>
      <c r="E167" t="s">
        <v>1154</v>
      </c>
      <c r="F167">
        <v>2315401055</v>
      </c>
      <c r="G167" t="s">
        <v>1772</v>
      </c>
      <c r="H167" t="s">
        <v>1118</v>
      </c>
      <c r="I167">
        <v>420</v>
      </c>
      <c r="J167">
        <v>509733</v>
      </c>
      <c r="K167">
        <v>2183</v>
      </c>
      <c r="L167">
        <f>_xlfn.XLOOKUP(K167,BD!C:C,BD!I:I)</f>
        <v>30</v>
      </c>
      <c r="M167" t="s">
        <v>1030</v>
      </c>
      <c r="N167" t="s">
        <v>1773</v>
      </c>
      <c r="O167" t="s">
        <v>1774</v>
      </c>
      <c r="P167" t="s">
        <v>1775</v>
      </c>
      <c r="Q167" t="s">
        <v>1096</v>
      </c>
      <c r="R167" s="86">
        <v>22060.01</v>
      </c>
      <c r="S167" t="s">
        <v>1097</v>
      </c>
      <c r="U167">
        <v>0</v>
      </c>
      <c r="X167">
        <v>202322</v>
      </c>
      <c r="Y167">
        <v>202322</v>
      </c>
      <c r="Z167">
        <v>0</v>
      </c>
      <c r="AA167">
        <v>2.16900636835521E+16</v>
      </c>
      <c r="AB167" t="s">
        <v>1115</v>
      </c>
      <c r="AC167" t="s">
        <v>1123</v>
      </c>
      <c r="AD167">
        <v>1</v>
      </c>
      <c r="AI167" t="s">
        <v>1124</v>
      </c>
      <c r="AJ167" t="s">
        <v>611</v>
      </c>
      <c r="AK167" t="str">
        <f>_xlfn.XLOOKUP(E167,OBSERVACIONES!J:J,OBSERVACIONES!K:K)</f>
        <v>SUR</v>
      </c>
      <c r="AL167">
        <f>_xlfn.XLOOKUP(K167,'prelacion azalea'!E:E,'prelacion azalea'!A:A)</f>
        <v>42</v>
      </c>
      <c r="AM167" t="str">
        <f t="shared" si="2"/>
        <v>('JUSA1','Federal',2183,30,'HERNANDEZ JAIMES NEOFITA','SUR',42),</v>
      </c>
    </row>
    <row r="168" spans="1:39" x14ac:dyDescent="0.25">
      <c r="A168">
        <v>4038307</v>
      </c>
      <c r="B168">
        <v>15275</v>
      </c>
      <c r="C168">
        <v>1100</v>
      </c>
      <c r="D168" t="s">
        <v>1087</v>
      </c>
      <c r="E168" t="s">
        <v>1116</v>
      </c>
      <c r="F168">
        <v>2315603220</v>
      </c>
      <c r="G168" t="s">
        <v>1776</v>
      </c>
      <c r="H168" t="s">
        <v>1090</v>
      </c>
      <c r="I168" t="s">
        <v>1091</v>
      </c>
      <c r="J168">
        <v>511651</v>
      </c>
      <c r="K168">
        <v>5275</v>
      </c>
      <c r="L168">
        <f>_xlfn.XLOOKUP(K168,BD!C:C,BD!I:I)</f>
        <v>25</v>
      </c>
      <c r="M168" t="s">
        <v>1038</v>
      </c>
      <c r="N168" t="s">
        <v>1777</v>
      </c>
      <c r="O168" t="s">
        <v>1778</v>
      </c>
      <c r="P168" t="s">
        <v>1779</v>
      </c>
      <c r="Q168" t="s">
        <v>1096</v>
      </c>
      <c r="R168" s="86">
        <v>17000.03</v>
      </c>
      <c r="S168" t="s">
        <v>1097</v>
      </c>
      <c r="U168">
        <v>0</v>
      </c>
      <c r="X168">
        <v>202322</v>
      </c>
      <c r="Y168">
        <v>202322</v>
      </c>
      <c r="Z168">
        <v>0</v>
      </c>
      <c r="AA168">
        <v>2.16900616856196E+16</v>
      </c>
      <c r="AB168" t="s">
        <v>1115</v>
      </c>
      <c r="AC168" t="s">
        <v>1212</v>
      </c>
      <c r="AD168">
        <v>1</v>
      </c>
      <c r="AI168" t="s">
        <v>1124</v>
      </c>
      <c r="AJ168" t="s">
        <v>424</v>
      </c>
      <c r="AK168" t="str">
        <f>_xlfn.XLOOKUP(E168,OBSERVACIONES!J:J,OBSERVACIONES!K:K)</f>
        <v>CENTRO</v>
      </c>
      <c r="AL168">
        <f>_xlfn.XLOOKUP(K168,'prelacion azalea'!E:E,'prelacion azalea'!A:A)</f>
        <v>43</v>
      </c>
      <c r="AM168" t="str">
        <f t="shared" si="2"/>
        <v>('HGFCP','Estatal',5275,25,'HERRERA MEDINA RENAN ELEAZAR','CENTRO',43),</v>
      </c>
    </row>
    <row r="169" spans="1:39" x14ac:dyDescent="0.25">
      <c r="A169">
        <v>4037869</v>
      </c>
      <c r="B169">
        <v>15271</v>
      </c>
      <c r="C169">
        <v>1100</v>
      </c>
      <c r="D169" t="s">
        <v>1087</v>
      </c>
      <c r="E169" t="s">
        <v>1101</v>
      </c>
      <c r="F169">
        <v>2315070201</v>
      </c>
      <c r="G169" t="s">
        <v>1780</v>
      </c>
      <c r="H169" t="s">
        <v>1118</v>
      </c>
      <c r="I169">
        <v>420</v>
      </c>
      <c r="J169">
        <v>511103</v>
      </c>
      <c r="K169">
        <v>2263</v>
      </c>
      <c r="L169">
        <f>_xlfn.XLOOKUP(K169,BD!C:C,BD!I:I)</f>
        <v>35</v>
      </c>
      <c r="M169" t="s">
        <v>1300</v>
      </c>
      <c r="N169" t="s">
        <v>1781</v>
      </c>
      <c r="O169" t="s">
        <v>1782</v>
      </c>
      <c r="P169" t="s">
        <v>1783</v>
      </c>
      <c r="Q169" t="s">
        <v>1096</v>
      </c>
      <c r="R169" s="86">
        <v>26795.99</v>
      </c>
      <c r="S169" t="s">
        <v>1097</v>
      </c>
      <c r="U169">
        <v>0</v>
      </c>
      <c r="X169">
        <v>202322</v>
      </c>
      <c r="Y169">
        <v>202322</v>
      </c>
      <c r="Z169">
        <v>0</v>
      </c>
      <c r="AA169">
        <v>1.46905652830323E+16</v>
      </c>
      <c r="AB169" t="s">
        <v>1098</v>
      </c>
      <c r="AC169" t="s">
        <v>1202</v>
      </c>
      <c r="AD169">
        <v>1</v>
      </c>
      <c r="AI169" t="s">
        <v>1124</v>
      </c>
      <c r="AJ169" t="s">
        <v>827</v>
      </c>
      <c r="AK169" t="str">
        <f>_xlfn.XLOOKUP(E169,OBSERVACIONES!J:J,OBSERVACIONES!K:K)</f>
        <v>SUR</v>
      </c>
      <c r="AL169">
        <f>_xlfn.XLOOKUP(K169,'prelacion azalea'!E:E,'prelacion azalea'!A:A)</f>
        <v>70</v>
      </c>
      <c r="AM169" t="str">
        <f t="shared" si="2"/>
        <v>('OFCEN','Federal',2263,35,'HOYOS CHUC NIDELVIA','SUR',70),</v>
      </c>
    </row>
    <row r="170" spans="1:39" x14ac:dyDescent="0.25">
      <c r="A170">
        <v>4038127</v>
      </c>
      <c r="B170">
        <v>15271</v>
      </c>
      <c r="C170">
        <v>1100</v>
      </c>
      <c r="D170" t="s">
        <v>1087</v>
      </c>
      <c r="E170" t="s">
        <v>1563</v>
      </c>
      <c r="F170">
        <v>2315603312</v>
      </c>
      <c r="G170" t="s">
        <v>1784</v>
      </c>
      <c r="H170" t="s">
        <v>1118</v>
      </c>
      <c r="I170">
        <v>420</v>
      </c>
      <c r="J170">
        <v>510638</v>
      </c>
      <c r="K170">
        <v>2272</v>
      </c>
      <c r="L170">
        <f>_xlfn.XLOOKUP(K170,BD!C:C,BD!I:I)</f>
        <v>35</v>
      </c>
      <c r="M170" t="s">
        <v>1443</v>
      </c>
      <c r="N170" t="s">
        <v>1785</v>
      </c>
      <c r="O170" t="s">
        <v>1786</v>
      </c>
      <c r="P170" t="s">
        <v>1787</v>
      </c>
      <c r="Q170" t="s">
        <v>1096</v>
      </c>
      <c r="R170" s="86">
        <v>26471.99</v>
      </c>
      <c r="S170" t="s">
        <v>1097</v>
      </c>
      <c r="U170">
        <v>0</v>
      </c>
      <c r="X170">
        <v>202322</v>
      </c>
      <c r="Y170">
        <v>202322</v>
      </c>
      <c r="Z170">
        <v>0</v>
      </c>
      <c r="AA170">
        <v>2.19100628743892E+16</v>
      </c>
      <c r="AB170" t="s">
        <v>1115</v>
      </c>
      <c r="AC170" t="s">
        <v>1123</v>
      </c>
      <c r="AD170">
        <v>1</v>
      </c>
      <c r="AI170" t="s">
        <v>1124</v>
      </c>
      <c r="AJ170" t="s">
        <v>752</v>
      </c>
      <c r="AK170" t="str">
        <f>_xlfn.XLOOKUP(E170,OBSERVACIONES!J:J,OBSERVACIONES!K:K)</f>
        <v>CENTRO</v>
      </c>
      <c r="AL170">
        <f>_xlfn.XLOOKUP(K170,'prelacion azalea'!E:E,'prelacion azalea'!A:A)</f>
        <v>33</v>
      </c>
      <c r="AM170" t="str">
        <f t="shared" si="2"/>
        <v>('HIJMM','Federal',2272,35,'HUCHIN DZIB BERTHA ADELAIDA','CENTRO',33),</v>
      </c>
    </row>
    <row r="171" spans="1:39" x14ac:dyDescent="0.25">
      <c r="A171">
        <v>4038193</v>
      </c>
      <c r="B171">
        <v>15275</v>
      </c>
      <c r="C171">
        <v>1100</v>
      </c>
      <c r="D171" t="s">
        <v>1087</v>
      </c>
      <c r="E171" t="s">
        <v>1231</v>
      </c>
      <c r="F171">
        <v>2315080104</v>
      </c>
      <c r="G171" t="s">
        <v>1609</v>
      </c>
      <c r="H171" t="s">
        <v>1090</v>
      </c>
      <c r="I171" t="s">
        <v>1091</v>
      </c>
      <c r="J171">
        <v>511761</v>
      </c>
      <c r="K171">
        <v>5284</v>
      </c>
      <c r="L171">
        <f>_xlfn.XLOOKUP(K171,BD!C:C,BD!I:I)</f>
        <v>25</v>
      </c>
      <c r="M171" t="s">
        <v>1111</v>
      </c>
      <c r="N171" t="s">
        <v>1788</v>
      </c>
      <c r="O171" t="s">
        <v>1789</v>
      </c>
      <c r="P171" t="s">
        <v>1790</v>
      </c>
      <c r="Q171" t="s">
        <v>1096</v>
      </c>
      <c r="R171" s="86">
        <v>17648.03</v>
      </c>
      <c r="S171" t="s">
        <v>1097</v>
      </c>
      <c r="U171">
        <v>0</v>
      </c>
      <c r="X171">
        <v>202322</v>
      </c>
      <c r="Y171">
        <v>202322</v>
      </c>
      <c r="Z171">
        <v>0</v>
      </c>
      <c r="AA171">
        <v>1.46905653158648E+16</v>
      </c>
      <c r="AB171" t="s">
        <v>1098</v>
      </c>
      <c r="AC171" t="s">
        <v>1099</v>
      </c>
      <c r="AD171">
        <v>1</v>
      </c>
      <c r="AI171" t="s">
        <v>1124</v>
      </c>
      <c r="AJ171" t="s">
        <v>515</v>
      </c>
      <c r="AK171" t="str">
        <f>_xlfn.XLOOKUP(E171,OBSERVACIONES!J:J,OBSERVACIONES!K:K)</f>
        <v>SUR</v>
      </c>
      <c r="AL171">
        <f>_xlfn.XLOOKUP(K171,'prelacion azalea'!E:E,'prelacion azalea'!A:A)</f>
        <v>107</v>
      </c>
      <c r="AM171" t="str">
        <f t="shared" si="2"/>
        <v>('LEST','Estatal',5284,25,'ISTE MARTINEZ NANCY NORA','SUR',107),</v>
      </c>
    </row>
    <row r="172" spans="1:39" x14ac:dyDescent="0.25">
      <c r="A172">
        <v>4038217</v>
      </c>
      <c r="B172">
        <v>15275</v>
      </c>
      <c r="C172">
        <v>1100</v>
      </c>
      <c r="D172" t="s">
        <v>1087</v>
      </c>
      <c r="E172" t="s">
        <v>1319</v>
      </c>
      <c r="F172">
        <v>2315403323</v>
      </c>
      <c r="G172" t="s">
        <v>1513</v>
      </c>
      <c r="H172" t="s">
        <v>1090</v>
      </c>
      <c r="I172" t="s">
        <v>1091</v>
      </c>
      <c r="J172">
        <v>511759</v>
      </c>
      <c r="K172">
        <v>2290</v>
      </c>
      <c r="L172">
        <f>_xlfn.XLOOKUP(K172,BD!C:C,BD!I:I)</f>
        <v>25</v>
      </c>
      <c r="M172" t="s">
        <v>1111</v>
      </c>
      <c r="N172" t="s">
        <v>1791</v>
      </c>
      <c r="O172" t="s">
        <v>1792</v>
      </c>
      <c r="P172" t="s">
        <v>1793</v>
      </c>
      <c r="Q172" t="s">
        <v>1096</v>
      </c>
      <c r="R172" s="86">
        <v>17648.03</v>
      </c>
      <c r="S172" t="s">
        <v>1097</v>
      </c>
      <c r="U172">
        <v>0</v>
      </c>
      <c r="X172">
        <v>202322</v>
      </c>
      <c r="Y172">
        <v>202322</v>
      </c>
      <c r="Z172">
        <v>0</v>
      </c>
      <c r="AA172">
        <v>1.46905652830439E+16</v>
      </c>
      <c r="AB172" t="s">
        <v>1098</v>
      </c>
      <c r="AC172" t="s">
        <v>1099</v>
      </c>
      <c r="AD172">
        <v>1</v>
      </c>
      <c r="AI172" t="s">
        <v>1124</v>
      </c>
      <c r="AJ172" t="s">
        <v>402</v>
      </c>
      <c r="AK172" t="str">
        <f>_xlfn.XLOOKUP(E172,OBSERVACIONES!J:J,OBSERVACIONES!K:K)</f>
        <v>SUR</v>
      </c>
      <c r="AL172">
        <f>_xlfn.XLOOKUP(K172,'prelacion azalea'!E:E,'prelacion azalea'!A:A)</f>
        <v>57</v>
      </c>
      <c r="AM172" t="str">
        <f t="shared" si="2"/>
        <v>('HMIMO','Estatal',2290,25,'ISTE MARTINEZ RAFAEL','SUR',57),</v>
      </c>
    </row>
    <row r="173" spans="1:39" x14ac:dyDescent="0.25">
      <c r="A173">
        <v>4037894</v>
      </c>
      <c r="B173">
        <v>15271</v>
      </c>
      <c r="C173">
        <v>1100</v>
      </c>
      <c r="D173" t="s">
        <v>1087</v>
      </c>
      <c r="E173" t="s">
        <v>1154</v>
      </c>
      <c r="F173">
        <v>2315401010</v>
      </c>
      <c r="G173" t="s">
        <v>1794</v>
      </c>
      <c r="H173" t="s">
        <v>1118</v>
      </c>
      <c r="I173">
        <v>420</v>
      </c>
      <c r="J173">
        <v>519044</v>
      </c>
      <c r="K173">
        <v>2291</v>
      </c>
      <c r="L173">
        <f>_xlfn.XLOOKUP(K173,BD!C:C,BD!I:I)</f>
        <v>25</v>
      </c>
      <c r="M173" t="s">
        <v>1193</v>
      </c>
      <c r="N173" t="s">
        <v>1795</v>
      </c>
      <c r="O173" t="s">
        <v>1796</v>
      </c>
      <c r="P173" t="s">
        <v>1797</v>
      </c>
      <c r="Q173" t="s">
        <v>1096</v>
      </c>
      <c r="R173" s="86">
        <v>17648.03</v>
      </c>
      <c r="S173" t="s">
        <v>1097</v>
      </c>
      <c r="U173">
        <v>0</v>
      </c>
      <c r="X173">
        <v>202322</v>
      </c>
      <c r="Y173">
        <v>202322</v>
      </c>
      <c r="Z173">
        <v>0</v>
      </c>
      <c r="AA173">
        <v>1.4690565283044E+16</v>
      </c>
      <c r="AB173" t="s">
        <v>1098</v>
      </c>
      <c r="AC173" t="s">
        <v>1123</v>
      </c>
      <c r="AD173">
        <v>1</v>
      </c>
      <c r="AI173" t="s">
        <v>1124</v>
      </c>
      <c r="AJ173" t="s">
        <v>184</v>
      </c>
      <c r="AK173" t="str">
        <f>_xlfn.XLOOKUP(E173,OBSERVACIONES!J:J,OBSERVACIONES!K:K)</f>
        <v>SUR</v>
      </c>
      <c r="AL173">
        <f>_xlfn.XLOOKUP(K173,'prelacion azalea'!E:E,'prelacion azalea'!A:A)</f>
        <v>47</v>
      </c>
      <c r="AM173" t="str">
        <f t="shared" si="2"/>
        <v>('JUSA1','Federal',2291,25,'IXTEPAN MEDINA SULMA DELIA','SUR',47),</v>
      </c>
    </row>
    <row r="174" spans="1:39" x14ac:dyDescent="0.25">
      <c r="A174">
        <v>4037945</v>
      </c>
      <c r="B174">
        <v>15271</v>
      </c>
      <c r="C174">
        <v>1100</v>
      </c>
      <c r="D174" t="s">
        <v>1087</v>
      </c>
      <c r="E174" t="s">
        <v>1319</v>
      </c>
      <c r="F174">
        <v>2315403332</v>
      </c>
      <c r="G174" t="s">
        <v>1530</v>
      </c>
      <c r="H174" t="s">
        <v>1118</v>
      </c>
      <c r="I174">
        <v>420</v>
      </c>
      <c r="J174">
        <v>518999</v>
      </c>
      <c r="K174">
        <v>2301</v>
      </c>
      <c r="L174">
        <f>_xlfn.XLOOKUP(K174,BD!C:C,BD!I:I)</f>
        <v>30</v>
      </c>
      <c r="M174" t="s">
        <v>1142</v>
      </c>
      <c r="N174" t="s">
        <v>1798</v>
      </c>
      <c r="O174" t="s">
        <v>1799</v>
      </c>
      <c r="P174" t="s">
        <v>1800</v>
      </c>
      <c r="Q174" t="s">
        <v>1096</v>
      </c>
      <c r="R174" s="86">
        <v>22060.01</v>
      </c>
      <c r="S174" t="s">
        <v>1097</v>
      </c>
      <c r="U174">
        <v>0</v>
      </c>
      <c r="X174">
        <v>202322</v>
      </c>
      <c r="Y174">
        <v>202322</v>
      </c>
      <c r="Z174">
        <v>0</v>
      </c>
      <c r="AA174">
        <v>1.26900269599443E+16</v>
      </c>
      <c r="AB174" t="s">
        <v>1257</v>
      </c>
      <c r="AC174" t="s">
        <v>1123</v>
      </c>
      <c r="AD174">
        <v>1</v>
      </c>
      <c r="AI174" t="s">
        <v>1124</v>
      </c>
      <c r="AJ174" t="s">
        <v>589</v>
      </c>
      <c r="AK174" t="str">
        <f>_xlfn.XLOOKUP(E174,OBSERVACIONES!J:J,OBSERVACIONES!K:K)</f>
        <v>SUR</v>
      </c>
      <c r="AL174">
        <f>_xlfn.XLOOKUP(K174,'prelacion azalea'!E:E,'prelacion azalea'!A:A)</f>
        <v>31</v>
      </c>
      <c r="AM174" t="str">
        <f t="shared" si="2"/>
        <v>('HMIMO','Federal',2301,30,'IZQUIERDO LEPE LENNIE DELILAH','SUR',31),</v>
      </c>
    </row>
    <row r="175" spans="1:39" x14ac:dyDescent="0.25">
      <c r="A175">
        <v>4038069</v>
      </c>
      <c r="B175">
        <v>15271</v>
      </c>
      <c r="C175">
        <v>1100</v>
      </c>
      <c r="D175" t="s">
        <v>1087</v>
      </c>
      <c r="E175" t="s">
        <v>1109</v>
      </c>
      <c r="F175">
        <v>2315503809</v>
      </c>
      <c r="G175" t="s">
        <v>1801</v>
      </c>
      <c r="H175" t="s">
        <v>1118</v>
      </c>
      <c r="I175">
        <v>420</v>
      </c>
      <c r="J175">
        <v>510785</v>
      </c>
      <c r="K175">
        <v>2311</v>
      </c>
      <c r="L175">
        <f>_xlfn.XLOOKUP(K175,BD!C:C,BD!I:I)</f>
        <v>35</v>
      </c>
      <c r="M175" t="s">
        <v>1193</v>
      </c>
      <c r="N175" t="s">
        <v>1802</v>
      </c>
      <c r="O175" t="s">
        <v>1803</v>
      </c>
      <c r="P175" t="s">
        <v>1804</v>
      </c>
      <c r="Q175" t="s">
        <v>1096</v>
      </c>
      <c r="R175" s="86">
        <v>26472.05</v>
      </c>
      <c r="S175" t="s">
        <v>1097</v>
      </c>
      <c r="U175">
        <v>0</v>
      </c>
      <c r="X175">
        <v>202322</v>
      </c>
      <c r="Y175">
        <v>202322</v>
      </c>
      <c r="Z175">
        <v>0</v>
      </c>
      <c r="AA175">
        <v>2.16910639362497E+16</v>
      </c>
      <c r="AB175" t="s">
        <v>1115</v>
      </c>
      <c r="AC175" t="s">
        <v>1123</v>
      </c>
      <c r="AD175">
        <v>1</v>
      </c>
      <c r="AI175" t="s">
        <v>1124</v>
      </c>
      <c r="AJ175" t="s">
        <v>695</v>
      </c>
      <c r="AK175" t="str">
        <f>_xlfn.XLOOKUP(E175,OBSERVACIONES!J:J,OBSERVACIONES!K:K)</f>
        <v>NORTE</v>
      </c>
      <c r="AL175">
        <f>_xlfn.XLOOKUP(K175,'prelacion azalea'!E:E,'prelacion azalea'!A:A)</f>
        <v>3</v>
      </c>
      <c r="AM175" t="str">
        <f t="shared" si="2"/>
        <v>('HGCCN','Federal',2311,35,'JAVIER PUC CARMINA','NORTE',3),</v>
      </c>
    </row>
    <row r="176" spans="1:39" x14ac:dyDescent="0.25">
      <c r="A176">
        <v>4038098</v>
      </c>
      <c r="B176">
        <v>15271</v>
      </c>
      <c r="C176">
        <v>1100</v>
      </c>
      <c r="D176" t="s">
        <v>1087</v>
      </c>
      <c r="E176" t="s">
        <v>1175</v>
      </c>
      <c r="F176">
        <v>2315601023</v>
      </c>
      <c r="G176" t="s">
        <v>1805</v>
      </c>
      <c r="H176" t="s">
        <v>1118</v>
      </c>
      <c r="I176">
        <v>420</v>
      </c>
      <c r="J176">
        <v>509758</v>
      </c>
      <c r="K176">
        <v>2346</v>
      </c>
      <c r="L176">
        <f>_xlfn.XLOOKUP(K176,BD!C:C,BD!I:I)</f>
        <v>30</v>
      </c>
      <c r="M176" t="s">
        <v>1030</v>
      </c>
      <c r="N176" t="s">
        <v>1806</v>
      </c>
      <c r="O176" t="s">
        <v>1807</v>
      </c>
      <c r="P176" t="s">
        <v>1808</v>
      </c>
      <c r="Q176" t="s">
        <v>1096</v>
      </c>
      <c r="R176" s="86">
        <v>22060.01</v>
      </c>
      <c r="S176" t="s">
        <v>1097</v>
      </c>
      <c r="U176">
        <v>0</v>
      </c>
      <c r="X176">
        <v>202322</v>
      </c>
      <c r="Y176">
        <v>202322</v>
      </c>
      <c r="Z176">
        <v>0</v>
      </c>
      <c r="AA176">
        <v>2.1690061685626E+16</v>
      </c>
      <c r="AB176" t="s">
        <v>1115</v>
      </c>
      <c r="AC176" t="s">
        <v>1123</v>
      </c>
      <c r="AD176">
        <v>1</v>
      </c>
      <c r="AI176" t="s">
        <v>1124</v>
      </c>
      <c r="AJ176" t="s">
        <v>655</v>
      </c>
      <c r="AK176" t="str">
        <f>_xlfn.XLOOKUP(E176,OBSERVACIONES!J:J,OBSERVACIONES!K:K)</f>
        <v>CENTRO</v>
      </c>
      <c r="AL176">
        <f>_xlfn.XLOOKUP(K176,'prelacion azalea'!E:E,'prelacion azalea'!A:A)</f>
        <v>65</v>
      </c>
      <c r="AM176" t="str">
        <f t="shared" si="2"/>
        <v>('JUSA3','Federal',2346,30,'JIMENEZ MENDEZ ARCELIA','CENTRO',65),</v>
      </c>
    </row>
    <row r="177" spans="1:39" x14ac:dyDescent="0.25">
      <c r="A177">
        <v>4038223</v>
      </c>
      <c r="B177">
        <v>15275</v>
      </c>
      <c r="C177">
        <v>1100</v>
      </c>
      <c r="D177" t="s">
        <v>1087</v>
      </c>
      <c r="E177" t="s">
        <v>1319</v>
      </c>
      <c r="F177">
        <v>2315403336</v>
      </c>
      <c r="G177" t="s">
        <v>1809</v>
      </c>
      <c r="H177" t="s">
        <v>1090</v>
      </c>
      <c r="I177" t="s">
        <v>1103</v>
      </c>
      <c r="J177">
        <v>512014</v>
      </c>
      <c r="K177">
        <v>5287</v>
      </c>
      <c r="L177">
        <f>_xlfn.XLOOKUP(K177,BD!C:C,BD!I:I)</f>
        <v>25</v>
      </c>
      <c r="M177" t="s">
        <v>1183</v>
      </c>
      <c r="N177" t="s">
        <v>1810</v>
      </c>
      <c r="O177" t="s">
        <v>1811</v>
      </c>
      <c r="P177" t="s">
        <v>1812</v>
      </c>
      <c r="Q177" t="s">
        <v>1096</v>
      </c>
      <c r="R177" s="86">
        <v>17864.03</v>
      </c>
      <c r="S177" t="s">
        <v>1097</v>
      </c>
      <c r="U177">
        <v>0</v>
      </c>
      <c r="X177">
        <v>202322</v>
      </c>
      <c r="Y177">
        <v>202322</v>
      </c>
      <c r="Z177">
        <v>0</v>
      </c>
      <c r="AA177">
        <v>1.46905653158711E+16</v>
      </c>
      <c r="AB177" t="s">
        <v>1098</v>
      </c>
      <c r="AC177" t="s">
        <v>1108</v>
      </c>
      <c r="AD177">
        <v>1</v>
      </c>
      <c r="AI177" t="s">
        <v>1124</v>
      </c>
      <c r="AJ177" t="s">
        <v>346</v>
      </c>
      <c r="AK177" t="str">
        <f>_xlfn.XLOOKUP(E177,OBSERVACIONES!J:J,OBSERVACIONES!K:K)</f>
        <v>SUR</v>
      </c>
      <c r="AL177">
        <f>_xlfn.XLOOKUP(K177,'prelacion azalea'!E:E,'prelacion azalea'!A:A)</f>
        <v>49</v>
      </c>
      <c r="AM177" t="str">
        <f t="shared" si="2"/>
        <v>('HMIMO','Estatal',5287,25,'JIMENEZ MAY RAYMUNDO','SUR',49),</v>
      </c>
    </row>
    <row r="178" spans="1:39" x14ac:dyDescent="0.25">
      <c r="A178">
        <v>4038087</v>
      </c>
      <c r="B178">
        <v>15271</v>
      </c>
      <c r="C178">
        <v>1100</v>
      </c>
      <c r="D178" t="s">
        <v>1087</v>
      </c>
      <c r="E178" t="s">
        <v>1175</v>
      </c>
      <c r="F178">
        <v>2315600013</v>
      </c>
      <c r="G178" t="s">
        <v>1292</v>
      </c>
      <c r="H178" t="s">
        <v>1118</v>
      </c>
      <c r="I178">
        <v>420</v>
      </c>
      <c r="J178">
        <v>510546</v>
      </c>
      <c r="K178">
        <v>2353</v>
      </c>
      <c r="L178">
        <f>_xlfn.XLOOKUP(K178,BD!C:C,BD!I:I)</f>
        <v>25</v>
      </c>
      <c r="M178" t="s">
        <v>1293</v>
      </c>
      <c r="N178" t="s">
        <v>1813</v>
      </c>
      <c r="O178" t="s">
        <v>1814</v>
      </c>
      <c r="P178" t="s">
        <v>1815</v>
      </c>
      <c r="Q178" t="s">
        <v>1096</v>
      </c>
      <c r="R178" s="86">
        <v>17864.03</v>
      </c>
      <c r="S178" t="s">
        <v>1097</v>
      </c>
      <c r="U178">
        <v>0</v>
      </c>
      <c r="X178">
        <v>202322</v>
      </c>
      <c r="Y178">
        <v>202322</v>
      </c>
      <c r="Z178">
        <v>0</v>
      </c>
      <c r="AA178">
        <v>1.26900266550044E+16</v>
      </c>
      <c r="AB178" t="s">
        <v>1257</v>
      </c>
      <c r="AC178" t="s">
        <v>1207</v>
      </c>
      <c r="AD178">
        <v>1</v>
      </c>
      <c r="AI178" t="s">
        <v>1124</v>
      </c>
      <c r="AJ178" t="s">
        <v>251</v>
      </c>
      <c r="AK178" t="str">
        <f>_xlfn.XLOOKUP(E178,OBSERVACIONES!J:J,OBSERVACIONES!K:K)</f>
        <v>CENTRO</v>
      </c>
      <c r="AL178">
        <f>_xlfn.XLOOKUP(K178,'prelacion azalea'!E:E,'prelacion azalea'!A:A)</f>
        <v>81</v>
      </c>
      <c r="AM178" t="str">
        <f t="shared" si="2"/>
        <v>('JUSA3','Federal',2353,25,'JIMENEZ POOL JOSE ALFREDO','CENTRO',81),</v>
      </c>
    </row>
    <row r="179" spans="1:39" x14ac:dyDescent="0.25">
      <c r="A179">
        <v>4037940</v>
      </c>
      <c r="B179">
        <v>15271</v>
      </c>
      <c r="C179">
        <v>1100</v>
      </c>
      <c r="D179" t="s">
        <v>1087</v>
      </c>
      <c r="E179" t="s">
        <v>1753</v>
      </c>
      <c r="F179">
        <v>2315403207</v>
      </c>
      <c r="G179" t="s">
        <v>1816</v>
      </c>
      <c r="H179" t="s">
        <v>1118</v>
      </c>
      <c r="I179">
        <v>420</v>
      </c>
      <c r="J179">
        <v>510607</v>
      </c>
      <c r="K179">
        <v>2359</v>
      </c>
      <c r="L179">
        <f>_xlfn.XLOOKUP(K179,BD!C:C,BD!I:I)</f>
        <v>30</v>
      </c>
      <c r="M179" t="s">
        <v>1817</v>
      </c>
      <c r="N179" t="s">
        <v>1818</v>
      </c>
      <c r="O179" t="s">
        <v>1819</v>
      </c>
      <c r="P179" t="s">
        <v>1820</v>
      </c>
      <c r="Q179" t="s">
        <v>1096</v>
      </c>
      <c r="R179" s="86">
        <v>22160.32</v>
      </c>
      <c r="S179" t="s">
        <v>1097</v>
      </c>
      <c r="U179">
        <v>0</v>
      </c>
      <c r="X179">
        <v>202322</v>
      </c>
      <c r="Y179">
        <v>202322</v>
      </c>
      <c r="Z179">
        <v>0</v>
      </c>
      <c r="AA179">
        <v>2.16900637610709E+16</v>
      </c>
      <c r="AB179" t="s">
        <v>1115</v>
      </c>
      <c r="AC179" t="s">
        <v>1207</v>
      </c>
      <c r="AD179">
        <v>1</v>
      </c>
      <c r="AI179" t="s">
        <v>1124</v>
      </c>
      <c r="AJ179" t="s">
        <v>529</v>
      </c>
      <c r="AK179" t="str">
        <f>_xlfn.XLOOKUP(E179,OBSERVACIONES!J:J,OBSERVACIONES!K:K)</f>
        <v>SUR</v>
      </c>
      <c r="AL179">
        <f>_xlfn.XLOOKUP(K179,'prelacion azalea'!E:E,'prelacion azalea'!A:A)</f>
        <v>1</v>
      </c>
      <c r="AM179" t="str">
        <f t="shared" si="2"/>
        <v>('BSCHE','Federal',2359,30,'JIMENEZ SALGADO MARIA MARGARITA','SUR',1),</v>
      </c>
    </row>
    <row r="180" spans="1:39" x14ac:dyDescent="0.25">
      <c r="A180">
        <v>4038039</v>
      </c>
      <c r="B180">
        <v>15271</v>
      </c>
      <c r="C180">
        <v>1100</v>
      </c>
      <c r="D180" t="s">
        <v>1087</v>
      </c>
      <c r="E180" t="s">
        <v>1088</v>
      </c>
      <c r="F180">
        <v>2315503535</v>
      </c>
      <c r="G180" t="s">
        <v>1821</v>
      </c>
      <c r="H180" t="s">
        <v>1118</v>
      </c>
      <c r="I180">
        <v>420</v>
      </c>
      <c r="J180">
        <v>510815</v>
      </c>
      <c r="K180">
        <v>2385</v>
      </c>
      <c r="L180">
        <f>_xlfn.XLOOKUP(K180,BD!C:C,BD!I:I)</f>
        <v>25</v>
      </c>
      <c r="M180" t="s">
        <v>1219</v>
      </c>
      <c r="N180" t="s">
        <v>1822</v>
      </c>
      <c r="O180" t="s">
        <v>1823</v>
      </c>
      <c r="P180" t="s">
        <v>1824</v>
      </c>
      <c r="Q180" t="s">
        <v>1096</v>
      </c>
      <c r="R180" s="86">
        <v>17648.03</v>
      </c>
      <c r="S180" t="s">
        <v>1097</v>
      </c>
      <c r="U180">
        <v>0</v>
      </c>
      <c r="X180">
        <v>202322</v>
      </c>
      <c r="Y180">
        <v>202322</v>
      </c>
      <c r="Z180">
        <v>0</v>
      </c>
      <c r="AA180">
        <v>2.16900616897405E+16</v>
      </c>
      <c r="AB180" t="s">
        <v>1115</v>
      </c>
      <c r="AC180" t="s">
        <v>1123</v>
      </c>
      <c r="AD180">
        <v>1</v>
      </c>
      <c r="AI180" t="s">
        <v>1124</v>
      </c>
      <c r="AJ180" t="s">
        <v>152</v>
      </c>
      <c r="AK180" t="str">
        <f>_xlfn.XLOOKUP(E180,OBSERVACIONES!J:J,OBSERVACIONES!K:K)</f>
        <v>NORTE</v>
      </c>
      <c r="AL180">
        <f>_xlfn.XLOOKUP(K180,'prelacion azalea'!E:E,'prelacion azalea'!A:A)</f>
        <v>33</v>
      </c>
      <c r="AM180" t="str">
        <f t="shared" si="2"/>
        <v>('HGCOZ','Federal',2385,25,'KOYOC KU NERI GRACIELA','NORTE',33),</v>
      </c>
    </row>
    <row r="181" spans="1:39" x14ac:dyDescent="0.25">
      <c r="A181">
        <v>4038016</v>
      </c>
      <c r="B181">
        <v>15271</v>
      </c>
      <c r="C181">
        <v>1100</v>
      </c>
      <c r="D181" t="s">
        <v>1087</v>
      </c>
      <c r="E181" t="s">
        <v>1131</v>
      </c>
      <c r="F181">
        <v>2315502007</v>
      </c>
      <c r="G181" t="s">
        <v>1825</v>
      </c>
      <c r="H181" t="s">
        <v>1118</v>
      </c>
      <c r="I181">
        <v>420</v>
      </c>
      <c r="J181">
        <v>509841</v>
      </c>
      <c r="K181">
        <v>2430</v>
      </c>
      <c r="L181">
        <f>_xlfn.XLOOKUP(K181,BD!C:C,BD!I:I)</f>
        <v>35</v>
      </c>
      <c r="M181" t="s">
        <v>1452</v>
      </c>
      <c r="N181" t="s">
        <v>1826</v>
      </c>
      <c r="O181" t="s">
        <v>1827</v>
      </c>
      <c r="P181" t="s">
        <v>1828</v>
      </c>
      <c r="Q181" t="s">
        <v>1096</v>
      </c>
      <c r="R181" s="86">
        <v>25645.52</v>
      </c>
      <c r="S181" t="s">
        <v>1097</v>
      </c>
      <c r="U181">
        <v>0</v>
      </c>
      <c r="X181">
        <v>202322</v>
      </c>
      <c r="Y181">
        <v>202322</v>
      </c>
      <c r="Z181">
        <v>0</v>
      </c>
      <c r="AA181">
        <v>1.46915652830784E+16</v>
      </c>
      <c r="AB181" t="s">
        <v>1098</v>
      </c>
      <c r="AC181" t="s">
        <v>1123</v>
      </c>
      <c r="AD181">
        <v>1</v>
      </c>
      <c r="AI181" t="s">
        <v>1124</v>
      </c>
      <c r="AJ181" t="s">
        <v>805</v>
      </c>
      <c r="AK181" t="str">
        <f>_xlfn.XLOOKUP(E181,OBSERVACIONES!J:J,OBSERVACIONES!K:K)</f>
        <v>NORTE</v>
      </c>
      <c r="AL181">
        <f>_xlfn.XLOOKUP(K181,'prelacion azalea'!E:E,'prelacion azalea'!A:A)</f>
        <v>60</v>
      </c>
      <c r="AM181" t="str">
        <f t="shared" si="2"/>
        <v>('JUSA2','Federal',2430,35,'LARA ORDOÑEZ MARIA DE LOS ANGELES','NORTE',60),</v>
      </c>
    </row>
    <row r="182" spans="1:39" x14ac:dyDescent="0.25">
      <c r="A182">
        <v>4037897</v>
      </c>
      <c r="B182">
        <v>15271</v>
      </c>
      <c r="C182">
        <v>1100</v>
      </c>
      <c r="D182" t="s">
        <v>1087</v>
      </c>
      <c r="E182" t="s">
        <v>1154</v>
      </c>
      <c r="F182">
        <v>2315401017</v>
      </c>
      <c r="G182" t="s">
        <v>1829</v>
      </c>
      <c r="H182" t="s">
        <v>1118</v>
      </c>
      <c r="I182">
        <v>420</v>
      </c>
      <c r="J182">
        <v>510089</v>
      </c>
      <c r="K182">
        <v>2439</v>
      </c>
      <c r="L182">
        <f>_xlfn.XLOOKUP(K182,BD!C:C,BD!I:I)</f>
        <v>35</v>
      </c>
      <c r="M182" t="s">
        <v>1193</v>
      </c>
      <c r="N182" t="s">
        <v>1830</v>
      </c>
      <c r="O182" t="s">
        <v>1831</v>
      </c>
      <c r="P182" t="s">
        <v>1832</v>
      </c>
      <c r="Q182" t="s">
        <v>1096</v>
      </c>
      <c r="R182" s="86">
        <v>26472.05</v>
      </c>
      <c r="S182" t="s">
        <v>1097</v>
      </c>
      <c r="U182">
        <v>0</v>
      </c>
      <c r="X182">
        <v>202322</v>
      </c>
      <c r="Y182">
        <v>202322</v>
      </c>
      <c r="Z182">
        <v>0</v>
      </c>
      <c r="AA182">
        <v>1.46905652830805E+16</v>
      </c>
      <c r="AB182" t="s">
        <v>1098</v>
      </c>
      <c r="AC182" t="s">
        <v>1123</v>
      </c>
      <c r="AD182">
        <v>1</v>
      </c>
      <c r="AI182" t="s">
        <v>1124</v>
      </c>
      <c r="AJ182" t="s">
        <v>775</v>
      </c>
      <c r="AK182" t="str">
        <f>_xlfn.XLOOKUP(E182,OBSERVACIONES!J:J,OBSERVACIONES!K:K)</f>
        <v>SUR</v>
      </c>
      <c r="AL182">
        <f>_xlfn.XLOOKUP(K182,'prelacion azalea'!E:E,'prelacion azalea'!A:A)</f>
        <v>44</v>
      </c>
      <c r="AM182" t="str">
        <f t="shared" si="2"/>
        <v>('JUSA1','Federal',2439,35,'LARA RUIZ RAQUEL','SUR',44),</v>
      </c>
    </row>
    <row r="183" spans="1:39" x14ac:dyDescent="0.25">
      <c r="A183">
        <v>4038189</v>
      </c>
      <c r="B183">
        <v>15275</v>
      </c>
      <c r="C183">
        <v>1100</v>
      </c>
      <c r="D183" t="s">
        <v>1087</v>
      </c>
      <c r="E183" t="s">
        <v>1231</v>
      </c>
      <c r="F183">
        <v>2315080103</v>
      </c>
      <c r="G183" t="s">
        <v>1232</v>
      </c>
      <c r="H183" t="s">
        <v>1090</v>
      </c>
      <c r="I183" t="s">
        <v>1091</v>
      </c>
      <c r="J183">
        <v>512088</v>
      </c>
      <c r="K183">
        <v>5297</v>
      </c>
      <c r="L183">
        <f>_xlfn.XLOOKUP(K183,BD!C:C,BD!I:I)</f>
        <v>25</v>
      </c>
      <c r="M183" t="s">
        <v>1133</v>
      </c>
      <c r="N183" t="s">
        <v>1833</v>
      </c>
      <c r="O183" t="s">
        <v>1834</v>
      </c>
      <c r="P183" t="s">
        <v>1835</v>
      </c>
      <c r="Q183" t="s">
        <v>1096</v>
      </c>
      <c r="R183" s="86">
        <v>17864.03</v>
      </c>
      <c r="S183" t="s">
        <v>1097</v>
      </c>
      <c r="U183">
        <v>0</v>
      </c>
      <c r="X183">
        <v>202322</v>
      </c>
      <c r="Y183">
        <v>202322</v>
      </c>
      <c r="Z183">
        <v>0</v>
      </c>
      <c r="AA183">
        <v>1.46905653158839E+16</v>
      </c>
      <c r="AB183" t="s">
        <v>1098</v>
      </c>
      <c r="AC183" t="s">
        <v>1099</v>
      </c>
      <c r="AD183">
        <v>1</v>
      </c>
      <c r="AI183" t="s">
        <v>1124</v>
      </c>
      <c r="AJ183" t="s">
        <v>2737</v>
      </c>
      <c r="AK183" t="str">
        <f>_xlfn.XLOOKUP(E183,OBSERVACIONES!J:J,OBSERVACIONES!K:K)</f>
        <v>SUR</v>
      </c>
      <c r="AL183">
        <f>_xlfn.XLOOKUP(K183,'prelacion azalea'!E:E,'prelacion azalea'!A:A)</f>
        <v>108</v>
      </c>
      <c r="AM183" t="str">
        <f t="shared" si="2"/>
        <v>('LEST','Estatal',5297,25,'LEON LANDERO FABIOLA','SUR',108),</v>
      </c>
    </row>
    <row r="184" spans="1:39" x14ac:dyDescent="0.25">
      <c r="A184">
        <v>4038032</v>
      </c>
      <c r="B184">
        <v>15271</v>
      </c>
      <c r="C184">
        <v>1100</v>
      </c>
      <c r="D184" t="s">
        <v>1087</v>
      </c>
      <c r="E184" t="s">
        <v>1131</v>
      </c>
      <c r="F184">
        <v>2315503100</v>
      </c>
      <c r="G184" t="s">
        <v>1137</v>
      </c>
      <c r="H184" t="s">
        <v>1118</v>
      </c>
      <c r="I184">
        <v>420</v>
      </c>
      <c r="J184">
        <v>511175</v>
      </c>
      <c r="K184">
        <v>2471</v>
      </c>
      <c r="L184">
        <f>_xlfn.XLOOKUP(K184,BD!C:C,BD!I:I)</f>
        <v>30</v>
      </c>
      <c r="M184" t="s">
        <v>1092</v>
      </c>
      <c r="N184" t="s">
        <v>1836</v>
      </c>
      <c r="O184" t="s">
        <v>1837</v>
      </c>
      <c r="P184" t="s">
        <v>1838</v>
      </c>
      <c r="Q184" t="s">
        <v>1096</v>
      </c>
      <c r="R184" s="86">
        <v>22329.98</v>
      </c>
      <c r="S184" t="s">
        <v>1097</v>
      </c>
      <c r="U184">
        <v>0</v>
      </c>
      <c r="X184">
        <v>202322</v>
      </c>
      <c r="Y184">
        <v>202322</v>
      </c>
      <c r="Z184">
        <v>0</v>
      </c>
      <c r="AA184">
        <v>1.46915652830913E+16</v>
      </c>
      <c r="AB184" t="s">
        <v>1098</v>
      </c>
      <c r="AC184" t="s">
        <v>1207</v>
      </c>
      <c r="AD184">
        <v>1</v>
      </c>
      <c r="AI184" t="s">
        <v>1124</v>
      </c>
      <c r="AJ184" t="s">
        <v>643</v>
      </c>
      <c r="AK184" t="str">
        <f>_xlfn.XLOOKUP(E184,OBSERVACIONES!J:J,OBSERVACIONES!K:K)</f>
        <v>NORTE</v>
      </c>
      <c r="AL184">
        <f>_xlfn.XLOOKUP(K184,'prelacion azalea'!E:E,'prelacion azalea'!A:A)</f>
        <v>59</v>
      </c>
      <c r="AM184" t="str">
        <f t="shared" si="2"/>
        <v>('JUSA2','Federal',2471,30,'LEON POOL DULCE MARIA','NORTE',59),</v>
      </c>
    </row>
    <row r="185" spans="1:39" x14ac:dyDescent="0.25">
      <c r="A185">
        <v>4038026</v>
      </c>
      <c r="B185">
        <v>15271</v>
      </c>
      <c r="C185">
        <v>1100</v>
      </c>
      <c r="D185" t="s">
        <v>1087</v>
      </c>
      <c r="E185" t="s">
        <v>1131</v>
      </c>
      <c r="F185">
        <v>2315502016</v>
      </c>
      <c r="G185" t="s">
        <v>1839</v>
      </c>
      <c r="H185" t="s">
        <v>1118</v>
      </c>
      <c r="I185">
        <v>420</v>
      </c>
      <c r="J185">
        <v>511208</v>
      </c>
      <c r="K185">
        <v>2472</v>
      </c>
      <c r="L185">
        <f>_xlfn.XLOOKUP(K185,BD!C:C,BD!I:I)</f>
        <v>20</v>
      </c>
      <c r="M185" t="s">
        <v>1092</v>
      </c>
      <c r="N185" t="s">
        <v>1840</v>
      </c>
      <c r="O185" t="s">
        <v>1841</v>
      </c>
      <c r="P185" t="s">
        <v>1842</v>
      </c>
      <c r="Q185" t="s">
        <v>1096</v>
      </c>
      <c r="R185" s="86">
        <v>13397.97</v>
      </c>
      <c r="S185" t="s">
        <v>1097</v>
      </c>
      <c r="U185">
        <v>0</v>
      </c>
      <c r="X185">
        <v>202322</v>
      </c>
      <c r="Y185">
        <v>202322</v>
      </c>
      <c r="Z185">
        <v>0</v>
      </c>
      <c r="AA185">
        <v>1.46915652830921E+16</v>
      </c>
      <c r="AB185" t="s">
        <v>1098</v>
      </c>
      <c r="AC185" t="s">
        <v>1123</v>
      </c>
      <c r="AD185">
        <v>1</v>
      </c>
      <c r="AI185" t="s">
        <v>1124</v>
      </c>
      <c r="AJ185" t="s">
        <v>42</v>
      </c>
      <c r="AK185" t="str">
        <f>_xlfn.XLOOKUP(E185,OBSERVACIONES!J:J,OBSERVACIONES!K:K)</f>
        <v>NORTE</v>
      </c>
      <c r="AL185">
        <f>_xlfn.XLOOKUP(K185,'prelacion azalea'!E:E,'prelacion azalea'!A:A)</f>
        <v>16</v>
      </c>
      <c r="AM185" t="str">
        <f t="shared" si="2"/>
        <v>('JUSA2','Federal',2472,20,'LEON POOL MARISOL','NORTE',16),</v>
      </c>
    </row>
    <row r="186" spans="1:39" x14ac:dyDescent="0.25">
      <c r="A186">
        <v>4037915</v>
      </c>
      <c r="B186">
        <v>15271</v>
      </c>
      <c r="C186">
        <v>1100</v>
      </c>
      <c r="D186" t="s">
        <v>1087</v>
      </c>
      <c r="E186" t="s">
        <v>1154</v>
      </c>
      <c r="F186">
        <v>2315401047</v>
      </c>
      <c r="G186" t="s">
        <v>1843</v>
      </c>
      <c r="H186" t="s">
        <v>1118</v>
      </c>
      <c r="I186">
        <v>420</v>
      </c>
      <c r="J186">
        <v>509844</v>
      </c>
      <c r="K186">
        <v>2476</v>
      </c>
      <c r="L186">
        <f>_xlfn.XLOOKUP(K186,BD!C:C,BD!I:I)</f>
        <v>25</v>
      </c>
      <c r="M186" t="s">
        <v>1452</v>
      </c>
      <c r="N186" t="s">
        <v>1844</v>
      </c>
      <c r="O186" t="s">
        <v>1845</v>
      </c>
      <c r="P186" t="s">
        <v>1846</v>
      </c>
      <c r="Q186" t="s">
        <v>1096</v>
      </c>
      <c r="R186" s="86">
        <v>17145.55</v>
      </c>
      <c r="S186" t="s">
        <v>1097</v>
      </c>
      <c r="U186">
        <v>0</v>
      </c>
      <c r="X186">
        <v>202322</v>
      </c>
      <c r="Y186">
        <v>202322</v>
      </c>
      <c r="Z186">
        <v>0</v>
      </c>
      <c r="AA186">
        <v>1.46905652830949E+16</v>
      </c>
      <c r="AB186" t="s">
        <v>1098</v>
      </c>
      <c r="AC186" t="s">
        <v>1123</v>
      </c>
      <c r="AD186">
        <v>1</v>
      </c>
      <c r="AI186" t="s">
        <v>1124</v>
      </c>
      <c r="AJ186" t="s">
        <v>186</v>
      </c>
      <c r="AK186" t="str">
        <f>_xlfn.XLOOKUP(E186,OBSERVACIONES!J:J,OBSERVACIONES!K:K)</f>
        <v>SUR</v>
      </c>
      <c r="AL186">
        <f>_xlfn.XLOOKUP(K186,'prelacion azalea'!E:E,'prelacion azalea'!A:A)</f>
        <v>48</v>
      </c>
      <c r="AM186" t="str">
        <f t="shared" si="2"/>
        <v>('JUSA1','Federal',2476,25,'LEZAMA SALGADO LEOBARDO ARTURO','SUR',48),</v>
      </c>
    </row>
    <row r="187" spans="1:39" x14ac:dyDescent="0.25">
      <c r="A187">
        <v>4037954</v>
      </c>
      <c r="B187">
        <v>15271</v>
      </c>
      <c r="C187">
        <v>1100</v>
      </c>
      <c r="D187" t="s">
        <v>1087</v>
      </c>
      <c r="E187" t="s">
        <v>1125</v>
      </c>
      <c r="F187">
        <v>2315403412</v>
      </c>
      <c r="G187" t="s">
        <v>1847</v>
      </c>
      <c r="H187" t="s">
        <v>1118</v>
      </c>
      <c r="I187">
        <v>420</v>
      </c>
      <c r="J187">
        <v>510855</v>
      </c>
      <c r="K187">
        <v>2485</v>
      </c>
      <c r="L187">
        <f>_xlfn.XLOOKUP(K187,BD!C:C,BD!I:I)</f>
        <v>30</v>
      </c>
      <c r="M187" t="s">
        <v>1219</v>
      </c>
      <c r="N187" t="s">
        <v>1848</v>
      </c>
      <c r="O187" t="s">
        <v>1849</v>
      </c>
      <c r="P187" t="s">
        <v>1850</v>
      </c>
      <c r="Q187" t="s">
        <v>1096</v>
      </c>
      <c r="R187" s="86">
        <v>22060.01</v>
      </c>
      <c r="S187" t="s">
        <v>1097</v>
      </c>
      <c r="U187">
        <v>0</v>
      </c>
      <c r="X187">
        <v>202322</v>
      </c>
      <c r="Y187">
        <v>202322</v>
      </c>
      <c r="Z187">
        <v>0</v>
      </c>
      <c r="AA187">
        <v>1.46905652830996E+16</v>
      </c>
      <c r="AB187" t="s">
        <v>1098</v>
      </c>
      <c r="AC187" t="s">
        <v>1123</v>
      </c>
      <c r="AD187">
        <v>1</v>
      </c>
      <c r="AI187" t="s">
        <v>1124</v>
      </c>
      <c r="AJ187" t="s">
        <v>575</v>
      </c>
      <c r="AK187" t="str">
        <f>_xlfn.XLOOKUP(E187,OBSERVACIONES!J:J,OBSERVACIONES!K:K)</f>
        <v>SUR</v>
      </c>
      <c r="AL187">
        <f>_xlfn.XLOOKUP(K187,'prelacion azalea'!E:E,'prelacion azalea'!A:A)</f>
        <v>24</v>
      </c>
      <c r="AM187" t="str">
        <f t="shared" si="2"/>
        <v>('HGCHE','Federal',2485,30,'LIMA CASTILLO SAIRA','SUR',24),</v>
      </c>
    </row>
    <row r="188" spans="1:39" x14ac:dyDescent="0.25">
      <c r="A188">
        <v>4037920</v>
      </c>
      <c r="B188">
        <v>15271</v>
      </c>
      <c r="C188">
        <v>1100</v>
      </c>
      <c r="D188" t="s">
        <v>1087</v>
      </c>
      <c r="E188" t="s">
        <v>1154</v>
      </c>
      <c r="F188">
        <v>2315402001</v>
      </c>
      <c r="G188" t="s">
        <v>1347</v>
      </c>
      <c r="H188" t="s">
        <v>1118</v>
      </c>
      <c r="I188">
        <v>420</v>
      </c>
      <c r="J188">
        <v>510096</v>
      </c>
      <c r="K188">
        <v>2504</v>
      </c>
      <c r="L188">
        <f>_xlfn.XLOOKUP(K188,BD!C:C,BD!I:I)</f>
        <v>25</v>
      </c>
      <c r="M188" t="s">
        <v>1127</v>
      </c>
      <c r="N188" t="s">
        <v>1851</v>
      </c>
      <c r="O188" t="s">
        <v>1852</v>
      </c>
      <c r="P188" t="s">
        <v>1853</v>
      </c>
      <c r="Q188" t="s">
        <v>1096</v>
      </c>
      <c r="R188" s="86">
        <v>17760.71</v>
      </c>
      <c r="S188" t="s">
        <v>1097</v>
      </c>
      <c r="U188">
        <v>0</v>
      </c>
      <c r="X188">
        <v>202322</v>
      </c>
      <c r="Y188">
        <v>202322</v>
      </c>
      <c r="Z188">
        <v>0</v>
      </c>
      <c r="AA188">
        <v>1.26900150077916E+16</v>
      </c>
      <c r="AB188" t="s">
        <v>1257</v>
      </c>
      <c r="AC188" t="s">
        <v>1123</v>
      </c>
      <c r="AD188">
        <v>1</v>
      </c>
      <c r="AI188" t="s">
        <v>1124</v>
      </c>
      <c r="AJ188" t="s">
        <v>188</v>
      </c>
      <c r="AK188" t="str">
        <f>_xlfn.XLOOKUP(E188,OBSERVACIONES!J:J,OBSERVACIONES!K:K)</f>
        <v>SUR</v>
      </c>
      <c r="AL188">
        <f>_xlfn.XLOOKUP(K188,'prelacion azalea'!E:E,'prelacion azalea'!A:A)</f>
        <v>49</v>
      </c>
      <c r="AM188" t="str">
        <f t="shared" si="2"/>
        <v>('JUSA1','Federal',2504,25,'LOPEZ ALCOCER MARIA VICTORIA','SUR',49),</v>
      </c>
    </row>
    <row r="189" spans="1:39" x14ac:dyDescent="0.25">
      <c r="A189">
        <v>4038261</v>
      </c>
      <c r="B189">
        <v>15275</v>
      </c>
      <c r="C189">
        <v>1100</v>
      </c>
      <c r="D189" t="s">
        <v>1087</v>
      </c>
      <c r="E189" t="s">
        <v>1131</v>
      </c>
      <c r="F189">
        <v>2315501015</v>
      </c>
      <c r="G189" t="s">
        <v>1854</v>
      </c>
      <c r="H189" t="s">
        <v>1090</v>
      </c>
      <c r="I189" t="s">
        <v>1103</v>
      </c>
      <c r="J189">
        <v>512692</v>
      </c>
      <c r="K189">
        <v>5298</v>
      </c>
      <c r="L189">
        <f>_xlfn.XLOOKUP(K189,BD!C:C,BD!I:I)</f>
        <v>30</v>
      </c>
      <c r="M189" t="s">
        <v>1127</v>
      </c>
      <c r="N189" t="s">
        <v>1855</v>
      </c>
      <c r="O189" t="s">
        <v>1856</v>
      </c>
      <c r="P189" t="s">
        <v>1857</v>
      </c>
      <c r="Q189" t="s">
        <v>1096</v>
      </c>
      <c r="R189" s="86">
        <v>22172.75</v>
      </c>
      <c r="S189" t="s">
        <v>1097</v>
      </c>
      <c r="U189">
        <v>0</v>
      </c>
      <c r="X189">
        <v>202322</v>
      </c>
      <c r="Y189">
        <v>202322</v>
      </c>
      <c r="Z189">
        <v>0</v>
      </c>
      <c r="AA189">
        <v>1.46915653158899E+16</v>
      </c>
      <c r="AB189" t="s">
        <v>1098</v>
      </c>
      <c r="AC189" t="s">
        <v>1108</v>
      </c>
      <c r="AD189">
        <v>1</v>
      </c>
      <c r="AI189" t="s">
        <v>1124</v>
      </c>
      <c r="AJ189" t="s">
        <v>673</v>
      </c>
      <c r="AK189" t="str">
        <f>_xlfn.XLOOKUP(E189,OBSERVACIONES!J:J,OBSERVACIONES!K:K)</f>
        <v>NORTE</v>
      </c>
      <c r="AL189">
        <f>_xlfn.XLOOKUP(K189,'prelacion azalea'!E:E,'prelacion azalea'!A:A)</f>
        <v>10</v>
      </c>
      <c r="AM189" t="str">
        <f t="shared" si="2"/>
        <v>('JUSA2','Estatal',5298,30,'LOZANO CASANOVA GELMY YOLANDA','NORTE',10),</v>
      </c>
    </row>
    <row r="190" spans="1:39" x14ac:dyDescent="0.25">
      <c r="A190">
        <v>4038208</v>
      </c>
      <c r="B190">
        <v>15275</v>
      </c>
      <c r="C190">
        <v>1100</v>
      </c>
      <c r="D190" t="s">
        <v>1087</v>
      </c>
      <c r="E190" t="s">
        <v>1154</v>
      </c>
      <c r="F190">
        <v>2315402005</v>
      </c>
      <c r="G190" t="s">
        <v>1171</v>
      </c>
      <c r="H190" t="s">
        <v>1090</v>
      </c>
      <c r="I190" t="s">
        <v>1103</v>
      </c>
      <c r="J190">
        <v>511905</v>
      </c>
      <c r="K190">
        <v>5299</v>
      </c>
      <c r="L190">
        <f>_xlfn.XLOOKUP(K190,BD!C:C,BD!I:I)</f>
        <v>25</v>
      </c>
      <c r="M190" t="s">
        <v>1858</v>
      </c>
      <c r="N190" t="s">
        <v>1859</v>
      </c>
      <c r="O190" t="s">
        <v>1860</v>
      </c>
      <c r="P190" t="s">
        <v>1861</v>
      </c>
      <c r="Q190" t="s">
        <v>1096</v>
      </c>
      <c r="R190" s="86">
        <v>17863.97</v>
      </c>
      <c r="S190" t="s">
        <v>1097</v>
      </c>
      <c r="U190">
        <v>0</v>
      </c>
      <c r="X190">
        <v>202322</v>
      </c>
      <c r="Y190">
        <v>202322</v>
      </c>
      <c r="Z190">
        <v>0</v>
      </c>
      <c r="AA190">
        <v>1.46905653158916E+16</v>
      </c>
      <c r="AB190" t="s">
        <v>1098</v>
      </c>
      <c r="AC190" t="s">
        <v>1108</v>
      </c>
      <c r="AD190">
        <v>1</v>
      </c>
      <c r="AI190" t="s">
        <v>1124</v>
      </c>
      <c r="AJ190" t="s">
        <v>358</v>
      </c>
      <c r="AK190" t="str">
        <f>_xlfn.XLOOKUP(E190,OBSERVACIONES!J:J,OBSERVACIONES!K:K)</f>
        <v>SUR</v>
      </c>
      <c r="AL190">
        <f>_xlfn.XLOOKUP(K190,'prelacion azalea'!E:E,'prelacion azalea'!A:A)</f>
        <v>60</v>
      </c>
      <c r="AM190" t="str">
        <f t="shared" si="2"/>
        <v>('JUSA1','Estatal',5299,25,'LOPEZ DAVILA LILIA MILAGROS','SUR',60),</v>
      </c>
    </row>
    <row r="191" spans="1:39" x14ac:dyDescent="0.25">
      <c r="A191">
        <v>4037893</v>
      </c>
      <c r="B191">
        <v>15271</v>
      </c>
      <c r="C191">
        <v>1100</v>
      </c>
      <c r="D191" t="s">
        <v>1087</v>
      </c>
      <c r="E191" t="s">
        <v>1154</v>
      </c>
      <c r="F191">
        <v>2315401009</v>
      </c>
      <c r="G191" t="s">
        <v>1862</v>
      </c>
      <c r="H191" t="s">
        <v>1118</v>
      </c>
      <c r="I191">
        <v>420</v>
      </c>
      <c r="J191">
        <v>509621</v>
      </c>
      <c r="K191">
        <v>2545</v>
      </c>
      <c r="L191">
        <f>_xlfn.XLOOKUP(K191,BD!C:C,BD!I:I)</f>
        <v>25</v>
      </c>
      <c r="M191" t="s">
        <v>1030</v>
      </c>
      <c r="N191" t="s">
        <v>1863</v>
      </c>
      <c r="O191" t="s">
        <v>1864</v>
      </c>
      <c r="P191" t="s">
        <v>1865</v>
      </c>
      <c r="Q191" t="s">
        <v>1096</v>
      </c>
      <c r="R191" s="86">
        <v>17648.03</v>
      </c>
      <c r="S191" t="s">
        <v>1097</v>
      </c>
      <c r="U191">
        <v>0</v>
      </c>
      <c r="X191">
        <v>202322</v>
      </c>
      <c r="Y191">
        <v>202322</v>
      </c>
      <c r="Z191">
        <v>0</v>
      </c>
      <c r="AA191">
        <v>1.26900271755903E+16</v>
      </c>
      <c r="AB191" t="s">
        <v>1257</v>
      </c>
      <c r="AC191" t="s">
        <v>1123</v>
      </c>
      <c r="AD191">
        <v>1</v>
      </c>
      <c r="AI191" t="s">
        <v>1124</v>
      </c>
      <c r="AJ191" t="s">
        <v>190</v>
      </c>
      <c r="AK191" t="str">
        <f>_xlfn.XLOOKUP(E191,OBSERVACIONES!J:J,OBSERVACIONES!K:K)</f>
        <v>SUR</v>
      </c>
      <c r="AL191">
        <f>_xlfn.XLOOKUP(K191,'prelacion azalea'!E:E,'prelacion azalea'!A:A)</f>
        <v>50</v>
      </c>
      <c r="AM191" t="str">
        <f t="shared" si="2"/>
        <v>('JUSA1','Federal',2545,25,'LOPEZ GARNICA PAULA ALICIA','SUR',50),</v>
      </c>
    </row>
    <row r="192" spans="1:39" x14ac:dyDescent="0.25">
      <c r="A192">
        <v>4037971</v>
      </c>
      <c r="B192">
        <v>15271</v>
      </c>
      <c r="C192">
        <v>1100</v>
      </c>
      <c r="D192" t="s">
        <v>1087</v>
      </c>
      <c r="E192" t="s">
        <v>1125</v>
      </c>
      <c r="F192">
        <v>2315403438</v>
      </c>
      <c r="G192" t="s">
        <v>1636</v>
      </c>
      <c r="H192" t="s">
        <v>1118</v>
      </c>
      <c r="I192">
        <v>420</v>
      </c>
      <c r="J192">
        <v>509891</v>
      </c>
      <c r="K192">
        <v>2548</v>
      </c>
      <c r="L192">
        <f>_xlfn.XLOOKUP(K192,BD!C:C,BD!I:I)</f>
        <v>30</v>
      </c>
      <c r="M192" t="s">
        <v>1637</v>
      </c>
      <c r="N192" t="s">
        <v>1866</v>
      </c>
      <c r="O192" t="s">
        <v>1867</v>
      </c>
      <c r="P192" t="s">
        <v>1868</v>
      </c>
      <c r="Q192" t="s">
        <v>1096</v>
      </c>
      <c r="R192" s="86">
        <v>25500</v>
      </c>
      <c r="S192" t="s">
        <v>1097</v>
      </c>
      <c r="U192">
        <v>0</v>
      </c>
      <c r="X192">
        <v>202322</v>
      </c>
      <c r="Y192">
        <v>202322</v>
      </c>
      <c r="Z192">
        <v>0</v>
      </c>
      <c r="AA192">
        <v>1.4690565283121E+16</v>
      </c>
      <c r="AB192" t="s">
        <v>1098</v>
      </c>
      <c r="AC192" t="s">
        <v>1123</v>
      </c>
      <c r="AD192">
        <v>1</v>
      </c>
      <c r="AI192" t="s">
        <v>1124</v>
      </c>
      <c r="AJ192" t="s">
        <v>679</v>
      </c>
      <c r="AK192" t="str">
        <f>_xlfn.XLOOKUP(E192,OBSERVACIONES!J:J,OBSERVACIONES!K:K)</f>
        <v>SUR</v>
      </c>
      <c r="AL192">
        <f>_xlfn.XLOOKUP(K192,'prelacion azalea'!E:E,'prelacion azalea'!A:A)</f>
        <v>29</v>
      </c>
      <c r="AM192" t="str">
        <f t="shared" si="2"/>
        <v>('HGCHE','Federal',2548,30,'LOPEZ HERNANDEZ NESTOR ANTONIO','SUR',29),</v>
      </c>
    </row>
    <row r="193" spans="1:39" x14ac:dyDescent="0.25">
      <c r="A193">
        <v>4038224</v>
      </c>
      <c r="B193">
        <v>15275</v>
      </c>
      <c r="C193">
        <v>1100</v>
      </c>
      <c r="D193" t="s">
        <v>1087</v>
      </c>
      <c r="E193" t="s">
        <v>1319</v>
      </c>
      <c r="F193">
        <v>2315403345</v>
      </c>
      <c r="G193" t="s">
        <v>1869</v>
      </c>
      <c r="H193" t="s">
        <v>1090</v>
      </c>
      <c r="I193" t="s">
        <v>1091</v>
      </c>
      <c r="J193">
        <v>511637</v>
      </c>
      <c r="K193">
        <v>2548</v>
      </c>
      <c r="L193">
        <f>_xlfn.XLOOKUP(K193,BD!C:C,BD!I:I)</f>
        <v>30</v>
      </c>
      <c r="M193" t="s">
        <v>1038</v>
      </c>
      <c r="N193" t="s">
        <v>1866</v>
      </c>
      <c r="O193" t="s">
        <v>1867</v>
      </c>
      <c r="P193" t="s">
        <v>1868</v>
      </c>
      <c r="Q193" t="s">
        <v>1096</v>
      </c>
      <c r="R193" s="86">
        <v>21250.04</v>
      </c>
      <c r="S193" t="s">
        <v>1097</v>
      </c>
      <c r="U193">
        <v>0</v>
      </c>
      <c r="X193">
        <v>202322</v>
      </c>
      <c r="Y193">
        <v>202322</v>
      </c>
      <c r="Z193">
        <v>0</v>
      </c>
      <c r="AA193">
        <v>1.4690565283121E+16</v>
      </c>
      <c r="AB193" t="s">
        <v>1098</v>
      </c>
      <c r="AC193" t="s">
        <v>1212</v>
      </c>
      <c r="AD193">
        <v>1</v>
      </c>
      <c r="AI193" t="s">
        <v>1124</v>
      </c>
      <c r="AJ193" t="s">
        <v>679</v>
      </c>
      <c r="AK193" t="str">
        <f>_xlfn.XLOOKUP(E193,OBSERVACIONES!J:J,OBSERVACIONES!K:K)</f>
        <v>SUR</v>
      </c>
      <c r="AL193" s="127">
        <v>2</v>
      </c>
      <c r="AM193" t="str">
        <f t="shared" si="2"/>
        <v>('HMIMO','Estatal',2548,30,'LOPEZ HERNANDEZ NESTOR ANTONIO','SUR',2),</v>
      </c>
    </row>
    <row r="194" spans="1:39" x14ac:dyDescent="0.25">
      <c r="A194">
        <v>4037977</v>
      </c>
      <c r="B194">
        <v>15271</v>
      </c>
      <c r="C194">
        <v>1100</v>
      </c>
      <c r="D194" t="s">
        <v>1087</v>
      </c>
      <c r="E194" t="s">
        <v>1125</v>
      </c>
      <c r="F194">
        <v>2315403447</v>
      </c>
      <c r="G194" t="s">
        <v>1870</v>
      </c>
      <c r="H194" t="s">
        <v>1118</v>
      </c>
      <c r="I194">
        <v>420</v>
      </c>
      <c r="J194">
        <v>509999</v>
      </c>
      <c r="K194">
        <v>1220</v>
      </c>
      <c r="L194">
        <f>_xlfn.XLOOKUP(K194,BD!C:C,BD!I:I)</f>
        <v>35</v>
      </c>
      <c r="M194" t="s">
        <v>1242</v>
      </c>
      <c r="N194" t="s">
        <v>1871</v>
      </c>
      <c r="O194" t="s">
        <v>1872</v>
      </c>
      <c r="P194" t="s">
        <v>1873</v>
      </c>
      <c r="Q194" t="s">
        <v>1096</v>
      </c>
      <c r="R194" s="86">
        <v>26472.05</v>
      </c>
      <c r="S194" t="s">
        <v>1097</v>
      </c>
      <c r="U194">
        <v>0</v>
      </c>
      <c r="X194">
        <v>202322</v>
      </c>
      <c r="Y194">
        <v>202322</v>
      </c>
      <c r="Z194">
        <v>0</v>
      </c>
      <c r="AA194">
        <v>1.46905652831338E+16</v>
      </c>
      <c r="AB194" t="s">
        <v>1098</v>
      </c>
      <c r="AC194" t="s">
        <v>1123</v>
      </c>
      <c r="AD194">
        <v>1</v>
      </c>
      <c r="AI194" t="s">
        <v>1124</v>
      </c>
      <c r="AJ194" t="s">
        <v>727</v>
      </c>
      <c r="AK194" t="str">
        <f>_xlfn.XLOOKUP(E194,OBSERVACIONES!J:J,OBSERVACIONES!K:K)</f>
        <v>SUR</v>
      </c>
      <c r="AL194">
        <f>_xlfn.XLOOKUP(K194,'prelacion azalea'!E:E,'prelacion azalea'!A:A)</f>
        <v>19</v>
      </c>
      <c r="AM194" t="str">
        <f t="shared" si="2"/>
        <v>('HGCHE','Federal',1220,35,'LOPEZ RUIZ ARGELIA NOEMI','SUR',19),</v>
      </c>
    </row>
    <row r="195" spans="1:39" x14ac:dyDescent="0.25">
      <c r="A195">
        <v>4038256</v>
      </c>
      <c r="B195">
        <v>15275</v>
      </c>
      <c r="C195">
        <v>1100</v>
      </c>
      <c r="D195" t="s">
        <v>1087</v>
      </c>
      <c r="E195" t="s">
        <v>1131</v>
      </c>
      <c r="F195">
        <v>2315500384</v>
      </c>
      <c r="G195" t="s">
        <v>1874</v>
      </c>
      <c r="H195" t="s">
        <v>1090</v>
      </c>
      <c r="I195" t="s">
        <v>1103</v>
      </c>
      <c r="J195">
        <v>511903</v>
      </c>
      <c r="K195">
        <v>5301</v>
      </c>
      <c r="L195">
        <f>_xlfn.XLOOKUP(K195,BD!C:C,BD!I:I)</f>
        <v>25</v>
      </c>
      <c r="M195" t="s">
        <v>1875</v>
      </c>
      <c r="N195" t="s">
        <v>1876</v>
      </c>
      <c r="O195" t="s">
        <v>1877</v>
      </c>
      <c r="P195" t="s">
        <v>1878</v>
      </c>
      <c r="Q195" t="s">
        <v>1096</v>
      </c>
      <c r="R195" s="86">
        <v>17864.03</v>
      </c>
      <c r="S195" t="s">
        <v>1097</v>
      </c>
      <c r="U195">
        <v>0</v>
      </c>
      <c r="X195">
        <v>202322</v>
      </c>
      <c r="Y195">
        <v>202322</v>
      </c>
      <c r="Z195">
        <v>0</v>
      </c>
      <c r="AA195">
        <v>1.4691565315902E+16</v>
      </c>
      <c r="AB195" t="s">
        <v>1098</v>
      </c>
      <c r="AC195" t="s">
        <v>1108</v>
      </c>
      <c r="AD195">
        <v>1</v>
      </c>
      <c r="AI195" t="s">
        <v>1124</v>
      </c>
      <c r="AJ195" t="s">
        <v>364</v>
      </c>
      <c r="AK195" t="str">
        <f>_xlfn.XLOOKUP(E195,OBSERVACIONES!J:J,OBSERVACIONES!K:K)</f>
        <v>NORTE</v>
      </c>
      <c r="AL195">
        <f>_xlfn.XLOOKUP(K195,'prelacion azalea'!E:E,'prelacion azalea'!A:A)</f>
        <v>72</v>
      </c>
      <c r="AM195" t="str">
        <f t="shared" ref="AM195:AM258" si="3">"('"&amp;E195&amp;"','"&amp;H195&amp;"',"&amp;K195&amp;","&amp;L195&amp;",'"&amp;AJ195&amp;"','"&amp;AK195&amp;"',"&amp;AL195&amp;"),"</f>
        <v>('JUSA2','Estatal',5301,25,'LOZANO SANCHEZ CARLA GABRIELA KARINA','NORTE',72),</v>
      </c>
    </row>
    <row r="196" spans="1:39" x14ac:dyDescent="0.25">
      <c r="A196">
        <v>4038076</v>
      </c>
      <c r="B196">
        <v>15271</v>
      </c>
      <c r="C196">
        <v>1100</v>
      </c>
      <c r="D196" t="s">
        <v>1087</v>
      </c>
      <c r="E196" t="s">
        <v>1282</v>
      </c>
      <c r="F196">
        <v>2315504851</v>
      </c>
      <c r="G196" t="s">
        <v>1879</v>
      </c>
      <c r="H196" t="s">
        <v>1118</v>
      </c>
      <c r="I196">
        <v>420</v>
      </c>
      <c r="J196">
        <v>510816</v>
      </c>
      <c r="K196">
        <v>2614</v>
      </c>
      <c r="L196">
        <f>_xlfn.XLOOKUP(K196,BD!C:C,BD!I:I)</f>
        <v>30</v>
      </c>
      <c r="M196" t="s">
        <v>1219</v>
      </c>
      <c r="N196" t="s">
        <v>1880</v>
      </c>
      <c r="O196" t="s">
        <v>1881</v>
      </c>
      <c r="P196" t="s">
        <v>1882</v>
      </c>
      <c r="Q196" t="s">
        <v>1096</v>
      </c>
      <c r="R196" s="86">
        <v>22060.01</v>
      </c>
      <c r="S196" t="s">
        <v>1097</v>
      </c>
      <c r="U196">
        <v>0</v>
      </c>
      <c r="X196">
        <v>202322</v>
      </c>
      <c r="Y196">
        <v>202322</v>
      </c>
      <c r="Z196">
        <v>0</v>
      </c>
      <c r="AA196">
        <v>2.1910065061409E+16</v>
      </c>
      <c r="AB196" t="s">
        <v>1115</v>
      </c>
      <c r="AC196" t="s">
        <v>1123</v>
      </c>
      <c r="AD196">
        <v>1</v>
      </c>
      <c r="AI196" t="s">
        <v>1124</v>
      </c>
      <c r="AJ196" t="s">
        <v>595</v>
      </c>
      <c r="AK196" t="str">
        <f>_xlfn.XLOOKUP(E196,OBSERVACIONES!J:J,OBSERVACIONES!K:K)</f>
        <v>NORTE</v>
      </c>
      <c r="AL196">
        <f>_xlfn.XLOOKUP(K196,'prelacion azalea'!E:E,'prelacion azalea'!A:A)</f>
        <v>34</v>
      </c>
      <c r="AM196" t="str">
        <f t="shared" si="3"/>
        <v>('HIPDC','Federal',2614,30,'LOPEZ TUN ROCELY ADRIANA','NORTE',34),</v>
      </c>
    </row>
    <row r="197" spans="1:39" x14ac:dyDescent="0.25">
      <c r="A197">
        <v>4038033</v>
      </c>
      <c r="B197">
        <v>15271</v>
      </c>
      <c r="C197">
        <v>1100</v>
      </c>
      <c r="D197" t="s">
        <v>1087</v>
      </c>
      <c r="E197" t="s">
        <v>1131</v>
      </c>
      <c r="F197">
        <v>2315503100</v>
      </c>
      <c r="G197" t="s">
        <v>1137</v>
      </c>
      <c r="H197" t="s">
        <v>1118</v>
      </c>
      <c r="I197">
        <v>420</v>
      </c>
      <c r="J197">
        <v>509938</v>
      </c>
      <c r="K197">
        <v>2619</v>
      </c>
      <c r="L197">
        <f>_xlfn.XLOOKUP(K197,BD!C:C,BD!I:I)</f>
        <v>20</v>
      </c>
      <c r="M197" t="s">
        <v>1380</v>
      </c>
      <c r="N197" t="s">
        <v>1883</v>
      </c>
      <c r="O197" t="s">
        <v>1884</v>
      </c>
      <c r="P197" t="s">
        <v>1885</v>
      </c>
      <c r="Q197" t="s">
        <v>1096</v>
      </c>
      <c r="R197" s="86">
        <v>13398.03</v>
      </c>
      <c r="S197" t="s">
        <v>1097</v>
      </c>
      <c r="U197">
        <v>0</v>
      </c>
      <c r="X197">
        <v>202322</v>
      </c>
      <c r="Y197">
        <v>202322</v>
      </c>
      <c r="Z197">
        <v>0</v>
      </c>
      <c r="AA197">
        <v>2.16910651665842E+16</v>
      </c>
      <c r="AB197" t="s">
        <v>1115</v>
      </c>
      <c r="AC197" t="s">
        <v>1207</v>
      </c>
      <c r="AD197">
        <v>1</v>
      </c>
      <c r="AI197" t="s">
        <v>1124</v>
      </c>
      <c r="AJ197" t="s">
        <v>44</v>
      </c>
      <c r="AK197" t="str">
        <f>_xlfn.XLOOKUP(E197,OBSERVACIONES!J:J,OBSERVACIONES!K:K)</f>
        <v>NORTE</v>
      </c>
      <c r="AL197">
        <f>_xlfn.XLOOKUP(K197,'prelacion azalea'!E:E,'prelacion azalea'!A:A)</f>
        <v>17</v>
      </c>
      <c r="AM197" t="str">
        <f t="shared" si="3"/>
        <v>('JUSA2','Federal',2619,20,'LOPEZ VILLALOBOS ANA LUISA','NORTE',17),</v>
      </c>
    </row>
    <row r="198" spans="1:39" x14ac:dyDescent="0.25">
      <c r="A198">
        <v>4038082</v>
      </c>
      <c r="B198">
        <v>15271</v>
      </c>
      <c r="C198">
        <v>1100</v>
      </c>
      <c r="D198" t="s">
        <v>1087</v>
      </c>
      <c r="E198" t="s">
        <v>1131</v>
      </c>
      <c r="F198">
        <v>2315505201</v>
      </c>
      <c r="G198" t="s">
        <v>1886</v>
      </c>
      <c r="H198" t="s">
        <v>1118</v>
      </c>
      <c r="I198">
        <v>420</v>
      </c>
      <c r="J198">
        <v>510545</v>
      </c>
      <c r="K198">
        <v>2643</v>
      </c>
      <c r="L198">
        <f>_xlfn.XLOOKUP(K198,BD!C:C,BD!I:I)</f>
        <v>25</v>
      </c>
      <c r="M198" t="s">
        <v>1293</v>
      </c>
      <c r="N198" t="s">
        <v>1887</v>
      </c>
      <c r="O198" t="s">
        <v>1888</v>
      </c>
      <c r="P198" t="s">
        <v>1889</v>
      </c>
      <c r="Q198" t="s">
        <v>1096</v>
      </c>
      <c r="R198" s="86">
        <v>17864.03</v>
      </c>
      <c r="S198" t="s">
        <v>1097</v>
      </c>
      <c r="U198">
        <v>0</v>
      </c>
      <c r="X198">
        <v>202322</v>
      </c>
      <c r="Y198">
        <v>202322</v>
      </c>
      <c r="Z198">
        <v>0</v>
      </c>
      <c r="AA198">
        <v>1.46915652831522E+16</v>
      </c>
      <c r="AB198" t="s">
        <v>1098</v>
      </c>
      <c r="AC198" t="s">
        <v>1207</v>
      </c>
      <c r="AD198">
        <v>1</v>
      </c>
      <c r="AI198" t="s">
        <v>1124</v>
      </c>
      <c r="AJ198" t="s">
        <v>233</v>
      </c>
      <c r="AK198" t="str">
        <f>_xlfn.XLOOKUP(E198,OBSERVACIONES!J:J,OBSERVACIONES!K:K)</f>
        <v>NORTE</v>
      </c>
      <c r="AL198">
        <f>_xlfn.XLOOKUP(K198,'prelacion azalea'!E:E,'prelacion azalea'!A:A)</f>
        <v>71</v>
      </c>
      <c r="AM198" t="str">
        <f t="shared" si="3"/>
        <v>('JUSA2','Federal',2643,25,'LUGO MOGUEL GERARDO VENTURA','NORTE',71),</v>
      </c>
    </row>
    <row r="199" spans="1:39" x14ac:dyDescent="0.25">
      <c r="A199">
        <v>4038305</v>
      </c>
      <c r="B199">
        <v>15275</v>
      </c>
      <c r="C199">
        <v>1100</v>
      </c>
      <c r="D199" t="s">
        <v>1087</v>
      </c>
      <c r="E199" t="s">
        <v>1116</v>
      </c>
      <c r="F199">
        <v>2315603205</v>
      </c>
      <c r="G199" t="s">
        <v>1159</v>
      </c>
      <c r="H199" t="s">
        <v>1090</v>
      </c>
      <c r="I199" t="s">
        <v>1103</v>
      </c>
      <c r="J199">
        <v>512022</v>
      </c>
      <c r="K199">
        <v>5304</v>
      </c>
      <c r="L199">
        <f>_xlfn.XLOOKUP(K199,BD!C:C,BD!I:I)</f>
        <v>25</v>
      </c>
      <c r="M199" t="s">
        <v>1183</v>
      </c>
      <c r="N199" t="s">
        <v>1890</v>
      </c>
      <c r="O199" t="s">
        <v>1891</v>
      </c>
      <c r="P199" t="s">
        <v>1892</v>
      </c>
      <c r="Q199" t="s">
        <v>1096</v>
      </c>
      <c r="R199" s="86">
        <v>17864.03</v>
      </c>
      <c r="S199" t="s">
        <v>1097</v>
      </c>
      <c r="U199">
        <v>0</v>
      </c>
      <c r="X199">
        <v>202322</v>
      </c>
      <c r="Y199">
        <v>202322</v>
      </c>
      <c r="Z199">
        <v>0</v>
      </c>
      <c r="AA199">
        <v>2.16900616856123E+16</v>
      </c>
      <c r="AB199" t="s">
        <v>1115</v>
      </c>
      <c r="AC199" t="s">
        <v>1108</v>
      </c>
      <c r="AD199">
        <v>1</v>
      </c>
      <c r="AI199" t="s">
        <v>1124</v>
      </c>
      <c r="AJ199" t="s">
        <v>322</v>
      </c>
      <c r="AK199" t="str">
        <f>_xlfn.XLOOKUP(E199,OBSERVACIONES!J:J,OBSERVACIONES!K:K)</f>
        <v>CENTRO</v>
      </c>
      <c r="AL199">
        <f>_xlfn.XLOOKUP(K199,'prelacion azalea'!E:E,'prelacion azalea'!A:A)</f>
        <v>36</v>
      </c>
      <c r="AM199" t="str">
        <f t="shared" si="3"/>
        <v>('HGFCP','Estatal',5304,25,'MARTINEZ ASCENCIO DORA MARIA','CENTRO',36),</v>
      </c>
    </row>
    <row r="200" spans="1:39" x14ac:dyDescent="0.25">
      <c r="A200">
        <v>4037985</v>
      </c>
      <c r="B200">
        <v>15271</v>
      </c>
      <c r="C200">
        <v>1100</v>
      </c>
      <c r="D200" t="s">
        <v>1087</v>
      </c>
      <c r="E200" t="s">
        <v>1125</v>
      </c>
      <c r="F200">
        <v>2315403449</v>
      </c>
      <c r="G200" t="s">
        <v>1167</v>
      </c>
      <c r="H200" t="s">
        <v>1118</v>
      </c>
      <c r="I200">
        <v>420</v>
      </c>
      <c r="J200">
        <v>510179</v>
      </c>
      <c r="K200">
        <v>2660</v>
      </c>
      <c r="L200">
        <f>_xlfn.XLOOKUP(K200,BD!C:C,BD!I:I)</f>
        <v>30</v>
      </c>
      <c r="M200" t="s">
        <v>1127</v>
      </c>
      <c r="N200" t="s">
        <v>1893</v>
      </c>
      <c r="O200" t="s">
        <v>1894</v>
      </c>
      <c r="P200" t="s">
        <v>1895</v>
      </c>
      <c r="Q200" t="s">
        <v>1096</v>
      </c>
      <c r="R200" s="86">
        <v>22172.75</v>
      </c>
      <c r="S200" t="s">
        <v>1097</v>
      </c>
      <c r="U200">
        <v>0</v>
      </c>
      <c r="X200">
        <v>202322</v>
      </c>
      <c r="Y200">
        <v>202322</v>
      </c>
      <c r="Z200">
        <v>0</v>
      </c>
      <c r="AA200">
        <v>1.46905652831622E+16</v>
      </c>
      <c r="AB200" t="s">
        <v>1098</v>
      </c>
      <c r="AC200" t="s">
        <v>1123</v>
      </c>
      <c r="AD200">
        <v>1</v>
      </c>
      <c r="AI200" t="s">
        <v>1124</v>
      </c>
      <c r="AJ200" t="s">
        <v>577</v>
      </c>
      <c r="AK200" t="str">
        <f>_xlfn.XLOOKUP(E200,OBSERVACIONES!J:J,OBSERVACIONES!K:K)</f>
        <v>SUR</v>
      </c>
      <c r="AL200">
        <f>_xlfn.XLOOKUP(K200,'prelacion azalea'!E:E,'prelacion azalea'!A:A)</f>
        <v>25</v>
      </c>
      <c r="AM200" t="str">
        <f t="shared" si="3"/>
        <v>('HGCHE','Federal',2660,30,'MAYO ALPUCHE LETICIA DEL SOCORRO','SUR',25),</v>
      </c>
    </row>
    <row r="201" spans="1:39" x14ac:dyDescent="0.25">
      <c r="A201">
        <v>4038000</v>
      </c>
      <c r="B201">
        <v>15271</v>
      </c>
      <c r="C201">
        <v>1100</v>
      </c>
      <c r="D201" t="s">
        <v>1087</v>
      </c>
      <c r="E201" t="s">
        <v>1125</v>
      </c>
      <c r="F201">
        <v>2315403455</v>
      </c>
      <c r="G201" t="s">
        <v>1367</v>
      </c>
      <c r="H201" t="s">
        <v>1118</v>
      </c>
      <c r="I201">
        <v>420</v>
      </c>
      <c r="J201">
        <v>510284</v>
      </c>
      <c r="K201">
        <v>5305</v>
      </c>
      <c r="L201">
        <f>_xlfn.XLOOKUP(K201,BD!C:C,BD!I:I)</f>
        <v>25</v>
      </c>
      <c r="M201" t="s">
        <v>1193</v>
      </c>
      <c r="N201" t="s">
        <v>1896</v>
      </c>
      <c r="O201" t="s">
        <v>1897</v>
      </c>
      <c r="P201" t="s">
        <v>1898</v>
      </c>
      <c r="Q201" t="s">
        <v>1096</v>
      </c>
      <c r="R201" s="86">
        <v>17648.03</v>
      </c>
      <c r="S201" t="s">
        <v>1097</v>
      </c>
      <c r="U201">
        <v>0</v>
      </c>
      <c r="X201">
        <v>202322</v>
      </c>
      <c r="Y201">
        <v>202322</v>
      </c>
      <c r="Z201">
        <v>0</v>
      </c>
      <c r="AA201">
        <v>1.46905653159087E+16</v>
      </c>
      <c r="AB201" t="s">
        <v>1098</v>
      </c>
      <c r="AC201" t="s">
        <v>1123</v>
      </c>
      <c r="AD201">
        <v>1</v>
      </c>
      <c r="AI201" t="s">
        <v>1124</v>
      </c>
      <c r="AJ201" t="s">
        <v>148</v>
      </c>
      <c r="AK201" t="str">
        <f>_xlfn.XLOOKUP(E201,OBSERVACIONES!J:J,OBSERVACIONES!K:K)</f>
        <v>SUR</v>
      </c>
      <c r="AL201">
        <f>_xlfn.XLOOKUP(K201,'prelacion azalea'!E:E,'prelacion azalea'!A:A)</f>
        <v>31</v>
      </c>
      <c r="AM201" t="str">
        <f t="shared" si="3"/>
        <v>('HGCHE','Federal',5305,25,'MARTINEZ ACOSTA SINUHE','SUR',31),</v>
      </c>
    </row>
    <row r="202" spans="1:39" x14ac:dyDescent="0.25">
      <c r="A202">
        <v>4038314</v>
      </c>
      <c r="B202">
        <v>15275</v>
      </c>
      <c r="C202">
        <v>1100</v>
      </c>
      <c r="D202" t="s">
        <v>1087</v>
      </c>
      <c r="E202" t="s">
        <v>1116</v>
      </c>
      <c r="F202">
        <v>2315603240</v>
      </c>
      <c r="G202" t="s">
        <v>1899</v>
      </c>
      <c r="H202" t="s">
        <v>1090</v>
      </c>
      <c r="I202" t="s">
        <v>1103</v>
      </c>
      <c r="J202">
        <v>512068</v>
      </c>
      <c r="K202">
        <v>5307</v>
      </c>
      <c r="L202">
        <f>_xlfn.XLOOKUP(K202,BD!C:C,BD!I:I)</f>
        <v>30</v>
      </c>
      <c r="M202" t="s">
        <v>1300</v>
      </c>
      <c r="N202" t="s">
        <v>1900</v>
      </c>
      <c r="O202" t="s">
        <v>1901</v>
      </c>
      <c r="P202" t="s">
        <v>1902</v>
      </c>
      <c r="Q202" t="s">
        <v>1096</v>
      </c>
      <c r="R202" s="86">
        <v>22329.98</v>
      </c>
      <c r="S202" t="s">
        <v>1097</v>
      </c>
      <c r="U202">
        <v>0</v>
      </c>
      <c r="X202">
        <v>202322</v>
      </c>
      <c r="Y202">
        <v>202322</v>
      </c>
      <c r="Z202">
        <v>0</v>
      </c>
      <c r="AA202">
        <v>2.16900616856126E+16</v>
      </c>
      <c r="AB202" t="s">
        <v>1115</v>
      </c>
      <c r="AC202" t="s">
        <v>1108</v>
      </c>
      <c r="AD202">
        <v>1</v>
      </c>
      <c r="AI202" t="s">
        <v>1124</v>
      </c>
      <c r="AJ202" t="s">
        <v>667</v>
      </c>
      <c r="AK202" t="str">
        <f>_xlfn.XLOOKUP(E202,OBSERVACIONES!J:J,OBSERVACIONES!K:K)</f>
        <v>CENTRO</v>
      </c>
      <c r="AL202">
        <f>_xlfn.XLOOKUP(K202,'prelacion azalea'!E:E,'prelacion azalea'!A:A)</f>
        <v>3</v>
      </c>
      <c r="AM202" t="str">
        <f t="shared" si="3"/>
        <v>('HGFCP','Estatal',5307,30,'MALDONADO CANCHE GLADIS JOSEFINA','CENTRO',3),</v>
      </c>
    </row>
    <row r="203" spans="1:39" x14ac:dyDescent="0.25">
      <c r="A203">
        <v>4038116</v>
      </c>
      <c r="B203">
        <v>15271</v>
      </c>
      <c r="C203">
        <v>1100</v>
      </c>
      <c r="D203" t="s">
        <v>1087</v>
      </c>
      <c r="E203" t="s">
        <v>1116</v>
      </c>
      <c r="F203">
        <v>2315603220</v>
      </c>
      <c r="G203" t="s">
        <v>1776</v>
      </c>
      <c r="H203" t="s">
        <v>1118</v>
      </c>
      <c r="I203">
        <v>420</v>
      </c>
      <c r="J203">
        <v>510858</v>
      </c>
      <c r="K203">
        <v>2692</v>
      </c>
      <c r="L203">
        <f>_xlfn.XLOOKUP(K203,BD!C:C,BD!I:I)</f>
        <v>35</v>
      </c>
      <c r="M203" t="s">
        <v>1193</v>
      </c>
      <c r="N203" t="s">
        <v>1903</v>
      </c>
      <c r="O203" t="s">
        <v>1904</v>
      </c>
      <c r="P203" t="s">
        <v>1905</v>
      </c>
      <c r="Q203" t="s">
        <v>1096</v>
      </c>
      <c r="R203" s="86">
        <v>26472.05</v>
      </c>
      <c r="S203" t="s">
        <v>1097</v>
      </c>
      <c r="U203">
        <v>0</v>
      </c>
      <c r="X203">
        <v>202322</v>
      </c>
      <c r="Y203">
        <v>202322</v>
      </c>
      <c r="Z203">
        <v>0</v>
      </c>
      <c r="AA203">
        <v>2.16900616856276E+16</v>
      </c>
      <c r="AB203" t="s">
        <v>1115</v>
      </c>
      <c r="AC203" t="s">
        <v>1123</v>
      </c>
      <c r="AD203">
        <v>1</v>
      </c>
      <c r="AI203" t="s">
        <v>1124</v>
      </c>
      <c r="AJ203" t="s">
        <v>709</v>
      </c>
      <c r="AK203" t="str">
        <f>_xlfn.XLOOKUP(E203,OBSERVACIONES!J:J,OBSERVACIONES!K:K)</f>
        <v>CENTRO</v>
      </c>
      <c r="AL203">
        <f>_xlfn.XLOOKUP(K203,'prelacion azalea'!E:E,'prelacion azalea'!A:A)</f>
        <v>10</v>
      </c>
      <c r="AM203" t="str">
        <f t="shared" si="3"/>
        <v>('HGFCP','Federal',2692,35,'MAY CASTILLO LIGIA BEATRIZ','CENTRO',10),</v>
      </c>
    </row>
    <row r="204" spans="1:39" x14ac:dyDescent="0.25">
      <c r="A204">
        <v>4038128</v>
      </c>
      <c r="B204">
        <v>15271</v>
      </c>
      <c r="C204">
        <v>1100</v>
      </c>
      <c r="D204" t="s">
        <v>1087</v>
      </c>
      <c r="E204" t="s">
        <v>1563</v>
      </c>
      <c r="F204">
        <v>2315603313</v>
      </c>
      <c r="G204" t="s">
        <v>1906</v>
      </c>
      <c r="H204" t="s">
        <v>1118</v>
      </c>
      <c r="I204">
        <v>420</v>
      </c>
      <c r="J204">
        <v>510095</v>
      </c>
      <c r="K204">
        <v>2694</v>
      </c>
      <c r="L204">
        <f>_xlfn.XLOOKUP(K204,BD!C:C,BD!I:I)</f>
        <v>30</v>
      </c>
      <c r="M204" t="s">
        <v>1127</v>
      </c>
      <c r="N204" t="s">
        <v>1907</v>
      </c>
      <c r="O204" t="s">
        <v>1908</v>
      </c>
      <c r="P204" t="s">
        <v>1909</v>
      </c>
      <c r="Q204" t="s">
        <v>1096</v>
      </c>
      <c r="R204" s="86">
        <v>22172.75</v>
      </c>
      <c r="S204" t="s">
        <v>1097</v>
      </c>
      <c r="U204">
        <v>0</v>
      </c>
      <c r="X204">
        <v>202322</v>
      </c>
      <c r="Y204">
        <v>202322</v>
      </c>
      <c r="Z204">
        <v>0</v>
      </c>
      <c r="AA204">
        <v>2.16910639362709E+16</v>
      </c>
      <c r="AB204" t="s">
        <v>1115</v>
      </c>
      <c r="AC204" t="s">
        <v>1123</v>
      </c>
      <c r="AD204">
        <v>1</v>
      </c>
      <c r="AI204" t="s">
        <v>1124</v>
      </c>
      <c r="AJ204" t="s">
        <v>599</v>
      </c>
      <c r="AK204" t="str">
        <f>_xlfn.XLOOKUP(E204,OBSERVACIONES!J:J,OBSERVACIONES!K:K)</f>
        <v>CENTRO</v>
      </c>
      <c r="AL204">
        <f>_xlfn.XLOOKUP(K204,'prelacion azalea'!E:E,'prelacion azalea'!A:A)</f>
        <v>36</v>
      </c>
      <c r="AM204" t="str">
        <f t="shared" si="3"/>
        <v>('HIJMM','Federal',2694,30,'MARTIN CASTILLO MARTIN','CENTRO',36),</v>
      </c>
    </row>
    <row r="205" spans="1:39" x14ac:dyDescent="0.25">
      <c r="A205">
        <v>4038017</v>
      </c>
      <c r="B205">
        <v>15271</v>
      </c>
      <c r="C205">
        <v>1100</v>
      </c>
      <c r="D205" t="s">
        <v>1087</v>
      </c>
      <c r="E205" t="s">
        <v>1131</v>
      </c>
      <c r="F205">
        <v>2315502007</v>
      </c>
      <c r="G205" t="s">
        <v>1825</v>
      </c>
      <c r="H205" t="s">
        <v>1118</v>
      </c>
      <c r="I205">
        <v>420</v>
      </c>
      <c r="J205">
        <v>511004</v>
      </c>
      <c r="K205">
        <v>2698</v>
      </c>
      <c r="L205">
        <f>_xlfn.XLOOKUP(K205,BD!C:C,BD!I:I)</f>
        <v>45</v>
      </c>
      <c r="M205" t="s">
        <v>1198</v>
      </c>
      <c r="N205" t="s">
        <v>1910</v>
      </c>
      <c r="O205" t="s">
        <v>1911</v>
      </c>
      <c r="P205" t="s">
        <v>1912</v>
      </c>
      <c r="Q205" t="s">
        <v>1096</v>
      </c>
      <c r="R205" s="86">
        <v>49126.02</v>
      </c>
      <c r="S205" t="s">
        <v>1097</v>
      </c>
      <c r="U205">
        <v>0</v>
      </c>
      <c r="X205">
        <v>202322</v>
      </c>
      <c r="Y205">
        <v>202322</v>
      </c>
      <c r="Z205">
        <v>0</v>
      </c>
      <c r="AA205">
        <v>1.46915652831763E+16</v>
      </c>
      <c r="AB205" t="s">
        <v>1098</v>
      </c>
      <c r="AC205" t="s">
        <v>1123</v>
      </c>
      <c r="AD205">
        <v>1</v>
      </c>
      <c r="AI205" t="s">
        <v>1124</v>
      </c>
      <c r="AJ205" t="s">
        <v>871</v>
      </c>
      <c r="AK205" t="str">
        <f>_xlfn.XLOOKUP(E205,OBSERVACIONES!J:J,OBSERVACIONES!K:K)</f>
        <v>NORTE</v>
      </c>
      <c r="AL205">
        <f>_xlfn.XLOOKUP(K205,'prelacion azalea'!E:E,'prelacion azalea'!A:A)</f>
        <v>5</v>
      </c>
      <c r="AM205" t="str">
        <f t="shared" si="3"/>
        <v>('JUSA2','Federal',2698,45,'MARTINEZ CORTES ROBERTO PASTOR','NORTE',5),</v>
      </c>
    </row>
    <row r="206" spans="1:39" x14ac:dyDescent="0.25">
      <c r="A206">
        <v>4038079</v>
      </c>
      <c r="B206">
        <v>15271</v>
      </c>
      <c r="C206">
        <v>1100</v>
      </c>
      <c r="D206" t="s">
        <v>1087</v>
      </c>
      <c r="E206" t="s">
        <v>1408</v>
      </c>
      <c r="F206">
        <v>2315504917</v>
      </c>
      <c r="G206" t="s">
        <v>1913</v>
      </c>
      <c r="H206" t="s">
        <v>1118</v>
      </c>
      <c r="I206">
        <v>420</v>
      </c>
      <c r="J206">
        <v>510103</v>
      </c>
      <c r="K206">
        <v>2700</v>
      </c>
      <c r="L206">
        <f>_xlfn.XLOOKUP(K206,BD!C:C,BD!I:I)</f>
        <v>40</v>
      </c>
      <c r="M206" t="s">
        <v>1127</v>
      </c>
      <c r="N206" t="s">
        <v>1914</v>
      </c>
      <c r="O206" t="s">
        <v>1915</v>
      </c>
      <c r="P206" t="s">
        <v>1916</v>
      </c>
      <c r="Q206" t="s">
        <v>1096</v>
      </c>
      <c r="R206" s="86">
        <v>44232.7</v>
      </c>
      <c r="S206" t="s">
        <v>1097</v>
      </c>
      <c r="U206">
        <v>0</v>
      </c>
      <c r="X206">
        <v>202322</v>
      </c>
      <c r="Y206">
        <v>202322</v>
      </c>
      <c r="Z206">
        <v>0</v>
      </c>
      <c r="AA206">
        <v>1.2691026865688E+16</v>
      </c>
      <c r="AB206" t="s">
        <v>1257</v>
      </c>
      <c r="AC206" t="s">
        <v>1123</v>
      </c>
      <c r="AD206">
        <v>1</v>
      </c>
      <c r="AI206" t="s">
        <v>1124</v>
      </c>
      <c r="AJ206" t="s">
        <v>851</v>
      </c>
      <c r="AK206" t="str">
        <f>_xlfn.XLOOKUP(E206,OBSERVACIONES!J:J,OBSERVACIONES!K:K)</f>
        <v>NORTE</v>
      </c>
      <c r="AL206">
        <f>_xlfn.XLOOKUP(K206,'prelacion azalea'!E:E,'prelacion azalea'!A:A)</f>
        <v>1</v>
      </c>
      <c r="AM206" t="str">
        <f t="shared" si="3"/>
        <v>('HIKKN','Federal',2700,40,'MARIANO CANUL RAFAELA VICTORIA','NORTE',1),</v>
      </c>
    </row>
    <row r="207" spans="1:39" x14ac:dyDescent="0.25">
      <c r="A207">
        <v>4038012</v>
      </c>
      <c r="B207">
        <v>15271</v>
      </c>
      <c r="C207">
        <v>1100</v>
      </c>
      <c r="D207" t="s">
        <v>1087</v>
      </c>
      <c r="E207" t="s">
        <v>1131</v>
      </c>
      <c r="F207">
        <v>2315501008</v>
      </c>
      <c r="G207" t="s">
        <v>1917</v>
      </c>
      <c r="H207" t="s">
        <v>1118</v>
      </c>
      <c r="I207">
        <v>420</v>
      </c>
      <c r="J207">
        <v>509629</v>
      </c>
      <c r="K207">
        <v>2701</v>
      </c>
      <c r="L207">
        <f>_xlfn.XLOOKUP(K207,BD!C:C,BD!I:I)</f>
        <v>25</v>
      </c>
      <c r="M207" t="s">
        <v>1030</v>
      </c>
      <c r="N207" t="s">
        <v>1918</v>
      </c>
      <c r="O207" t="s">
        <v>1919</v>
      </c>
      <c r="P207" t="s">
        <v>1920</v>
      </c>
      <c r="Q207" t="s">
        <v>1096</v>
      </c>
      <c r="R207" s="86">
        <v>17648.03</v>
      </c>
      <c r="S207" t="s">
        <v>1097</v>
      </c>
      <c r="U207">
        <v>0</v>
      </c>
      <c r="X207">
        <v>202322</v>
      </c>
      <c r="Y207">
        <v>202322</v>
      </c>
      <c r="Z207">
        <v>0</v>
      </c>
      <c r="AA207">
        <v>1.46915652831765E+16</v>
      </c>
      <c r="AB207" t="s">
        <v>1098</v>
      </c>
      <c r="AC207" t="s">
        <v>1123</v>
      </c>
      <c r="AD207">
        <v>1</v>
      </c>
      <c r="AI207" t="s">
        <v>1124</v>
      </c>
      <c r="AJ207" t="s">
        <v>235</v>
      </c>
      <c r="AK207" t="str">
        <f>_xlfn.XLOOKUP(E207,OBSERVACIONES!J:J,OBSERVACIONES!K:K)</f>
        <v>NORTE</v>
      </c>
      <c r="AL207">
        <f>_xlfn.XLOOKUP(K207,'prelacion azalea'!E:E,'prelacion azalea'!A:A)</f>
        <v>72</v>
      </c>
      <c r="AM207" t="str">
        <f t="shared" si="3"/>
        <v>('JUSA2','Federal',2701,25,'MARTINEZ CONTRERAS RAQUEL','NORTE',72),</v>
      </c>
    </row>
    <row r="208" spans="1:39" x14ac:dyDescent="0.25">
      <c r="A208">
        <v>4037881</v>
      </c>
      <c r="B208">
        <v>15271</v>
      </c>
      <c r="C208">
        <v>1100</v>
      </c>
      <c r="D208" t="s">
        <v>1087</v>
      </c>
      <c r="E208" t="s">
        <v>1154</v>
      </c>
      <c r="F208">
        <v>2315400013</v>
      </c>
      <c r="G208" t="s">
        <v>1921</v>
      </c>
      <c r="H208" t="s">
        <v>1118</v>
      </c>
      <c r="I208">
        <v>420</v>
      </c>
      <c r="J208">
        <v>509988</v>
      </c>
      <c r="K208">
        <v>2720</v>
      </c>
      <c r="L208">
        <f>_xlfn.XLOOKUP(K208,BD!C:C,BD!I:I)</f>
        <v>35</v>
      </c>
      <c r="M208" t="s">
        <v>1242</v>
      </c>
      <c r="N208" t="s">
        <v>1922</v>
      </c>
      <c r="O208" t="s">
        <v>1923</v>
      </c>
      <c r="P208" t="s">
        <v>1924</v>
      </c>
      <c r="Q208" t="s">
        <v>1096</v>
      </c>
      <c r="R208" s="86">
        <v>26472.05</v>
      </c>
      <c r="S208" t="s">
        <v>1097</v>
      </c>
      <c r="U208">
        <v>0</v>
      </c>
      <c r="X208">
        <v>202322</v>
      </c>
      <c r="Y208">
        <v>202322</v>
      </c>
      <c r="Z208">
        <v>0</v>
      </c>
      <c r="AA208">
        <v>1.46905652832511E+16</v>
      </c>
      <c r="AB208" t="s">
        <v>1098</v>
      </c>
      <c r="AC208" t="s">
        <v>1207</v>
      </c>
      <c r="AD208">
        <v>1</v>
      </c>
      <c r="AI208" t="s">
        <v>1124</v>
      </c>
      <c r="AJ208" t="s">
        <v>777</v>
      </c>
      <c r="AK208" t="str">
        <f>_xlfn.XLOOKUP(E208,OBSERVACIONES!J:J,OBSERVACIONES!K:K)</f>
        <v>SUR</v>
      </c>
      <c r="AL208">
        <f>_xlfn.XLOOKUP(K208,'prelacion azalea'!E:E,'prelacion azalea'!A:A)</f>
        <v>45</v>
      </c>
      <c r="AM208" t="str">
        <f t="shared" si="3"/>
        <v>('JUSA1','Federal',2720,35,'MAY  FERNANDO','SUR',45),</v>
      </c>
    </row>
    <row r="209" spans="1:39" x14ac:dyDescent="0.25">
      <c r="A209">
        <v>4037967</v>
      </c>
      <c r="B209">
        <v>15271</v>
      </c>
      <c r="C209">
        <v>1100</v>
      </c>
      <c r="D209" t="s">
        <v>1087</v>
      </c>
      <c r="E209" t="s">
        <v>1125</v>
      </c>
      <c r="F209">
        <v>2315403432</v>
      </c>
      <c r="G209" t="s">
        <v>1734</v>
      </c>
      <c r="H209" t="s">
        <v>1118</v>
      </c>
      <c r="I209">
        <v>420</v>
      </c>
      <c r="J209">
        <v>509875</v>
      </c>
      <c r="K209">
        <v>2721</v>
      </c>
      <c r="L209">
        <f>_xlfn.XLOOKUP(K209,BD!C:C,BD!I:I)</f>
        <v>20</v>
      </c>
      <c r="M209" t="s">
        <v>1029</v>
      </c>
      <c r="N209" t="s">
        <v>1925</v>
      </c>
      <c r="O209" t="s">
        <v>1926</v>
      </c>
      <c r="P209" t="s">
        <v>1927</v>
      </c>
      <c r="Q209" t="s">
        <v>1096</v>
      </c>
      <c r="R209" s="86">
        <v>12750.04</v>
      </c>
      <c r="S209" t="s">
        <v>1097</v>
      </c>
      <c r="U209">
        <v>0</v>
      </c>
      <c r="X209">
        <v>202322</v>
      </c>
      <c r="Y209">
        <v>202322</v>
      </c>
      <c r="Z209">
        <v>0</v>
      </c>
      <c r="AA209">
        <v>2.16900637610511E+16</v>
      </c>
      <c r="AB209" t="s">
        <v>1115</v>
      </c>
      <c r="AC209" t="s">
        <v>1123</v>
      </c>
      <c r="AD209">
        <v>1</v>
      </c>
      <c r="AI209" t="s">
        <v>1124</v>
      </c>
      <c r="AJ209" t="s">
        <v>12</v>
      </c>
      <c r="AK209" t="str">
        <f>_xlfn.XLOOKUP(E209,OBSERVACIONES!J:J,OBSERVACIONES!K:K)</f>
        <v>SUR</v>
      </c>
      <c r="AL209">
        <f>_xlfn.XLOOKUP(K209,'prelacion azalea'!E:E,'prelacion azalea'!A:A)</f>
        <v>3</v>
      </c>
      <c r="AM209" t="str">
        <f t="shared" si="3"/>
        <v>('HGCHE','Federal',2721,20,'MARTINEZ FARFAN MIGUEL ANGEL','SUR',3),</v>
      </c>
    </row>
    <row r="210" spans="1:39" x14ac:dyDescent="0.25">
      <c r="A210">
        <v>4038042</v>
      </c>
      <c r="B210">
        <v>15271</v>
      </c>
      <c r="C210">
        <v>1100</v>
      </c>
      <c r="D210" t="s">
        <v>1087</v>
      </c>
      <c r="E210" t="s">
        <v>1088</v>
      </c>
      <c r="F210">
        <v>2315503549</v>
      </c>
      <c r="G210" t="s">
        <v>1928</v>
      </c>
      <c r="H210" t="s">
        <v>1118</v>
      </c>
      <c r="I210">
        <v>420</v>
      </c>
      <c r="J210">
        <v>509871</v>
      </c>
      <c r="K210">
        <v>2728</v>
      </c>
      <c r="L210">
        <f>_xlfn.XLOOKUP(K210,BD!C:C,BD!I:I)</f>
        <v>35</v>
      </c>
      <c r="M210" t="s">
        <v>1029</v>
      </c>
      <c r="N210" t="s">
        <v>1929</v>
      </c>
      <c r="O210" t="s">
        <v>1930</v>
      </c>
      <c r="P210" t="s">
        <v>1931</v>
      </c>
      <c r="Q210" t="s">
        <v>1096</v>
      </c>
      <c r="R210" s="86">
        <v>25500</v>
      </c>
      <c r="S210" t="s">
        <v>1097</v>
      </c>
      <c r="U210">
        <v>0</v>
      </c>
      <c r="X210">
        <v>202322</v>
      </c>
      <c r="Y210">
        <v>202322</v>
      </c>
      <c r="Z210">
        <v>0</v>
      </c>
      <c r="AA210">
        <v>1.46925652831866E+16</v>
      </c>
      <c r="AB210" t="s">
        <v>1098</v>
      </c>
      <c r="AC210" t="s">
        <v>1123</v>
      </c>
      <c r="AD210">
        <v>1</v>
      </c>
      <c r="AI210" t="s">
        <v>1124</v>
      </c>
      <c r="AJ210" t="s">
        <v>739</v>
      </c>
      <c r="AK210" t="str">
        <f>_xlfn.XLOOKUP(E210,OBSERVACIONES!J:J,OBSERVACIONES!K:K)</f>
        <v>NORTE</v>
      </c>
      <c r="AL210">
        <f>_xlfn.XLOOKUP(K210,'prelacion azalea'!E:E,'prelacion azalea'!A:A)</f>
        <v>26</v>
      </c>
      <c r="AM210" t="str">
        <f t="shared" si="3"/>
        <v>('HGCOZ','Federal',2728,35,'MARRUFO GONZALEZ GERMAN','NORTE',26),</v>
      </c>
    </row>
    <row r="211" spans="1:39" x14ac:dyDescent="0.25">
      <c r="A211">
        <v>4038018</v>
      </c>
      <c r="B211">
        <v>15271</v>
      </c>
      <c r="C211">
        <v>1100</v>
      </c>
      <c r="D211" t="s">
        <v>1087</v>
      </c>
      <c r="E211" t="s">
        <v>1131</v>
      </c>
      <c r="F211">
        <v>2315502007</v>
      </c>
      <c r="G211" t="s">
        <v>1825</v>
      </c>
      <c r="H211" t="s">
        <v>1118</v>
      </c>
      <c r="I211">
        <v>420</v>
      </c>
      <c r="J211">
        <v>509747</v>
      </c>
      <c r="K211">
        <v>2729</v>
      </c>
      <c r="L211">
        <f>_xlfn.XLOOKUP(K211,BD!C:C,BD!I:I)</f>
        <v>20</v>
      </c>
      <c r="M211" t="s">
        <v>1030</v>
      </c>
      <c r="N211" t="s">
        <v>1932</v>
      </c>
      <c r="O211" t="s">
        <v>1933</v>
      </c>
      <c r="P211" t="s">
        <v>1934</v>
      </c>
      <c r="Q211" t="s">
        <v>1096</v>
      </c>
      <c r="R211" s="86">
        <v>13236</v>
      </c>
      <c r="S211" t="s">
        <v>1097</v>
      </c>
      <c r="U211">
        <v>0</v>
      </c>
      <c r="X211">
        <v>202322</v>
      </c>
      <c r="Y211">
        <v>202322</v>
      </c>
      <c r="Z211">
        <v>0</v>
      </c>
      <c r="AA211">
        <v>2.16910637607601E+16</v>
      </c>
      <c r="AB211" t="s">
        <v>1115</v>
      </c>
      <c r="AC211" t="s">
        <v>1123</v>
      </c>
      <c r="AD211">
        <v>1</v>
      </c>
      <c r="AI211" t="s">
        <v>1124</v>
      </c>
      <c r="AJ211" t="s">
        <v>46</v>
      </c>
      <c r="AK211" t="str">
        <f>_xlfn.XLOOKUP(E211,OBSERVACIONES!J:J,OBSERVACIONES!K:K)</f>
        <v>NORTE</v>
      </c>
      <c r="AL211">
        <f>_xlfn.XLOOKUP(K211,'prelacion azalea'!E:E,'prelacion azalea'!A:A)</f>
        <v>18</v>
      </c>
      <c r="AM211" t="str">
        <f t="shared" si="3"/>
        <v>('JUSA2','Federal',2729,20,'MANZANO GIL MARIA ISABEL','NORTE',18),</v>
      </c>
    </row>
    <row r="212" spans="1:39" x14ac:dyDescent="0.25">
      <c r="A212">
        <v>4037908</v>
      </c>
      <c r="B212">
        <v>15271</v>
      </c>
      <c r="C212">
        <v>1100</v>
      </c>
      <c r="D212" t="s">
        <v>1087</v>
      </c>
      <c r="E212" t="s">
        <v>1154</v>
      </c>
      <c r="F212">
        <v>2315401028</v>
      </c>
      <c r="G212" t="s">
        <v>1935</v>
      </c>
      <c r="H212" t="s">
        <v>1118</v>
      </c>
      <c r="I212">
        <v>420</v>
      </c>
      <c r="J212">
        <v>510078</v>
      </c>
      <c r="K212">
        <v>2735</v>
      </c>
      <c r="L212">
        <f>_xlfn.XLOOKUP(K212,BD!C:C,BD!I:I)</f>
        <v>35</v>
      </c>
      <c r="M212" t="s">
        <v>1193</v>
      </c>
      <c r="N212" t="s">
        <v>1936</v>
      </c>
      <c r="O212" t="s">
        <v>1937</v>
      </c>
      <c r="P212" t="s">
        <v>1938</v>
      </c>
      <c r="Q212" t="s">
        <v>1096</v>
      </c>
      <c r="R212" s="86">
        <v>26472.05</v>
      </c>
      <c r="S212" t="s">
        <v>1097</v>
      </c>
      <c r="U212">
        <v>0</v>
      </c>
      <c r="X212">
        <v>202322</v>
      </c>
      <c r="Y212">
        <v>202322</v>
      </c>
      <c r="Z212">
        <v>0</v>
      </c>
      <c r="AA212">
        <v>1.4690565283192E+16</v>
      </c>
      <c r="AB212" t="s">
        <v>1098</v>
      </c>
      <c r="AC212" t="s">
        <v>1123</v>
      </c>
      <c r="AD212">
        <v>1</v>
      </c>
      <c r="AI212" t="s">
        <v>1124</v>
      </c>
      <c r="AJ212" t="s">
        <v>779</v>
      </c>
      <c r="AK212" t="str">
        <f>_xlfn.XLOOKUP(E212,OBSERVACIONES!J:J,OBSERVACIONES!K:K)</f>
        <v>SUR</v>
      </c>
      <c r="AL212">
        <f>_xlfn.XLOOKUP(K212,'prelacion azalea'!E:E,'prelacion azalea'!A:A)</f>
        <v>46</v>
      </c>
      <c r="AM212" t="str">
        <f t="shared" si="3"/>
        <v>('JUSA1','Federal',2735,35,'MARTIN GONZALEZ ROSA LIDIA','SUR',46),</v>
      </c>
    </row>
    <row r="213" spans="1:39" x14ac:dyDescent="0.25">
      <c r="A213">
        <v>4038059</v>
      </c>
      <c r="B213">
        <v>15271</v>
      </c>
      <c r="C213">
        <v>1100</v>
      </c>
      <c r="D213" t="s">
        <v>1087</v>
      </c>
      <c r="E213" t="s">
        <v>1109</v>
      </c>
      <c r="F213">
        <v>2315503764</v>
      </c>
      <c r="G213" t="s">
        <v>1939</v>
      </c>
      <c r="H213" t="s">
        <v>1118</v>
      </c>
      <c r="I213">
        <v>420</v>
      </c>
      <c r="J213">
        <v>509877</v>
      </c>
      <c r="K213">
        <v>2751</v>
      </c>
      <c r="L213">
        <f>_xlfn.XLOOKUP(K213,BD!C:C,BD!I:I)</f>
        <v>30</v>
      </c>
      <c r="M213" t="s">
        <v>1029</v>
      </c>
      <c r="N213" t="s">
        <v>1940</v>
      </c>
      <c r="O213" t="s">
        <v>1941</v>
      </c>
      <c r="P213" t="s">
        <v>1942</v>
      </c>
      <c r="Q213" t="s">
        <v>1096</v>
      </c>
      <c r="R213" s="86">
        <v>21250.04</v>
      </c>
      <c r="S213" t="s">
        <v>1097</v>
      </c>
      <c r="U213">
        <v>0</v>
      </c>
      <c r="X213">
        <v>202322</v>
      </c>
      <c r="Y213">
        <v>202322</v>
      </c>
      <c r="Z213">
        <v>0</v>
      </c>
      <c r="AA213">
        <v>1.46915652831977E+16</v>
      </c>
      <c r="AB213" t="s">
        <v>1098</v>
      </c>
      <c r="AC213" t="s">
        <v>1123</v>
      </c>
      <c r="AD213">
        <v>1</v>
      </c>
      <c r="AI213" t="s">
        <v>1124</v>
      </c>
      <c r="AJ213" t="s">
        <v>2738</v>
      </c>
      <c r="AK213" t="str">
        <f>_xlfn.XLOOKUP(E213,OBSERVACIONES!J:J,OBSERVACIONES!K:K)</f>
        <v>NORTE</v>
      </c>
      <c r="AL213">
        <f>_xlfn.XLOOKUP(K213,'prelacion azalea'!E:E,'prelacion azalea'!A:A)</f>
        <v>5</v>
      </c>
      <c r="AM213" t="str">
        <f t="shared" si="3"/>
        <v>('HGCCN','Federal',2751,30,'MADERO JARAMILLO BERTHA ALICIA','NORTE',5),</v>
      </c>
    </row>
    <row r="214" spans="1:39" x14ac:dyDescent="0.25">
      <c r="A214">
        <v>4038311</v>
      </c>
      <c r="B214">
        <v>15275</v>
      </c>
      <c r="C214">
        <v>1100</v>
      </c>
      <c r="D214" t="s">
        <v>1087</v>
      </c>
      <c r="E214" t="s">
        <v>1116</v>
      </c>
      <c r="F214">
        <v>2315603234</v>
      </c>
      <c r="G214" t="s">
        <v>1187</v>
      </c>
      <c r="H214" t="s">
        <v>1090</v>
      </c>
      <c r="I214" t="s">
        <v>1103</v>
      </c>
      <c r="J214">
        <v>512016</v>
      </c>
      <c r="K214">
        <v>5327</v>
      </c>
      <c r="L214">
        <f>_xlfn.XLOOKUP(K214,BD!C:C,BD!I:I)</f>
        <v>25</v>
      </c>
      <c r="M214" t="s">
        <v>1183</v>
      </c>
      <c r="N214" t="s">
        <v>1943</v>
      </c>
      <c r="O214" t="s">
        <v>1944</v>
      </c>
      <c r="P214" t="s">
        <v>1945</v>
      </c>
      <c r="Q214" t="s">
        <v>1096</v>
      </c>
      <c r="R214" s="86">
        <v>17864.03</v>
      </c>
      <c r="S214" t="s">
        <v>1097</v>
      </c>
      <c r="U214">
        <v>0</v>
      </c>
      <c r="X214">
        <v>202322</v>
      </c>
      <c r="Y214">
        <v>202322</v>
      </c>
      <c r="Z214">
        <v>0</v>
      </c>
      <c r="AA214">
        <v>1.21800159034858E+16</v>
      </c>
      <c r="AB214" t="s">
        <v>1257</v>
      </c>
      <c r="AC214" t="s">
        <v>1108</v>
      </c>
      <c r="AD214">
        <v>1</v>
      </c>
      <c r="AI214" t="s">
        <v>1124</v>
      </c>
      <c r="AJ214" t="s">
        <v>324</v>
      </c>
      <c r="AK214" t="str">
        <f>_xlfn.XLOOKUP(E214,OBSERVACIONES!J:J,OBSERVACIONES!K:K)</f>
        <v>CENTRO</v>
      </c>
      <c r="AL214">
        <f>_xlfn.XLOOKUP(K214,'prelacion azalea'!E:E,'prelacion azalea'!A:A)</f>
        <v>37</v>
      </c>
      <c r="AM214" t="str">
        <f t="shared" si="3"/>
        <v>('HGFCP','Estatal',5327,25,'MAY MATOS ALEJANDRO','CENTRO',37),</v>
      </c>
    </row>
    <row r="215" spans="1:39" x14ac:dyDescent="0.25">
      <c r="A215">
        <v>4038318</v>
      </c>
      <c r="B215">
        <v>15275</v>
      </c>
      <c r="C215">
        <v>1100</v>
      </c>
      <c r="D215" t="s">
        <v>1087</v>
      </c>
      <c r="E215" t="s">
        <v>1563</v>
      </c>
      <c r="F215">
        <v>2315603338</v>
      </c>
      <c r="G215" t="s">
        <v>1946</v>
      </c>
      <c r="H215" t="s">
        <v>1090</v>
      </c>
      <c r="I215" t="s">
        <v>1091</v>
      </c>
      <c r="J215">
        <v>512086</v>
      </c>
      <c r="K215">
        <v>5323</v>
      </c>
      <c r="L215">
        <f>_xlfn.XLOOKUP(K215,BD!C:C,BD!I:I)</f>
        <v>30</v>
      </c>
      <c r="M215" t="s">
        <v>1133</v>
      </c>
      <c r="N215" t="s">
        <v>1947</v>
      </c>
      <c r="O215" t="s">
        <v>1948</v>
      </c>
      <c r="P215" t="s">
        <v>1949</v>
      </c>
      <c r="Q215" t="s">
        <v>1096</v>
      </c>
      <c r="R215" s="86">
        <v>22330.04</v>
      </c>
      <c r="S215" t="s">
        <v>1097</v>
      </c>
      <c r="U215">
        <v>0</v>
      </c>
      <c r="X215">
        <v>202322</v>
      </c>
      <c r="Y215">
        <v>202322</v>
      </c>
      <c r="Z215">
        <v>0</v>
      </c>
      <c r="AA215">
        <v>1.26900115668133E+16</v>
      </c>
      <c r="AB215" t="s">
        <v>1257</v>
      </c>
      <c r="AC215" t="s">
        <v>1099</v>
      </c>
      <c r="AD215">
        <v>1</v>
      </c>
      <c r="AI215" t="s">
        <v>1124</v>
      </c>
      <c r="AJ215" t="s">
        <v>685</v>
      </c>
      <c r="AK215" t="str">
        <f>_xlfn.XLOOKUP(E215,OBSERVACIONES!J:J,OBSERVACIONES!K:K)</f>
        <v>CENTRO</v>
      </c>
      <c r="AL215">
        <f>_xlfn.XLOOKUP(K215,'prelacion azalea'!E:E,'prelacion azalea'!A:A)</f>
        <v>8</v>
      </c>
      <c r="AM215" t="str">
        <f t="shared" si="3"/>
        <v>('HIJMM','Estatal',5323,30,'MARTIN MARTIN MARIA CRISTINA','CENTRO',8),</v>
      </c>
    </row>
    <row r="216" spans="1:39" x14ac:dyDescent="0.25">
      <c r="A216">
        <v>4038197</v>
      </c>
      <c r="B216">
        <v>15275</v>
      </c>
      <c r="C216">
        <v>1100</v>
      </c>
      <c r="D216" t="s">
        <v>1087</v>
      </c>
      <c r="E216" t="s">
        <v>1154</v>
      </c>
      <c r="F216">
        <v>2315401019</v>
      </c>
      <c r="G216" t="s">
        <v>1950</v>
      </c>
      <c r="H216" t="s">
        <v>1090</v>
      </c>
      <c r="I216" t="s">
        <v>1103</v>
      </c>
      <c r="J216">
        <v>511743</v>
      </c>
      <c r="K216">
        <v>5324</v>
      </c>
      <c r="L216">
        <f>_xlfn.XLOOKUP(K216,BD!C:C,BD!I:I)</f>
        <v>25</v>
      </c>
      <c r="M216" t="s">
        <v>1376</v>
      </c>
      <c r="N216" t="s">
        <v>1951</v>
      </c>
      <c r="O216" t="s">
        <v>1952</v>
      </c>
      <c r="P216" t="s">
        <v>1953</v>
      </c>
      <c r="Q216" t="s">
        <v>1096</v>
      </c>
      <c r="R216" s="86">
        <v>17647.97</v>
      </c>
      <c r="S216" t="s">
        <v>1097</v>
      </c>
      <c r="U216">
        <v>0</v>
      </c>
      <c r="X216">
        <v>202322</v>
      </c>
      <c r="Y216">
        <v>202322</v>
      </c>
      <c r="Z216">
        <v>0</v>
      </c>
      <c r="AA216">
        <v>2.16900617469648E+16</v>
      </c>
      <c r="AB216" t="s">
        <v>1115</v>
      </c>
      <c r="AC216" t="s">
        <v>1108</v>
      </c>
      <c r="AD216">
        <v>1</v>
      </c>
      <c r="AI216" t="s">
        <v>1124</v>
      </c>
      <c r="AJ216" t="s">
        <v>356</v>
      </c>
      <c r="AK216" t="str">
        <f>_xlfn.XLOOKUP(E216,OBSERVACIONES!J:J,OBSERVACIONES!K:K)</f>
        <v>SUR</v>
      </c>
      <c r="AL216">
        <f>_xlfn.XLOOKUP(K216,'prelacion azalea'!E:E,'prelacion azalea'!A:A)</f>
        <v>59</v>
      </c>
      <c r="AM216" t="str">
        <f t="shared" si="3"/>
        <v>('JUSA1','Estatal',5324,25,'MARQUEZ MONZON GUADALUPE','SUR',59),</v>
      </c>
    </row>
    <row r="217" spans="1:39" x14ac:dyDescent="0.25">
      <c r="A217">
        <v>4037951</v>
      </c>
      <c r="B217">
        <v>15271</v>
      </c>
      <c r="C217">
        <v>1100</v>
      </c>
      <c r="D217" t="s">
        <v>1087</v>
      </c>
      <c r="E217" t="s">
        <v>1125</v>
      </c>
      <c r="F217">
        <v>2315403405</v>
      </c>
      <c r="G217" t="s">
        <v>1146</v>
      </c>
      <c r="H217" t="s">
        <v>1118</v>
      </c>
      <c r="I217">
        <v>420</v>
      </c>
      <c r="J217">
        <v>511042</v>
      </c>
      <c r="K217">
        <v>2774</v>
      </c>
      <c r="L217">
        <f>_xlfn.XLOOKUP(K217,BD!C:C,BD!I:I)</f>
        <v>30</v>
      </c>
      <c r="M217" t="s">
        <v>1300</v>
      </c>
      <c r="N217" t="s">
        <v>1954</v>
      </c>
      <c r="O217" t="s">
        <v>1955</v>
      </c>
      <c r="P217" t="s">
        <v>1956</v>
      </c>
      <c r="Q217" t="s">
        <v>1096</v>
      </c>
      <c r="R217" s="86">
        <v>22329.98</v>
      </c>
      <c r="S217" t="s">
        <v>1097</v>
      </c>
      <c r="U217">
        <v>0</v>
      </c>
      <c r="X217">
        <v>202322</v>
      </c>
      <c r="Y217">
        <v>202322</v>
      </c>
      <c r="Z217">
        <v>0</v>
      </c>
      <c r="AA217">
        <v>1.46905652832086E+16</v>
      </c>
      <c r="AB217" t="s">
        <v>1098</v>
      </c>
      <c r="AC217" t="s">
        <v>1123</v>
      </c>
      <c r="AD217">
        <v>1</v>
      </c>
      <c r="AI217" t="s">
        <v>1124</v>
      </c>
      <c r="AJ217" t="s">
        <v>579</v>
      </c>
      <c r="AK217" t="str">
        <f>_xlfn.XLOOKUP(E217,OBSERVACIONES!J:J,OBSERVACIONES!K:K)</f>
        <v>SUR</v>
      </c>
      <c r="AL217">
        <f>_xlfn.XLOOKUP(K217,'prelacion azalea'!E:E,'prelacion azalea'!A:A)</f>
        <v>26</v>
      </c>
      <c r="AM217" t="str">
        <f t="shared" si="3"/>
        <v>('HGCHE','Federal',2774,30,'MARRUFO MADRID LUIS GREGORIO','SUR',26),</v>
      </c>
    </row>
    <row r="218" spans="1:39" x14ac:dyDescent="0.25">
      <c r="A218">
        <v>4038191</v>
      </c>
      <c r="B218">
        <v>15275</v>
      </c>
      <c r="C218">
        <v>1100</v>
      </c>
      <c r="D218" t="s">
        <v>1087</v>
      </c>
      <c r="E218" t="s">
        <v>1231</v>
      </c>
      <c r="F218">
        <v>2315080104</v>
      </c>
      <c r="G218" t="s">
        <v>1609</v>
      </c>
      <c r="H218" t="s">
        <v>1090</v>
      </c>
      <c r="I218" t="s">
        <v>1103</v>
      </c>
      <c r="J218">
        <v>512048</v>
      </c>
      <c r="K218">
        <v>5326</v>
      </c>
      <c r="L218">
        <f>_xlfn.XLOOKUP(K218,BD!C:C,BD!I:I)</f>
        <v>25</v>
      </c>
      <c r="M218" t="s">
        <v>1300</v>
      </c>
      <c r="N218" t="s">
        <v>1957</v>
      </c>
      <c r="O218" t="s">
        <v>1958</v>
      </c>
      <c r="P218" t="s">
        <v>1959</v>
      </c>
      <c r="Q218" t="s">
        <v>1096</v>
      </c>
      <c r="R218" s="86">
        <v>17863.97</v>
      </c>
      <c r="S218" t="s">
        <v>1097</v>
      </c>
      <c r="U218">
        <v>0</v>
      </c>
      <c r="X218">
        <v>202322</v>
      </c>
      <c r="Y218">
        <v>202322</v>
      </c>
      <c r="Z218">
        <v>0</v>
      </c>
      <c r="AA218">
        <v>1.46905653159265E+16</v>
      </c>
      <c r="AB218" t="s">
        <v>1098</v>
      </c>
      <c r="AC218" t="s">
        <v>1108</v>
      </c>
      <c r="AD218">
        <v>1</v>
      </c>
      <c r="AI218" t="s">
        <v>1124</v>
      </c>
      <c r="AJ218" t="s">
        <v>373</v>
      </c>
      <c r="AK218" t="str">
        <f>_xlfn.XLOOKUP(E218,OBSERVACIONES!J:J,OBSERVACIONES!K:K)</f>
        <v>SUR</v>
      </c>
      <c r="AL218">
        <f>_xlfn.XLOOKUP(K218,'prelacion azalea'!E:E,'prelacion azalea'!A:A)</f>
        <v>109</v>
      </c>
      <c r="AM218" t="str">
        <f t="shared" si="3"/>
        <v>('LEST','Estatal',5326,25,'MARTINEZ MUÑOZ MAYRA MAGDALENA','SUR',109),</v>
      </c>
    </row>
    <row r="219" spans="1:39" x14ac:dyDescent="0.25">
      <c r="A219">
        <v>4038038</v>
      </c>
      <c r="B219">
        <v>15271</v>
      </c>
      <c r="C219">
        <v>1100</v>
      </c>
      <c r="D219" t="s">
        <v>1087</v>
      </c>
      <c r="E219" t="s">
        <v>1088</v>
      </c>
      <c r="F219">
        <v>2315503532</v>
      </c>
      <c r="G219" t="s">
        <v>1960</v>
      </c>
      <c r="H219" t="s">
        <v>1118</v>
      </c>
      <c r="I219">
        <v>420</v>
      </c>
      <c r="J219">
        <v>509847</v>
      </c>
      <c r="K219">
        <v>2781</v>
      </c>
      <c r="L219">
        <f>_xlfn.XLOOKUP(K219,BD!C:C,BD!I:I)</f>
        <v>40</v>
      </c>
      <c r="M219" t="s">
        <v>1452</v>
      </c>
      <c r="N219" t="s">
        <v>1961</v>
      </c>
      <c r="O219" t="s">
        <v>1962</v>
      </c>
      <c r="P219" t="s">
        <v>1963</v>
      </c>
      <c r="Q219" t="s">
        <v>1096</v>
      </c>
      <c r="R219" s="86">
        <v>42645.55</v>
      </c>
      <c r="S219" t="s">
        <v>1097</v>
      </c>
      <c r="U219">
        <v>0</v>
      </c>
      <c r="X219">
        <v>202322</v>
      </c>
      <c r="Y219">
        <v>202322</v>
      </c>
      <c r="Z219">
        <v>0</v>
      </c>
      <c r="AA219">
        <v>1.46925652832103E+16</v>
      </c>
      <c r="AB219" t="s">
        <v>1098</v>
      </c>
      <c r="AC219" t="s">
        <v>1123</v>
      </c>
      <c r="AD219">
        <v>1</v>
      </c>
      <c r="AI219" t="s">
        <v>1124</v>
      </c>
      <c r="AJ219" t="s">
        <v>857</v>
      </c>
      <c r="AK219" t="str">
        <f>_xlfn.XLOOKUP(E219,OBSERVACIONES!J:J,OBSERVACIONES!K:K)</f>
        <v>NORTE</v>
      </c>
      <c r="AL219">
        <f>_xlfn.XLOOKUP(K219,'prelacion azalea'!E:E,'prelacion azalea'!A:A)</f>
        <v>4</v>
      </c>
      <c r="AM219" t="str">
        <f t="shared" si="3"/>
        <v>('HGCOZ','Federal',2781,40,'MAYEN MORELOS RAMON','NORTE',4),</v>
      </c>
    </row>
    <row r="220" spans="1:39" x14ac:dyDescent="0.25">
      <c r="A220">
        <v>4037921</v>
      </c>
      <c r="B220">
        <v>15271</v>
      </c>
      <c r="C220">
        <v>1100</v>
      </c>
      <c r="D220" t="s">
        <v>1087</v>
      </c>
      <c r="E220" t="s">
        <v>1154</v>
      </c>
      <c r="F220">
        <v>2315402001</v>
      </c>
      <c r="G220" t="s">
        <v>1347</v>
      </c>
      <c r="H220" t="s">
        <v>1118</v>
      </c>
      <c r="I220">
        <v>420</v>
      </c>
      <c r="J220">
        <v>510162</v>
      </c>
      <c r="K220">
        <v>2809</v>
      </c>
      <c r="L220">
        <f>_xlfn.XLOOKUP(K220,BD!C:C,BD!I:I)</f>
        <v>30</v>
      </c>
      <c r="M220" t="s">
        <v>1193</v>
      </c>
      <c r="N220" t="s">
        <v>1964</v>
      </c>
      <c r="O220" t="s">
        <v>1965</v>
      </c>
      <c r="P220" t="s">
        <v>1966</v>
      </c>
      <c r="Q220" t="s">
        <v>1096</v>
      </c>
      <c r="R220" s="86">
        <v>22060.01</v>
      </c>
      <c r="S220" t="s">
        <v>1097</v>
      </c>
      <c r="U220">
        <v>0</v>
      </c>
      <c r="X220">
        <v>202322</v>
      </c>
      <c r="Y220">
        <v>202322</v>
      </c>
      <c r="Z220">
        <v>0</v>
      </c>
      <c r="AA220">
        <v>1.46905652832186E+16</v>
      </c>
      <c r="AB220" t="s">
        <v>1098</v>
      </c>
      <c r="AC220" t="s">
        <v>1123</v>
      </c>
      <c r="AD220">
        <v>1</v>
      </c>
      <c r="AI220" t="s">
        <v>1124</v>
      </c>
      <c r="AJ220" t="s">
        <v>621</v>
      </c>
      <c r="AK220" t="str">
        <f>_xlfn.XLOOKUP(E220,OBSERVACIONES!J:J,OBSERVACIONES!K:K)</f>
        <v>SUR</v>
      </c>
      <c r="AL220">
        <f>_xlfn.XLOOKUP(K220,'prelacion azalea'!E:E,'prelacion azalea'!A:A)</f>
        <v>46</v>
      </c>
      <c r="AM220" t="str">
        <f t="shared" si="3"/>
        <v>('JUSA1','Federal',2809,30,'MANZANILLA PEREZ JULIETA EUGENIA','SUR',46),</v>
      </c>
    </row>
    <row r="221" spans="1:39" x14ac:dyDescent="0.25">
      <c r="A221">
        <v>4038123</v>
      </c>
      <c r="B221">
        <v>15271</v>
      </c>
      <c r="C221">
        <v>1100</v>
      </c>
      <c r="D221" t="s">
        <v>1087</v>
      </c>
      <c r="E221" t="s">
        <v>1116</v>
      </c>
      <c r="F221">
        <v>2315603235</v>
      </c>
      <c r="G221" t="s">
        <v>1967</v>
      </c>
      <c r="H221" t="s">
        <v>1118</v>
      </c>
      <c r="I221">
        <v>420</v>
      </c>
      <c r="J221">
        <v>511288</v>
      </c>
      <c r="K221">
        <v>2842</v>
      </c>
      <c r="L221">
        <f>_xlfn.XLOOKUP(K221,BD!C:C,BD!I:I)</f>
        <v>35</v>
      </c>
      <c r="M221" t="s">
        <v>1233</v>
      </c>
      <c r="N221" t="s">
        <v>1968</v>
      </c>
      <c r="O221" t="s">
        <v>1969</v>
      </c>
      <c r="P221" t="s">
        <v>1970</v>
      </c>
      <c r="Q221" t="s">
        <v>1096</v>
      </c>
      <c r="R221" s="86">
        <v>26795.99</v>
      </c>
      <c r="S221" t="s">
        <v>1097</v>
      </c>
      <c r="U221">
        <v>0</v>
      </c>
      <c r="X221">
        <v>202322</v>
      </c>
      <c r="Y221">
        <v>202322</v>
      </c>
      <c r="Z221">
        <v>0</v>
      </c>
      <c r="AA221">
        <v>2.16900616856141E+16</v>
      </c>
      <c r="AB221" t="s">
        <v>1115</v>
      </c>
      <c r="AC221" t="s">
        <v>1123</v>
      </c>
      <c r="AD221">
        <v>1</v>
      </c>
      <c r="AI221" t="s">
        <v>1124</v>
      </c>
      <c r="AJ221" t="s">
        <v>711</v>
      </c>
      <c r="AK221" t="str">
        <f>_xlfn.XLOOKUP(E221,OBSERVACIONES!J:J,OBSERVACIONES!K:K)</f>
        <v>CENTRO</v>
      </c>
      <c r="AL221">
        <f>_xlfn.XLOOKUP(K221,'prelacion azalea'!E:E,'prelacion azalea'!A:A)</f>
        <v>11</v>
      </c>
      <c r="AM221" t="str">
        <f t="shared" si="3"/>
        <v>('HGFCP','Federal',2842,35,'MARTINEZ RODRIGUEZ RAMON','CENTRO',11),</v>
      </c>
    </row>
    <row r="222" spans="1:39" x14ac:dyDescent="0.25">
      <c r="A222">
        <v>4037948</v>
      </c>
      <c r="B222">
        <v>15271</v>
      </c>
      <c r="C222">
        <v>1100</v>
      </c>
      <c r="D222" t="s">
        <v>1087</v>
      </c>
      <c r="E222" t="s">
        <v>1319</v>
      </c>
      <c r="F222">
        <v>2315403346</v>
      </c>
      <c r="G222" t="s">
        <v>1428</v>
      </c>
      <c r="H222" t="s">
        <v>1118</v>
      </c>
      <c r="I222">
        <v>420</v>
      </c>
      <c r="J222">
        <v>509882</v>
      </c>
      <c r="K222">
        <v>2853</v>
      </c>
      <c r="L222">
        <f>_xlfn.XLOOKUP(K222,BD!C:C,BD!I:I)</f>
        <v>35</v>
      </c>
      <c r="M222" t="s">
        <v>1029</v>
      </c>
      <c r="N222" t="s">
        <v>1971</v>
      </c>
      <c r="O222" t="s">
        <v>1972</v>
      </c>
      <c r="P222" t="s">
        <v>1973</v>
      </c>
      <c r="Q222" t="s">
        <v>1096</v>
      </c>
      <c r="R222" s="86">
        <v>25500</v>
      </c>
      <c r="S222" t="s">
        <v>1097</v>
      </c>
      <c r="U222">
        <v>0</v>
      </c>
      <c r="X222">
        <v>202322</v>
      </c>
      <c r="Y222">
        <v>202322</v>
      </c>
      <c r="Z222">
        <v>0</v>
      </c>
      <c r="AA222">
        <v>1.4690565283236E+16</v>
      </c>
      <c r="AB222" t="s">
        <v>1098</v>
      </c>
      <c r="AC222" t="s">
        <v>1123</v>
      </c>
      <c r="AD222">
        <v>1</v>
      </c>
      <c r="AI222" t="s">
        <v>1124</v>
      </c>
      <c r="AJ222" t="s">
        <v>746</v>
      </c>
      <c r="AK222" t="str">
        <f>_xlfn.XLOOKUP(E222,OBSERVACIONES!J:J,OBSERVACIONES!K:K)</f>
        <v>SUR</v>
      </c>
      <c r="AL222">
        <f>_xlfn.XLOOKUP(K222,'prelacion azalea'!E:E,'prelacion azalea'!A:A)</f>
        <v>30</v>
      </c>
      <c r="AM222" t="str">
        <f t="shared" si="3"/>
        <v>('HMIMO','Federal',2853,35,'MATAMOROS SOSA MIGUEL ANGEL','SUR',30),</v>
      </c>
    </row>
    <row r="223" spans="1:39" x14ac:dyDescent="0.25">
      <c r="A223">
        <v>4037914</v>
      </c>
      <c r="B223">
        <v>15271</v>
      </c>
      <c r="C223">
        <v>1100</v>
      </c>
      <c r="D223" t="s">
        <v>1087</v>
      </c>
      <c r="E223" t="s">
        <v>1154</v>
      </c>
      <c r="F223">
        <v>2315401039</v>
      </c>
      <c r="G223" t="s">
        <v>1974</v>
      </c>
      <c r="H223" t="s">
        <v>1118</v>
      </c>
      <c r="I223">
        <v>420</v>
      </c>
      <c r="J223">
        <v>509633</v>
      </c>
      <c r="K223">
        <v>2854</v>
      </c>
      <c r="L223">
        <f>_xlfn.XLOOKUP(K223,BD!C:C,BD!I:I)</f>
        <v>25</v>
      </c>
      <c r="M223" t="s">
        <v>1030</v>
      </c>
      <c r="N223" t="s">
        <v>1975</v>
      </c>
      <c r="O223" t="s">
        <v>1976</v>
      </c>
      <c r="P223" t="s">
        <v>1977</v>
      </c>
      <c r="Q223" t="s">
        <v>1096</v>
      </c>
      <c r="R223" s="86">
        <v>17648.03</v>
      </c>
      <c r="S223" t="s">
        <v>1097</v>
      </c>
      <c r="U223">
        <v>0</v>
      </c>
      <c r="X223">
        <v>202322</v>
      </c>
      <c r="Y223">
        <v>202322</v>
      </c>
      <c r="Z223">
        <v>0</v>
      </c>
      <c r="AA223">
        <v>2.16900647165431E+16</v>
      </c>
      <c r="AB223" t="s">
        <v>1115</v>
      </c>
      <c r="AC223" t="s">
        <v>1123</v>
      </c>
      <c r="AD223">
        <v>1</v>
      </c>
      <c r="AI223" t="s">
        <v>1124</v>
      </c>
      <c r="AJ223" t="s">
        <v>192</v>
      </c>
      <c r="AK223" t="str">
        <f>_xlfn.XLOOKUP(E223,OBSERVACIONES!J:J,OBSERVACIONES!K:K)</f>
        <v>SUR</v>
      </c>
      <c r="AL223">
        <f>_xlfn.XLOOKUP(K223,'prelacion azalea'!E:E,'prelacion azalea'!A:A)</f>
        <v>51</v>
      </c>
      <c r="AM223" t="str">
        <f t="shared" si="3"/>
        <v>('JUSA1','Federal',2854,25,'MARTINEZ SANDOVAL NOE','SUR',51),</v>
      </c>
    </row>
    <row r="224" spans="1:39" x14ac:dyDescent="0.25">
      <c r="A224">
        <v>4037979</v>
      </c>
      <c r="B224">
        <v>15271</v>
      </c>
      <c r="C224">
        <v>1100</v>
      </c>
      <c r="D224" t="s">
        <v>1087</v>
      </c>
      <c r="E224" t="s">
        <v>1125</v>
      </c>
      <c r="F224">
        <v>2315403448</v>
      </c>
      <c r="G224" t="s">
        <v>1978</v>
      </c>
      <c r="H224" t="s">
        <v>1118</v>
      </c>
      <c r="I224">
        <v>420</v>
      </c>
      <c r="J224">
        <v>510871</v>
      </c>
      <c r="K224">
        <v>2858</v>
      </c>
      <c r="L224">
        <f>_xlfn.XLOOKUP(K224,BD!C:C,BD!I:I)</f>
        <v>25</v>
      </c>
      <c r="M224" t="s">
        <v>1219</v>
      </c>
      <c r="N224" t="s">
        <v>1979</v>
      </c>
      <c r="O224" t="s">
        <v>1980</v>
      </c>
      <c r="P224" t="s">
        <v>1981</v>
      </c>
      <c r="Q224" t="s">
        <v>1096</v>
      </c>
      <c r="R224" s="86">
        <v>17648.03</v>
      </c>
      <c r="S224" t="s">
        <v>1097</v>
      </c>
      <c r="U224">
        <v>0</v>
      </c>
      <c r="X224">
        <v>202322</v>
      </c>
      <c r="Y224">
        <v>202322</v>
      </c>
      <c r="Z224">
        <v>0</v>
      </c>
      <c r="AA224">
        <v>1.46905652832381E+16</v>
      </c>
      <c r="AB224" t="s">
        <v>1098</v>
      </c>
      <c r="AC224" t="s">
        <v>1123</v>
      </c>
      <c r="AD224">
        <v>1</v>
      </c>
      <c r="AI224" t="s">
        <v>1124</v>
      </c>
      <c r="AJ224" t="s">
        <v>134</v>
      </c>
      <c r="AK224" t="str">
        <f>_xlfn.XLOOKUP(E224,OBSERVACIONES!J:J,OBSERVACIONES!K:K)</f>
        <v>SUR</v>
      </c>
      <c r="AL224">
        <f>_xlfn.XLOOKUP(K224,'prelacion azalea'!E:E,'prelacion azalea'!A:A)</f>
        <v>24</v>
      </c>
      <c r="AM224" t="str">
        <f t="shared" si="3"/>
        <v>('HGCHE','Federal',2858,25,'MARTIN TZUC ALICIA','SUR',24),</v>
      </c>
    </row>
    <row r="225" spans="1:39" x14ac:dyDescent="0.25">
      <c r="A225">
        <v>4037962</v>
      </c>
      <c r="B225">
        <v>15271</v>
      </c>
      <c r="C225">
        <v>1100</v>
      </c>
      <c r="D225" t="s">
        <v>1087</v>
      </c>
      <c r="E225" t="s">
        <v>1125</v>
      </c>
      <c r="F225">
        <v>2315403429</v>
      </c>
      <c r="G225" t="s">
        <v>1371</v>
      </c>
      <c r="H225" t="s">
        <v>1118</v>
      </c>
      <c r="I225">
        <v>420</v>
      </c>
      <c r="J225">
        <v>510633</v>
      </c>
      <c r="K225">
        <v>2871</v>
      </c>
      <c r="L225">
        <f>_xlfn.XLOOKUP(K225,BD!C:C,BD!I:I)</f>
        <v>30</v>
      </c>
      <c r="M225" t="s">
        <v>1982</v>
      </c>
      <c r="N225" t="s">
        <v>1983</v>
      </c>
      <c r="O225" t="s">
        <v>1984</v>
      </c>
      <c r="P225" t="s">
        <v>1985</v>
      </c>
      <c r="Q225" t="s">
        <v>1096</v>
      </c>
      <c r="R225" s="86">
        <v>22060.01</v>
      </c>
      <c r="S225" t="s">
        <v>1097</v>
      </c>
      <c r="U225">
        <v>0</v>
      </c>
      <c r="X225">
        <v>202322</v>
      </c>
      <c r="Y225">
        <v>202322</v>
      </c>
      <c r="Z225">
        <v>0</v>
      </c>
      <c r="AA225">
        <v>1.46905652832442E+16</v>
      </c>
      <c r="AB225" t="s">
        <v>1098</v>
      </c>
      <c r="AC225" t="s">
        <v>1123</v>
      </c>
      <c r="AD225">
        <v>1</v>
      </c>
      <c r="AI225" t="s">
        <v>1124</v>
      </c>
      <c r="AJ225" t="s">
        <v>581</v>
      </c>
      <c r="AK225" t="str">
        <f>_xlfn.XLOOKUP(E225,OBSERVACIONES!J:J,OBSERVACIONES!K:K)</f>
        <v>SUR</v>
      </c>
      <c r="AL225">
        <f>_xlfn.XLOOKUP(K225,'prelacion azalea'!E:E,'prelacion azalea'!A:A)</f>
        <v>27</v>
      </c>
      <c r="AM225" t="str">
        <f t="shared" si="3"/>
        <v>('HGCHE','Federal',2871,30,'MARIN VILLANUEVA ELVIA LORENA','SUR',27),</v>
      </c>
    </row>
    <row r="226" spans="1:39" x14ac:dyDescent="0.25">
      <c r="A226">
        <v>4038291</v>
      </c>
      <c r="B226">
        <v>15275</v>
      </c>
      <c r="C226">
        <v>1100</v>
      </c>
      <c r="D226" t="s">
        <v>1087</v>
      </c>
      <c r="E226" t="s">
        <v>1109</v>
      </c>
      <c r="F226">
        <v>2315503757</v>
      </c>
      <c r="G226" t="s">
        <v>1559</v>
      </c>
      <c r="H226" t="s">
        <v>1090</v>
      </c>
      <c r="I226" t="s">
        <v>1091</v>
      </c>
      <c r="J226">
        <v>511734</v>
      </c>
      <c r="K226">
        <v>5330</v>
      </c>
      <c r="L226">
        <f>_xlfn.XLOOKUP(K226,BD!C:C,BD!I:I)</f>
        <v>25</v>
      </c>
      <c r="M226" t="s">
        <v>1030</v>
      </c>
      <c r="N226" t="s">
        <v>1986</v>
      </c>
      <c r="O226" t="s">
        <v>1987</v>
      </c>
      <c r="P226" t="s">
        <v>1988</v>
      </c>
      <c r="Q226" t="s">
        <v>1096</v>
      </c>
      <c r="R226" s="86">
        <v>17648.03</v>
      </c>
      <c r="S226" t="s">
        <v>1097</v>
      </c>
      <c r="U226">
        <v>0</v>
      </c>
      <c r="X226">
        <v>202322</v>
      </c>
      <c r="Y226">
        <v>202322</v>
      </c>
      <c r="Z226">
        <v>0</v>
      </c>
      <c r="AA226">
        <v>2.16910639362615E+16</v>
      </c>
      <c r="AB226" t="s">
        <v>1115</v>
      </c>
      <c r="AC226" t="s">
        <v>1212</v>
      </c>
      <c r="AD226">
        <v>1</v>
      </c>
      <c r="AI226" t="s">
        <v>1124</v>
      </c>
      <c r="AJ226" t="s">
        <v>398</v>
      </c>
      <c r="AK226" t="str">
        <f>_xlfn.XLOOKUP(E226,OBSERVACIONES!J:J,OBSERVACIONES!K:K)</f>
        <v>NORTE</v>
      </c>
      <c r="AL226">
        <f>_xlfn.XLOOKUP(K226,'prelacion azalea'!E:E,'prelacion azalea'!A:A)</f>
        <v>14</v>
      </c>
      <c r="AM226" t="str">
        <f t="shared" si="3"/>
        <v>('HGCCN','Estatal',5330,25,'MAGAÑA VIRGEN JUAN MANUEL','NORTE',14),</v>
      </c>
    </row>
    <row r="227" spans="1:39" x14ac:dyDescent="0.25">
      <c r="A227">
        <v>4038238</v>
      </c>
      <c r="B227">
        <v>15275</v>
      </c>
      <c r="C227">
        <v>1100</v>
      </c>
      <c r="D227" t="s">
        <v>1087</v>
      </c>
      <c r="E227" t="s">
        <v>1125</v>
      </c>
      <c r="F227">
        <v>2315403421</v>
      </c>
      <c r="G227" t="s">
        <v>1749</v>
      </c>
      <c r="H227" t="s">
        <v>1090</v>
      </c>
      <c r="I227" t="s">
        <v>1091</v>
      </c>
      <c r="J227">
        <v>512102</v>
      </c>
      <c r="K227">
        <v>5332</v>
      </c>
      <c r="L227">
        <f>_xlfn.XLOOKUP(K227,BD!C:C,BD!I:I)</f>
        <v>25</v>
      </c>
      <c r="M227" t="s">
        <v>1092</v>
      </c>
      <c r="N227" t="s">
        <v>1989</v>
      </c>
      <c r="O227" t="s">
        <v>1990</v>
      </c>
      <c r="P227" t="s">
        <v>1991</v>
      </c>
      <c r="Q227" t="s">
        <v>1096</v>
      </c>
      <c r="R227" s="86">
        <v>17863.97</v>
      </c>
      <c r="S227" t="s">
        <v>1097</v>
      </c>
      <c r="U227">
        <v>0</v>
      </c>
      <c r="X227">
        <v>202322</v>
      </c>
      <c r="Y227">
        <v>202322</v>
      </c>
      <c r="Z227">
        <v>0</v>
      </c>
      <c r="AA227">
        <v>2.1690063969417E+16</v>
      </c>
      <c r="AB227" t="s">
        <v>1115</v>
      </c>
      <c r="AC227" t="s">
        <v>1099</v>
      </c>
      <c r="AD227">
        <v>1</v>
      </c>
      <c r="AI227" t="s">
        <v>1124</v>
      </c>
      <c r="AJ227" t="s">
        <v>414</v>
      </c>
      <c r="AK227" t="str">
        <f>_xlfn.XLOOKUP(E227,OBSERVACIONES!J:J,OBSERVACIONES!K:K)</f>
        <v>SUR</v>
      </c>
      <c r="AL227">
        <f>_xlfn.XLOOKUP(K227,'prelacion azalea'!E:E,'prelacion azalea'!A:A)</f>
        <v>26</v>
      </c>
      <c r="AM227" t="str">
        <f t="shared" si="3"/>
        <v>('HGCHE','Estatal',5332,25,'MENDEZ BETETA JULIA MARIA','SUR',26),</v>
      </c>
    </row>
    <row r="228" spans="1:39" x14ac:dyDescent="0.25">
      <c r="A228">
        <v>4037864</v>
      </c>
      <c r="B228">
        <v>15271</v>
      </c>
      <c r="C228">
        <v>1100</v>
      </c>
      <c r="D228" t="s">
        <v>1087</v>
      </c>
      <c r="E228" t="s">
        <v>1101</v>
      </c>
      <c r="F228">
        <v>2315050000</v>
      </c>
      <c r="G228" t="s">
        <v>1992</v>
      </c>
      <c r="H228" t="s">
        <v>1118</v>
      </c>
      <c r="I228">
        <v>420</v>
      </c>
      <c r="J228">
        <v>510967</v>
      </c>
      <c r="K228">
        <v>2913</v>
      </c>
      <c r="L228">
        <f>_xlfn.XLOOKUP(K228,BD!C:C,BD!I:I)</f>
        <v>25</v>
      </c>
      <c r="M228" t="s">
        <v>1288</v>
      </c>
      <c r="N228" t="s">
        <v>1993</v>
      </c>
      <c r="O228" t="s">
        <v>1994</v>
      </c>
      <c r="P228" t="s">
        <v>1995</v>
      </c>
      <c r="Q228" t="s">
        <v>1096</v>
      </c>
      <c r="R228" s="86">
        <v>17864.03</v>
      </c>
      <c r="S228" t="s">
        <v>1097</v>
      </c>
      <c r="U228">
        <v>0</v>
      </c>
      <c r="X228">
        <v>202322</v>
      </c>
      <c r="Y228">
        <v>202322</v>
      </c>
      <c r="Z228">
        <v>0</v>
      </c>
      <c r="AA228">
        <v>1.46905652832591E+16</v>
      </c>
      <c r="AB228" t="s">
        <v>1098</v>
      </c>
      <c r="AC228" t="s">
        <v>1202</v>
      </c>
      <c r="AD228">
        <v>1</v>
      </c>
      <c r="AI228" t="s">
        <v>1124</v>
      </c>
      <c r="AJ228" t="s">
        <v>2739</v>
      </c>
      <c r="AK228" t="str">
        <f>_xlfn.XLOOKUP(E228,OBSERVACIONES!J:J,OBSERVACIONES!K:K)</f>
        <v>SUR</v>
      </c>
      <c r="AL228">
        <f>_xlfn.XLOOKUP(K228,'prelacion azalea'!E:E,'prelacion azalea'!A:A)</f>
        <v>92</v>
      </c>
      <c r="AM228" t="str">
        <f t="shared" si="3"/>
        <v>('OFCEN','Federal',2913,25,'MEDINA CARBAJAL NANCY GUADALUPE','SUR',92),</v>
      </c>
    </row>
    <row r="229" spans="1:39" x14ac:dyDescent="0.25">
      <c r="A229">
        <v>4038035</v>
      </c>
      <c r="B229">
        <v>15271</v>
      </c>
      <c r="C229">
        <v>1100</v>
      </c>
      <c r="D229" t="s">
        <v>1087</v>
      </c>
      <c r="E229" t="s">
        <v>1325</v>
      </c>
      <c r="F229">
        <v>2315503200</v>
      </c>
      <c r="G229" t="s">
        <v>1996</v>
      </c>
      <c r="H229" t="s">
        <v>1118</v>
      </c>
      <c r="I229">
        <v>420</v>
      </c>
      <c r="J229">
        <v>511360</v>
      </c>
      <c r="K229">
        <v>2917</v>
      </c>
      <c r="L229">
        <f>_xlfn.XLOOKUP(K229,BD!C:C,BD!I:I)</f>
        <v>30</v>
      </c>
      <c r="M229" t="s">
        <v>1997</v>
      </c>
      <c r="N229" t="s">
        <v>1998</v>
      </c>
      <c r="O229" t="s">
        <v>1999</v>
      </c>
      <c r="P229" t="s">
        <v>2000</v>
      </c>
      <c r="Q229" t="s">
        <v>1096</v>
      </c>
      <c r="R229" s="86">
        <v>22329.98</v>
      </c>
      <c r="S229" t="s">
        <v>1097</v>
      </c>
      <c r="U229">
        <v>0</v>
      </c>
      <c r="X229">
        <v>202322</v>
      </c>
      <c r="Y229">
        <v>202322</v>
      </c>
      <c r="Z229">
        <v>0</v>
      </c>
      <c r="AA229">
        <v>1.46915652832606E+16</v>
      </c>
      <c r="AB229" t="s">
        <v>1098</v>
      </c>
      <c r="AC229" t="s">
        <v>1207</v>
      </c>
      <c r="AD229">
        <v>1</v>
      </c>
      <c r="AI229" t="s">
        <v>1124</v>
      </c>
      <c r="AJ229" t="s">
        <v>645</v>
      </c>
      <c r="AK229" t="str">
        <f>_xlfn.XLOOKUP(E229,OBSERVACIONES!J:J,OBSERVACIONES!K:K)</f>
        <v>NORTE</v>
      </c>
      <c r="AL229">
        <f>_xlfn.XLOOKUP(K229,'prelacion azalea'!E:E,'prelacion azalea'!A:A)</f>
        <v>60</v>
      </c>
      <c r="AM229" t="str">
        <f t="shared" si="3"/>
        <v>('BSCCN','Federal',2917,30,'MEDINA DZIB SERGIO ORLANDO','NORTE',60),</v>
      </c>
    </row>
    <row r="230" spans="1:39" x14ac:dyDescent="0.25">
      <c r="A230">
        <v>4038054</v>
      </c>
      <c r="B230">
        <v>15271</v>
      </c>
      <c r="C230">
        <v>1100</v>
      </c>
      <c r="D230" t="s">
        <v>1087</v>
      </c>
      <c r="E230" t="s">
        <v>1109</v>
      </c>
      <c r="F230">
        <v>2315503743</v>
      </c>
      <c r="G230" t="s">
        <v>1723</v>
      </c>
      <c r="H230" t="s">
        <v>1118</v>
      </c>
      <c r="I230">
        <v>420</v>
      </c>
      <c r="J230">
        <v>511147</v>
      </c>
      <c r="K230">
        <v>2919</v>
      </c>
      <c r="L230">
        <f>_xlfn.XLOOKUP(K230,BD!C:C,BD!I:I)</f>
        <v>30</v>
      </c>
      <c r="M230" t="s">
        <v>1133</v>
      </c>
      <c r="N230" t="s">
        <v>2001</v>
      </c>
      <c r="O230" t="s">
        <v>2002</v>
      </c>
      <c r="P230" t="s">
        <v>2003</v>
      </c>
      <c r="Q230" t="s">
        <v>1096</v>
      </c>
      <c r="R230" s="86">
        <v>22330.04</v>
      </c>
      <c r="S230" t="s">
        <v>1097</v>
      </c>
      <c r="U230">
        <v>0</v>
      </c>
      <c r="X230">
        <v>202322</v>
      </c>
      <c r="Y230">
        <v>202322</v>
      </c>
      <c r="Z230">
        <v>0</v>
      </c>
      <c r="AA230">
        <v>2.16910639362503E+16</v>
      </c>
      <c r="AB230" t="s">
        <v>1115</v>
      </c>
      <c r="AC230" t="s">
        <v>1123</v>
      </c>
      <c r="AD230">
        <v>1</v>
      </c>
      <c r="AI230" t="s">
        <v>1124</v>
      </c>
      <c r="AJ230" t="s">
        <v>539</v>
      </c>
      <c r="AK230" t="str">
        <f>_xlfn.XLOOKUP(E230,OBSERVACIONES!J:J,OBSERVACIONES!K:K)</f>
        <v>NORTE</v>
      </c>
      <c r="AL230">
        <f>_xlfn.XLOOKUP(K230,'prelacion azalea'!E:E,'prelacion azalea'!A:A)</f>
        <v>6</v>
      </c>
      <c r="AM230" t="str">
        <f t="shared" si="3"/>
        <v>('HGCCN','Federal',2919,30,'MEDINA ESQUILIANO CLAUDINA ESTEFANIA','NORTE',6),</v>
      </c>
    </row>
    <row r="231" spans="1:39" x14ac:dyDescent="0.25">
      <c r="A231">
        <v>4038053</v>
      </c>
      <c r="B231">
        <v>15271</v>
      </c>
      <c r="C231">
        <v>1100</v>
      </c>
      <c r="D231" t="s">
        <v>1087</v>
      </c>
      <c r="E231" t="s">
        <v>1109</v>
      </c>
      <c r="F231">
        <v>2315503742</v>
      </c>
      <c r="G231" t="s">
        <v>1486</v>
      </c>
      <c r="H231" t="s">
        <v>1118</v>
      </c>
      <c r="I231">
        <v>420</v>
      </c>
      <c r="J231">
        <v>510936</v>
      </c>
      <c r="K231">
        <v>2927</v>
      </c>
      <c r="L231">
        <f>_xlfn.XLOOKUP(K231,BD!C:C,BD!I:I)</f>
        <v>40</v>
      </c>
      <c r="M231" t="s">
        <v>1188</v>
      </c>
      <c r="N231" t="s">
        <v>2004</v>
      </c>
      <c r="O231" t="s">
        <v>2005</v>
      </c>
      <c r="P231" t="s">
        <v>2006</v>
      </c>
      <c r="Q231" t="s">
        <v>1096</v>
      </c>
      <c r="R231" s="86">
        <v>44660.01</v>
      </c>
      <c r="S231" t="s">
        <v>1097</v>
      </c>
      <c r="U231">
        <v>0</v>
      </c>
      <c r="X231">
        <v>202322</v>
      </c>
      <c r="Y231">
        <v>202322</v>
      </c>
      <c r="Z231">
        <v>0</v>
      </c>
      <c r="AA231">
        <v>1.46915652832622E+16</v>
      </c>
      <c r="AB231" t="s">
        <v>1098</v>
      </c>
      <c r="AC231" t="s">
        <v>1123</v>
      </c>
      <c r="AD231">
        <v>1</v>
      </c>
      <c r="AI231" t="s">
        <v>1124</v>
      </c>
      <c r="AJ231" t="s">
        <v>853</v>
      </c>
      <c r="AK231" t="str">
        <f>_xlfn.XLOOKUP(E231,OBSERVACIONES!J:J,OBSERVACIONES!K:K)</f>
        <v>NORTE</v>
      </c>
      <c r="AL231">
        <f>_xlfn.XLOOKUP(K231,'prelacion azalea'!E:E,'prelacion azalea'!A:A)</f>
        <v>2</v>
      </c>
      <c r="AM231" t="str">
        <f t="shared" si="3"/>
        <v>('HGCCN','Federal',2927,40,'MEDRANO GRAJALES ADELA','NORTE',2),</v>
      </c>
    </row>
    <row r="232" spans="1:39" x14ac:dyDescent="0.25">
      <c r="A232">
        <v>4037932</v>
      </c>
      <c r="B232">
        <v>15271</v>
      </c>
      <c r="C232">
        <v>1100</v>
      </c>
      <c r="D232" t="s">
        <v>1087</v>
      </c>
      <c r="E232" t="s">
        <v>1154</v>
      </c>
      <c r="F232">
        <v>2315402005</v>
      </c>
      <c r="G232" t="s">
        <v>1171</v>
      </c>
      <c r="H232" t="s">
        <v>1118</v>
      </c>
      <c r="I232">
        <v>420</v>
      </c>
      <c r="J232">
        <v>510115</v>
      </c>
      <c r="K232">
        <v>2944</v>
      </c>
      <c r="L232">
        <f>_xlfn.XLOOKUP(K232,BD!C:C,BD!I:I)</f>
        <v>25</v>
      </c>
      <c r="M232" t="s">
        <v>1193</v>
      </c>
      <c r="N232" t="s">
        <v>2007</v>
      </c>
      <c r="O232" t="s">
        <v>2008</v>
      </c>
      <c r="P232" t="s">
        <v>2009</v>
      </c>
      <c r="Q232" t="s">
        <v>1096</v>
      </c>
      <c r="R232" s="86">
        <v>17648.03</v>
      </c>
      <c r="S232" t="s">
        <v>1097</v>
      </c>
      <c r="U232">
        <v>0</v>
      </c>
      <c r="X232">
        <v>202322</v>
      </c>
      <c r="Y232">
        <v>202322</v>
      </c>
      <c r="Z232">
        <v>0</v>
      </c>
      <c r="AA232">
        <v>1.46905652832698E+16</v>
      </c>
      <c r="AB232" t="s">
        <v>1098</v>
      </c>
      <c r="AC232" t="s">
        <v>1123</v>
      </c>
      <c r="AD232">
        <v>1</v>
      </c>
      <c r="AI232" t="s">
        <v>1124</v>
      </c>
      <c r="AJ232" t="s">
        <v>194</v>
      </c>
      <c r="AK232" t="str">
        <f>_xlfn.XLOOKUP(E232,OBSERVACIONES!J:J,OBSERVACIONES!K:K)</f>
        <v>SUR</v>
      </c>
      <c r="AL232">
        <f>_xlfn.XLOOKUP(K232,'prelacion azalea'!E:E,'prelacion azalea'!A:A)</f>
        <v>52</v>
      </c>
      <c r="AM232" t="str">
        <f t="shared" si="3"/>
        <v>('JUSA1','Federal',2944,25,'MENESES LORIA ELSY ANTONIA','SUR',52),</v>
      </c>
    </row>
    <row r="233" spans="1:39" x14ac:dyDescent="0.25">
      <c r="A233">
        <v>4037986</v>
      </c>
      <c r="B233">
        <v>15271</v>
      </c>
      <c r="C233">
        <v>1100</v>
      </c>
      <c r="D233" t="s">
        <v>1087</v>
      </c>
      <c r="E233" t="s">
        <v>1125</v>
      </c>
      <c r="F233">
        <v>2315403449</v>
      </c>
      <c r="G233" t="s">
        <v>1167</v>
      </c>
      <c r="H233" t="s">
        <v>1118</v>
      </c>
      <c r="I233">
        <v>420</v>
      </c>
      <c r="J233">
        <v>510819</v>
      </c>
      <c r="K233">
        <v>2960</v>
      </c>
      <c r="L233">
        <f>_xlfn.XLOOKUP(K233,BD!C:C,BD!I:I)</f>
        <v>25</v>
      </c>
      <c r="M233" t="s">
        <v>1193</v>
      </c>
      <c r="N233" t="s">
        <v>2010</v>
      </c>
      <c r="O233" t="s">
        <v>2011</v>
      </c>
      <c r="P233" t="s">
        <v>2012</v>
      </c>
      <c r="Q233" t="s">
        <v>1096</v>
      </c>
      <c r="R233" s="86">
        <v>17648.03</v>
      </c>
      <c r="S233" t="s">
        <v>1097</v>
      </c>
      <c r="U233">
        <v>0</v>
      </c>
      <c r="X233">
        <v>202322</v>
      </c>
      <c r="Y233">
        <v>202322</v>
      </c>
      <c r="Z233">
        <v>0</v>
      </c>
      <c r="AA233">
        <v>2.16900616856231E+16</v>
      </c>
      <c r="AB233" t="s">
        <v>1115</v>
      </c>
      <c r="AC233" t="s">
        <v>1123</v>
      </c>
      <c r="AD233">
        <v>1</v>
      </c>
      <c r="AI233" t="s">
        <v>1124</v>
      </c>
      <c r="AJ233" t="s">
        <v>136</v>
      </c>
      <c r="AK233" t="str">
        <f>_xlfn.XLOOKUP(E233,OBSERVACIONES!J:J,OBSERVACIONES!K:K)</f>
        <v>SUR</v>
      </c>
      <c r="AL233">
        <f>_xlfn.XLOOKUP(K233,'prelacion azalea'!E:E,'prelacion azalea'!A:A)</f>
        <v>25</v>
      </c>
      <c r="AM233" t="str">
        <f t="shared" si="3"/>
        <v>('HGCHE','Federal',2960,25,'MENDOZA MOGUEL SILVIA','SUR',25),</v>
      </c>
    </row>
    <row r="234" spans="1:39" x14ac:dyDescent="0.25">
      <c r="A234">
        <v>4038115</v>
      </c>
      <c r="B234">
        <v>15271</v>
      </c>
      <c r="C234">
        <v>1100</v>
      </c>
      <c r="D234" t="s">
        <v>1087</v>
      </c>
      <c r="E234" t="s">
        <v>1116</v>
      </c>
      <c r="F234">
        <v>2315603219</v>
      </c>
      <c r="G234" t="s">
        <v>2013</v>
      </c>
      <c r="H234" t="s">
        <v>1118</v>
      </c>
      <c r="I234">
        <v>420</v>
      </c>
      <c r="J234">
        <v>509917</v>
      </c>
      <c r="K234">
        <v>2966</v>
      </c>
      <c r="L234">
        <f>_xlfn.XLOOKUP(K234,BD!C:C,BD!I:I)</f>
        <v>25</v>
      </c>
      <c r="M234" t="s">
        <v>1380</v>
      </c>
      <c r="N234" t="s">
        <v>2014</v>
      </c>
      <c r="O234" t="s">
        <v>2015</v>
      </c>
      <c r="P234" t="s">
        <v>2016</v>
      </c>
      <c r="Q234" t="s">
        <v>1096</v>
      </c>
      <c r="R234" s="86">
        <v>17864.03</v>
      </c>
      <c r="S234" t="s">
        <v>1097</v>
      </c>
      <c r="U234">
        <v>0</v>
      </c>
      <c r="X234">
        <v>202322</v>
      </c>
      <c r="Y234">
        <v>202322</v>
      </c>
      <c r="Z234">
        <v>0</v>
      </c>
      <c r="AA234">
        <v>2.16900616856104E+16</v>
      </c>
      <c r="AB234" t="s">
        <v>1115</v>
      </c>
      <c r="AC234" t="s">
        <v>1123</v>
      </c>
      <c r="AD234">
        <v>1</v>
      </c>
      <c r="AI234" t="s">
        <v>1124</v>
      </c>
      <c r="AJ234" t="s">
        <v>102</v>
      </c>
      <c r="AK234" t="str">
        <f>_xlfn.XLOOKUP(E234,OBSERVACIONES!J:J,OBSERVACIONES!K:K)</f>
        <v>CENTRO</v>
      </c>
      <c r="AL234">
        <f>_xlfn.XLOOKUP(K234,'prelacion azalea'!E:E,'prelacion azalea'!A:A)</f>
        <v>8</v>
      </c>
      <c r="AM234" t="str">
        <f t="shared" si="3"/>
        <v>('HGFCP','Federal',2966,25,'MEDINA OJEDA GAMALIEL','CENTRO',8),</v>
      </c>
    </row>
    <row r="235" spans="1:39" x14ac:dyDescent="0.25">
      <c r="A235">
        <v>4038057</v>
      </c>
      <c r="B235">
        <v>15271</v>
      </c>
      <c r="C235">
        <v>1100</v>
      </c>
      <c r="D235" t="s">
        <v>1087</v>
      </c>
      <c r="E235" t="s">
        <v>1109</v>
      </c>
      <c r="F235">
        <v>2315503750</v>
      </c>
      <c r="G235" t="s">
        <v>2017</v>
      </c>
      <c r="H235" t="s">
        <v>1118</v>
      </c>
      <c r="I235">
        <v>420</v>
      </c>
      <c r="J235">
        <v>510818</v>
      </c>
      <c r="K235">
        <v>2974</v>
      </c>
      <c r="L235">
        <f>_xlfn.XLOOKUP(K235,BD!C:C,BD!I:I)</f>
        <v>30</v>
      </c>
      <c r="M235" t="s">
        <v>1219</v>
      </c>
      <c r="N235" t="s">
        <v>2018</v>
      </c>
      <c r="O235" t="s">
        <v>2019</v>
      </c>
      <c r="P235" t="s">
        <v>2020</v>
      </c>
      <c r="Q235" t="s">
        <v>1096</v>
      </c>
      <c r="R235" s="86">
        <v>22060.01</v>
      </c>
      <c r="S235" t="s">
        <v>1097</v>
      </c>
      <c r="U235">
        <v>0</v>
      </c>
      <c r="X235">
        <v>202322</v>
      </c>
      <c r="Y235">
        <v>202322</v>
      </c>
      <c r="Z235">
        <v>0</v>
      </c>
      <c r="AA235">
        <v>2.16910657867048E+16</v>
      </c>
      <c r="AB235" t="s">
        <v>1115</v>
      </c>
      <c r="AC235" t="s">
        <v>1123</v>
      </c>
      <c r="AD235">
        <v>1</v>
      </c>
      <c r="AI235" t="s">
        <v>1124</v>
      </c>
      <c r="AJ235" t="s">
        <v>541</v>
      </c>
      <c r="AK235" t="str">
        <f>_xlfn.XLOOKUP(E235,OBSERVACIONES!J:J,OBSERVACIONES!K:K)</f>
        <v>NORTE</v>
      </c>
      <c r="AL235">
        <f>_xlfn.XLOOKUP(K235,'prelacion azalea'!E:E,'prelacion azalea'!A:A)</f>
        <v>7</v>
      </c>
      <c r="AM235" t="str">
        <f t="shared" si="3"/>
        <v>('HGCCN','Federal',2974,30,'MEDINA PALMA GABRIELA','NORTE',7),</v>
      </c>
    </row>
    <row r="236" spans="1:39" x14ac:dyDescent="0.25">
      <c r="A236">
        <v>4037987</v>
      </c>
      <c r="B236">
        <v>15271</v>
      </c>
      <c r="C236">
        <v>1100</v>
      </c>
      <c r="D236" t="s">
        <v>1087</v>
      </c>
      <c r="E236" t="s">
        <v>1125</v>
      </c>
      <c r="F236">
        <v>2315403449</v>
      </c>
      <c r="G236" t="s">
        <v>1167</v>
      </c>
      <c r="H236" t="s">
        <v>1118</v>
      </c>
      <c r="I236">
        <v>420</v>
      </c>
      <c r="J236">
        <v>510012</v>
      </c>
      <c r="K236">
        <v>2978</v>
      </c>
      <c r="L236">
        <f>_xlfn.XLOOKUP(K236,BD!C:C,BD!I:I)</f>
        <v>25</v>
      </c>
      <c r="M236" t="s">
        <v>1242</v>
      </c>
      <c r="N236" t="s">
        <v>2021</v>
      </c>
      <c r="O236" t="s">
        <v>2022</v>
      </c>
      <c r="P236" t="s">
        <v>2023</v>
      </c>
      <c r="Q236" t="s">
        <v>1096</v>
      </c>
      <c r="R236" s="86">
        <v>17648.03</v>
      </c>
      <c r="S236" t="s">
        <v>1097</v>
      </c>
      <c r="U236">
        <v>0</v>
      </c>
      <c r="X236">
        <v>202322</v>
      </c>
      <c r="Y236">
        <v>202322</v>
      </c>
      <c r="Z236">
        <v>0</v>
      </c>
      <c r="AA236">
        <v>1.46905652832791E+16</v>
      </c>
      <c r="AB236" t="s">
        <v>1098</v>
      </c>
      <c r="AC236" t="s">
        <v>1207</v>
      </c>
      <c r="AD236">
        <v>1</v>
      </c>
      <c r="AI236" t="s">
        <v>1124</v>
      </c>
      <c r="AJ236" t="s">
        <v>138</v>
      </c>
      <c r="AK236" t="str">
        <f>_xlfn.XLOOKUP(E236,OBSERVACIONES!J:J,OBSERVACIONES!K:K)</f>
        <v>SUR</v>
      </c>
      <c r="AL236">
        <f>_xlfn.XLOOKUP(K236,'prelacion azalea'!E:E,'prelacion azalea'!A:A)</f>
        <v>26</v>
      </c>
      <c r="AM236" t="str">
        <f t="shared" si="3"/>
        <v>('HGCHE','Federal',2978,25,'MENDEZ PEREZ LAURA DEL CARMEN','SUR',26),</v>
      </c>
    </row>
    <row r="237" spans="1:39" x14ac:dyDescent="0.25">
      <c r="A237">
        <v>4038105</v>
      </c>
      <c r="B237">
        <v>15271</v>
      </c>
      <c r="C237">
        <v>1100</v>
      </c>
      <c r="D237" t="s">
        <v>1087</v>
      </c>
      <c r="E237" t="s">
        <v>1175</v>
      </c>
      <c r="F237">
        <v>2315601043</v>
      </c>
      <c r="G237" t="s">
        <v>2024</v>
      </c>
      <c r="H237" t="s">
        <v>1118</v>
      </c>
      <c r="I237">
        <v>420</v>
      </c>
      <c r="J237">
        <v>509616</v>
      </c>
      <c r="K237">
        <v>2992</v>
      </c>
      <c r="L237">
        <f>_xlfn.XLOOKUP(K237,BD!C:C,BD!I:I)</f>
        <v>25</v>
      </c>
      <c r="M237" t="s">
        <v>1030</v>
      </c>
      <c r="N237" t="s">
        <v>2025</v>
      </c>
      <c r="O237" t="s">
        <v>2026</v>
      </c>
      <c r="P237" t="s">
        <v>2027</v>
      </c>
      <c r="Q237" t="s">
        <v>1096</v>
      </c>
      <c r="R237" s="86">
        <v>17648.03</v>
      </c>
      <c r="S237" t="s">
        <v>1097</v>
      </c>
      <c r="U237">
        <v>0</v>
      </c>
      <c r="X237">
        <v>202322</v>
      </c>
      <c r="Y237">
        <v>202322</v>
      </c>
      <c r="Z237">
        <v>0</v>
      </c>
      <c r="AA237">
        <v>1.26900266550033E+16</v>
      </c>
      <c r="AB237" t="s">
        <v>1257</v>
      </c>
      <c r="AC237" t="s">
        <v>1123</v>
      </c>
      <c r="AD237">
        <v>1</v>
      </c>
      <c r="AI237" t="s">
        <v>1124</v>
      </c>
      <c r="AJ237" t="s">
        <v>255</v>
      </c>
      <c r="AK237" t="str">
        <f>_xlfn.XLOOKUP(E237,OBSERVACIONES!J:J,OBSERVACIONES!K:K)</f>
        <v>CENTRO</v>
      </c>
      <c r="AL237">
        <f>_xlfn.XLOOKUP(K237,'prelacion azalea'!E:E,'prelacion azalea'!A:A)</f>
        <v>83</v>
      </c>
      <c r="AM237" t="str">
        <f t="shared" si="3"/>
        <v>('JUSA3','Federal',2992,25,'MENDOZA SANCHEZ NAHUM','CENTRO',83),</v>
      </c>
    </row>
    <row r="238" spans="1:39" x14ac:dyDescent="0.25">
      <c r="A238">
        <v>4038067</v>
      </c>
      <c r="B238">
        <v>15271</v>
      </c>
      <c r="C238">
        <v>1100</v>
      </c>
      <c r="D238" t="s">
        <v>1087</v>
      </c>
      <c r="E238" t="s">
        <v>1109</v>
      </c>
      <c r="F238">
        <v>2315503791</v>
      </c>
      <c r="G238" t="s">
        <v>1339</v>
      </c>
      <c r="H238" t="s">
        <v>1118</v>
      </c>
      <c r="I238">
        <v>420</v>
      </c>
      <c r="J238">
        <v>510234</v>
      </c>
      <c r="K238">
        <v>3003</v>
      </c>
      <c r="L238">
        <f>_xlfn.XLOOKUP(K238,BD!C:C,BD!I:I)</f>
        <v>30</v>
      </c>
      <c r="M238" t="s">
        <v>1193</v>
      </c>
      <c r="N238" t="s">
        <v>2028</v>
      </c>
      <c r="O238" t="s">
        <v>2029</v>
      </c>
      <c r="P238" t="s">
        <v>2030</v>
      </c>
      <c r="Q238" t="s">
        <v>1096</v>
      </c>
      <c r="R238" s="86">
        <v>22060.01</v>
      </c>
      <c r="S238" t="s">
        <v>1097</v>
      </c>
      <c r="U238">
        <v>0</v>
      </c>
      <c r="X238">
        <v>202322</v>
      </c>
      <c r="Y238">
        <v>202322</v>
      </c>
      <c r="Z238">
        <v>0</v>
      </c>
      <c r="AA238">
        <v>2.1691063936275E+16</v>
      </c>
      <c r="AB238" t="s">
        <v>1115</v>
      </c>
      <c r="AC238" t="s">
        <v>1123</v>
      </c>
      <c r="AD238">
        <v>1</v>
      </c>
      <c r="AI238" t="s">
        <v>1124</v>
      </c>
      <c r="AJ238" t="s">
        <v>543</v>
      </c>
      <c r="AK238" t="str">
        <f>_xlfn.XLOOKUP(E238,OBSERVACIONES!J:J,OBSERVACIONES!K:K)</f>
        <v>NORTE</v>
      </c>
      <c r="AL238">
        <f>_xlfn.XLOOKUP(K238,'prelacion azalea'!E:E,'prelacion azalea'!A:A)</f>
        <v>8</v>
      </c>
      <c r="AM238" t="str">
        <f t="shared" si="3"/>
        <v>('HGCCN','Federal',3003,30,'MEZA VILLEGAS PROSPERO FERNANDO','NORTE',8),</v>
      </c>
    </row>
    <row r="239" spans="1:39" x14ac:dyDescent="0.25">
      <c r="A239">
        <v>4037902</v>
      </c>
      <c r="B239">
        <v>15271</v>
      </c>
      <c r="C239">
        <v>1100</v>
      </c>
      <c r="D239" t="s">
        <v>1087</v>
      </c>
      <c r="E239" t="s">
        <v>1154</v>
      </c>
      <c r="F239">
        <v>2315401019</v>
      </c>
      <c r="G239" t="s">
        <v>1950</v>
      </c>
      <c r="H239" t="s">
        <v>1118</v>
      </c>
      <c r="I239">
        <v>420</v>
      </c>
      <c r="J239">
        <v>510760</v>
      </c>
      <c r="K239">
        <v>3005</v>
      </c>
      <c r="L239">
        <f>_xlfn.XLOOKUP(K239,BD!C:C,BD!I:I)</f>
        <v>25</v>
      </c>
      <c r="M239" t="s">
        <v>1193</v>
      </c>
      <c r="N239" t="s">
        <v>2031</v>
      </c>
      <c r="O239" t="s">
        <v>2032</v>
      </c>
      <c r="P239" t="s">
        <v>2033</v>
      </c>
      <c r="Q239" t="s">
        <v>1096</v>
      </c>
      <c r="R239" s="86">
        <v>17648.03</v>
      </c>
      <c r="S239" t="s">
        <v>1097</v>
      </c>
      <c r="U239">
        <v>0</v>
      </c>
      <c r="X239">
        <v>202322</v>
      </c>
      <c r="Y239">
        <v>202322</v>
      </c>
      <c r="Z239">
        <v>0</v>
      </c>
      <c r="AA239">
        <v>1.26900152291226E+16</v>
      </c>
      <c r="AB239" t="s">
        <v>1257</v>
      </c>
      <c r="AC239" t="s">
        <v>1123</v>
      </c>
      <c r="AD239">
        <v>1</v>
      </c>
      <c r="AI239" t="s">
        <v>1124</v>
      </c>
      <c r="AJ239" t="s">
        <v>196</v>
      </c>
      <c r="AK239" t="str">
        <f>_xlfn.XLOOKUP(E239,OBSERVACIONES!J:J,OBSERVACIONES!K:K)</f>
        <v>SUR</v>
      </c>
      <c r="AL239">
        <f>_xlfn.XLOOKUP(K239,'prelacion azalea'!E:E,'prelacion azalea'!A:A)</f>
        <v>53</v>
      </c>
      <c r="AM239" t="str">
        <f t="shared" si="3"/>
        <v>('JUSA1','Federal',3005,25,'MIS AVILA LESLIE JAZMIN','SUR',53),</v>
      </c>
    </row>
    <row r="240" spans="1:39" x14ac:dyDescent="0.25">
      <c r="A240">
        <v>4037988</v>
      </c>
      <c r="B240">
        <v>15271</v>
      </c>
      <c r="C240">
        <v>1100</v>
      </c>
      <c r="D240" t="s">
        <v>1087</v>
      </c>
      <c r="E240" t="s">
        <v>1125</v>
      </c>
      <c r="F240">
        <v>2315403449</v>
      </c>
      <c r="G240" t="s">
        <v>1167</v>
      </c>
      <c r="H240" t="s">
        <v>1118</v>
      </c>
      <c r="I240">
        <v>420</v>
      </c>
      <c r="J240">
        <v>510075</v>
      </c>
      <c r="K240">
        <v>3009</v>
      </c>
      <c r="L240">
        <f>_xlfn.XLOOKUP(K240,BD!C:C,BD!I:I)</f>
        <v>20</v>
      </c>
      <c r="M240" t="s">
        <v>1127</v>
      </c>
      <c r="N240" t="s">
        <v>2034</v>
      </c>
      <c r="O240" t="s">
        <v>2035</v>
      </c>
      <c r="P240" t="s">
        <v>2036</v>
      </c>
      <c r="Q240" t="s">
        <v>1096</v>
      </c>
      <c r="R240" s="86">
        <v>13348.74</v>
      </c>
      <c r="S240" t="s">
        <v>1097</v>
      </c>
      <c r="U240">
        <v>0</v>
      </c>
      <c r="X240">
        <v>202322</v>
      </c>
      <c r="Y240">
        <v>202322</v>
      </c>
      <c r="Z240">
        <v>0</v>
      </c>
      <c r="AA240">
        <v>2.16900637610526E+16</v>
      </c>
      <c r="AB240" t="s">
        <v>1115</v>
      </c>
      <c r="AC240" t="s">
        <v>1123</v>
      </c>
      <c r="AD240">
        <v>1</v>
      </c>
      <c r="AI240" t="s">
        <v>1124</v>
      </c>
      <c r="AJ240" t="s">
        <v>14</v>
      </c>
      <c r="AK240" t="str">
        <f>_xlfn.XLOOKUP(E240,OBSERVACIONES!J:J,OBSERVACIONES!K:K)</f>
        <v>SUR</v>
      </c>
      <c r="AL240">
        <f>_xlfn.XLOOKUP(K240,'prelacion azalea'!E:E,'prelacion azalea'!A:A)</f>
        <v>4</v>
      </c>
      <c r="AM240" t="str">
        <f t="shared" si="3"/>
        <v>('HGCHE','Federal',3009,20,'MIS CHIM JOSE LUIS ANTONIO','SUR',4),</v>
      </c>
    </row>
    <row r="241" spans="1:39" x14ac:dyDescent="0.25">
      <c r="A241">
        <v>4038255</v>
      </c>
      <c r="B241">
        <v>15275</v>
      </c>
      <c r="C241">
        <v>1100</v>
      </c>
      <c r="D241" t="s">
        <v>1087</v>
      </c>
      <c r="E241" t="s">
        <v>1131</v>
      </c>
      <c r="F241">
        <v>2315500383</v>
      </c>
      <c r="G241" t="s">
        <v>2037</v>
      </c>
      <c r="H241" t="s">
        <v>1090</v>
      </c>
      <c r="I241" t="s">
        <v>1091</v>
      </c>
      <c r="J241">
        <v>511906</v>
      </c>
      <c r="K241">
        <v>5343</v>
      </c>
      <c r="L241">
        <f>_xlfn.XLOOKUP(K241,BD!C:C,BD!I:I)</f>
        <v>25</v>
      </c>
      <c r="M241" t="s">
        <v>1321</v>
      </c>
      <c r="N241" t="s">
        <v>2038</v>
      </c>
      <c r="O241" t="s">
        <v>2039</v>
      </c>
      <c r="P241" t="s">
        <v>2040</v>
      </c>
      <c r="Q241" t="s">
        <v>1096</v>
      </c>
      <c r="R241" s="86">
        <v>17863.97</v>
      </c>
      <c r="S241" t="s">
        <v>1097</v>
      </c>
      <c r="U241">
        <v>0</v>
      </c>
      <c r="X241">
        <v>202322</v>
      </c>
      <c r="Y241">
        <v>202322</v>
      </c>
      <c r="Z241">
        <v>0</v>
      </c>
      <c r="AA241">
        <v>2.16910648336334E+16</v>
      </c>
      <c r="AB241" t="s">
        <v>1115</v>
      </c>
      <c r="AC241" t="s">
        <v>1099</v>
      </c>
      <c r="AD241">
        <v>1</v>
      </c>
      <c r="AI241" t="s">
        <v>1124</v>
      </c>
      <c r="AJ241" t="s">
        <v>472</v>
      </c>
      <c r="AK241" t="str">
        <f>_xlfn.XLOOKUP(E241,OBSERVACIONES!J:J,OBSERVACIONES!K:K)</f>
        <v>NORTE</v>
      </c>
      <c r="AL241">
        <f>_xlfn.XLOOKUP(K241,'prelacion azalea'!E:E,'prelacion azalea'!A:A)</f>
        <v>84</v>
      </c>
      <c r="AM241" t="str">
        <f t="shared" si="3"/>
        <v>('JUSA2','Estatal',5343,25,'MONTEJO ALBERTO VIGDALIA','NORTE',84),</v>
      </c>
    </row>
    <row r="242" spans="1:39" x14ac:dyDescent="0.25">
      <c r="A242">
        <v>4037861</v>
      </c>
      <c r="B242">
        <v>15271</v>
      </c>
      <c r="C242">
        <v>1100</v>
      </c>
      <c r="D242" t="s">
        <v>1087</v>
      </c>
      <c r="E242" t="s">
        <v>1101</v>
      </c>
      <c r="F242">
        <v>2315030201</v>
      </c>
      <c r="G242" t="s">
        <v>2041</v>
      </c>
      <c r="H242" t="s">
        <v>1118</v>
      </c>
      <c r="I242">
        <v>420</v>
      </c>
      <c r="J242">
        <v>510408</v>
      </c>
      <c r="K242">
        <v>3071</v>
      </c>
      <c r="L242">
        <f>_xlfn.XLOOKUP(K242,BD!C:C,BD!I:I)</f>
        <v>25</v>
      </c>
      <c r="M242" t="s">
        <v>1219</v>
      </c>
      <c r="N242" t="s">
        <v>2042</v>
      </c>
      <c r="O242" t="s">
        <v>2043</v>
      </c>
      <c r="P242" t="s">
        <v>2044</v>
      </c>
      <c r="Q242" t="s">
        <v>1096</v>
      </c>
      <c r="R242" s="86">
        <v>17648.03</v>
      </c>
      <c r="S242" t="s">
        <v>1097</v>
      </c>
      <c r="U242">
        <v>0</v>
      </c>
      <c r="X242">
        <v>202322</v>
      </c>
      <c r="Y242">
        <v>202322</v>
      </c>
      <c r="Z242">
        <v>0</v>
      </c>
      <c r="AA242">
        <v>2.16900637611296E+16</v>
      </c>
      <c r="AB242" t="s">
        <v>1115</v>
      </c>
      <c r="AC242" t="s">
        <v>1202</v>
      </c>
      <c r="AD242">
        <v>1</v>
      </c>
      <c r="AI242" t="s">
        <v>1124</v>
      </c>
      <c r="AJ242" t="s">
        <v>275</v>
      </c>
      <c r="AK242" t="str">
        <f>_xlfn.XLOOKUP(E242,OBSERVACIONES!J:J,OBSERVACIONES!K:K)</f>
        <v>SUR</v>
      </c>
      <c r="AL242">
        <f>_xlfn.XLOOKUP(K242,'prelacion azalea'!E:E,'prelacion azalea'!A:A)</f>
        <v>93</v>
      </c>
      <c r="AM242" t="str">
        <f t="shared" si="3"/>
        <v>('OFCEN','Federal',3071,25,'MOO CHAN MARTHA EUGENIA','SUR',93),</v>
      </c>
    </row>
    <row r="243" spans="1:39" x14ac:dyDescent="0.25">
      <c r="A243">
        <v>4038110</v>
      </c>
      <c r="B243">
        <v>15271</v>
      </c>
      <c r="C243">
        <v>1100</v>
      </c>
      <c r="D243" t="s">
        <v>1087</v>
      </c>
      <c r="E243" t="s">
        <v>1175</v>
      </c>
      <c r="F243">
        <v>2315603000</v>
      </c>
      <c r="G243" t="s">
        <v>2045</v>
      </c>
      <c r="H243" t="s">
        <v>1118</v>
      </c>
      <c r="I243">
        <v>420</v>
      </c>
      <c r="J243">
        <v>511183</v>
      </c>
      <c r="K243">
        <v>3081</v>
      </c>
      <c r="L243">
        <f>_xlfn.XLOOKUP(K243,BD!C:C,BD!I:I)</f>
        <v>20</v>
      </c>
      <c r="M243" t="s">
        <v>1092</v>
      </c>
      <c r="N243" t="s">
        <v>2046</v>
      </c>
      <c r="O243" t="s">
        <v>2047</v>
      </c>
      <c r="P243" t="s">
        <v>2048</v>
      </c>
      <c r="Q243" t="s">
        <v>1096</v>
      </c>
      <c r="R243" s="86">
        <v>13397.97</v>
      </c>
      <c r="S243" t="s">
        <v>1097</v>
      </c>
      <c r="U243">
        <v>0</v>
      </c>
      <c r="X243">
        <v>202322</v>
      </c>
      <c r="Y243">
        <v>202322</v>
      </c>
      <c r="Z243">
        <v>0</v>
      </c>
      <c r="AA243">
        <v>2.16900616997768E+16</v>
      </c>
      <c r="AB243" t="s">
        <v>1115</v>
      </c>
      <c r="AC243" t="s">
        <v>1207</v>
      </c>
      <c r="AD243">
        <v>1</v>
      </c>
      <c r="AI243" t="s">
        <v>1124</v>
      </c>
      <c r="AJ243" t="s">
        <v>56</v>
      </c>
      <c r="AK243" t="str">
        <f>_xlfn.XLOOKUP(E243,OBSERVACIONES!J:J,OBSERVACIONES!K:K)</f>
        <v>CENTRO</v>
      </c>
      <c r="AL243">
        <f>_xlfn.XLOOKUP(K243,'prelacion azalea'!E:E,'prelacion azalea'!A:A)</f>
        <v>23</v>
      </c>
      <c r="AM243" t="str">
        <f t="shared" si="3"/>
        <v>('JUSA3','Federal',3081,20,'MORALES DIAZ ROMEL DAMIAN','CENTRO',23),</v>
      </c>
    </row>
    <row r="244" spans="1:39" x14ac:dyDescent="0.25">
      <c r="A244">
        <v>4038315</v>
      </c>
      <c r="B244">
        <v>15275</v>
      </c>
      <c r="C244">
        <v>1100</v>
      </c>
      <c r="D244" t="s">
        <v>1087</v>
      </c>
      <c r="E244" t="s">
        <v>1116</v>
      </c>
      <c r="F244">
        <v>2315603241</v>
      </c>
      <c r="G244" t="s">
        <v>2049</v>
      </c>
      <c r="H244" t="s">
        <v>1090</v>
      </c>
      <c r="I244" t="s">
        <v>1103</v>
      </c>
      <c r="J244">
        <v>512042</v>
      </c>
      <c r="K244">
        <v>5349</v>
      </c>
      <c r="L244">
        <f>_xlfn.XLOOKUP(K244,BD!C:C,BD!I:I)</f>
        <v>25</v>
      </c>
      <c r="M244" t="s">
        <v>1198</v>
      </c>
      <c r="N244" t="s">
        <v>2050</v>
      </c>
      <c r="O244" t="s">
        <v>2051</v>
      </c>
      <c r="P244" t="s">
        <v>2052</v>
      </c>
      <c r="Q244" t="s">
        <v>1096</v>
      </c>
      <c r="R244" s="86">
        <v>17864.03</v>
      </c>
      <c r="S244" t="s">
        <v>1097</v>
      </c>
      <c r="U244">
        <v>0</v>
      </c>
      <c r="X244">
        <v>202322</v>
      </c>
      <c r="Y244">
        <v>202322</v>
      </c>
      <c r="Z244">
        <v>0</v>
      </c>
      <c r="AA244">
        <v>2.16900617086839E+16</v>
      </c>
      <c r="AB244" t="s">
        <v>1115</v>
      </c>
      <c r="AC244" t="s">
        <v>1108</v>
      </c>
      <c r="AD244">
        <v>1</v>
      </c>
      <c r="AI244" t="s">
        <v>1124</v>
      </c>
      <c r="AJ244" t="s">
        <v>326</v>
      </c>
      <c r="AK244" t="str">
        <f>_xlfn.XLOOKUP(E244,OBSERVACIONES!J:J,OBSERVACIONES!K:K)</f>
        <v>CENTRO</v>
      </c>
      <c r="AL244">
        <f>_xlfn.XLOOKUP(K244,'prelacion azalea'!E:E,'prelacion azalea'!A:A)</f>
        <v>38</v>
      </c>
      <c r="AM244" t="str">
        <f t="shared" si="3"/>
        <v>('HGFCP','Estatal',5349,25,'MOO KAUIL TEOFILA','CENTRO',38),</v>
      </c>
    </row>
    <row r="245" spans="1:39" x14ac:dyDescent="0.25">
      <c r="A245">
        <v>4038275</v>
      </c>
      <c r="B245">
        <v>15275</v>
      </c>
      <c r="C245">
        <v>1100</v>
      </c>
      <c r="D245" t="s">
        <v>1087</v>
      </c>
      <c r="E245" t="s">
        <v>1131</v>
      </c>
      <c r="F245">
        <v>2315503100</v>
      </c>
      <c r="G245" t="s">
        <v>1137</v>
      </c>
      <c r="H245" t="s">
        <v>1090</v>
      </c>
      <c r="I245" t="s">
        <v>1091</v>
      </c>
      <c r="J245">
        <v>511757</v>
      </c>
      <c r="K245">
        <v>5350</v>
      </c>
      <c r="L245">
        <f>_xlfn.XLOOKUP(K245,BD!C:C,BD!I:I)</f>
        <v>25</v>
      </c>
      <c r="M245" t="s">
        <v>1111</v>
      </c>
      <c r="N245" t="s">
        <v>2053</v>
      </c>
      <c r="O245" t="s">
        <v>2054</v>
      </c>
      <c r="P245" t="s">
        <v>2055</v>
      </c>
      <c r="Q245" t="s">
        <v>1096</v>
      </c>
      <c r="R245" s="86">
        <v>17648.03</v>
      </c>
      <c r="S245" t="s">
        <v>1097</v>
      </c>
      <c r="U245">
        <v>0</v>
      </c>
      <c r="X245">
        <v>202322</v>
      </c>
      <c r="Y245">
        <v>202322</v>
      </c>
      <c r="Z245">
        <v>0</v>
      </c>
      <c r="AA245">
        <v>1.46915653159768E+16</v>
      </c>
      <c r="AB245" t="s">
        <v>1098</v>
      </c>
      <c r="AC245" t="s">
        <v>1099</v>
      </c>
      <c r="AD245">
        <v>1</v>
      </c>
      <c r="AI245" t="s">
        <v>1124</v>
      </c>
      <c r="AJ245" t="s">
        <v>474</v>
      </c>
      <c r="AK245" t="str">
        <f>_xlfn.XLOOKUP(E245,OBSERVACIONES!J:J,OBSERVACIONES!K:K)</f>
        <v>NORTE</v>
      </c>
      <c r="AL245">
        <f>_xlfn.XLOOKUP(K245,'prelacion azalea'!E:E,'prelacion azalea'!A:A)</f>
        <v>85</v>
      </c>
      <c r="AM245" t="str">
        <f t="shared" si="3"/>
        <v>('JUSA2','Estatal',5350,25,'MORENO RENDON ROSARIO PEDRO','NORTE',85),</v>
      </c>
    </row>
    <row r="246" spans="1:39" x14ac:dyDescent="0.25">
      <c r="A246">
        <v>4038220</v>
      </c>
      <c r="B246">
        <v>15275</v>
      </c>
      <c r="C246">
        <v>1100</v>
      </c>
      <c r="D246" t="s">
        <v>1087</v>
      </c>
      <c r="E246" t="s">
        <v>1319</v>
      </c>
      <c r="F246">
        <v>2315403332</v>
      </c>
      <c r="G246" t="s">
        <v>1530</v>
      </c>
      <c r="H246" t="s">
        <v>1090</v>
      </c>
      <c r="I246" t="s">
        <v>1103</v>
      </c>
      <c r="J246">
        <v>512063</v>
      </c>
      <c r="K246">
        <v>5353</v>
      </c>
      <c r="L246">
        <f>_xlfn.XLOOKUP(K246,BD!C:C,BD!I:I)</f>
        <v>25</v>
      </c>
      <c r="M246" t="s">
        <v>1300</v>
      </c>
      <c r="N246" t="s">
        <v>2056</v>
      </c>
      <c r="O246" t="s">
        <v>2057</v>
      </c>
      <c r="P246" t="s">
        <v>2058</v>
      </c>
      <c r="Q246" t="s">
        <v>1096</v>
      </c>
      <c r="R246" s="86">
        <v>17863.97</v>
      </c>
      <c r="S246" t="s">
        <v>1097</v>
      </c>
      <c r="U246">
        <v>0</v>
      </c>
      <c r="X246">
        <v>202322</v>
      </c>
      <c r="Y246">
        <v>202322</v>
      </c>
      <c r="Z246">
        <v>0</v>
      </c>
      <c r="AA246">
        <v>2.16900645668514E+16</v>
      </c>
      <c r="AB246" t="s">
        <v>1115</v>
      </c>
      <c r="AC246" t="s">
        <v>1108</v>
      </c>
      <c r="AD246">
        <v>1</v>
      </c>
      <c r="AI246" t="s">
        <v>1124</v>
      </c>
      <c r="AJ246" t="s">
        <v>348</v>
      </c>
      <c r="AK246" t="str">
        <f>_xlfn.XLOOKUP(E246,OBSERVACIONES!J:J,OBSERVACIONES!K:K)</f>
        <v>SUR</v>
      </c>
      <c r="AL246">
        <f>_xlfn.XLOOKUP(K246,'prelacion azalea'!E:E,'prelacion azalea'!A:A)</f>
        <v>50</v>
      </c>
      <c r="AM246" t="str">
        <f t="shared" si="3"/>
        <v>('HMIMO','Estatal',5353,25,'MORALES SOBERANIS GINA PRICILA','SUR',50),</v>
      </c>
    </row>
    <row r="247" spans="1:39" x14ac:dyDescent="0.25">
      <c r="A247">
        <v>4038040</v>
      </c>
      <c r="B247">
        <v>15271</v>
      </c>
      <c r="C247">
        <v>1100</v>
      </c>
      <c r="D247" t="s">
        <v>1087</v>
      </c>
      <c r="E247" t="s">
        <v>1088</v>
      </c>
      <c r="F247">
        <v>2315503535</v>
      </c>
      <c r="G247" t="s">
        <v>1821</v>
      </c>
      <c r="H247" t="s">
        <v>1118</v>
      </c>
      <c r="I247">
        <v>420</v>
      </c>
      <c r="J247">
        <v>510260</v>
      </c>
      <c r="K247">
        <v>3204</v>
      </c>
      <c r="L247">
        <f>_xlfn.XLOOKUP(K247,BD!C:C,BD!I:I)</f>
        <v>20</v>
      </c>
      <c r="M247" t="s">
        <v>1119</v>
      </c>
      <c r="N247" t="s">
        <v>2059</v>
      </c>
      <c r="O247" t="s">
        <v>2060</v>
      </c>
      <c r="P247" t="s">
        <v>2061</v>
      </c>
      <c r="Q247" t="s">
        <v>1096</v>
      </c>
      <c r="R247" s="86">
        <v>13397.97</v>
      </c>
      <c r="S247" t="s">
        <v>1097</v>
      </c>
      <c r="U247">
        <v>0</v>
      </c>
      <c r="X247">
        <v>202322</v>
      </c>
      <c r="Y247">
        <v>202322</v>
      </c>
      <c r="Z247">
        <v>0</v>
      </c>
      <c r="AA247">
        <v>1.46925652833552E+16</v>
      </c>
      <c r="AB247" t="s">
        <v>1098</v>
      </c>
      <c r="AC247" t="s">
        <v>1123</v>
      </c>
      <c r="AD247">
        <v>1</v>
      </c>
      <c r="AI247" t="s">
        <v>1124</v>
      </c>
      <c r="AJ247" t="s">
        <v>26</v>
      </c>
      <c r="AK247" t="str">
        <f>_xlfn.XLOOKUP(E247,OBSERVACIONES!J:J,OBSERVACIONES!K:K)</f>
        <v>NORTE</v>
      </c>
      <c r="AL247">
        <f>_xlfn.XLOOKUP(K247,'prelacion azalea'!E:E,'prelacion azalea'!A:A)</f>
        <v>10</v>
      </c>
      <c r="AM247" t="str">
        <f t="shared" si="3"/>
        <v>('HGCOZ','Federal',3204,20,'NAH CANCHE MARIA AGUSTINA','NORTE',10),</v>
      </c>
    </row>
    <row r="248" spans="1:39" x14ac:dyDescent="0.25">
      <c r="A248">
        <v>4037939</v>
      </c>
      <c r="B248">
        <v>15271</v>
      </c>
      <c r="C248">
        <v>1100</v>
      </c>
      <c r="D248" t="s">
        <v>1087</v>
      </c>
      <c r="E248" t="s">
        <v>1154</v>
      </c>
      <c r="F248">
        <v>2315402009</v>
      </c>
      <c r="G248" t="s">
        <v>2062</v>
      </c>
      <c r="H248" t="s">
        <v>1118</v>
      </c>
      <c r="I248">
        <v>420</v>
      </c>
      <c r="J248">
        <v>510088</v>
      </c>
      <c r="K248">
        <v>3196</v>
      </c>
      <c r="L248">
        <f>_xlfn.XLOOKUP(K248,BD!C:C,BD!I:I)</f>
        <v>25</v>
      </c>
      <c r="M248" t="s">
        <v>1127</v>
      </c>
      <c r="N248" t="s">
        <v>2063</v>
      </c>
      <c r="O248" t="s">
        <v>2064</v>
      </c>
      <c r="P248" t="s">
        <v>2065</v>
      </c>
      <c r="Q248" t="s">
        <v>1096</v>
      </c>
      <c r="R248" s="86">
        <v>17760.71</v>
      </c>
      <c r="S248" t="s">
        <v>1097</v>
      </c>
      <c r="U248">
        <v>0</v>
      </c>
      <c r="X248">
        <v>202322</v>
      </c>
      <c r="Y248">
        <v>202322</v>
      </c>
      <c r="Z248">
        <v>0</v>
      </c>
      <c r="AA248">
        <v>1.46905652833553E+16</v>
      </c>
      <c r="AB248" t="s">
        <v>1098</v>
      </c>
      <c r="AC248" t="s">
        <v>1123</v>
      </c>
      <c r="AD248">
        <v>1</v>
      </c>
      <c r="AI248" t="s">
        <v>1124</v>
      </c>
      <c r="AJ248" t="s">
        <v>198</v>
      </c>
      <c r="AK248" t="str">
        <f>_xlfn.XLOOKUP(E248,OBSERVACIONES!J:J,OBSERVACIONES!K:K)</f>
        <v>SUR</v>
      </c>
      <c r="AL248">
        <f>_xlfn.XLOOKUP(K248,'prelacion azalea'!E:E,'prelacion azalea'!A:A)</f>
        <v>54</v>
      </c>
      <c r="AM248" t="str">
        <f t="shared" si="3"/>
        <v>('JUSA1','Federal',3196,25,'NAH CATZIM FEDRA PATRICIA','SUR',54),</v>
      </c>
    </row>
    <row r="249" spans="1:39" x14ac:dyDescent="0.25">
      <c r="A249">
        <v>4038249</v>
      </c>
      <c r="B249">
        <v>15275</v>
      </c>
      <c r="C249">
        <v>1100</v>
      </c>
      <c r="D249" t="s">
        <v>1087</v>
      </c>
      <c r="E249" t="s">
        <v>1131</v>
      </c>
      <c r="F249">
        <v>2315500000</v>
      </c>
      <c r="G249" t="s">
        <v>1334</v>
      </c>
      <c r="H249" t="s">
        <v>1090</v>
      </c>
      <c r="I249" t="s">
        <v>1103</v>
      </c>
      <c r="J249">
        <v>512069</v>
      </c>
      <c r="K249">
        <v>5355</v>
      </c>
      <c r="L249">
        <f>_xlfn.XLOOKUP(K249,BD!C:C,BD!I:I)</f>
        <v>25</v>
      </c>
      <c r="M249" t="s">
        <v>1300</v>
      </c>
      <c r="N249" t="s">
        <v>2066</v>
      </c>
      <c r="O249" t="s">
        <v>2067</v>
      </c>
      <c r="P249" t="s">
        <v>2068</v>
      </c>
      <c r="Q249" t="s">
        <v>1096</v>
      </c>
      <c r="R249" s="86">
        <v>17863.97</v>
      </c>
      <c r="S249" t="s">
        <v>1097</v>
      </c>
      <c r="U249">
        <v>0</v>
      </c>
      <c r="X249">
        <v>202322</v>
      </c>
      <c r="Y249">
        <v>202322</v>
      </c>
      <c r="Z249">
        <v>0</v>
      </c>
      <c r="AA249">
        <v>1.46915653159875E+16</v>
      </c>
      <c r="AB249" t="s">
        <v>1098</v>
      </c>
      <c r="AC249" t="s">
        <v>1108</v>
      </c>
      <c r="AD249">
        <v>1</v>
      </c>
      <c r="AI249" t="s">
        <v>1124</v>
      </c>
      <c r="AJ249" t="s">
        <v>366</v>
      </c>
      <c r="AK249" t="str">
        <f>_xlfn.XLOOKUP(E249,OBSERVACIONES!J:J,OBSERVACIONES!K:K)</f>
        <v>NORTE</v>
      </c>
      <c r="AL249">
        <f>_xlfn.XLOOKUP(K249,'prelacion azalea'!E:E,'prelacion azalea'!A:A)</f>
        <v>73</v>
      </c>
      <c r="AM249" t="str">
        <f t="shared" si="3"/>
        <v>('JUSA2','Estatal',5355,25,'NAH CATZIM GUADALUPE DEL PILAR','NORTE',73),</v>
      </c>
    </row>
    <row r="250" spans="1:39" x14ac:dyDescent="0.25">
      <c r="A250">
        <v>4037876</v>
      </c>
      <c r="B250">
        <v>15271</v>
      </c>
      <c r="C250">
        <v>1100</v>
      </c>
      <c r="D250" t="s">
        <v>1087</v>
      </c>
      <c r="E250" t="s">
        <v>1154</v>
      </c>
      <c r="F250">
        <v>2315400000</v>
      </c>
      <c r="G250" t="s">
        <v>1404</v>
      </c>
      <c r="H250" t="s">
        <v>1118</v>
      </c>
      <c r="I250">
        <v>420</v>
      </c>
      <c r="J250">
        <v>509695</v>
      </c>
      <c r="K250">
        <v>3205</v>
      </c>
      <c r="L250">
        <f>_xlfn.XLOOKUP(K250,BD!C:C,BD!I:I)</f>
        <v>45</v>
      </c>
      <c r="M250" t="s">
        <v>1030</v>
      </c>
      <c r="N250" t="s">
        <v>2069</v>
      </c>
      <c r="O250" t="s">
        <v>2070</v>
      </c>
      <c r="P250" t="s">
        <v>2071</v>
      </c>
      <c r="Q250" t="s">
        <v>1096</v>
      </c>
      <c r="R250" s="86">
        <v>47952.14</v>
      </c>
      <c r="S250" t="s">
        <v>1097</v>
      </c>
      <c r="U250">
        <v>0</v>
      </c>
      <c r="X250">
        <v>202322</v>
      </c>
      <c r="Y250">
        <v>202322</v>
      </c>
      <c r="Z250">
        <v>0</v>
      </c>
      <c r="AA250">
        <v>1.46905652833567E+16</v>
      </c>
      <c r="AB250" t="s">
        <v>1098</v>
      </c>
      <c r="AC250" t="s">
        <v>1207</v>
      </c>
      <c r="AD250">
        <v>1</v>
      </c>
      <c r="AI250" t="s">
        <v>1124</v>
      </c>
      <c r="AJ250" t="s">
        <v>867</v>
      </c>
      <c r="AK250" t="str">
        <f>_xlfn.XLOOKUP(E250,OBSERVACIONES!J:J,OBSERVACIONES!K:K)</f>
        <v>SUR</v>
      </c>
      <c r="AL250">
        <f>_xlfn.XLOOKUP(K250,'prelacion azalea'!E:E,'prelacion azalea'!A:A)</f>
        <v>3</v>
      </c>
      <c r="AM250" t="str">
        <f t="shared" si="3"/>
        <v>('JUSA1','Federal',3205,45,'NAVARRO DIAZ VICTOR MANUEL','SUR',3),</v>
      </c>
    </row>
    <row r="251" spans="1:39" x14ac:dyDescent="0.25">
      <c r="A251">
        <v>4038264</v>
      </c>
      <c r="B251">
        <v>15275</v>
      </c>
      <c r="C251">
        <v>1100</v>
      </c>
      <c r="D251" t="s">
        <v>1087</v>
      </c>
      <c r="E251" t="s">
        <v>1131</v>
      </c>
      <c r="F251">
        <v>2315502008</v>
      </c>
      <c r="G251" t="s">
        <v>2072</v>
      </c>
      <c r="H251" t="s">
        <v>1090</v>
      </c>
      <c r="I251" t="s">
        <v>1091</v>
      </c>
      <c r="J251">
        <v>511716</v>
      </c>
      <c r="K251">
        <v>5357</v>
      </c>
      <c r="L251">
        <f>_xlfn.XLOOKUP(K251,BD!C:C,BD!I:I)</f>
        <v>20</v>
      </c>
      <c r="M251" t="s">
        <v>1030</v>
      </c>
      <c r="N251" t="s">
        <v>2073</v>
      </c>
      <c r="O251" t="s">
        <v>2074</v>
      </c>
      <c r="P251" t="s">
        <v>2075</v>
      </c>
      <c r="Q251" t="s">
        <v>1096</v>
      </c>
      <c r="R251" s="86">
        <v>13236</v>
      </c>
      <c r="S251" t="s">
        <v>1097</v>
      </c>
      <c r="U251">
        <v>0</v>
      </c>
      <c r="X251">
        <v>202322</v>
      </c>
      <c r="Y251">
        <v>202322</v>
      </c>
      <c r="Z251">
        <v>0</v>
      </c>
      <c r="AA251">
        <v>1.46915653159894E+16</v>
      </c>
      <c r="AB251" t="s">
        <v>1098</v>
      </c>
      <c r="AC251" t="s">
        <v>1212</v>
      </c>
      <c r="AD251">
        <v>1</v>
      </c>
      <c r="AI251" t="s">
        <v>1124</v>
      </c>
      <c r="AJ251" t="s">
        <v>86</v>
      </c>
      <c r="AK251" t="str">
        <f>_xlfn.XLOOKUP(E251,OBSERVACIONES!J:J,OBSERVACIONES!K:K)</f>
        <v>NORTE</v>
      </c>
      <c r="AL251">
        <f>_xlfn.XLOOKUP(K251,'prelacion azalea'!E:E,'prelacion azalea'!A:A)</f>
        <v>9</v>
      </c>
      <c r="AM251" t="str">
        <f t="shared" si="3"/>
        <v>('JUSA2','Estatal',5357,20,'NAJERA LOPEZ GLORIA CONCEPCION','NORTE',9),</v>
      </c>
    </row>
    <row r="252" spans="1:39" x14ac:dyDescent="0.25">
      <c r="A252">
        <v>4038270</v>
      </c>
      <c r="B252">
        <v>15275</v>
      </c>
      <c r="C252">
        <v>1100</v>
      </c>
      <c r="D252" t="s">
        <v>1087</v>
      </c>
      <c r="E252" t="s">
        <v>1131</v>
      </c>
      <c r="F252">
        <v>2315502017</v>
      </c>
      <c r="G252" t="s">
        <v>2076</v>
      </c>
      <c r="H252" t="s">
        <v>1090</v>
      </c>
      <c r="I252" t="s">
        <v>1091</v>
      </c>
      <c r="J252">
        <v>512111</v>
      </c>
      <c r="K252">
        <v>5358</v>
      </c>
      <c r="L252">
        <f>_xlfn.XLOOKUP(K252,BD!C:C,BD!I:I)</f>
        <v>25</v>
      </c>
      <c r="M252" t="s">
        <v>1092</v>
      </c>
      <c r="N252" t="s">
        <v>2077</v>
      </c>
      <c r="O252" t="s">
        <v>2078</v>
      </c>
      <c r="P252" t="s">
        <v>2079</v>
      </c>
      <c r="Q252" t="s">
        <v>1096</v>
      </c>
      <c r="R252" s="86">
        <v>17863.97</v>
      </c>
      <c r="S252" t="s">
        <v>1097</v>
      </c>
      <c r="U252">
        <v>0</v>
      </c>
      <c r="X252">
        <v>202322</v>
      </c>
      <c r="Y252">
        <v>202322</v>
      </c>
      <c r="Z252">
        <v>0</v>
      </c>
      <c r="AA252">
        <v>1.469156531599E+16</v>
      </c>
      <c r="AB252" t="s">
        <v>1098</v>
      </c>
      <c r="AC252" t="s">
        <v>1099</v>
      </c>
      <c r="AD252">
        <v>1</v>
      </c>
      <c r="AI252" t="s">
        <v>1124</v>
      </c>
      <c r="AJ252" t="s">
        <v>476</v>
      </c>
      <c r="AK252" t="str">
        <f>_xlfn.XLOOKUP(E252,OBSERVACIONES!J:J,OBSERVACIONES!K:K)</f>
        <v>NORTE</v>
      </c>
      <c r="AL252">
        <f>_xlfn.XLOOKUP(K252,'prelacion azalea'!E:E,'prelacion azalea'!A:A)</f>
        <v>86</v>
      </c>
      <c r="AM252" t="str">
        <f t="shared" si="3"/>
        <v>('JUSA2','Estatal',5358,25,'NAAL PEREZ MARIA ISELA','NORTE',86),</v>
      </c>
    </row>
    <row r="253" spans="1:39" x14ac:dyDescent="0.25">
      <c r="A253">
        <v>4038122</v>
      </c>
      <c r="B253">
        <v>15271</v>
      </c>
      <c r="C253">
        <v>1100</v>
      </c>
      <c r="D253" t="s">
        <v>1087</v>
      </c>
      <c r="E253" t="s">
        <v>1116</v>
      </c>
      <c r="F253">
        <v>2315603234</v>
      </c>
      <c r="G253" t="s">
        <v>1187</v>
      </c>
      <c r="H253" t="s">
        <v>1118</v>
      </c>
      <c r="I253">
        <v>420</v>
      </c>
      <c r="J253">
        <v>510934</v>
      </c>
      <c r="K253">
        <v>3288</v>
      </c>
      <c r="L253">
        <f>_xlfn.XLOOKUP(K253,BD!C:C,BD!I:I)</f>
        <v>35</v>
      </c>
      <c r="M253" t="s">
        <v>1188</v>
      </c>
      <c r="N253" t="s">
        <v>2080</v>
      </c>
      <c r="O253" t="s">
        <v>2081</v>
      </c>
      <c r="P253" t="s">
        <v>2082</v>
      </c>
      <c r="Q253" t="s">
        <v>1096</v>
      </c>
      <c r="R253" s="86">
        <v>26796.05</v>
      </c>
      <c r="S253" t="s">
        <v>1097</v>
      </c>
      <c r="U253">
        <v>0</v>
      </c>
      <c r="X253">
        <v>202322</v>
      </c>
      <c r="Y253">
        <v>202322</v>
      </c>
      <c r="Z253">
        <v>0</v>
      </c>
      <c r="AA253">
        <v>2.16900616856111E+16</v>
      </c>
      <c r="AB253" t="s">
        <v>1115</v>
      </c>
      <c r="AC253" t="s">
        <v>1123</v>
      </c>
      <c r="AD253">
        <v>1</v>
      </c>
      <c r="AI253" t="s">
        <v>1124</v>
      </c>
      <c r="AJ253" t="s">
        <v>713</v>
      </c>
      <c r="AK253" t="str">
        <f>_xlfn.XLOOKUP(E253,OBSERVACIONES!J:J,OBSERVACIONES!K:K)</f>
        <v>CENTRO</v>
      </c>
      <c r="AL253">
        <f>_xlfn.XLOOKUP(K253,'prelacion azalea'!E:E,'prelacion azalea'!A:A)</f>
        <v>12</v>
      </c>
      <c r="AM253" t="str">
        <f t="shared" si="3"/>
        <v>('HGFCP','Federal',3288,35,'OVANDO LASTRA JESUS NICOLAS','CENTRO',12),</v>
      </c>
    </row>
    <row r="254" spans="1:39" x14ac:dyDescent="0.25">
      <c r="A254">
        <v>4037976</v>
      </c>
      <c r="B254">
        <v>15271</v>
      </c>
      <c r="C254">
        <v>1100</v>
      </c>
      <c r="D254" t="s">
        <v>1087</v>
      </c>
      <c r="E254" t="s">
        <v>1125</v>
      </c>
      <c r="F254">
        <v>2315403443</v>
      </c>
      <c r="G254" t="s">
        <v>2083</v>
      </c>
      <c r="H254" t="s">
        <v>1118</v>
      </c>
      <c r="I254">
        <v>420</v>
      </c>
      <c r="J254">
        <v>511000</v>
      </c>
      <c r="K254">
        <v>3292</v>
      </c>
      <c r="L254">
        <f>_xlfn.XLOOKUP(K254,BD!C:C,BD!I:I)</f>
        <v>20</v>
      </c>
      <c r="M254" t="s">
        <v>1198</v>
      </c>
      <c r="N254" t="s">
        <v>2084</v>
      </c>
      <c r="O254" t="s">
        <v>2085</v>
      </c>
      <c r="P254" t="s">
        <v>2086</v>
      </c>
      <c r="Q254" t="s">
        <v>1096</v>
      </c>
      <c r="R254" s="86">
        <v>13398.03</v>
      </c>
      <c r="S254" t="s">
        <v>1097</v>
      </c>
      <c r="U254">
        <v>0</v>
      </c>
      <c r="X254">
        <v>202322</v>
      </c>
      <c r="Y254">
        <v>202322</v>
      </c>
      <c r="Z254">
        <v>0</v>
      </c>
      <c r="AA254">
        <v>1.26900158835415E+16</v>
      </c>
      <c r="AB254" t="s">
        <v>1257</v>
      </c>
      <c r="AC254" t="s">
        <v>1207</v>
      </c>
      <c r="AD254">
        <v>1</v>
      </c>
      <c r="AI254" t="s">
        <v>1124</v>
      </c>
      <c r="AJ254" t="s">
        <v>18</v>
      </c>
      <c r="AK254" t="str">
        <f>_xlfn.XLOOKUP(E254,OBSERVACIONES!J:J,OBSERVACIONES!K:K)</f>
        <v>SUR</v>
      </c>
      <c r="AL254">
        <f>_xlfn.XLOOKUP(K254,'prelacion azalea'!E:E,'prelacion azalea'!A:A)</f>
        <v>6</v>
      </c>
      <c r="AM254" t="str">
        <f t="shared" si="3"/>
        <v>('HGCHE','Federal',3292,20,'OLAIS QUIÑONES FERNANDO ISRAEL','SUR',6),</v>
      </c>
    </row>
    <row r="255" spans="1:39" x14ac:dyDescent="0.25">
      <c r="A255">
        <v>4038248</v>
      </c>
      <c r="B255">
        <v>15275</v>
      </c>
      <c r="C255">
        <v>1100</v>
      </c>
      <c r="D255" t="s">
        <v>1087</v>
      </c>
      <c r="E255" t="s">
        <v>2087</v>
      </c>
      <c r="F255">
        <v>2315403506</v>
      </c>
      <c r="G255" t="s">
        <v>2088</v>
      </c>
      <c r="H255" t="s">
        <v>1090</v>
      </c>
      <c r="I255" t="s">
        <v>1103</v>
      </c>
      <c r="J255">
        <v>512070</v>
      </c>
      <c r="K255">
        <v>5364</v>
      </c>
      <c r="L255">
        <f>_xlfn.XLOOKUP(K255,BD!C:C,BD!I:I)</f>
        <v>25</v>
      </c>
      <c r="M255" t="s">
        <v>1300</v>
      </c>
      <c r="N255" t="s">
        <v>2089</v>
      </c>
      <c r="O255" t="s">
        <v>2090</v>
      </c>
      <c r="P255" t="s">
        <v>2091</v>
      </c>
      <c r="Q255" t="s">
        <v>1096</v>
      </c>
      <c r="R255" s="86">
        <v>17863.97</v>
      </c>
      <c r="S255" t="s">
        <v>1097</v>
      </c>
      <c r="U255">
        <v>0</v>
      </c>
      <c r="X255">
        <v>202322</v>
      </c>
      <c r="Y255">
        <v>202322</v>
      </c>
      <c r="Z255">
        <v>0</v>
      </c>
      <c r="AA255">
        <v>1.46905653159999E+16</v>
      </c>
      <c r="AB255" t="s">
        <v>1098</v>
      </c>
      <c r="AC255" t="s">
        <v>1108</v>
      </c>
      <c r="AD255">
        <v>1</v>
      </c>
      <c r="AI255" t="s">
        <v>1124</v>
      </c>
      <c r="AJ255" t="s">
        <v>290</v>
      </c>
      <c r="AK255" t="str">
        <f>_xlfn.XLOOKUP(E255,OBSERVACIONES!J:J,OBSERVACIONES!K:K)</f>
        <v>SUR</v>
      </c>
      <c r="AL255">
        <f>_xlfn.XLOOKUP(K255,'prelacion azalea'!E:E,'prelacion azalea'!A:A)</f>
        <v>2</v>
      </c>
      <c r="AM255" t="str">
        <f t="shared" si="3"/>
        <v>('BAC','Estatal',5364,25,'OLMEDO MARTINEZ GERARDO ALBERTO','SUR',2),</v>
      </c>
    </row>
    <row r="256" spans="1:39" x14ac:dyDescent="0.25">
      <c r="A256">
        <v>4038269</v>
      </c>
      <c r="B256">
        <v>15275</v>
      </c>
      <c r="C256">
        <v>1100</v>
      </c>
      <c r="D256" t="s">
        <v>1087</v>
      </c>
      <c r="E256" t="s">
        <v>1131</v>
      </c>
      <c r="F256">
        <v>2315502015</v>
      </c>
      <c r="G256" t="s">
        <v>1568</v>
      </c>
      <c r="H256" t="s">
        <v>1090</v>
      </c>
      <c r="I256" t="s">
        <v>1091</v>
      </c>
      <c r="J256">
        <v>511689</v>
      </c>
      <c r="K256">
        <v>5365</v>
      </c>
      <c r="L256">
        <f>_xlfn.XLOOKUP(K256,BD!C:C,BD!I:I)</f>
        <v>25</v>
      </c>
      <c r="M256" t="s">
        <v>1030</v>
      </c>
      <c r="N256" t="s">
        <v>2092</v>
      </c>
      <c r="O256" t="s">
        <v>2093</v>
      </c>
      <c r="P256" t="s">
        <v>2094</v>
      </c>
      <c r="Q256" t="s">
        <v>1096</v>
      </c>
      <c r="R256" s="86">
        <v>17648.03</v>
      </c>
      <c r="S256" t="s">
        <v>1097</v>
      </c>
      <c r="U256">
        <v>0</v>
      </c>
      <c r="X256">
        <v>202322</v>
      </c>
      <c r="Y256">
        <v>202322</v>
      </c>
      <c r="Z256">
        <v>0</v>
      </c>
      <c r="AA256">
        <v>1.46915653160027E+16</v>
      </c>
      <c r="AB256" t="s">
        <v>1098</v>
      </c>
      <c r="AC256" t="s">
        <v>1212</v>
      </c>
      <c r="AD256">
        <v>1</v>
      </c>
      <c r="AI256" t="s">
        <v>1124</v>
      </c>
      <c r="AJ256" t="s">
        <v>478</v>
      </c>
      <c r="AK256" t="str">
        <f>_xlfn.XLOOKUP(E256,OBSERVACIONES!J:J,OBSERVACIONES!K:K)</f>
        <v>NORTE</v>
      </c>
      <c r="AL256">
        <f>_xlfn.XLOOKUP(K256,'prelacion azalea'!E:E,'prelacion azalea'!A:A)</f>
        <v>87</v>
      </c>
      <c r="AM256" t="str">
        <f t="shared" si="3"/>
        <v>('JUSA2','Estatal',5365,25,'ORTIZ CUTZ LUIS','NORTE',87),</v>
      </c>
    </row>
    <row r="257" spans="1:39" x14ac:dyDescent="0.25">
      <c r="A257">
        <v>4037910</v>
      </c>
      <c r="B257">
        <v>15271</v>
      </c>
      <c r="C257">
        <v>1100</v>
      </c>
      <c r="D257" t="s">
        <v>1087</v>
      </c>
      <c r="E257" t="s">
        <v>1154</v>
      </c>
      <c r="F257">
        <v>2315401030</v>
      </c>
      <c r="G257" t="s">
        <v>2095</v>
      </c>
      <c r="H257" t="s">
        <v>1118</v>
      </c>
      <c r="I257">
        <v>420</v>
      </c>
      <c r="J257">
        <v>519055</v>
      </c>
      <c r="K257">
        <v>3373</v>
      </c>
      <c r="L257">
        <f>_xlfn.XLOOKUP(K257,BD!C:C,BD!I:I)</f>
        <v>30</v>
      </c>
      <c r="M257" t="s">
        <v>1127</v>
      </c>
      <c r="N257" t="s">
        <v>2096</v>
      </c>
      <c r="O257" t="s">
        <v>2097</v>
      </c>
      <c r="P257" t="s">
        <v>2098</v>
      </c>
      <c r="Q257" t="s">
        <v>1096</v>
      </c>
      <c r="R257" s="86">
        <v>22172.75</v>
      </c>
      <c r="S257" t="s">
        <v>1097</v>
      </c>
      <c r="U257">
        <v>0</v>
      </c>
      <c r="X257">
        <v>202322</v>
      </c>
      <c r="Y257">
        <v>202322</v>
      </c>
      <c r="Z257">
        <v>0</v>
      </c>
      <c r="AA257">
        <v>1.46905652834016E+16</v>
      </c>
      <c r="AB257" t="s">
        <v>1098</v>
      </c>
      <c r="AC257" t="s">
        <v>1123</v>
      </c>
      <c r="AD257">
        <v>1</v>
      </c>
      <c r="AI257" t="s">
        <v>1124</v>
      </c>
      <c r="AJ257" t="s">
        <v>613</v>
      </c>
      <c r="AK257" t="str">
        <f>_xlfn.XLOOKUP(E257,OBSERVACIONES!J:J,OBSERVACIONES!K:K)</f>
        <v>SUR</v>
      </c>
      <c r="AL257">
        <f>_xlfn.XLOOKUP(K257,'prelacion azalea'!E:E,'prelacion azalea'!A:A)</f>
        <v>43</v>
      </c>
      <c r="AM257" t="str">
        <f t="shared" si="3"/>
        <v>('JUSA1','Federal',3373,30,'ORTIZ TUT ROSA MARIA','SUR',43),</v>
      </c>
    </row>
    <row r="258" spans="1:39" x14ac:dyDescent="0.25">
      <c r="A258">
        <v>4038295</v>
      </c>
      <c r="B258">
        <v>15275</v>
      </c>
      <c r="C258">
        <v>1100</v>
      </c>
      <c r="D258" t="s">
        <v>1087</v>
      </c>
      <c r="E258" t="s">
        <v>1175</v>
      </c>
      <c r="F258">
        <v>2315600018</v>
      </c>
      <c r="G258" t="s">
        <v>1176</v>
      </c>
      <c r="H258" t="s">
        <v>1090</v>
      </c>
      <c r="I258" t="s">
        <v>1103</v>
      </c>
      <c r="J258">
        <v>512579</v>
      </c>
      <c r="K258">
        <v>5370</v>
      </c>
      <c r="L258">
        <f>_xlfn.XLOOKUP(K258,BD!C:C,BD!I:I)</f>
        <v>30</v>
      </c>
      <c r="M258" t="s">
        <v>1127</v>
      </c>
      <c r="N258" t="s">
        <v>2099</v>
      </c>
      <c r="O258" t="s">
        <v>2100</v>
      </c>
      <c r="P258" t="s">
        <v>2101</v>
      </c>
      <c r="Q258" t="s">
        <v>1096</v>
      </c>
      <c r="R258" s="86">
        <v>22172.75</v>
      </c>
      <c r="S258" t="s">
        <v>1097</v>
      </c>
      <c r="U258">
        <v>0</v>
      </c>
      <c r="X258">
        <v>202322</v>
      </c>
      <c r="Y258">
        <v>202322</v>
      </c>
      <c r="Z258">
        <v>0</v>
      </c>
      <c r="AA258">
        <v>2.16900617086837E+16</v>
      </c>
      <c r="AB258" t="s">
        <v>1115</v>
      </c>
      <c r="AC258" t="s">
        <v>1108</v>
      </c>
      <c r="AD258">
        <v>1</v>
      </c>
      <c r="AI258" t="s">
        <v>1124</v>
      </c>
      <c r="AJ258" t="s">
        <v>675</v>
      </c>
      <c r="AK258" t="str">
        <f>_xlfn.XLOOKUP(E258,OBSERVACIONES!J:J,OBSERVACIONES!K:K)</f>
        <v>CENTRO</v>
      </c>
      <c r="AL258">
        <f>_xlfn.XLOOKUP(K258,'prelacion azalea'!E:E,'prelacion azalea'!A:A)</f>
        <v>12</v>
      </c>
      <c r="AM258" t="str">
        <f t="shared" si="3"/>
        <v>('JUSA3','Estatal',5370,30,'ORTIZ TUZ REYNA DEL PILAR','CENTRO',12),</v>
      </c>
    </row>
    <row r="259" spans="1:39" x14ac:dyDescent="0.25">
      <c r="A259">
        <v>4038279</v>
      </c>
      <c r="B259">
        <v>15275</v>
      </c>
      <c r="C259">
        <v>1100</v>
      </c>
      <c r="D259" t="s">
        <v>1087</v>
      </c>
      <c r="E259" t="s">
        <v>1088</v>
      </c>
      <c r="F259">
        <v>2315503545</v>
      </c>
      <c r="G259" t="s">
        <v>2102</v>
      </c>
      <c r="H259" t="s">
        <v>1090</v>
      </c>
      <c r="I259" t="s">
        <v>1091</v>
      </c>
      <c r="J259">
        <v>512144</v>
      </c>
      <c r="K259">
        <v>5374</v>
      </c>
      <c r="L259">
        <f>_xlfn.XLOOKUP(K259,BD!C:C,BD!I:I)</f>
        <v>25</v>
      </c>
      <c r="M259" t="s">
        <v>1233</v>
      </c>
      <c r="N259" t="s">
        <v>2103</v>
      </c>
      <c r="O259" t="s">
        <v>2104</v>
      </c>
      <c r="P259" t="s">
        <v>2105</v>
      </c>
      <c r="Q259" t="s">
        <v>1096</v>
      </c>
      <c r="R259" s="86">
        <v>17863.97</v>
      </c>
      <c r="S259" t="s">
        <v>1097</v>
      </c>
      <c r="U259">
        <v>0</v>
      </c>
      <c r="X259">
        <v>202322</v>
      </c>
      <c r="Y259">
        <v>202322</v>
      </c>
      <c r="Z259">
        <v>0</v>
      </c>
      <c r="AA259">
        <v>1.2692015026748E+16</v>
      </c>
      <c r="AB259" t="s">
        <v>1257</v>
      </c>
      <c r="AC259" t="s">
        <v>1099</v>
      </c>
      <c r="AD259">
        <v>1</v>
      </c>
      <c r="AI259" t="s">
        <v>1124</v>
      </c>
      <c r="AJ259" t="s">
        <v>418</v>
      </c>
      <c r="AK259" t="str">
        <f>_xlfn.XLOOKUP(E259,OBSERVACIONES!J:J,OBSERVACIONES!K:K)</f>
        <v>NORTE</v>
      </c>
      <c r="AL259">
        <f>_xlfn.XLOOKUP(K259,'prelacion azalea'!E:E,'prelacion azalea'!A:A)</f>
        <v>31</v>
      </c>
      <c r="AM259" t="str">
        <f t="shared" ref="AM259:AM322" si="4">"('"&amp;E259&amp;"','"&amp;H259&amp;"',"&amp;K259&amp;","&amp;L259&amp;",'"&amp;AJ259&amp;"','"&amp;AK259&amp;"',"&amp;AL259&amp;"),"</f>
        <v>('HGCOZ','Estatal',5374,25,'PALACIO BRAVO ALBERTO ANTONIO','NORTE',31),</v>
      </c>
    </row>
    <row r="260" spans="1:39" x14ac:dyDescent="0.25">
      <c r="A260">
        <v>4037898</v>
      </c>
      <c r="B260">
        <v>15271</v>
      </c>
      <c r="C260">
        <v>1100</v>
      </c>
      <c r="D260" t="s">
        <v>1087</v>
      </c>
      <c r="E260" t="s">
        <v>1154</v>
      </c>
      <c r="F260">
        <v>2315401017</v>
      </c>
      <c r="G260" t="s">
        <v>1829</v>
      </c>
      <c r="H260" t="s">
        <v>1118</v>
      </c>
      <c r="I260">
        <v>420</v>
      </c>
      <c r="J260">
        <v>509640</v>
      </c>
      <c r="K260">
        <v>3412</v>
      </c>
      <c r="L260">
        <f>_xlfn.XLOOKUP(K260,BD!C:C,BD!I:I)</f>
        <v>25</v>
      </c>
      <c r="M260" t="s">
        <v>1030</v>
      </c>
      <c r="N260" t="s">
        <v>2106</v>
      </c>
      <c r="O260" t="s">
        <v>2107</v>
      </c>
      <c r="P260" t="s">
        <v>2108</v>
      </c>
      <c r="Q260" t="s">
        <v>1096</v>
      </c>
      <c r="R260" s="86">
        <v>17648.03</v>
      </c>
      <c r="S260" t="s">
        <v>1097</v>
      </c>
      <c r="U260">
        <v>0</v>
      </c>
      <c r="X260">
        <v>202322</v>
      </c>
      <c r="Y260">
        <v>202322</v>
      </c>
      <c r="Z260">
        <v>0</v>
      </c>
      <c r="AA260">
        <v>1.26900113651776E+16</v>
      </c>
      <c r="AB260" t="s">
        <v>1257</v>
      </c>
      <c r="AC260" t="s">
        <v>1123</v>
      </c>
      <c r="AD260">
        <v>1</v>
      </c>
      <c r="AI260" t="s">
        <v>1124</v>
      </c>
      <c r="AJ260" t="s">
        <v>200</v>
      </c>
      <c r="AK260" t="str">
        <f>_xlfn.XLOOKUP(E260,OBSERVACIONES!J:J,OBSERVACIONES!K:K)</f>
        <v>SUR</v>
      </c>
      <c r="AL260">
        <f>_xlfn.XLOOKUP(K260,'prelacion azalea'!E:E,'prelacion azalea'!A:A)</f>
        <v>55</v>
      </c>
      <c r="AM260" t="str">
        <f t="shared" si="4"/>
        <v>('JUSA1','Federal',3412,25,'PADILLA BELTRAN GERARDO','SUR',55),</v>
      </c>
    </row>
    <row r="261" spans="1:39" x14ac:dyDescent="0.25">
      <c r="A261">
        <v>4038246</v>
      </c>
      <c r="B261">
        <v>15275</v>
      </c>
      <c r="C261">
        <v>1100</v>
      </c>
      <c r="D261" t="s">
        <v>1087</v>
      </c>
      <c r="E261" t="s">
        <v>1125</v>
      </c>
      <c r="F261">
        <v>2315403446</v>
      </c>
      <c r="G261" t="s">
        <v>2109</v>
      </c>
      <c r="H261" t="s">
        <v>1090</v>
      </c>
      <c r="I261" t="s">
        <v>1103</v>
      </c>
      <c r="J261">
        <v>511922</v>
      </c>
      <c r="K261">
        <v>5375</v>
      </c>
      <c r="L261">
        <f>_xlfn.XLOOKUP(K261,BD!C:C,BD!I:I)</f>
        <v>25</v>
      </c>
      <c r="M261" t="s">
        <v>2110</v>
      </c>
      <c r="N261" t="s">
        <v>2111</v>
      </c>
      <c r="O261" t="s">
        <v>2112</v>
      </c>
      <c r="P261" t="s">
        <v>2113</v>
      </c>
      <c r="Q261" t="s">
        <v>1096</v>
      </c>
      <c r="R261" s="86">
        <v>17864.03</v>
      </c>
      <c r="S261" t="s">
        <v>1097</v>
      </c>
      <c r="U261">
        <v>0</v>
      </c>
      <c r="X261">
        <v>202322</v>
      </c>
      <c r="Y261">
        <v>202322</v>
      </c>
      <c r="Z261">
        <v>0</v>
      </c>
      <c r="AA261">
        <v>1.46905653160116E+16</v>
      </c>
      <c r="AB261" t="s">
        <v>1098</v>
      </c>
      <c r="AC261" t="s">
        <v>1108</v>
      </c>
      <c r="AD261">
        <v>1</v>
      </c>
      <c r="AI261" t="s">
        <v>1124</v>
      </c>
      <c r="AJ261" t="s">
        <v>310</v>
      </c>
      <c r="AK261" t="str">
        <f>_xlfn.XLOOKUP(E261,OBSERVACIONES!J:J,OBSERVACIONES!K:K)</f>
        <v>SUR</v>
      </c>
      <c r="AL261">
        <f>_xlfn.XLOOKUP(K261,'prelacion azalea'!E:E,'prelacion azalea'!A:A)</f>
        <v>20</v>
      </c>
      <c r="AM261" t="str">
        <f t="shared" si="4"/>
        <v>('HGCHE','Estatal',5375,25,'PADILLA BASULTO LINDA MARGARITA DEL ROSARIO','SUR',20),</v>
      </c>
    </row>
    <row r="262" spans="1:39" x14ac:dyDescent="0.25">
      <c r="A262">
        <v>4038009</v>
      </c>
      <c r="B262">
        <v>15271</v>
      </c>
      <c r="C262">
        <v>1100</v>
      </c>
      <c r="D262" t="s">
        <v>1087</v>
      </c>
      <c r="E262" t="s">
        <v>1131</v>
      </c>
      <c r="F262">
        <v>2315501002</v>
      </c>
      <c r="G262" t="s">
        <v>2114</v>
      </c>
      <c r="H262" t="s">
        <v>1118</v>
      </c>
      <c r="I262">
        <v>420</v>
      </c>
      <c r="J262">
        <v>510105</v>
      </c>
      <c r="K262">
        <v>3426</v>
      </c>
      <c r="L262">
        <f>_xlfn.XLOOKUP(K262,BD!C:C,BD!I:I)</f>
        <v>45</v>
      </c>
      <c r="M262" t="s">
        <v>1193</v>
      </c>
      <c r="N262" t="s">
        <v>2115</v>
      </c>
      <c r="O262" t="s">
        <v>2116</v>
      </c>
      <c r="P262" t="s">
        <v>2117</v>
      </c>
      <c r="Q262" t="s">
        <v>1096</v>
      </c>
      <c r="R262" s="86">
        <v>48532.06</v>
      </c>
      <c r="S262" t="s">
        <v>1097</v>
      </c>
      <c r="U262">
        <v>0</v>
      </c>
      <c r="X262">
        <v>202322</v>
      </c>
      <c r="Y262">
        <v>202322</v>
      </c>
      <c r="Z262">
        <v>0</v>
      </c>
      <c r="AA262">
        <v>1.46915652834184E+16</v>
      </c>
      <c r="AB262" t="s">
        <v>1098</v>
      </c>
      <c r="AC262" t="s">
        <v>1123</v>
      </c>
      <c r="AD262">
        <v>1</v>
      </c>
      <c r="AI262" t="s">
        <v>1124</v>
      </c>
      <c r="AJ262" t="s">
        <v>873</v>
      </c>
      <c r="AK262" t="str">
        <f>_xlfn.XLOOKUP(E262,OBSERVACIONES!J:J,OBSERVACIONES!K:K)</f>
        <v>NORTE</v>
      </c>
      <c r="AL262">
        <f>_xlfn.XLOOKUP(K262,'prelacion azalea'!E:E,'prelacion azalea'!A:A)</f>
        <v>6</v>
      </c>
      <c r="AM262" t="str">
        <f t="shared" si="4"/>
        <v>('JUSA2','Federal',3426,45,'PADILLA CETINA MARGARITA','NORTE',6),</v>
      </c>
    </row>
    <row r="263" spans="1:39" x14ac:dyDescent="0.25">
      <c r="A263">
        <v>4037882</v>
      </c>
      <c r="B263">
        <v>15271</v>
      </c>
      <c r="C263">
        <v>1100</v>
      </c>
      <c r="D263" t="s">
        <v>1087</v>
      </c>
      <c r="E263" t="s">
        <v>1154</v>
      </c>
      <c r="F263">
        <v>2315400027</v>
      </c>
      <c r="G263" t="s">
        <v>2118</v>
      </c>
      <c r="H263" t="s">
        <v>1118</v>
      </c>
      <c r="I263">
        <v>420</v>
      </c>
      <c r="J263">
        <v>511242</v>
      </c>
      <c r="K263">
        <v>3460</v>
      </c>
      <c r="L263">
        <f>_xlfn.XLOOKUP(K263,BD!C:C,BD!I:I)</f>
        <v>20</v>
      </c>
      <c r="M263" t="s">
        <v>1233</v>
      </c>
      <c r="N263" t="s">
        <v>2119</v>
      </c>
      <c r="O263" t="s">
        <v>2120</v>
      </c>
      <c r="P263" t="s">
        <v>2121</v>
      </c>
      <c r="Q263" t="s">
        <v>1096</v>
      </c>
      <c r="R263" s="86">
        <v>13397.97</v>
      </c>
      <c r="S263" t="s">
        <v>1097</v>
      </c>
      <c r="U263">
        <v>0</v>
      </c>
      <c r="X263">
        <v>202322</v>
      </c>
      <c r="Y263">
        <v>202322</v>
      </c>
      <c r="Z263">
        <v>0</v>
      </c>
      <c r="AA263">
        <v>2.16900637432331E+16</v>
      </c>
      <c r="AB263" t="s">
        <v>1115</v>
      </c>
      <c r="AC263" t="s">
        <v>1207</v>
      </c>
      <c r="AD263">
        <v>1</v>
      </c>
      <c r="AI263" t="s">
        <v>1124</v>
      </c>
      <c r="AJ263" t="s">
        <v>36</v>
      </c>
      <c r="AK263" t="str">
        <f>_xlfn.XLOOKUP(E263,OBSERVACIONES!J:J,OBSERVACIONES!K:K)</f>
        <v>SUR</v>
      </c>
      <c r="AL263">
        <f>_xlfn.XLOOKUP(K263,'prelacion azalea'!E:E,'prelacion azalea'!A:A)</f>
        <v>13</v>
      </c>
      <c r="AM263" t="str">
        <f t="shared" si="4"/>
        <v>('JUSA1','Federal',3460,20,'PACHECO MARTIN SILVIA DEL CARMEN','SUR',13),</v>
      </c>
    </row>
    <row r="264" spans="1:39" x14ac:dyDescent="0.25">
      <c r="A264">
        <v>4038225</v>
      </c>
      <c r="B264">
        <v>15275</v>
      </c>
      <c r="C264">
        <v>1100</v>
      </c>
      <c r="D264" t="s">
        <v>1087</v>
      </c>
      <c r="E264" t="s">
        <v>1319</v>
      </c>
      <c r="F264">
        <v>2315403346</v>
      </c>
      <c r="G264" t="s">
        <v>1428</v>
      </c>
      <c r="H264" t="s">
        <v>1090</v>
      </c>
      <c r="I264" t="s">
        <v>1103</v>
      </c>
      <c r="J264">
        <v>511830</v>
      </c>
      <c r="K264">
        <v>5380</v>
      </c>
      <c r="L264">
        <f>_xlfn.XLOOKUP(K264,BD!C:C,BD!I:I)</f>
        <v>30</v>
      </c>
      <c r="M264" t="s">
        <v>1193</v>
      </c>
      <c r="N264" t="s">
        <v>2122</v>
      </c>
      <c r="O264" t="s">
        <v>2123</v>
      </c>
      <c r="P264" t="s">
        <v>2124</v>
      </c>
      <c r="Q264" t="s">
        <v>1096</v>
      </c>
      <c r="R264" s="86">
        <v>22060.01</v>
      </c>
      <c r="S264" t="s">
        <v>1097</v>
      </c>
      <c r="U264">
        <v>0</v>
      </c>
      <c r="X264">
        <v>202322</v>
      </c>
      <c r="Y264">
        <v>202322</v>
      </c>
      <c r="Z264">
        <v>0</v>
      </c>
      <c r="AA264">
        <v>1.46905653160201E+16</v>
      </c>
      <c r="AB264" t="s">
        <v>1098</v>
      </c>
      <c r="AC264" t="s">
        <v>1108</v>
      </c>
      <c r="AD264">
        <v>1</v>
      </c>
      <c r="AI264" t="s">
        <v>1124</v>
      </c>
      <c r="AJ264" t="s">
        <v>671</v>
      </c>
      <c r="AK264" t="str">
        <f>_xlfn.XLOOKUP(E264,OBSERVACIONES!J:J,OBSERVACIONES!K:K)</f>
        <v>SUR</v>
      </c>
      <c r="AL264">
        <f>_xlfn.XLOOKUP(K264,'prelacion azalea'!E:E,'prelacion azalea'!A:A)</f>
        <v>6</v>
      </c>
      <c r="AM264" t="str">
        <f t="shared" si="4"/>
        <v>('HMIMO','Estatal',5380,30,'PALOMO TUYUB ROQUE JAVIER','SUR',6),</v>
      </c>
    </row>
    <row r="265" spans="1:39" x14ac:dyDescent="0.25">
      <c r="A265">
        <v>4038226</v>
      </c>
      <c r="B265">
        <v>15275</v>
      </c>
      <c r="C265">
        <v>1100</v>
      </c>
      <c r="D265" t="s">
        <v>1087</v>
      </c>
      <c r="E265" t="s">
        <v>1319</v>
      </c>
      <c r="F265">
        <v>2315403346</v>
      </c>
      <c r="G265" t="s">
        <v>1428</v>
      </c>
      <c r="H265" t="s">
        <v>1090</v>
      </c>
      <c r="I265" t="s">
        <v>1091</v>
      </c>
      <c r="J265">
        <v>511806</v>
      </c>
      <c r="K265">
        <v>5383</v>
      </c>
      <c r="L265">
        <f>_xlfn.XLOOKUP(K265,BD!C:C,BD!I:I)</f>
        <v>25</v>
      </c>
      <c r="M265" t="s">
        <v>1127</v>
      </c>
      <c r="N265" t="s">
        <v>2125</v>
      </c>
      <c r="O265" t="s">
        <v>2126</v>
      </c>
      <c r="P265" t="s">
        <v>2127</v>
      </c>
      <c r="Q265" t="s">
        <v>1096</v>
      </c>
      <c r="R265" s="86">
        <v>17760.71</v>
      </c>
      <c r="S265" t="s">
        <v>1097</v>
      </c>
      <c r="U265">
        <v>0</v>
      </c>
      <c r="X265">
        <v>202322</v>
      </c>
      <c r="Y265">
        <v>202322</v>
      </c>
      <c r="Z265">
        <v>0</v>
      </c>
      <c r="AA265">
        <v>2.16900617086832E+16</v>
      </c>
      <c r="AB265" t="s">
        <v>1115</v>
      </c>
      <c r="AC265" t="s">
        <v>1099</v>
      </c>
      <c r="AD265">
        <v>1</v>
      </c>
      <c r="AI265" t="s">
        <v>1124</v>
      </c>
      <c r="AJ265" t="s">
        <v>430</v>
      </c>
      <c r="AK265" t="str">
        <f>_xlfn.XLOOKUP(E265,OBSERVACIONES!J:J,OBSERVACIONES!K:K)</f>
        <v>SUR</v>
      </c>
      <c r="AL265">
        <f>_xlfn.XLOOKUP(K265,'prelacion azalea'!E:E,'prelacion azalea'!A:A)</f>
        <v>55</v>
      </c>
      <c r="AM265" t="str">
        <f t="shared" si="4"/>
        <v>('HMIMO','Estatal',5383,25,'PEREZ ARANDA LEIDY','SUR',55),</v>
      </c>
    </row>
    <row r="266" spans="1:39" x14ac:dyDescent="0.25">
      <c r="A266">
        <v>4038277</v>
      </c>
      <c r="B266">
        <v>15275</v>
      </c>
      <c r="C266">
        <v>1100</v>
      </c>
      <c r="D266" t="s">
        <v>1087</v>
      </c>
      <c r="E266" t="s">
        <v>1088</v>
      </c>
      <c r="F266">
        <v>2315503520</v>
      </c>
      <c r="G266" t="s">
        <v>2128</v>
      </c>
      <c r="H266" t="s">
        <v>1090</v>
      </c>
      <c r="I266" t="s">
        <v>1103</v>
      </c>
      <c r="J266">
        <v>511914</v>
      </c>
      <c r="K266">
        <v>5386</v>
      </c>
      <c r="L266">
        <f>_xlfn.XLOOKUP(K266,BD!C:C,BD!I:I)</f>
        <v>25</v>
      </c>
      <c r="M266" t="s">
        <v>1321</v>
      </c>
      <c r="N266" t="s">
        <v>2129</v>
      </c>
      <c r="O266" t="s">
        <v>2130</v>
      </c>
      <c r="P266" t="s">
        <v>2131</v>
      </c>
      <c r="Q266" t="s">
        <v>1096</v>
      </c>
      <c r="R266" s="86">
        <v>17863.97</v>
      </c>
      <c r="S266" t="s">
        <v>1097</v>
      </c>
      <c r="U266">
        <v>0</v>
      </c>
      <c r="X266">
        <v>202322</v>
      </c>
      <c r="Y266">
        <v>202322</v>
      </c>
      <c r="Z266">
        <v>0</v>
      </c>
      <c r="AA266">
        <v>1.46925653160219E+16</v>
      </c>
      <c r="AB266" t="s">
        <v>1098</v>
      </c>
      <c r="AC266" t="s">
        <v>1108</v>
      </c>
      <c r="AD266">
        <v>1</v>
      </c>
      <c r="AI266" t="s">
        <v>1124</v>
      </c>
      <c r="AJ266" t="s">
        <v>314</v>
      </c>
      <c r="AK266" t="str">
        <f>_xlfn.XLOOKUP(E266,OBSERVACIONES!J:J,OBSERVACIONES!K:K)</f>
        <v>NORTE</v>
      </c>
      <c r="AL266">
        <f>_xlfn.XLOOKUP(K266,'prelacion azalea'!E:E,'prelacion azalea'!A:A)</f>
        <v>29</v>
      </c>
      <c r="AM266" t="str">
        <f t="shared" si="4"/>
        <v>('HGCOZ','Estatal',5386,25,'PEREZ CUPUL ARACELY','NORTE',29),</v>
      </c>
    </row>
    <row r="267" spans="1:39" x14ac:dyDescent="0.25">
      <c r="A267">
        <v>4038263</v>
      </c>
      <c r="B267">
        <v>15275</v>
      </c>
      <c r="C267">
        <v>1100</v>
      </c>
      <c r="D267" t="s">
        <v>1087</v>
      </c>
      <c r="E267" t="s">
        <v>1131</v>
      </c>
      <c r="F267">
        <v>2315502006</v>
      </c>
      <c r="G267" t="s">
        <v>2132</v>
      </c>
      <c r="H267" t="s">
        <v>1090</v>
      </c>
      <c r="I267" t="s">
        <v>1091</v>
      </c>
      <c r="J267">
        <v>511758</v>
      </c>
      <c r="K267">
        <v>5387</v>
      </c>
      <c r="L267">
        <f>_xlfn.XLOOKUP(K267,BD!C:C,BD!I:I)</f>
        <v>25</v>
      </c>
      <c r="M267" t="s">
        <v>1111</v>
      </c>
      <c r="N267" t="s">
        <v>2133</v>
      </c>
      <c r="O267" t="s">
        <v>2134</v>
      </c>
      <c r="P267" t="s">
        <v>2135</v>
      </c>
      <c r="Q267" t="s">
        <v>1096</v>
      </c>
      <c r="R267" s="86">
        <v>17648.03</v>
      </c>
      <c r="S267" t="s">
        <v>1097</v>
      </c>
      <c r="U267">
        <v>0</v>
      </c>
      <c r="X267">
        <v>202322</v>
      </c>
      <c r="Y267">
        <v>202322</v>
      </c>
      <c r="Z267">
        <v>0</v>
      </c>
      <c r="AA267">
        <v>1.46915653160224E+16</v>
      </c>
      <c r="AB267" t="s">
        <v>1098</v>
      </c>
      <c r="AC267" t="s">
        <v>1099</v>
      </c>
      <c r="AD267">
        <v>1</v>
      </c>
      <c r="AI267" t="s">
        <v>1124</v>
      </c>
      <c r="AJ267" t="s">
        <v>480</v>
      </c>
      <c r="AK267" t="str">
        <f>_xlfn.XLOOKUP(E267,OBSERVACIONES!J:J,OBSERVACIONES!K:K)</f>
        <v>NORTE</v>
      </c>
      <c r="AL267">
        <f>_xlfn.XLOOKUP(K267,'prelacion azalea'!E:E,'prelacion azalea'!A:A)</f>
        <v>88</v>
      </c>
      <c r="AM267" t="str">
        <f t="shared" si="4"/>
        <v>('JUSA2','Estatal',5387,25,'PEREZ CASAREZ FANY YESMIN','NORTE',88),</v>
      </c>
    </row>
    <row r="268" spans="1:39" x14ac:dyDescent="0.25">
      <c r="A268">
        <v>4038257</v>
      </c>
      <c r="B268">
        <v>15275</v>
      </c>
      <c r="C268">
        <v>1100</v>
      </c>
      <c r="D268" t="s">
        <v>1087</v>
      </c>
      <c r="E268" t="s">
        <v>1131</v>
      </c>
      <c r="F268">
        <v>2315500384</v>
      </c>
      <c r="G268" t="s">
        <v>1874</v>
      </c>
      <c r="H268" t="s">
        <v>1090</v>
      </c>
      <c r="I268" t="s">
        <v>1091</v>
      </c>
      <c r="J268">
        <v>511927</v>
      </c>
      <c r="K268">
        <v>5389</v>
      </c>
      <c r="L268">
        <f>_xlfn.XLOOKUP(K268,BD!C:C,BD!I:I)</f>
        <v>25</v>
      </c>
      <c r="M268" t="s">
        <v>1335</v>
      </c>
      <c r="N268" t="s">
        <v>2136</v>
      </c>
      <c r="O268" t="s">
        <v>2137</v>
      </c>
      <c r="P268" t="s">
        <v>2138</v>
      </c>
      <c r="Q268" t="s">
        <v>1096</v>
      </c>
      <c r="R268" s="86">
        <v>17864.03</v>
      </c>
      <c r="S268" t="s">
        <v>1097</v>
      </c>
      <c r="U268">
        <v>0</v>
      </c>
      <c r="X268">
        <v>202322</v>
      </c>
      <c r="Y268">
        <v>202322</v>
      </c>
      <c r="Z268">
        <v>0</v>
      </c>
      <c r="AA268">
        <v>1.46915653160226E+16</v>
      </c>
      <c r="AB268" t="s">
        <v>1098</v>
      </c>
      <c r="AC268" t="s">
        <v>1099</v>
      </c>
      <c r="AD268">
        <v>1</v>
      </c>
      <c r="AI268" t="s">
        <v>1124</v>
      </c>
      <c r="AJ268" t="s">
        <v>482</v>
      </c>
      <c r="AK268" t="str">
        <f>_xlfn.XLOOKUP(E268,OBSERVACIONES!J:J,OBSERVACIONES!K:K)</f>
        <v>NORTE</v>
      </c>
      <c r="AL268">
        <f>_xlfn.XLOOKUP(K268,'prelacion azalea'!E:E,'prelacion azalea'!A:A)</f>
        <v>89</v>
      </c>
      <c r="AM268" t="str">
        <f t="shared" si="4"/>
        <v>('JUSA2','Estatal',5389,25,'PEREZ CAMPOS GLORIA ALICIA','NORTE',89),</v>
      </c>
    </row>
    <row r="269" spans="1:39" x14ac:dyDescent="0.25">
      <c r="A269">
        <v>4038107</v>
      </c>
      <c r="B269">
        <v>15271</v>
      </c>
      <c r="C269">
        <v>1100</v>
      </c>
      <c r="D269" t="s">
        <v>1087</v>
      </c>
      <c r="E269" t="s">
        <v>1175</v>
      </c>
      <c r="F269">
        <v>2315602001</v>
      </c>
      <c r="G269" t="s">
        <v>2139</v>
      </c>
      <c r="H269" t="s">
        <v>1118</v>
      </c>
      <c r="I269">
        <v>420</v>
      </c>
      <c r="J269">
        <v>510201</v>
      </c>
      <c r="K269">
        <v>3520</v>
      </c>
      <c r="L269">
        <f>_xlfn.XLOOKUP(K269,BD!C:C,BD!I:I)</f>
        <v>25</v>
      </c>
      <c r="M269" t="s">
        <v>1193</v>
      </c>
      <c r="N269" t="s">
        <v>2140</v>
      </c>
      <c r="O269" t="s">
        <v>2141</v>
      </c>
      <c r="P269" t="s">
        <v>2142</v>
      </c>
      <c r="Q269" t="s">
        <v>1096</v>
      </c>
      <c r="R269" s="86">
        <v>17648.03</v>
      </c>
      <c r="S269" t="s">
        <v>1097</v>
      </c>
      <c r="U269">
        <v>0</v>
      </c>
      <c r="X269">
        <v>202322</v>
      </c>
      <c r="Y269">
        <v>202322</v>
      </c>
      <c r="Z269">
        <v>0</v>
      </c>
      <c r="AA269">
        <v>1.26900156363537E+16</v>
      </c>
      <c r="AB269" t="s">
        <v>1257</v>
      </c>
      <c r="AC269" t="s">
        <v>1123</v>
      </c>
      <c r="AD269">
        <v>1</v>
      </c>
      <c r="AI269" t="s">
        <v>1124</v>
      </c>
      <c r="AJ269" t="s">
        <v>257</v>
      </c>
      <c r="AK269" t="str">
        <f>_xlfn.XLOOKUP(E269,OBSERVACIONES!J:J,OBSERVACIONES!K:K)</f>
        <v>CENTRO</v>
      </c>
      <c r="AL269">
        <f>_xlfn.XLOOKUP(K269,'prelacion azalea'!E:E,'prelacion azalea'!A:A)</f>
        <v>84</v>
      </c>
      <c r="AM269" t="str">
        <f t="shared" si="4"/>
        <v>('JUSA3','Federal',3520,25,'PECH CRUZ MARIA NATALIA','CENTRO',84),</v>
      </c>
    </row>
    <row r="270" spans="1:39" x14ac:dyDescent="0.25">
      <c r="A270">
        <v>4038265</v>
      </c>
      <c r="B270">
        <v>15275</v>
      </c>
      <c r="C270">
        <v>1100</v>
      </c>
      <c r="D270" t="s">
        <v>1087</v>
      </c>
      <c r="E270" t="s">
        <v>1131</v>
      </c>
      <c r="F270">
        <v>2315502011</v>
      </c>
      <c r="G270" t="s">
        <v>2143</v>
      </c>
      <c r="H270" t="s">
        <v>1090</v>
      </c>
      <c r="I270" t="s">
        <v>1091</v>
      </c>
      <c r="J270">
        <v>511928</v>
      </c>
      <c r="K270">
        <v>5390</v>
      </c>
      <c r="L270">
        <f>_xlfn.XLOOKUP(K270,BD!C:C,BD!I:I)</f>
        <v>25</v>
      </c>
      <c r="M270" t="s">
        <v>1335</v>
      </c>
      <c r="N270" t="s">
        <v>2144</v>
      </c>
      <c r="O270" t="s">
        <v>2145</v>
      </c>
      <c r="P270" t="s">
        <v>2146</v>
      </c>
      <c r="Q270" t="s">
        <v>1096</v>
      </c>
      <c r="R270" s="86">
        <v>17864.03</v>
      </c>
      <c r="S270" t="s">
        <v>1097</v>
      </c>
      <c r="U270">
        <v>0</v>
      </c>
      <c r="X270">
        <v>202322</v>
      </c>
      <c r="Y270">
        <v>202322</v>
      </c>
      <c r="Z270">
        <v>0</v>
      </c>
      <c r="AA270">
        <v>1.46915653160234E+16</v>
      </c>
      <c r="AB270" t="s">
        <v>1098</v>
      </c>
      <c r="AC270" t="s">
        <v>1099</v>
      </c>
      <c r="AD270">
        <v>1</v>
      </c>
      <c r="AI270" t="s">
        <v>1124</v>
      </c>
      <c r="AJ270" t="s">
        <v>484</v>
      </c>
      <c r="AK270" t="str">
        <f>_xlfn.XLOOKUP(E270,OBSERVACIONES!J:J,OBSERVACIONES!K:K)</f>
        <v>NORTE</v>
      </c>
      <c r="AL270">
        <f>_xlfn.XLOOKUP(K270,'prelacion azalea'!E:E,'prelacion azalea'!A:A)</f>
        <v>90</v>
      </c>
      <c r="AM270" t="str">
        <f t="shared" si="4"/>
        <v>('JUSA2','Estatal',5390,25,'PECH CASTILLO SANTIAGO','NORTE',90),</v>
      </c>
    </row>
    <row r="271" spans="1:39" x14ac:dyDescent="0.25">
      <c r="A271">
        <v>4038037</v>
      </c>
      <c r="B271">
        <v>15271</v>
      </c>
      <c r="C271">
        <v>1100</v>
      </c>
      <c r="D271" t="s">
        <v>1087</v>
      </c>
      <c r="E271" t="s">
        <v>1088</v>
      </c>
      <c r="F271">
        <v>2315503514</v>
      </c>
      <c r="G271" t="s">
        <v>2147</v>
      </c>
      <c r="H271" t="s">
        <v>1118</v>
      </c>
      <c r="I271">
        <v>420</v>
      </c>
      <c r="J271">
        <v>510001</v>
      </c>
      <c r="K271">
        <v>3534</v>
      </c>
      <c r="L271">
        <f>_xlfn.XLOOKUP(K271,BD!C:C,BD!I:I)</f>
        <v>35</v>
      </c>
      <c r="M271" t="s">
        <v>1242</v>
      </c>
      <c r="N271" t="s">
        <v>2148</v>
      </c>
      <c r="O271" t="s">
        <v>2149</v>
      </c>
      <c r="P271" t="s">
        <v>2150</v>
      </c>
      <c r="Q271" t="s">
        <v>1096</v>
      </c>
      <c r="R271" s="86">
        <v>26472.05</v>
      </c>
      <c r="S271" t="s">
        <v>1097</v>
      </c>
      <c r="U271">
        <v>0</v>
      </c>
      <c r="X271">
        <v>202322</v>
      </c>
      <c r="Y271">
        <v>202322</v>
      </c>
      <c r="Z271">
        <v>0</v>
      </c>
      <c r="AA271">
        <v>1.46925652834814E+16</v>
      </c>
      <c r="AB271" t="s">
        <v>1098</v>
      </c>
      <c r="AC271" t="s">
        <v>1123</v>
      </c>
      <c r="AD271">
        <v>1</v>
      </c>
      <c r="AI271" t="s">
        <v>1124</v>
      </c>
      <c r="AJ271" t="s">
        <v>741</v>
      </c>
      <c r="AK271" t="str">
        <f>_xlfn.XLOOKUP(E271,OBSERVACIONES!J:J,OBSERVACIONES!K:K)</f>
        <v>NORTE</v>
      </c>
      <c r="AL271">
        <f>_xlfn.XLOOKUP(K271,'prelacion azalea'!E:E,'prelacion azalea'!A:A)</f>
        <v>27</v>
      </c>
      <c r="AM271" t="str">
        <f t="shared" si="4"/>
        <v>('HGCOZ','Federal',3534,35,'PEREZ  ELIZABETH','NORTE',27),</v>
      </c>
    </row>
    <row r="272" spans="1:39" x14ac:dyDescent="0.25">
      <c r="A272">
        <v>4038299</v>
      </c>
      <c r="B272">
        <v>15275</v>
      </c>
      <c r="C272">
        <v>1100</v>
      </c>
      <c r="D272" t="s">
        <v>1087</v>
      </c>
      <c r="E272" t="s">
        <v>1175</v>
      </c>
      <c r="F272">
        <v>2315601011</v>
      </c>
      <c r="G272" t="s">
        <v>2151</v>
      </c>
      <c r="H272" t="s">
        <v>1090</v>
      </c>
      <c r="I272" t="s">
        <v>1091</v>
      </c>
      <c r="J272">
        <v>511696</v>
      </c>
      <c r="K272">
        <v>5393</v>
      </c>
      <c r="L272">
        <f>_xlfn.XLOOKUP(K272,BD!C:C,BD!I:I)</f>
        <v>25</v>
      </c>
      <c r="M272" t="s">
        <v>1030</v>
      </c>
      <c r="N272" t="s">
        <v>2152</v>
      </c>
      <c r="O272" t="s">
        <v>2153</v>
      </c>
      <c r="P272" t="s">
        <v>2154</v>
      </c>
      <c r="Q272" t="s">
        <v>1096</v>
      </c>
      <c r="R272" s="86">
        <v>17648.03</v>
      </c>
      <c r="S272" t="s">
        <v>1097</v>
      </c>
      <c r="U272">
        <v>0</v>
      </c>
      <c r="X272">
        <v>202322</v>
      </c>
      <c r="Y272">
        <v>202322</v>
      </c>
      <c r="Z272">
        <v>0</v>
      </c>
      <c r="AA272">
        <v>2.1690061708683E+16</v>
      </c>
      <c r="AB272" t="s">
        <v>1115</v>
      </c>
      <c r="AC272" t="s">
        <v>1212</v>
      </c>
      <c r="AD272">
        <v>1</v>
      </c>
      <c r="AI272" t="s">
        <v>1124</v>
      </c>
      <c r="AJ272" t="s">
        <v>507</v>
      </c>
      <c r="AK272" t="str">
        <f>_xlfn.XLOOKUP(E272,OBSERVACIONES!J:J,OBSERVACIONES!K:K)</f>
        <v>CENTRO</v>
      </c>
      <c r="AL272">
        <f>_xlfn.XLOOKUP(K272,'prelacion azalea'!E:E,'prelacion azalea'!A:A)</f>
        <v>101</v>
      </c>
      <c r="AM272" t="str">
        <f t="shared" si="4"/>
        <v>('JUSA3','Estatal',5393,25,'PEREZ LOPEZ PEDRO FRANCISCO','CENTRO',101),</v>
      </c>
    </row>
    <row r="273" spans="1:39" x14ac:dyDescent="0.25">
      <c r="A273">
        <v>4037860</v>
      </c>
      <c r="B273">
        <v>15271</v>
      </c>
      <c r="C273">
        <v>1100</v>
      </c>
      <c r="D273" t="s">
        <v>1087</v>
      </c>
      <c r="E273" t="s">
        <v>1101</v>
      </c>
      <c r="F273">
        <v>2315010200</v>
      </c>
      <c r="G273" t="s">
        <v>2155</v>
      </c>
      <c r="H273" t="s">
        <v>1118</v>
      </c>
      <c r="I273">
        <v>420</v>
      </c>
      <c r="J273">
        <v>511014</v>
      </c>
      <c r="K273">
        <v>3578</v>
      </c>
      <c r="L273">
        <f>_xlfn.XLOOKUP(K273,BD!C:C,BD!I:I)</f>
        <v>35</v>
      </c>
      <c r="M273" t="s">
        <v>1198</v>
      </c>
      <c r="N273" t="s">
        <v>2156</v>
      </c>
      <c r="O273" t="s">
        <v>2157</v>
      </c>
      <c r="P273" t="s">
        <v>2158</v>
      </c>
      <c r="Q273" t="s">
        <v>1096</v>
      </c>
      <c r="R273" s="86">
        <v>26796.05</v>
      </c>
      <c r="S273" t="s">
        <v>1097</v>
      </c>
      <c r="U273">
        <v>0</v>
      </c>
      <c r="X273">
        <v>202322</v>
      </c>
      <c r="Y273">
        <v>202322</v>
      </c>
      <c r="Z273">
        <v>0</v>
      </c>
      <c r="AA273">
        <v>1.46905652834593E+16</v>
      </c>
      <c r="AB273" t="s">
        <v>1098</v>
      </c>
      <c r="AC273" t="s">
        <v>1202</v>
      </c>
      <c r="AD273">
        <v>1</v>
      </c>
      <c r="AI273" t="s">
        <v>1124</v>
      </c>
      <c r="AJ273" t="s">
        <v>829</v>
      </c>
      <c r="AK273" t="str">
        <f>_xlfn.XLOOKUP(E273,OBSERVACIONES!J:J,OBSERVACIONES!K:K)</f>
        <v>SUR</v>
      </c>
      <c r="AL273">
        <f>_xlfn.XLOOKUP(K273,'prelacion azalea'!E:E,'prelacion azalea'!A:A)</f>
        <v>71</v>
      </c>
      <c r="AM273" t="str">
        <f t="shared" si="4"/>
        <v>('OFCEN','Federal',3578,35,'PEREZ MUÑOZ DAVID GASTON IV','SUR',71),</v>
      </c>
    </row>
    <row r="274" spans="1:39" x14ac:dyDescent="0.25">
      <c r="A274">
        <v>4037975</v>
      </c>
      <c r="B274">
        <v>15271</v>
      </c>
      <c r="C274">
        <v>1100</v>
      </c>
      <c r="D274" t="s">
        <v>1087</v>
      </c>
      <c r="E274" t="s">
        <v>1125</v>
      </c>
      <c r="F274">
        <v>2315403439</v>
      </c>
      <c r="G274" t="s">
        <v>2159</v>
      </c>
      <c r="H274" t="s">
        <v>1118</v>
      </c>
      <c r="I274">
        <v>420</v>
      </c>
      <c r="J274">
        <v>511184</v>
      </c>
      <c r="K274">
        <v>3609</v>
      </c>
      <c r="L274">
        <f>_xlfn.XLOOKUP(K274,BD!C:C,BD!I:I)</f>
        <v>25</v>
      </c>
      <c r="M274" t="s">
        <v>1092</v>
      </c>
      <c r="N274" t="s">
        <v>2160</v>
      </c>
      <c r="O274" t="s">
        <v>2161</v>
      </c>
      <c r="P274" t="s">
        <v>2162</v>
      </c>
      <c r="Q274" t="s">
        <v>1096</v>
      </c>
      <c r="R274" s="86">
        <v>17863.97</v>
      </c>
      <c r="S274" t="s">
        <v>1097</v>
      </c>
      <c r="U274">
        <v>0</v>
      </c>
      <c r="X274">
        <v>202322</v>
      </c>
      <c r="Y274">
        <v>202322</v>
      </c>
      <c r="Z274">
        <v>0</v>
      </c>
      <c r="AA274">
        <v>1.46905652834677E+16</v>
      </c>
      <c r="AB274" t="s">
        <v>1098</v>
      </c>
      <c r="AC274" t="s">
        <v>1123</v>
      </c>
      <c r="AD274">
        <v>1</v>
      </c>
      <c r="AI274" t="s">
        <v>1124</v>
      </c>
      <c r="AJ274" t="s">
        <v>140</v>
      </c>
      <c r="AK274" t="str">
        <f>_xlfn.XLOOKUP(E274,OBSERVACIONES!J:J,OBSERVACIONES!K:K)</f>
        <v>SUR</v>
      </c>
      <c r="AL274">
        <f>_xlfn.XLOOKUP(K274,'prelacion azalea'!E:E,'prelacion azalea'!A:A)</f>
        <v>27</v>
      </c>
      <c r="AM274" t="str">
        <f t="shared" si="4"/>
        <v>('HGCHE','Federal',3609,25,'PEREZ PECH MARTHA IVVONE','SUR',27),</v>
      </c>
    </row>
    <row r="275" spans="1:39" x14ac:dyDescent="0.25">
      <c r="A275">
        <v>4038213</v>
      </c>
      <c r="B275">
        <v>15275</v>
      </c>
      <c r="C275">
        <v>1100</v>
      </c>
      <c r="D275" t="s">
        <v>1087</v>
      </c>
      <c r="E275" t="s">
        <v>1319</v>
      </c>
      <c r="F275">
        <v>2315403311</v>
      </c>
      <c r="G275" t="s">
        <v>2163</v>
      </c>
      <c r="H275" t="s">
        <v>1090</v>
      </c>
      <c r="I275" t="s">
        <v>1103</v>
      </c>
      <c r="J275">
        <v>511894</v>
      </c>
      <c r="K275">
        <v>5398</v>
      </c>
      <c r="L275">
        <f>_xlfn.XLOOKUP(K275,BD!C:C,BD!I:I)</f>
        <v>25</v>
      </c>
      <c r="M275" t="s">
        <v>2164</v>
      </c>
      <c r="N275" t="s">
        <v>2165</v>
      </c>
      <c r="O275" t="s">
        <v>2166</v>
      </c>
      <c r="P275" t="s">
        <v>2167</v>
      </c>
      <c r="Q275" t="s">
        <v>1096</v>
      </c>
      <c r="R275" s="86">
        <v>17863.97</v>
      </c>
      <c r="S275" t="s">
        <v>1097</v>
      </c>
      <c r="U275">
        <v>0</v>
      </c>
      <c r="X275">
        <v>202322</v>
      </c>
      <c r="Y275">
        <v>202322</v>
      </c>
      <c r="Z275">
        <v>0</v>
      </c>
      <c r="AA275">
        <v>1.46905653160325E+16</v>
      </c>
      <c r="AB275" t="s">
        <v>1098</v>
      </c>
      <c r="AC275" t="s">
        <v>1108</v>
      </c>
      <c r="AD275">
        <v>1</v>
      </c>
      <c r="AI275" t="s">
        <v>1124</v>
      </c>
      <c r="AJ275" t="s">
        <v>350</v>
      </c>
      <c r="AK275" t="str">
        <f>_xlfn.XLOOKUP(E275,OBSERVACIONES!J:J,OBSERVACIONES!K:K)</f>
        <v>SUR</v>
      </c>
      <c r="AL275">
        <f>_xlfn.XLOOKUP(K275,'prelacion azalea'!E:E,'prelacion azalea'!A:A)</f>
        <v>51</v>
      </c>
      <c r="AM275" t="str">
        <f t="shared" si="4"/>
        <v>('HMIMO','Estatal',5398,25,'PEREYRA QUIJANO LORENZA','SUR',51),</v>
      </c>
    </row>
    <row r="276" spans="1:39" x14ac:dyDescent="0.25">
      <c r="A276">
        <v>4038227</v>
      </c>
      <c r="B276">
        <v>15275</v>
      </c>
      <c r="C276">
        <v>1100</v>
      </c>
      <c r="D276" t="s">
        <v>1087</v>
      </c>
      <c r="E276" t="s">
        <v>1319</v>
      </c>
      <c r="F276">
        <v>2315403346</v>
      </c>
      <c r="G276" t="s">
        <v>1428</v>
      </c>
      <c r="H276" t="s">
        <v>1090</v>
      </c>
      <c r="I276" t="s">
        <v>1091</v>
      </c>
      <c r="J276">
        <v>511648</v>
      </c>
      <c r="K276">
        <v>3616</v>
      </c>
      <c r="L276">
        <f>_xlfn.XLOOKUP(K276,BD!C:C,BD!I:I)</f>
        <v>30</v>
      </c>
      <c r="M276" t="s">
        <v>1038</v>
      </c>
      <c r="N276" t="s">
        <v>2168</v>
      </c>
      <c r="O276" t="s">
        <v>2169</v>
      </c>
      <c r="P276" t="s">
        <v>2170</v>
      </c>
      <c r="Q276" t="s">
        <v>1096</v>
      </c>
      <c r="R276" s="86">
        <v>21250.04</v>
      </c>
      <c r="S276" t="s">
        <v>1097</v>
      </c>
      <c r="U276">
        <v>0</v>
      </c>
      <c r="X276">
        <v>202322</v>
      </c>
      <c r="Y276">
        <v>202322</v>
      </c>
      <c r="Z276">
        <v>0</v>
      </c>
      <c r="AA276">
        <v>1.46905652834696E+16</v>
      </c>
      <c r="AB276" t="s">
        <v>1098</v>
      </c>
      <c r="AC276" t="s">
        <v>1212</v>
      </c>
      <c r="AD276">
        <v>1</v>
      </c>
      <c r="AI276" t="s">
        <v>1124</v>
      </c>
      <c r="AJ276" t="s">
        <v>677</v>
      </c>
      <c r="AK276" t="str">
        <f>_xlfn.XLOOKUP(E276,OBSERVACIONES!J:J,OBSERVACIONES!K:K)</f>
        <v>SUR</v>
      </c>
      <c r="AL276">
        <f>_xlfn.XLOOKUP(K276,'prelacion azalea'!E:E,'prelacion azalea'!A:A)</f>
        <v>1</v>
      </c>
      <c r="AM276" t="str">
        <f t="shared" si="4"/>
        <v>('HMIMO','Estatal',3616,30,'PEREZ RAMIREZ DANIEL','SUR',1),</v>
      </c>
    </row>
    <row r="277" spans="1:39" x14ac:dyDescent="0.25">
      <c r="A277">
        <v>4038049</v>
      </c>
      <c r="B277">
        <v>15271</v>
      </c>
      <c r="C277">
        <v>1100</v>
      </c>
      <c r="D277" t="s">
        <v>1087</v>
      </c>
      <c r="E277" t="s">
        <v>1109</v>
      </c>
      <c r="F277">
        <v>2315503724</v>
      </c>
      <c r="G277" t="s">
        <v>1110</v>
      </c>
      <c r="H277" t="s">
        <v>1118</v>
      </c>
      <c r="I277">
        <v>420</v>
      </c>
      <c r="J277">
        <v>509909</v>
      </c>
      <c r="K277">
        <v>3620</v>
      </c>
      <c r="L277">
        <f>_xlfn.XLOOKUP(K277,BD!C:C,BD!I:I)</f>
        <v>25</v>
      </c>
      <c r="M277" t="s">
        <v>1111</v>
      </c>
      <c r="N277" t="s">
        <v>2171</v>
      </c>
      <c r="O277" t="s">
        <v>2172</v>
      </c>
      <c r="P277" t="s">
        <v>2173</v>
      </c>
      <c r="Q277" t="s">
        <v>1096</v>
      </c>
      <c r="R277" s="86">
        <v>17648.03</v>
      </c>
      <c r="S277" t="s">
        <v>1097</v>
      </c>
      <c r="U277">
        <v>0</v>
      </c>
      <c r="X277">
        <v>202322</v>
      </c>
      <c r="Y277">
        <v>202322</v>
      </c>
      <c r="Z277">
        <v>0</v>
      </c>
      <c r="AA277">
        <v>2.16910639362712E+16</v>
      </c>
      <c r="AB277" t="s">
        <v>1115</v>
      </c>
      <c r="AC277" t="s">
        <v>1123</v>
      </c>
      <c r="AD277">
        <v>1</v>
      </c>
      <c r="AI277" t="s">
        <v>1124</v>
      </c>
      <c r="AJ277" t="s">
        <v>166</v>
      </c>
      <c r="AK277" t="str">
        <f>_xlfn.XLOOKUP(E277,OBSERVACIONES!J:J,OBSERVACIONES!K:K)</f>
        <v>NORTE</v>
      </c>
      <c r="AL277">
        <f>_xlfn.XLOOKUP(K277,'prelacion azalea'!E:E,'prelacion azalea'!A:A)</f>
        <v>6</v>
      </c>
      <c r="AM277" t="str">
        <f t="shared" si="4"/>
        <v>('HGCCN','Federal',3620,25,'PEREZ RODRIGUEZ MATILDE','NORTE',6),</v>
      </c>
    </row>
    <row r="278" spans="1:39" x14ac:dyDescent="0.25">
      <c r="A278">
        <v>4037942</v>
      </c>
      <c r="B278">
        <v>15271</v>
      </c>
      <c r="C278">
        <v>1100</v>
      </c>
      <c r="D278" t="s">
        <v>1087</v>
      </c>
      <c r="E278" t="s">
        <v>1753</v>
      </c>
      <c r="F278">
        <v>2315403210</v>
      </c>
      <c r="G278" t="s">
        <v>1754</v>
      </c>
      <c r="H278" t="s">
        <v>1118</v>
      </c>
      <c r="I278">
        <v>420</v>
      </c>
      <c r="J278">
        <v>509913</v>
      </c>
      <c r="K278">
        <v>3623</v>
      </c>
      <c r="L278">
        <f>_xlfn.XLOOKUP(K278,BD!C:C,BD!I:I)</f>
        <v>30</v>
      </c>
      <c r="M278" t="s">
        <v>1380</v>
      </c>
      <c r="N278" t="s">
        <v>2174</v>
      </c>
      <c r="O278" t="s">
        <v>2175</v>
      </c>
      <c r="P278" t="s">
        <v>2176</v>
      </c>
      <c r="Q278" t="s">
        <v>1096</v>
      </c>
      <c r="R278" s="86">
        <v>22329.98</v>
      </c>
      <c r="S278" t="s">
        <v>1097</v>
      </c>
      <c r="U278">
        <v>0</v>
      </c>
      <c r="X278">
        <v>202322</v>
      </c>
      <c r="Y278">
        <v>202322</v>
      </c>
      <c r="Z278">
        <v>0</v>
      </c>
      <c r="AA278">
        <v>1.46905652834718E+16</v>
      </c>
      <c r="AB278" t="s">
        <v>1098</v>
      </c>
      <c r="AC278" t="s">
        <v>1207</v>
      </c>
      <c r="AD278">
        <v>1</v>
      </c>
      <c r="AI278" t="s">
        <v>1124</v>
      </c>
      <c r="AJ278" t="s">
        <v>531</v>
      </c>
      <c r="AK278" t="str">
        <f>_xlfn.XLOOKUP(E278,OBSERVACIONES!J:J,OBSERVACIONES!K:K)</f>
        <v>SUR</v>
      </c>
      <c r="AL278">
        <f>_xlfn.XLOOKUP(K278,'prelacion azalea'!E:E,'prelacion azalea'!A:A)</f>
        <v>2</v>
      </c>
      <c r="AM278" t="str">
        <f t="shared" si="4"/>
        <v>('BSCHE','Federal',3623,30,'PERAZA RAYGOZA RAMON DE JESUS','SUR',2),</v>
      </c>
    </row>
    <row r="279" spans="1:39" x14ac:dyDescent="0.25">
      <c r="A279">
        <v>4037927</v>
      </c>
      <c r="B279">
        <v>15271</v>
      </c>
      <c r="C279">
        <v>1100</v>
      </c>
      <c r="D279" t="s">
        <v>1087</v>
      </c>
      <c r="E279" t="s">
        <v>1154</v>
      </c>
      <c r="F279">
        <v>2315402003</v>
      </c>
      <c r="G279" t="s">
        <v>1308</v>
      </c>
      <c r="H279" t="s">
        <v>1118</v>
      </c>
      <c r="I279">
        <v>420</v>
      </c>
      <c r="J279">
        <v>509736</v>
      </c>
      <c r="K279">
        <v>3625</v>
      </c>
      <c r="L279">
        <f>_xlfn.XLOOKUP(K279,BD!C:C,BD!I:I)</f>
        <v>25</v>
      </c>
      <c r="M279" t="s">
        <v>1030</v>
      </c>
      <c r="N279" t="s">
        <v>2177</v>
      </c>
      <c r="O279" t="s">
        <v>2178</v>
      </c>
      <c r="P279" t="s">
        <v>2179</v>
      </c>
      <c r="Q279" t="s">
        <v>1096</v>
      </c>
      <c r="R279" s="86">
        <v>17648.03</v>
      </c>
      <c r="S279" t="s">
        <v>1097</v>
      </c>
      <c r="U279">
        <v>0</v>
      </c>
      <c r="X279">
        <v>202322</v>
      </c>
      <c r="Y279">
        <v>202322</v>
      </c>
      <c r="Z279">
        <v>0</v>
      </c>
      <c r="AA279">
        <v>1.4690565283472E+16</v>
      </c>
      <c r="AB279" t="s">
        <v>1098</v>
      </c>
      <c r="AC279" t="s">
        <v>1123</v>
      </c>
      <c r="AD279">
        <v>1</v>
      </c>
      <c r="AI279" t="s">
        <v>1124</v>
      </c>
      <c r="AJ279" t="s">
        <v>202</v>
      </c>
      <c r="AK279" t="str">
        <f>_xlfn.XLOOKUP(E279,OBSERVACIONES!J:J,OBSERVACIONES!K:K)</f>
        <v>SUR</v>
      </c>
      <c r="AL279">
        <f>_xlfn.XLOOKUP(K279,'prelacion azalea'!E:E,'prelacion azalea'!A:A)</f>
        <v>56</v>
      </c>
      <c r="AM279" t="str">
        <f t="shared" si="4"/>
        <v>('JUSA1','Federal',3625,25,'PREZA RIOS SILVIA','SUR',56),</v>
      </c>
    </row>
    <row r="280" spans="1:39" x14ac:dyDescent="0.25">
      <c r="A280">
        <v>4037956</v>
      </c>
      <c r="B280">
        <v>15271</v>
      </c>
      <c r="C280">
        <v>1100</v>
      </c>
      <c r="D280" t="s">
        <v>1087</v>
      </c>
      <c r="E280" t="s">
        <v>1125</v>
      </c>
      <c r="F280">
        <v>2315403414</v>
      </c>
      <c r="G280" t="s">
        <v>1312</v>
      </c>
      <c r="H280" t="s">
        <v>1118</v>
      </c>
      <c r="I280">
        <v>420</v>
      </c>
      <c r="J280">
        <v>510656</v>
      </c>
      <c r="K280">
        <v>3652</v>
      </c>
      <c r="L280">
        <f>_xlfn.XLOOKUP(K280,BD!C:C,BD!I:I)</f>
        <v>35</v>
      </c>
      <c r="M280" t="s">
        <v>1443</v>
      </c>
      <c r="N280" t="s">
        <v>2180</v>
      </c>
      <c r="O280" t="s">
        <v>2181</v>
      </c>
      <c r="P280" t="s">
        <v>2182</v>
      </c>
      <c r="Q280" t="s">
        <v>1096</v>
      </c>
      <c r="R280" s="86">
        <v>26471.99</v>
      </c>
      <c r="S280" t="s">
        <v>1097</v>
      </c>
      <c r="U280">
        <v>0</v>
      </c>
      <c r="X280">
        <v>202322</v>
      </c>
      <c r="Y280">
        <v>202322</v>
      </c>
      <c r="Z280">
        <v>0</v>
      </c>
      <c r="AA280">
        <v>1.46905652834805E+16</v>
      </c>
      <c r="AB280" t="s">
        <v>1098</v>
      </c>
      <c r="AC280" t="s">
        <v>1123</v>
      </c>
      <c r="AD280">
        <v>1</v>
      </c>
      <c r="AI280" t="s">
        <v>1124</v>
      </c>
      <c r="AJ280" t="s">
        <v>733</v>
      </c>
      <c r="AK280" t="str">
        <f>_xlfn.XLOOKUP(E280,OBSERVACIONES!J:J,OBSERVACIONES!K:K)</f>
        <v>SUR</v>
      </c>
      <c r="AL280">
        <f>_xlfn.XLOOKUP(K280,'prelacion azalea'!E:E,'prelacion azalea'!A:A)</f>
        <v>22</v>
      </c>
      <c r="AM280" t="str">
        <f t="shared" si="4"/>
        <v>('HGCHE','Federal',3652,35,'PEREZ VARGAS OLGA RUTH','SUR',22),</v>
      </c>
    </row>
    <row r="281" spans="1:39" x14ac:dyDescent="0.25">
      <c r="A281">
        <v>4038071</v>
      </c>
      <c r="B281">
        <v>15271</v>
      </c>
      <c r="C281">
        <v>1100</v>
      </c>
      <c r="D281" t="s">
        <v>1087</v>
      </c>
      <c r="E281" t="s">
        <v>1282</v>
      </c>
      <c r="F281">
        <v>2315504819</v>
      </c>
      <c r="G281" t="s">
        <v>2183</v>
      </c>
      <c r="H281" t="s">
        <v>1118</v>
      </c>
      <c r="I281">
        <v>420</v>
      </c>
      <c r="J281">
        <v>509527</v>
      </c>
      <c r="K281">
        <v>3654</v>
      </c>
      <c r="L281">
        <f>_xlfn.XLOOKUP(K281,BD!C:C,BD!I:I)</f>
        <v>35</v>
      </c>
      <c r="M281" t="s">
        <v>1038</v>
      </c>
      <c r="N281" t="s">
        <v>2184</v>
      </c>
      <c r="O281" t="s">
        <v>2185</v>
      </c>
      <c r="P281" t="s">
        <v>2186</v>
      </c>
      <c r="Q281" t="s">
        <v>1096</v>
      </c>
      <c r="R281" s="86">
        <v>25500</v>
      </c>
      <c r="S281" t="s">
        <v>1097</v>
      </c>
      <c r="U281">
        <v>0</v>
      </c>
      <c r="X281">
        <v>202322</v>
      </c>
      <c r="Y281">
        <v>202322</v>
      </c>
      <c r="Z281">
        <v>0</v>
      </c>
      <c r="AA281">
        <v>2.1694040228216E+16</v>
      </c>
      <c r="AB281" t="s">
        <v>1115</v>
      </c>
      <c r="AC281" t="s">
        <v>1123</v>
      </c>
      <c r="AD281">
        <v>1</v>
      </c>
      <c r="AI281" t="s">
        <v>1124</v>
      </c>
      <c r="AJ281" t="s">
        <v>748</v>
      </c>
      <c r="AK281" t="str">
        <f>_xlfn.XLOOKUP(E281,OBSERVACIONES!J:J,OBSERVACIONES!K:K)</f>
        <v>NORTE</v>
      </c>
      <c r="AL281">
        <f>_xlfn.XLOOKUP(K281,'prelacion azalea'!E:E,'prelacion azalea'!A:A)</f>
        <v>31</v>
      </c>
      <c r="AM281" t="str">
        <f t="shared" si="4"/>
        <v>('HIPDC','Federal',3654,35,'PEÑA XICUM PEDRO RAMON','NORTE',31),</v>
      </c>
    </row>
    <row r="282" spans="1:39" x14ac:dyDescent="0.25">
      <c r="A282">
        <v>4038108</v>
      </c>
      <c r="B282">
        <v>15271</v>
      </c>
      <c r="C282">
        <v>1100</v>
      </c>
      <c r="D282" t="s">
        <v>1087</v>
      </c>
      <c r="E282" t="s">
        <v>1175</v>
      </c>
      <c r="F282">
        <v>2315602001</v>
      </c>
      <c r="G282" t="s">
        <v>2139</v>
      </c>
      <c r="H282" t="s">
        <v>1118</v>
      </c>
      <c r="I282">
        <v>420</v>
      </c>
      <c r="J282">
        <v>510210</v>
      </c>
      <c r="K282">
        <v>3657</v>
      </c>
      <c r="L282">
        <f>_xlfn.XLOOKUP(K282,BD!C:C,BD!I:I)</f>
        <v>25</v>
      </c>
      <c r="M282" t="s">
        <v>1193</v>
      </c>
      <c r="N282" t="s">
        <v>2187</v>
      </c>
      <c r="O282" t="s">
        <v>2188</v>
      </c>
      <c r="P282" t="s">
        <v>2189</v>
      </c>
      <c r="Q282" t="s">
        <v>1096</v>
      </c>
      <c r="R282" s="86">
        <v>17648.03</v>
      </c>
      <c r="S282" t="s">
        <v>1097</v>
      </c>
      <c r="U282">
        <v>0</v>
      </c>
      <c r="X282">
        <v>202322</v>
      </c>
      <c r="Y282">
        <v>202322</v>
      </c>
      <c r="Z282">
        <v>0</v>
      </c>
      <c r="AA282">
        <v>2.16900617086719E+16</v>
      </c>
      <c r="AB282" t="s">
        <v>1115</v>
      </c>
      <c r="AC282" t="s">
        <v>1123</v>
      </c>
      <c r="AD282">
        <v>1</v>
      </c>
      <c r="AI282" t="s">
        <v>1124</v>
      </c>
      <c r="AJ282" t="s">
        <v>259</v>
      </c>
      <c r="AK282" t="str">
        <f>_xlfn.XLOOKUP(E282,OBSERVACIONES!J:J,OBSERVACIONES!K:K)</f>
        <v>CENTRO</v>
      </c>
      <c r="AL282">
        <f>_xlfn.XLOOKUP(K282,'prelacion azalea'!E:E,'prelacion azalea'!A:A)</f>
        <v>85</v>
      </c>
      <c r="AM282" t="str">
        <f t="shared" si="4"/>
        <v>('JUSA3','Federal',3657,25,'PIX  AMELIA','CENTRO',85),</v>
      </c>
    </row>
    <row r="283" spans="1:39" x14ac:dyDescent="0.25">
      <c r="A283">
        <v>4038025</v>
      </c>
      <c r="B283">
        <v>15271</v>
      </c>
      <c r="C283">
        <v>1100</v>
      </c>
      <c r="D283" t="s">
        <v>1087</v>
      </c>
      <c r="E283" t="s">
        <v>1131</v>
      </c>
      <c r="F283">
        <v>2315502014</v>
      </c>
      <c r="G283" t="s">
        <v>1141</v>
      </c>
      <c r="H283" t="s">
        <v>1118</v>
      </c>
      <c r="I283">
        <v>420</v>
      </c>
      <c r="J283">
        <v>510761</v>
      </c>
      <c r="K283">
        <v>3669</v>
      </c>
      <c r="L283">
        <f>_xlfn.XLOOKUP(K283,BD!C:C,BD!I:I)</f>
        <v>25</v>
      </c>
      <c r="M283" t="s">
        <v>1219</v>
      </c>
      <c r="N283" t="s">
        <v>2190</v>
      </c>
      <c r="O283" t="s">
        <v>2191</v>
      </c>
      <c r="P283" t="s">
        <v>2192</v>
      </c>
      <c r="Q283" t="s">
        <v>1096</v>
      </c>
      <c r="R283" s="86">
        <v>17648.03</v>
      </c>
      <c r="S283" t="s">
        <v>1097</v>
      </c>
      <c r="U283">
        <v>0</v>
      </c>
      <c r="X283">
        <v>202322</v>
      </c>
      <c r="Y283">
        <v>202322</v>
      </c>
      <c r="Z283">
        <v>0</v>
      </c>
      <c r="AA283">
        <v>1.46915652834841E+16</v>
      </c>
      <c r="AB283" t="s">
        <v>1098</v>
      </c>
      <c r="AC283" t="s">
        <v>1123</v>
      </c>
      <c r="AD283">
        <v>1</v>
      </c>
      <c r="AI283" t="s">
        <v>1124</v>
      </c>
      <c r="AJ283" t="s">
        <v>237</v>
      </c>
      <c r="AK283" t="str">
        <f>_xlfn.XLOOKUP(E283,OBSERVACIONES!J:J,OBSERVACIONES!K:K)</f>
        <v>NORTE</v>
      </c>
      <c r="AL283">
        <f>_xlfn.XLOOKUP(K283,'prelacion azalea'!E:E,'prelacion azalea'!A:A)</f>
        <v>73</v>
      </c>
      <c r="AM283" t="str">
        <f t="shared" si="4"/>
        <v>('JUSA2','Federal',3669,25,'PRIEGO GOMEZ MARIA MAGDALENA','NORTE',73),</v>
      </c>
    </row>
    <row r="284" spans="1:39" x14ac:dyDescent="0.25">
      <c r="A284">
        <v>4038109</v>
      </c>
      <c r="B284">
        <v>15271</v>
      </c>
      <c r="C284">
        <v>1100</v>
      </c>
      <c r="D284" t="s">
        <v>1087</v>
      </c>
      <c r="E284" t="s">
        <v>1175</v>
      </c>
      <c r="F284">
        <v>2315602002</v>
      </c>
      <c r="G284" t="s">
        <v>2193</v>
      </c>
      <c r="H284" t="s">
        <v>1118</v>
      </c>
      <c r="I284">
        <v>420</v>
      </c>
      <c r="J284">
        <v>519061</v>
      </c>
      <c r="K284">
        <v>3678</v>
      </c>
      <c r="L284">
        <f>_xlfn.XLOOKUP(K284,BD!C:C,BD!I:I)</f>
        <v>25</v>
      </c>
      <c r="M284" t="s">
        <v>1193</v>
      </c>
      <c r="N284" t="s">
        <v>2194</v>
      </c>
      <c r="O284" t="s">
        <v>2195</v>
      </c>
      <c r="P284" t="s">
        <v>2196</v>
      </c>
      <c r="Q284" t="s">
        <v>1096</v>
      </c>
      <c r="R284" s="86">
        <v>17648.03</v>
      </c>
      <c r="S284" t="s">
        <v>1097</v>
      </c>
      <c r="U284">
        <v>0</v>
      </c>
      <c r="X284">
        <v>202322</v>
      </c>
      <c r="Y284">
        <v>202322</v>
      </c>
      <c r="Z284">
        <v>0</v>
      </c>
      <c r="AA284">
        <v>2.16900617086711E+16</v>
      </c>
      <c r="AB284" t="s">
        <v>1115</v>
      </c>
      <c r="AC284" t="s">
        <v>1123</v>
      </c>
      <c r="AD284">
        <v>1</v>
      </c>
      <c r="AI284" t="s">
        <v>1124</v>
      </c>
      <c r="AJ284" t="s">
        <v>261</v>
      </c>
      <c r="AK284" t="str">
        <f>_xlfn.XLOOKUP(E284,OBSERVACIONES!J:J,OBSERVACIONES!K:K)</f>
        <v>CENTRO</v>
      </c>
      <c r="AL284">
        <f>_xlfn.XLOOKUP(K284,'prelacion azalea'!E:E,'prelacion azalea'!A:A)</f>
        <v>86</v>
      </c>
      <c r="AM284" t="str">
        <f t="shared" si="4"/>
        <v>('JUSA3','Federal',3678,25,'PRIETO VALLEJOS FELIPA','CENTRO',86),</v>
      </c>
    </row>
    <row r="285" spans="1:39" x14ac:dyDescent="0.25">
      <c r="A285">
        <v>4038308</v>
      </c>
      <c r="B285">
        <v>15275</v>
      </c>
      <c r="C285">
        <v>1100</v>
      </c>
      <c r="D285" t="s">
        <v>1087</v>
      </c>
      <c r="E285" t="s">
        <v>1116</v>
      </c>
      <c r="F285">
        <v>2315603224</v>
      </c>
      <c r="G285" t="s">
        <v>2197</v>
      </c>
      <c r="H285" t="s">
        <v>1090</v>
      </c>
      <c r="I285" t="s">
        <v>1103</v>
      </c>
      <c r="J285">
        <v>512094</v>
      </c>
      <c r="K285">
        <v>5404</v>
      </c>
      <c r="L285">
        <f>_xlfn.XLOOKUP(K285,BD!C:C,BD!I:I)</f>
        <v>25</v>
      </c>
      <c r="M285" t="s">
        <v>1133</v>
      </c>
      <c r="N285" t="s">
        <v>2198</v>
      </c>
      <c r="O285" t="s">
        <v>2199</v>
      </c>
      <c r="P285" t="s">
        <v>2200</v>
      </c>
      <c r="Q285" t="s">
        <v>1096</v>
      </c>
      <c r="R285" s="86">
        <v>17864.03</v>
      </c>
      <c r="S285" t="s">
        <v>1097</v>
      </c>
      <c r="U285">
        <v>0</v>
      </c>
      <c r="X285">
        <v>202322</v>
      </c>
      <c r="Y285">
        <v>202322</v>
      </c>
      <c r="Z285">
        <v>0</v>
      </c>
      <c r="AA285">
        <v>2.16900616856192E+16</v>
      </c>
      <c r="AB285" t="s">
        <v>1115</v>
      </c>
      <c r="AC285" t="s">
        <v>1108</v>
      </c>
      <c r="AD285">
        <v>1</v>
      </c>
      <c r="AI285" t="s">
        <v>1124</v>
      </c>
      <c r="AJ285" t="s">
        <v>328</v>
      </c>
      <c r="AK285" t="str">
        <f>_xlfn.XLOOKUP(E285,OBSERVACIONES!J:J,OBSERVACIONES!K:K)</f>
        <v>CENTRO</v>
      </c>
      <c r="AL285">
        <f>_xlfn.XLOOKUP(K285,'prelacion azalea'!E:E,'prelacion azalea'!A:A)</f>
        <v>39</v>
      </c>
      <c r="AM285" t="str">
        <f t="shared" si="4"/>
        <v>('HGFCP','Estatal',5404,25,'POOT BE MANUEL JESUS','CENTRO',39),</v>
      </c>
    </row>
    <row r="286" spans="1:39" x14ac:dyDescent="0.25">
      <c r="A286">
        <v>4038002</v>
      </c>
      <c r="B286">
        <v>15271</v>
      </c>
      <c r="C286">
        <v>1100</v>
      </c>
      <c r="D286" t="s">
        <v>1087</v>
      </c>
      <c r="E286" t="s">
        <v>1154</v>
      </c>
      <c r="F286">
        <v>2315403600</v>
      </c>
      <c r="G286" t="s">
        <v>2201</v>
      </c>
      <c r="H286" t="s">
        <v>1118</v>
      </c>
      <c r="I286">
        <v>420</v>
      </c>
      <c r="J286">
        <v>511122</v>
      </c>
      <c r="K286">
        <v>3685</v>
      </c>
      <c r="L286">
        <f>_xlfn.XLOOKUP(K286,BD!C:C,BD!I:I)</f>
        <v>20</v>
      </c>
      <c r="M286" t="s">
        <v>1300</v>
      </c>
      <c r="N286" t="s">
        <v>2202</v>
      </c>
      <c r="O286" t="s">
        <v>2203</v>
      </c>
      <c r="P286" t="s">
        <v>2204</v>
      </c>
      <c r="Q286" t="s">
        <v>1096</v>
      </c>
      <c r="R286" s="86">
        <v>13397.97</v>
      </c>
      <c r="S286" t="s">
        <v>1097</v>
      </c>
      <c r="U286">
        <v>0</v>
      </c>
      <c r="X286">
        <v>202322</v>
      </c>
      <c r="Y286">
        <v>202322</v>
      </c>
      <c r="Z286">
        <v>0</v>
      </c>
      <c r="AA286">
        <v>1.26900115963081E+16</v>
      </c>
      <c r="AB286" t="s">
        <v>1257</v>
      </c>
      <c r="AC286" t="s">
        <v>1123</v>
      </c>
      <c r="AD286">
        <v>1</v>
      </c>
      <c r="AI286" t="s">
        <v>1124</v>
      </c>
      <c r="AJ286" t="s">
        <v>38</v>
      </c>
      <c r="AK286" t="str">
        <f>_xlfn.XLOOKUP(E286,OBSERVACIONES!J:J,OBSERVACIONES!K:K)</f>
        <v>SUR</v>
      </c>
      <c r="AL286">
        <f>_xlfn.XLOOKUP(K286,'prelacion azalea'!E:E,'prelacion azalea'!A:A)</f>
        <v>14</v>
      </c>
      <c r="AM286" t="str">
        <f t="shared" si="4"/>
        <v>('JUSA1','Federal',3685,20,'POOT CAAMAL RAUL ALBERTO','SUR',14),</v>
      </c>
    </row>
    <row r="287" spans="1:39" x14ac:dyDescent="0.25">
      <c r="A287">
        <v>4037871</v>
      </c>
      <c r="B287">
        <v>15271</v>
      </c>
      <c r="C287">
        <v>1100</v>
      </c>
      <c r="D287" t="s">
        <v>1087</v>
      </c>
      <c r="E287" t="s">
        <v>1101</v>
      </c>
      <c r="F287">
        <v>2315070301</v>
      </c>
      <c r="G287" t="s">
        <v>1287</v>
      </c>
      <c r="H287" t="s">
        <v>1118</v>
      </c>
      <c r="I287">
        <v>420</v>
      </c>
      <c r="J287">
        <v>510964</v>
      </c>
      <c r="K287">
        <v>3686</v>
      </c>
      <c r="L287">
        <f>_xlfn.XLOOKUP(K287,BD!C:C,BD!I:I)</f>
        <v>25</v>
      </c>
      <c r="M287" t="s">
        <v>1288</v>
      </c>
      <c r="N287" t="s">
        <v>2205</v>
      </c>
      <c r="O287" t="s">
        <v>2206</v>
      </c>
      <c r="P287" t="s">
        <v>2207</v>
      </c>
      <c r="Q287" t="s">
        <v>1096</v>
      </c>
      <c r="R287" s="86">
        <v>17864.03</v>
      </c>
      <c r="S287" t="s">
        <v>1097</v>
      </c>
      <c r="U287">
        <v>0</v>
      </c>
      <c r="X287">
        <v>202322</v>
      </c>
      <c r="Y287">
        <v>202322</v>
      </c>
      <c r="Z287">
        <v>0</v>
      </c>
      <c r="AA287">
        <v>1.46905683824476E+16</v>
      </c>
      <c r="AB287" t="s">
        <v>1098</v>
      </c>
      <c r="AC287" t="s">
        <v>1202</v>
      </c>
      <c r="AD287">
        <v>1</v>
      </c>
      <c r="AI287" t="s">
        <v>1124</v>
      </c>
      <c r="AJ287" t="s">
        <v>277</v>
      </c>
      <c r="AK287" t="str">
        <f>_xlfn.XLOOKUP(E287,OBSERVACIONES!J:J,OBSERVACIONES!K:K)</f>
        <v>SUR</v>
      </c>
      <c r="AL287">
        <f>_xlfn.XLOOKUP(K287,'prelacion azalea'!E:E,'prelacion azalea'!A:A)</f>
        <v>94</v>
      </c>
      <c r="AM287" t="str">
        <f t="shared" si="4"/>
        <v>('OFCEN','Federal',3686,25,'POOT CORAL ROSARIO DE JESUS','SUR',94),</v>
      </c>
    </row>
    <row r="288" spans="1:39" x14ac:dyDescent="0.25">
      <c r="A288">
        <v>4038047</v>
      </c>
      <c r="B288">
        <v>15271</v>
      </c>
      <c r="C288">
        <v>1100</v>
      </c>
      <c r="D288" t="s">
        <v>1087</v>
      </c>
      <c r="E288" t="s">
        <v>1109</v>
      </c>
      <c r="F288">
        <v>2315503713</v>
      </c>
      <c r="G288" t="s">
        <v>2208</v>
      </c>
      <c r="H288" t="s">
        <v>1118</v>
      </c>
      <c r="I288">
        <v>420</v>
      </c>
      <c r="J288">
        <v>510003</v>
      </c>
      <c r="K288">
        <v>3708</v>
      </c>
      <c r="L288">
        <f>_xlfn.XLOOKUP(K288,BD!C:C,BD!I:I)</f>
        <v>25</v>
      </c>
      <c r="M288" t="s">
        <v>1242</v>
      </c>
      <c r="N288" t="s">
        <v>2209</v>
      </c>
      <c r="O288" t="s">
        <v>2210</v>
      </c>
      <c r="P288" t="s">
        <v>2211</v>
      </c>
      <c r="Q288" t="s">
        <v>1096</v>
      </c>
      <c r="R288" s="86">
        <v>17648.03</v>
      </c>
      <c r="S288" t="s">
        <v>1097</v>
      </c>
      <c r="U288">
        <v>0</v>
      </c>
      <c r="X288">
        <v>202322</v>
      </c>
      <c r="Y288">
        <v>202322</v>
      </c>
      <c r="Z288">
        <v>0</v>
      </c>
      <c r="AA288">
        <v>1.46915679950984E+16</v>
      </c>
      <c r="AB288" t="s">
        <v>1098</v>
      </c>
      <c r="AC288" t="s">
        <v>1123</v>
      </c>
      <c r="AD288">
        <v>1</v>
      </c>
      <c r="AI288" t="s">
        <v>1124</v>
      </c>
      <c r="AJ288" t="s">
        <v>98</v>
      </c>
      <c r="AK288" t="str">
        <f>_xlfn.XLOOKUP(E288,OBSERVACIONES!J:J,OBSERVACIONES!K:K)</f>
        <v>NORTE</v>
      </c>
      <c r="AL288">
        <f>_xlfn.XLOOKUP(K288,'prelacion azalea'!E:E,'prelacion azalea'!A:A)</f>
        <v>4</v>
      </c>
      <c r="AM288" t="str">
        <f t="shared" si="4"/>
        <v>('HGCCN','Federal',3708,25,'POOT NAHUAT FLORICELY RUBI','NORTE',4),</v>
      </c>
    </row>
    <row r="289" spans="1:39" x14ac:dyDescent="0.25">
      <c r="A289">
        <v>4038062</v>
      </c>
      <c r="B289">
        <v>15271</v>
      </c>
      <c r="C289">
        <v>1100</v>
      </c>
      <c r="D289" t="s">
        <v>1087</v>
      </c>
      <c r="E289" t="s">
        <v>1109</v>
      </c>
      <c r="F289">
        <v>2315503770</v>
      </c>
      <c r="G289" t="s">
        <v>2212</v>
      </c>
      <c r="H289" t="s">
        <v>1118</v>
      </c>
      <c r="I289">
        <v>420</v>
      </c>
      <c r="J289">
        <v>510172</v>
      </c>
      <c r="K289">
        <v>3721</v>
      </c>
      <c r="L289">
        <f>_xlfn.XLOOKUP(K289,BD!C:C,BD!I:I)</f>
        <v>20</v>
      </c>
      <c r="M289" t="s">
        <v>1219</v>
      </c>
      <c r="N289" t="s">
        <v>2213</v>
      </c>
      <c r="O289" t="s">
        <v>2214</v>
      </c>
      <c r="P289" t="s">
        <v>2215</v>
      </c>
      <c r="Q289" t="s">
        <v>1096</v>
      </c>
      <c r="R289" s="86">
        <v>13236</v>
      </c>
      <c r="S289" t="s">
        <v>1097</v>
      </c>
      <c r="U289">
        <v>0</v>
      </c>
      <c r="X289">
        <v>202322</v>
      </c>
      <c r="Y289">
        <v>202322</v>
      </c>
      <c r="Z289">
        <v>0</v>
      </c>
      <c r="AA289">
        <v>2.16910639362533E+16</v>
      </c>
      <c r="AB289" t="s">
        <v>1115</v>
      </c>
      <c r="AC289" t="s">
        <v>1123</v>
      </c>
      <c r="AD289">
        <v>1</v>
      </c>
      <c r="AI289" t="s">
        <v>1124</v>
      </c>
      <c r="AJ289" t="s">
        <v>9</v>
      </c>
      <c r="AK289" t="str">
        <f>_xlfn.XLOOKUP(E289,OBSERVACIONES!J:J,OBSERVACIONES!K:K)</f>
        <v>NORTE</v>
      </c>
      <c r="AL289">
        <f>_xlfn.XLOOKUP(K289,'prelacion azalea'!E:E,'prelacion azalea'!A:A)</f>
        <v>2</v>
      </c>
      <c r="AM289" t="str">
        <f t="shared" si="4"/>
        <v>('HGCCN','Federal',3721,20,'PORTILLO SANPEDRO ESMERALDA','NORTE',2),</v>
      </c>
    </row>
    <row r="290" spans="1:39" x14ac:dyDescent="0.25">
      <c r="A290">
        <v>4038088</v>
      </c>
      <c r="B290">
        <v>15271</v>
      </c>
      <c r="C290">
        <v>1100</v>
      </c>
      <c r="D290" t="s">
        <v>1087</v>
      </c>
      <c r="E290" t="s">
        <v>1175</v>
      </c>
      <c r="F290">
        <v>2315600023</v>
      </c>
      <c r="G290" t="s">
        <v>2216</v>
      </c>
      <c r="H290" t="s">
        <v>1118</v>
      </c>
      <c r="I290">
        <v>420</v>
      </c>
      <c r="J290">
        <v>510836</v>
      </c>
      <c r="K290">
        <v>3723</v>
      </c>
      <c r="L290">
        <f>_xlfn.XLOOKUP(K290,BD!C:C,BD!I:I)</f>
        <v>25</v>
      </c>
      <c r="M290" t="s">
        <v>1219</v>
      </c>
      <c r="N290" t="s">
        <v>2217</v>
      </c>
      <c r="O290" t="s">
        <v>2218</v>
      </c>
      <c r="P290" t="s">
        <v>2219</v>
      </c>
      <c r="Q290" t="s">
        <v>1096</v>
      </c>
      <c r="R290" s="86">
        <v>17648.03</v>
      </c>
      <c r="S290" t="s">
        <v>1097</v>
      </c>
      <c r="U290">
        <v>0</v>
      </c>
      <c r="X290">
        <v>202322</v>
      </c>
      <c r="Y290">
        <v>202322</v>
      </c>
      <c r="Z290">
        <v>0</v>
      </c>
      <c r="AA290">
        <v>2.16900617086689E+16</v>
      </c>
      <c r="AB290" t="s">
        <v>1115</v>
      </c>
      <c r="AC290" t="s">
        <v>1207</v>
      </c>
      <c r="AD290">
        <v>1</v>
      </c>
      <c r="AI290" t="s">
        <v>1124</v>
      </c>
      <c r="AJ290" t="s">
        <v>263</v>
      </c>
      <c r="AK290" t="str">
        <f>_xlfn.XLOOKUP(E290,OBSERVACIONES!J:J,OBSERVACIONES!K:K)</f>
        <v>CENTRO</v>
      </c>
      <c r="AL290">
        <f>_xlfn.XLOOKUP(K290,'prelacion azalea'!E:E,'prelacion azalea'!A:A)</f>
        <v>87</v>
      </c>
      <c r="AM290" t="str">
        <f t="shared" si="4"/>
        <v>('JUSA3','Federal',3723,25,'PORTILLO SAMPEDRO MARGARITA','CENTRO',87),</v>
      </c>
    </row>
    <row r="291" spans="1:39" x14ac:dyDescent="0.25">
      <c r="A291">
        <v>4038101</v>
      </c>
      <c r="B291">
        <v>15271</v>
      </c>
      <c r="C291">
        <v>1100</v>
      </c>
      <c r="D291" t="s">
        <v>1087</v>
      </c>
      <c r="E291" t="s">
        <v>1175</v>
      </c>
      <c r="F291">
        <v>2315601028</v>
      </c>
      <c r="G291" t="s">
        <v>1359</v>
      </c>
      <c r="H291" t="s">
        <v>1118</v>
      </c>
      <c r="I291">
        <v>420</v>
      </c>
      <c r="J291">
        <v>510824</v>
      </c>
      <c r="K291">
        <v>3734</v>
      </c>
      <c r="L291">
        <f>_xlfn.XLOOKUP(K291,BD!C:C,BD!I:I)</f>
        <v>25</v>
      </c>
      <c r="M291" t="s">
        <v>1193</v>
      </c>
      <c r="N291" t="s">
        <v>2220</v>
      </c>
      <c r="O291" t="s">
        <v>2221</v>
      </c>
      <c r="P291" t="s">
        <v>2222</v>
      </c>
      <c r="Q291" t="s">
        <v>1096</v>
      </c>
      <c r="R291" s="86">
        <v>17648.03</v>
      </c>
      <c r="S291" t="s">
        <v>1097</v>
      </c>
      <c r="U291">
        <v>0</v>
      </c>
      <c r="X291">
        <v>202322</v>
      </c>
      <c r="Y291">
        <v>202322</v>
      </c>
      <c r="Z291">
        <v>0</v>
      </c>
      <c r="AA291">
        <v>2.16900617745082E+16</v>
      </c>
      <c r="AB291" t="s">
        <v>1115</v>
      </c>
      <c r="AC291" t="s">
        <v>1123</v>
      </c>
      <c r="AD291">
        <v>1</v>
      </c>
      <c r="AI291" t="s">
        <v>1124</v>
      </c>
      <c r="AJ291" t="s">
        <v>265</v>
      </c>
      <c r="AK291" t="str">
        <f>_xlfn.XLOOKUP(E291,OBSERVACIONES!J:J,OBSERVACIONES!K:K)</f>
        <v>CENTRO</v>
      </c>
      <c r="AL291">
        <f>_xlfn.XLOOKUP(K291,'prelacion azalea'!E:E,'prelacion azalea'!A:A)</f>
        <v>88</v>
      </c>
      <c r="AM291" t="str">
        <f t="shared" si="4"/>
        <v>('JUSA3','Federal',3734,25,'PUGA GARCIA CATALINA','CENTRO',88),</v>
      </c>
    </row>
    <row r="292" spans="1:39" x14ac:dyDescent="0.25">
      <c r="A292">
        <v>4038015</v>
      </c>
      <c r="B292">
        <v>15271</v>
      </c>
      <c r="C292">
        <v>1100</v>
      </c>
      <c r="D292" t="s">
        <v>1087</v>
      </c>
      <c r="E292" t="s">
        <v>1131</v>
      </c>
      <c r="F292">
        <v>2315502003</v>
      </c>
      <c r="G292" t="s">
        <v>1132</v>
      </c>
      <c r="H292" t="s">
        <v>1118</v>
      </c>
      <c r="I292">
        <v>420</v>
      </c>
      <c r="J292">
        <v>511171</v>
      </c>
      <c r="K292">
        <v>3766</v>
      </c>
      <c r="L292">
        <f>_xlfn.XLOOKUP(K292,BD!C:C,BD!I:I)</f>
        <v>30</v>
      </c>
      <c r="M292" t="s">
        <v>1092</v>
      </c>
      <c r="N292" t="s">
        <v>2223</v>
      </c>
      <c r="O292" t="s">
        <v>2224</v>
      </c>
      <c r="P292" t="s">
        <v>2225</v>
      </c>
      <c r="Q292" t="s">
        <v>1096</v>
      </c>
      <c r="R292" s="86">
        <v>22329.98</v>
      </c>
      <c r="S292" t="s">
        <v>1097</v>
      </c>
      <c r="U292">
        <v>0</v>
      </c>
      <c r="X292">
        <v>202322</v>
      </c>
      <c r="Y292">
        <v>202322</v>
      </c>
      <c r="Z292">
        <v>0</v>
      </c>
      <c r="AA292">
        <v>1.46915652835027E+16</v>
      </c>
      <c r="AB292" t="s">
        <v>1098</v>
      </c>
      <c r="AC292" t="s">
        <v>1123</v>
      </c>
      <c r="AD292">
        <v>1</v>
      </c>
      <c r="AI292" t="s">
        <v>1124</v>
      </c>
      <c r="AJ292" t="s">
        <v>647</v>
      </c>
      <c r="AK292" t="str">
        <f>_xlfn.XLOOKUP(E292,OBSERVACIONES!J:J,OBSERVACIONES!K:K)</f>
        <v>NORTE</v>
      </c>
      <c r="AL292">
        <f>_xlfn.XLOOKUP(K292,'prelacion azalea'!E:E,'prelacion azalea'!A:A)</f>
        <v>61</v>
      </c>
      <c r="AM292" t="str">
        <f t="shared" si="4"/>
        <v>('JUSA2','Federal',3766,30,'QUE LANDERO MIGUEL','NORTE',61),</v>
      </c>
    </row>
    <row r="293" spans="1:39" x14ac:dyDescent="0.25">
      <c r="A293">
        <v>4038048</v>
      </c>
      <c r="B293">
        <v>15271</v>
      </c>
      <c r="C293">
        <v>1100</v>
      </c>
      <c r="D293" t="s">
        <v>1087</v>
      </c>
      <c r="E293" t="s">
        <v>1109</v>
      </c>
      <c r="F293">
        <v>2315503721</v>
      </c>
      <c r="G293" t="s">
        <v>2226</v>
      </c>
      <c r="H293" t="s">
        <v>1118</v>
      </c>
      <c r="I293">
        <v>420</v>
      </c>
      <c r="J293">
        <v>510919</v>
      </c>
      <c r="K293">
        <v>3767</v>
      </c>
      <c r="L293">
        <f>_xlfn.XLOOKUP(K293,BD!C:C,BD!I:I)</f>
        <v>30</v>
      </c>
      <c r="M293" t="s">
        <v>2227</v>
      </c>
      <c r="N293" t="s">
        <v>2228</v>
      </c>
      <c r="O293" t="s">
        <v>2229</v>
      </c>
      <c r="P293" t="s">
        <v>2230</v>
      </c>
      <c r="Q293" t="s">
        <v>1096</v>
      </c>
      <c r="R293" s="86">
        <v>22329.98</v>
      </c>
      <c r="S293" t="s">
        <v>1097</v>
      </c>
      <c r="U293">
        <v>0</v>
      </c>
      <c r="X293">
        <v>202322</v>
      </c>
      <c r="Y293">
        <v>202322</v>
      </c>
      <c r="Z293">
        <v>0</v>
      </c>
      <c r="AA293">
        <v>2.16910639362714E+16</v>
      </c>
      <c r="AB293" t="s">
        <v>1115</v>
      </c>
      <c r="AC293" t="s">
        <v>1123</v>
      </c>
      <c r="AD293">
        <v>1</v>
      </c>
      <c r="AI293" t="s">
        <v>1124</v>
      </c>
      <c r="AJ293" t="s">
        <v>547</v>
      </c>
      <c r="AK293" t="str">
        <f>_xlfn.XLOOKUP(E293,OBSERVACIONES!J:J,OBSERVACIONES!K:K)</f>
        <v>NORTE</v>
      </c>
      <c r="AL293">
        <f>_xlfn.XLOOKUP(K293,'prelacion azalea'!E:E,'prelacion azalea'!A:A)</f>
        <v>10</v>
      </c>
      <c r="AM293" t="str">
        <f t="shared" si="4"/>
        <v>('HGCCN','Federal',3767,30,'QUE LANDERO MELQUIADES','NORTE',10),</v>
      </c>
    </row>
    <row r="294" spans="1:39" x14ac:dyDescent="0.25">
      <c r="A294">
        <v>4038064</v>
      </c>
      <c r="B294">
        <v>15271</v>
      </c>
      <c r="C294">
        <v>1100</v>
      </c>
      <c r="D294" t="s">
        <v>1087</v>
      </c>
      <c r="E294" t="s">
        <v>1109</v>
      </c>
      <c r="F294">
        <v>2315503777</v>
      </c>
      <c r="G294" t="s">
        <v>1665</v>
      </c>
      <c r="H294" t="s">
        <v>1118</v>
      </c>
      <c r="I294">
        <v>420</v>
      </c>
      <c r="J294">
        <v>510065</v>
      </c>
      <c r="K294">
        <v>3786</v>
      </c>
      <c r="L294">
        <f>_xlfn.XLOOKUP(K294,BD!C:C,BD!I:I)</f>
        <v>30</v>
      </c>
      <c r="M294" t="s">
        <v>1193</v>
      </c>
      <c r="N294" t="s">
        <v>2231</v>
      </c>
      <c r="O294" t="s">
        <v>2232</v>
      </c>
      <c r="P294" t="s">
        <v>2233</v>
      </c>
      <c r="Q294" t="s">
        <v>1096</v>
      </c>
      <c r="R294" s="86">
        <v>22060.01</v>
      </c>
      <c r="S294" t="s">
        <v>1097</v>
      </c>
      <c r="U294">
        <v>0</v>
      </c>
      <c r="X294">
        <v>202322</v>
      </c>
      <c r="Y294">
        <v>202322</v>
      </c>
      <c r="Z294">
        <v>0</v>
      </c>
      <c r="AA294">
        <v>2.16910639362699E+16</v>
      </c>
      <c r="AB294" t="s">
        <v>1115</v>
      </c>
      <c r="AC294" t="s">
        <v>1123</v>
      </c>
      <c r="AD294">
        <v>1</v>
      </c>
      <c r="AI294" t="s">
        <v>1124</v>
      </c>
      <c r="AJ294" t="s">
        <v>549</v>
      </c>
      <c r="AK294" t="str">
        <f>_xlfn.XLOOKUP(E294,OBSERVACIONES!J:J,OBSERVACIONES!K:K)</f>
        <v>NORTE</v>
      </c>
      <c r="AL294">
        <f>_xlfn.XLOOKUP(K294,'prelacion azalea'!E:E,'prelacion azalea'!A:A)</f>
        <v>11</v>
      </c>
      <c r="AM294" t="str">
        <f t="shared" si="4"/>
        <v>('HGCCN','Federal',3786,30,'RALDA ARIAS MARIA YOLANDA','NORTE',11),</v>
      </c>
    </row>
    <row r="295" spans="1:39" x14ac:dyDescent="0.25">
      <c r="A295">
        <v>4038114</v>
      </c>
      <c r="B295">
        <v>15271</v>
      </c>
      <c r="C295">
        <v>1100</v>
      </c>
      <c r="D295" t="s">
        <v>1087</v>
      </c>
      <c r="E295" t="s">
        <v>1116</v>
      </c>
      <c r="F295">
        <v>2315603211</v>
      </c>
      <c r="G295" t="s">
        <v>2234</v>
      </c>
      <c r="H295" t="s">
        <v>1118</v>
      </c>
      <c r="I295">
        <v>420</v>
      </c>
      <c r="J295">
        <v>510022</v>
      </c>
      <c r="K295">
        <v>3795</v>
      </c>
      <c r="L295">
        <f>_xlfn.XLOOKUP(K295,BD!C:C,BD!I:I)</f>
        <v>35</v>
      </c>
      <c r="M295" t="s">
        <v>1242</v>
      </c>
      <c r="N295" t="s">
        <v>2235</v>
      </c>
      <c r="O295" t="s">
        <v>2236</v>
      </c>
      <c r="P295" t="s">
        <v>2237</v>
      </c>
      <c r="Q295" t="s">
        <v>1096</v>
      </c>
      <c r="R295" s="86">
        <v>26472.05</v>
      </c>
      <c r="S295" t="s">
        <v>1097</v>
      </c>
      <c r="U295">
        <v>0</v>
      </c>
      <c r="X295">
        <v>202322</v>
      </c>
      <c r="Y295">
        <v>202322</v>
      </c>
      <c r="Z295">
        <v>0</v>
      </c>
      <c r="AA295">
        <v>2.16900617086853E+16</v>
      </c>
      <c r="AB295" t="s">
        <v>1115</v>
      </c>
      <c r="AC295" t="s">
        <v>1123</v>
      </c>
      <c r="AD295">
        <v>1</v>
      </c>
      <c r="AI295" t="s">
        <v>1124</v>
      </c>
      <c r="AJ295" t="s">
        <v>715</v>
      </c>
      <c r="AK295" t="str">
        <f>_xlfn.XLOOKUP(E295,OBSERVACIONES!J:J,OBSERVACIONES!K:K)</f>
        <v>CENTRO</v>
      </c>
      <c r="AL295">
        <f>_xlfn.XLOOKUP(K295,'prelacion azalea'!E:E,'prelacion azalea'!A:A)</f>
        <v>13</v>
      </c>
      <c r="AM295" t="str">
        <f t="shared" si="4"/>
        <v>('HGFCP','Federal',3795,35,'RAMIREZ CAB MARIA DEL CARMEN','CENTRO',13),</v>
      </c>
    </row>
    <row r="296" spans="1:39" x14ac:dyDescent="0.25">
      <c r="A296">
        <v>4038125</v>
      </c>
      <c r="B296">
        <v>15271</v>
      </c>
      <c r="C296">
        <v>1100</v>
      </c>
      <c r="D296" t="s">
        <v>1087</v>
      </c>
      <c r="E296" t="s">
        <v>1116</v>
      </c>
      <c r="F296">
        <v>2315603237</v>
      </c>
      <c r="G296" t="s">
        <v>1676</v>
      </c>
      <c r="H296" t="s">
        <v>1118</v>
      </c>
      <c r="I296">
        <v>420</v>
      </c>
      <c r="J296">
        <v>511129</v>
      </c>
      <c r="K296">
        <v>3815</v>
      </c>
      <c r="L296">
        <f>_xlfn.XLOOKUP(K296,BD!C:C,BD!I:I)</f>
        <v>30</v>
      </c>
      <c r="M296" t="s">
        <v>1133</v>
      </c>
      <c r="N296" t="s">
        <v>2238</v>
      </c>
      <c r="O296" t="s">
        <v>2239</v>
      </c>
      <c r="P296" t="s">
        <v>2240</v>
      </c>
      <c r="Q296" t="s">
        <v>1096</v>
      </c>
      <c r="R296" s="86">
        <v>22330.04</v>
      </c>
      <c r="S296" t="s">
        <v>1097</v>
      </c>
      <c r="U296">
        <v>0</v>
      </c>
      <c r="X296">
        <v>202322</v>
      </c>
      <c r="Y296">
        <v>202322</v>
      </c>
      <c r="Z296">
        <v>0</v>
      </c>
      <c r="AA296">
        <v>2.16900616856143E+16</v>
      </c>
      <c r="AB296" t="s">
        <v>1115</v>
      </c>
      <c r="AC296" t="s">
        <v>1123</v>
      </c>
      <c r="AD296">
        <v>1</v>
      </c>
      <c r="AI296" t="s">
        <v>1124</v>
      </c>
      <c r="AJ296" t="s">
        <v>563</v>
      </c>
      <c r="AK296" t="str">
        <f>_xlfn.XLOOKUP(E296,OBSERVACIONES!J:J,OBSERVACIONES!K:K)</f>
        <v>CENTRO</v>
      </c>
      <c r="AL296">
        <f>_xlfn.XLOOKUP(K296,'prelacion azalea'!E:E,'prelacion azalea'!A:A)</f>
        <v>18</v>
      </c>
      <c r="AM296" t="str">
        <f t="shared" si="4"/>
        <v>('HGFCP','Federal',3815,30,'RAMIREZ GARCIA NEIDY','CENTRO',18),</v>
      </c>
    </row>
    <row r="297" spans="1:39" x14ac:dyDescent="0.25">
      <c r="A297">
        <v>4037989</v>
      </c>
      <c r="B297">
        <v>15271</v>
      </c>
      <c r="C297">
        <v>1100</v>
      </c>
      <c r="D297" t="s">
        <v>1087</v>
      </c>
      <c r="E297" t="s">
        <v>1125</v>
      </c>
      <c r="F297">
        <v>2315403449</v>
      </c>
      <c r="G297" t="s">
        <v>1167</v>
      </c>
      <c r="H297" t="s">
        <v>1118</v>
      </c>
      <c r="I297">
        <v>420</v>
      </c>
      <c r="J297">
        <v>519060</v>
      </c>
      <c r="K297">
        <v>3860</v>
      </c>
      <c r="L297">
        <f>_xlfn.XLOOKUP(K297,BD!C:C,BD!I:I)</f>
        <v>30</v>
      </c>
      <c r="M297" t="s">
        <v>1127</v>
      </c>
      <c r="N297" t="s">
        <v>2241</v>
      </c>
      <c r="O297" t="s">
        <v>2242</v>
      </c>
      <c r="P297" t="s">
        <v>2243</v>
      </c>
      <c r="Q297" t="s">
        <v>1096</v>
      </c>
      <c r="R297" s="86">
        <v>22172.75</v>
      </c>
      <c r="S297" t="s">
        <v>1097</v>
      </c>
      <c r="U297">
        <v>0</v>
      </c>
      <c r="X297">
        <v>202322</v>
      </c>
      <c r="Y297">
        <v>202322</v>
      </c>
      <c r="Z297">
        <v>0</v>
      </c>
      <c r="AA297">
        <v>2.16900639578414E+16</v>
      </c>
      <c r="AB297" t="s">
        <v>1115</v>
      </c>
      <c r="AC297" t="s">
        <v>1123</v>
      </c>
      <c r="AD297">
        <v>1</v>
      </c>
      <c r="AI297" t="s">
        <v>1124</v>
      </c>
      <c r="AJ297" t="s">
        <v>583</v>
      </c>
      <c r="AK297" t="str">
        <f>_xlfn.XLOOKUP(E297,OBSERVACIONES!J:J,OBSERVACIONES!K:K)</f>
        <v>SUR</v>
      </c>
      <c r="AL297">
        <f>_xlfn.XLOOKUP(K297,'prelacion azalea'!E:E,'prelacion azalea'!A:A)</f>
        <v>28</v>
      </c>
      <c r="AM297" t="str">
        <f t="shared" si="4"/>
        <v>('HGCHE','Federal',3860,30,'RAYA TEC MARCOS ANTONIO','SUR',28),</v>
      </c>
    </row>
    <row r="298" spans="1:39" x14ac:dyDescent="0.25">
      <c r="A298">
        <v>4038198</v>
      </c>
      <c r="B298">
        <v>15275</v>
      </c>
      <c r="C298">
        <v>1100</v>
      </c>
      <c r="D298" t="s">
        <v>1087</v>
      </c>
      <c r="E298" t="s">
        <v>1154</v>
      </c>
      <c r="F298">
        <v>2315401023</v>
      </c>
      <c r="G298" t="s">
        <v>2244</v>
      </c>
      <c r="H298" t="s">
        <v>1090</v>
      </c>
      <c r="I298" t="s">
        <v>1091</v>
      </c>
      <c r="J298">
        <v>511681</v>
      </c>
      <c r="K298">
        <v>5419</v>
      </c>
      <c r="L298">
        <f>_xlfn.XLOOKUP(K298,BD!C:C,BD!I:I)</f>
        <v>30</v>
      </c>
      <c r="M298" t="s">
        <v>1030</v>
      </c>
      <c r="N298" t="s">
        <v>2245</v>
      </c>
      <c r="O298" t="s">
        <v>2246</v>
      </c>
      <c r="P298" t="s">
        <v>2247</v>
      </c>
      <c r="Q298" t="s">
        <v>1096</v>
      </c>
      <c r="R298" s="86">
        <v>22060.01</v>
      </c>
      <c r="S298" t="s">
        <v>1097</v>
      </c>
      <c r="U298">
        <v>0</v>
      </c>
      <c r="X298">
        <v>202322</v>
      </c>
      <c r="Y298">
        <v>202322</v>
      </c>
      <c r="Z298">
        <v>0</v>
      </c>
      <c r="AA298">
        <v>1.46905653160622E+16</v>
      </c>
      <c r="AB298" t="s">
        <v>1098</v>
      </c>
      <c r="AC298" t="s">
        <v>1212</v>
      </c>
      <c r="AD298">
        <v>1</v>
      </c>
      <c r="AI298" t="s">
        <v>1124</v>
      </c>
      <c r="AJ298" t="s">
        <v>687</v>
      </c>
      <c r="AK298" t="str">
        <f>_xlfn.XLOOKUP(E298,OBSERVACIONES!J:J,OBSERVACIONES!K:K)</f>
        <v>SUR</v>
      </c>
      <c r="AL298">
        <f>_xlfn.XLOOKUP(K298,'prelacion azalea'!E:E,'prelacion azalea'!A:A)</f>
        <v>9</v>
      </c>
      <c r="AM298" t="str">
        <f t="shared" si="4"/>
        <v>('JUSA1','Estatal',5419,30,'RANDLE VASQUEZ NOEMI','SUR',9),</v>
      </c>
    </row>
    <row r="299" spans="1:39" x14ac:dyDescent="0.25">
      <c r="A299">
        <v>4037911</v>
      </c>
      <c r="B299">
        <v>15271</v>
      </c>
      <c r="C299">
        <v>1100</v>
      </c>
      <c r="D299" t="s">
        <v>1087</v>
      </c>
      <c r="E299" t="s">
        <v>1154</v>
      </c>
      <c r="F299">
        <v>2315401032</v>
      </c>
      <c r="G299" t="s">
        <v>2248</v>
      </c>
      <c r="H299" t="s">
        <v>1118</v>
      </c>
      <c r="I299">
        <v>420</v>
      </c>
      <c r="J299">
        <v>510150</v>
      </c>
      <c r="K299">
        <v>3904</v>
      </c>
      <c r="L299">
        <f>_xlfn.XLOOKUP(K299,BD!C:C,BD!I:I)</f>
        <v>35</v>
      </c>
      <c r="M299" t="s">
        <v>1193</v>
      </c>
      <c r="N299" t="s">
        <v>2249</v>
      </c>
      <c r="O299" t="s">
        <v>2250</v>
      </c>
      <c r="P299" t="s">
        <v>2251</v>
      </c>
      <c r="Q299" t="s">
        <v>1096</v>
      </c>
      <c r="R299" s="86">
        <v>26472.05</v>
      </c>
      <c r="S299" t="s">
        <v>1097</v>
      </c>
      <c r="U299">
        <v>0</v>
      </c>
      <c r="X299">
        <v>202322</v>
      </c>
      <c r="Y299">
        <v>202322</v>
      </c>
      <c r="Z299">
        <v>0</v>
      </c>
      <c r="AA299">
        <v>1.46905652835598E+16</v>
      </c>
      <c r="AB299" t="s">
        <v>1098</v>
      </c>
      <c r="AC299" t="s">
        <v>1123</v>
      </c>
      <c r="AD299">
        <v>1</v>
      </c>
      <c r="AI299" t="s">
        <v>1124</v>
      </c>
      <c r="AJ299" t="s">
        <v>797</v>
      </c>
      <c r="AK299" t="str">
        <f>_xlfn.XLOOKUP(E299,OBSERVACIONES!J:J,OBSERVACIONES!K:K)</f>
        <v>SUR</v>
      </c>
      <c r="AL299">
        <f>_xlfn.XLOOKUP(K299,'prelacion azalea'!E:E,'prelacion azalea'!A:A)</f>
        <v>55</v>
      </c>
      <c r="AM299" t="str">
        <f t="shared" si="4"/>
        <v>('JUSA1','Federal',3904,35,'REYES MARTINEZ VICTORIA','SUR',55),</v>
      </c>
    </row>
    <row r="300" spans="1:39" x14ac:dyDescent="0.25">
      <c r="A300">
        <v>4038195</v>
      </c>
      <c r="B300">
        <v>15275</v>
      </c>
      <c r="C300">
        <v>1100</v>
      </c>
      <c r="D300" t="s">
        <v>1087</v>
      </c>
      <c r="E300" t="s">
        <v>1154</v>
      </c>
      <c r="F300">
        <v>2315400032</v>
      </c>
      <c r="G300" t="s">
        <v>2252</v>
      </c>
      <c r="H300" t="s">
        <v>1090</v>
      </c>
      <c r="I300" t="s">
        <v>1103</v>
      </c>
      <c r="J300">
        <v>511970</v>
      </c>
      <c r="K300">
        <v>5425</v>
      </c>
      <c r="L300">
        <f>_xlfn.XLOOKUP(K300,BD!C:C,BD!I:I)</f>
        <v>20</v>
      </c>
      <c r="M300" t="s">
        <v>2253</v>
      </c>
      <c r="N300" t="s">
        <v>2254</v>
      </c>
      <c r="O300" t="s">
        <v>2255</v>
      </c>
      <c r="P300" t="s">
        <v>2256</v>
      </c>
      <c r="Q300" t="s">
        <v>1096</v>
      </c>
      <c r="R300" s="86">
        <v>13398.03</v>
      </c>
      <c r="S300" t="s">
        <v>1097</v>
      </c>
      <c r="U300">
        <v>0</v>
      </c>
      <c r="X300">
        <v>202322</v>
      </c>
      <c r="Y300">
        <v>202322</v>
      </c>
      <c r="Z300">
        <v>0</v>
      </c>
      <c r="AA300">
        <v>1.4690565338161E+16</v>
      </c>
      <c r="AB300" t="s">
        <v>1098</v>
      </c>
      <c r="AC300" t="s">
        <v>1108</v>
      </c>
      <c r="AD300">
        <v>1</v>
      </c>
      <c r="AI300" t="s">
        <v>1124</v>
      </c>
      <c r="AJ300" t="s">
        <v>70</v>
      </c>
      <c r="AK300" t="str">
        <f>_xlfn.XLOOKUP(E300,OBSERVACIONES!J:J,OBSERVACIONES!K:K)</f>
        <v>SUR</v>
      </c>
      <c r="AL300">
        <f>_xlfn.XLOOKUP(K300,'prelacion azalea'!E:E,'prelacion azalea'!A:A)</f>
        <v>5</v>
      </c>
      <c r="AM300" t="str">
        <f t="shared" si="4"/>
        <v>('JUSA1','Estatal',5425,20,'REYES ZAMUDIO LUCIANO','SUR',5),</v>
      </c>
    </row>
    <row r="301" spans="1:39" x14ac:dyDescent="0.25">
      <c r="A301">
        <v>4037925</v>
      </c>
      <c r="B301">
        <v>15271</v>
      </c>
      <c r="C301">
        <v>1100</v>
      </c>
      <c r="D301" t="s">
        <v>1087</v>
      </c>
      <c r="E301" t="s">
        <v>1154</v>
      </c>
      <c r="F301">
        <v>2315402002</v>
      </c>
      <c r="G301" t="s">
        <v>1155</v>
      </c>
      <c r="H301" t="s">
        <v>1118</v>
      </c>
      <c r="I301">
        <v>420</v>
      </c>
      <c r="J301">
        <v>509897</v>
      </c>
      <c r="K301">
        <v>3921</v>
      </c>
      <c r="L301">
        <f>_xlfn.XLOOKUP(K301,BD!C:C,BD!I:I)</f>
        <v>30</v>
      </c>
      <c r="M301" t="s">
        <v>1602</v>
      </c>
      <c r="N301" t="s">
        <v>2257</v>
      </c>
      <c r="O301" t="s">
        <v>2258</v>
      </c>
      <c r="P301" t="s">
        <v>2259</v>
      </c>
      <c r="Q301" t="s">
        <v>1096</v>
      </c>
      <c r="R301" s="86">
        <v>22060.01</v>
      </c>
      <c r="S301" t="s">
        <v>1097</v>
      </c>
      <c r="U301">
        <v>0</v>
      </c>
      <c r="X301">
        <v>202322</v>
      </c>
      <c r="Y301">
        <v>202322</v>
      </c>
      <c r="Z301">
        <v>0</v>
      </c>
      <c r="AA301">
        <v>1.46905652835746E+16</v>
      </c>
      <c r="AB301" t="s">
        <v>1098</v>
      </c>
      <c r="AC301" t="s">
        <v>1207</v>
      </c>
      <c r="AD301">
        <v>1</v>
      </c>
      <c r="AI301" t="s">
        <v>1124</v>
      </c>
      <c r="AJ301" t="s">
        <v>623</v>
      </c>
      <c r="AK301" t="str">
        <f>_xlfn.XLOOKUP(E301,OBSERVACIONES!J:J,OBSERVACIONES!K:K)</f>
        <v>SUR</v>
      </c>
      <c r="AL301">
        <f>_xlfn.XLOOKUP(K301,'prelacion azalea'!E:E,'prelacion azalea'!A:A)</f>
        <v>47</v>
      </c>
      <c r="AM301" t="str">
        <f t="shared" si="4"/>
        <v>('JUSA1','Federal',3921,30,'RIVERA ARJONA ISABEL INDIRA','SUR',47),</v>
      </c>
    </row>
    <row r="302" spans="1:39" x14ac:dyDescent="0.25">
      <c r="A302">
        <v>4038117</v>
      </c>
      <c r="B302">
        <v>15271</v>
      </c>
      <c r="C302">
        <v>1100</v>
      </c>
      <c r="D302" t="s">
        <v>1087</v>
      </c>
      <c r="E302" t="s">
        <v>1116</v>
      </c>
      <c r="F302">
        <v>2315603220</v>
      </c>
      <c r="G302" t="s">
        <v>1776</v>
      </c>
      <c r="H302" t="s">
        <v>1118</v>
      </c>
      <c r="I302">
        <v>420</v>
      </c>
      <c r="J302">
        <v>510653</v>
      </c>
      <c r="K302">
        <v>3930</v>
      </c>
      <c r="L302">
        <f>_xlfn.XLOOKUP(K302,BD!C:C,BD!I:I)</f>
        <v>30</v>
      </c>
      <c r="M302" t="s">
        <v>1193</v>
      </c>
      <c r="N302" t="s">
        <v>2260</v>
      </c>
      <c r="O302" t="s">
        <v>2261</v>
      </c>
      <c r="P302" t="s">
        <v>2262</v>
      </c>
      <c r="Q302" t="s">
        <v>1096</v>
      </c>
      <c r="R302" s="86">
        <v>22060.01</v>
      </c>
      <c r="S302" t="s">
        <v>1097</v>
      </c>
      <c r="U302">
        <v>0</v>
      </c>
      <c r="X302">
        <v>202322</v>
      </c>
      <c r="Y302">
        <v>202322</v>
      </c>
      <c r="Z302">
        <v>0</v>
      </c>
      <c r="AA302">
        <v>2.16900616856107E+16</v>
      </c>
      <c r="AB302" t="s">
        <v>1115</v>
      </c>
      <c r="AC302" t="s">
        <v>1123</v>
      </c>
      <c r="AD302">
        <v>1</v>
      </c>
      <c r="AI302" t="s">
        <v>1124</v>
      </c>
      <c r="AJ302" t="s">
        <v>565</v>
      </c>
      <c r="AK302" t="str">
        <f>_xlfn.XLOOKUP(E302,OBSERVACIONES!J:J,OBSERVACIONES!K:K)</f>
        <v>CENTRO</v>
      </c>
      <c r="AL302">
        <f>_xlfn.XLOOKUP(K302,'prelacion azalea'!E:E,'prelacion azalea'!A:A)</f>
        <v>19</v>
      </c>
      <c r="AM302" t="str">
        <f t="shared" si="4"/>
        <v>('HGFCP','Federal',3930,30,'RIVERA CUEVAS COLUMBA','CENTRO',19),</v>
      </c>
    </row>
    <row r="303" spans="1:39" x14ac:dyDescent="0.25">
      <c r="A303">
        <v>4037879</v>
      </c>
      <c r="B303">
        <v>15271</v>
      </c>
      <c r="C303">
        <v>1100</v>
      </c>
      <c r="D303" t="s">
        <v>1087</v>
      </c>
      <c r="E303" t="s">
        <v>1154</v>
      </c>
      <c r="F303">
        <v>2315400003</v>
      </c>
      <c r="G303" t="s">
        <v>2263</v>
      </c>
      <c r="H303" t="s">
        <v>1118</v>
      </c>
      <c r="I303">
        <v>420</v>
      </c>
      <c r="J303">
        <v>511176</v>
      </c>
      <c r="K303">
        <v>3934</v>
      </c>
      <c r="L303">
        <f>_xlfn.XLOOKUP(K303,BD!C:C,BD!I:I)</f>
        <v>35</v>
      </c>
      <c r="M303" t="s">
        <v>1092</v>
      </c>
      <c r="N303" t="s">
        <v>2264</v>
      </c>
      <c r="O303" t="s">
        <v>2265</v>
      </c>
      <c r="P303" t="s">
        <v>2266</v>
      </c>
      <c r="Q303" t="s">
        <v>1096</v>
      </c>
      <c r="R303" s="86">
        <v>26795.99</v>
      </c>
      <c r="S303" t="s">
        <v>1097</v>
      </c>
      <c r="U303">
        <v>0</v>
      </c>
      <c r="X303">
        <v>202322</v>
      </c>
      <c r="Y303">
        <v>202322</v>
      </c>
      <c r="Z303">
        <v>0</v>
      </c>
      <c r="AA303">
        <v>1.4690565283577E+16</v>
      </c>
      <c r="AB303" t="s">
        <v>1098</v>
      </c>
      <c r="AC303" t="s">
        <v>1207</v>
      </c>
      <c r="AD303">
        <v>1</v>
      </c>
      <c r="AI303" t="s">
        <v>1124</v>
      </c>
      <c r="AJ303" t="s">
        <v>799</v>
      </c>
      <c r="AK303" t="str">
        <f>_xlfn.XLOOKUP(E303,OBSERVACIONES!J:J,OBSERVACIONES!K:K)</f>
        <v>SUR</v>
      </c>
      <c r="AL303">
        <f>_xlfn.XLOOKUP(K303,'prelacion azalea'!E:E,'prelacion azalea'!A:A)</f>
        <v>56</v>
      </c>
      <c r="AM303" t="str">
        <f t="shared" si="4"/>
        <v>('JUSA1','Federal',3934,35,'RIOS CHAN PEDRO EDILBERTO','SUR',56),</v>
      </c>
    </row>
    <row r="304" spans="1:39" x14ac:dyDescent="0.25">
      <c r="A304">
        <v>4038068</v>
      </c>
      <c r="B304">
        <v>15271</v>
      </c>
      <c r="C304">
        <v>1100</v>
      </c>
      <c r="D304" t="s">
        <v>1087</v>
      </c>
      <c r="E304" t="s">
        <v>1109</v>
      </c>
      <c r="F304">
        <v>2315503791</v>
      </c>
      <c r="G304" t="s">
        <v>1339</v>
      </c>
      <c r="H304" t="s">
        <v>1118</v>
      </c>
      <c r="I304">
        <v>420</v>
      </c>
      <c r="J304">
        <v>509549</v>
      </c>
      <c r="K304">
        <v>3936</v>
      </c>
      <c r="L304">
        <f>_xlfn.XLOOKUP(K304,BD!C:C,BD!I:I)</f>
        <v>30</v>
      </c>
      <c r="M304" t="s">
        <v>1038</v>
      </c>
      <c r="N304" t="s">
        <v>2267</v>
      </c>
      <c r="O304" t="s">
        <v>2268</v>
      </c>
      <c r="P304" t="s">
        <v>2269</v>
      </c>
      <c r="Q304" t="s">
        <v>1096</v>
      </c>
      <c r="R304" s="86">
        <v>21250.04</v>
      </c>
      <c r="S304" t="s">
        <v>1097</v>
      </c>
      <c r="U304">
        <v>0</v>
      </c>
      <c r="X304">
        <v>202322</v>
      </c>
      <c r="Y304">
        <v>202322</v>
      </c>
      <c r="Z304">
        <v>0</v>
      </c>
      <c r="AA304">
        <v>2.16910639362604E+16</v>
      </c>
      <c r="AB304" t="s">
        <v>1115</v>
      </c>
      <c r="AC304" t="s">
        <v>1123</v>
      </c>
      <c r="AD304">
        <v>1</v>
      </c>
      <c r="AI304" t="s">
        <v>1124</v>
      </c>
      <c r="AJ304" t="s">
        <v>551</v>
      </c>
      <c r="AK304" t="str">
        <f>_xlfn.XLOOKUP(E304,OBSERVACIONES!J:J,OBSERVACIONES!K:K)</f>
        <v>NORTE</v>
      </c>
      <c r="AL304">
        <f>_xlfn.XLOOKUP(K304,'prelacion azalea'!E:E,'prelacion azalea'!A:A)</f>
        <v>12</v>
      </c>
      <c r="AM304" t="str">
        <f t="shared" si="4"/>
        <v>('HGCCN','Federal',3936,30,'RIVERO DE DIOS JOSE RODOLFO','NORTE',12),</v>
      </c>
    </row>
    <row r="305" spans="1:39" x14ac:dyDescent="0.25">
      <c r="A305">
        <v>4038118</v>
      </c>
      <c r="B305">
        <v>15271</v>
      </c>
      <c r="C305">
        <v>1100</v>
      </c>
      <c r="D305" t="s">
        <v>1087</v>
      </c>
      <c r="E305" t="s">
        <v>1116</v>
      </c>
      <c r="F305">
        <v>2315603220</v>
      </c>
      <c r="G305" t="s">
        <v>1776</v>
      </c>
      <c r="H305" t="s">
        <v>1118</v>
      </c>
      <c r="I305">
        <v>420</v>
      </c>
      <c r="J305">
        <v>510130</v>
      </c>
      <c r="K305">
        <v>3944</v>
      </c>
      <c r="L305">
        <f>_xlfn.XLOOKUP(K305,BD!C:C,BD!I:I)</f>
        <v>35</v>
      </c>
      <c r="M305" t="s">
        <v>1127</v>
      </c>
      <c r="N305" t="s">
        <v>2270</v>
      </c>
      <c r="O305" t="s">
        <v>2271</v>
      </c>
      <c r="P305" t="s">
        <v>2272</v>
      </c>
      <c r="Q305" t="s">
        <v>1096</v>
      </c>
      <c r="R305" s="86">
        <v>26584.73</v>
      </c>
      <c r="S305" t="s">
        <v>1097</v>
      </c>
      <c r="U305">
        <v>0</v>
      </c>
      <c r="X305">
        <v>202322</v>
      </c>
      <c r="Y305">
        <v>202322</v>
      </c>
      <c r="Z305">
        <v>0</v>
      </c>
      <c r="AA305">
        <v>2.16900616856185E+16</v>
      </c>
      <c r="AB305" t="s">
        <v>1115</v>
      </c>
      <c r="AC305" t="s">
        <v>1123</v>
      </c>
      <c r="AD305">
        <v>1</v>
      </c>
      <c r="AI305" t="s">
        <v>1124</v>
      </c>
      <c r="AJ305" t="s">
        <v>717</v>
      </c>
      <c r="AK305" t="str">
        <f>_xlfn.XLOOKUP(E305,OBSERVACIONES!J:J,OBSERVACIONES!K:K)</f>
        <v>CENTRO</v>
      </c>
      <c r="AL305">
        <f>_xlfn.XLOOKUP(K305,'prelacion azalea'!E:E,'prelacion azalea'!A:A)</f>
        <v>14</v>
      </c>
      <c r="AM305" t="str">
        <f t="shared" si="4"/>
        <v>('HGFCP','Federal',3944,35,'RIVAS HU APOLINARIA','CENTRO',14),</v>
      </c>
    </row>
    <row r="306" spans="1:39" x14ac:dyDescent="0.25">
      <c r="A306">
        <v>4038058</v>
      </c>
      <c r="B306">
        <v>15271</v>
      </c>
      <c r="C306">
        <v>1100</v>
      </c>
      <c r="D306" t="s">
        <v>1087</v>
      </c>
      <c r="E306" t="s">
        <v>1109</v>
      </c>
      <c r="F306">
        <v>2315503750</v>
      </c>
      <c r="G306" t="s">
        <v>2017</v>
      </c>
      <c r="H306" t="s">
        <v>1118</v>
      </c>
      <c r="I306">
        <v>420</v>
      </c>
      <c r="J306">
        <v>510787</v>
      </c>
      <c r="K306">
        <v>3947</v>
      </c>
      <c r="L306">
        <f>_xlfn.XLOOKUP(K306,BD!C:C,BD!I:I)</f>
        <v>25</v>
      </c>
      <c r="M306" t="s">
        <v>1193</v>
      </c>
      <c r="N306" t="s">
        <v>2273</v>
      </c>
      <c r="O306" t="s">
        <v>2274</v>
      </c>
      <c r="P306" t="s">
        <v>2275</v>
      </c>
      <c r="Q306" t="s">
        <v>1096</v>
      </c>
      <c r="R306" s="86">
        <v>17648.03</v>
      </c>
      <c r="S306" t="s">
        <v>1097</v>
      </c>
      <c r="U306">
        <v>0</v>
      </c>
      <c r="X306">
        <v>202322</v>
      </c>
      <c r="Y306">
        <v>202322</v>
      </c>
      <c r="Z306">
        <v>0</v>
      </c>
      <c r="AA306">
        <v>1.26910126643366E+16</v>
      </c>
      <c r="AB306" t="s">
        <v>1257</v>
      </c>
      <c r="AC306" t="s">
        <v>1123</v>
      </c>
      <c r="AD306">
        <v>1</v>
      </c>
      <c r="AI306" t="s">
        <v>1124</v>
      </c>
      <c r="AJ306" t="s">
        <v>100</v>
      </c>
      <c r="AK306" t="str">
        <f>_xlfn.XLOOKUP(E306,OBSERVACIONES!J:J,OBSERVACIONES!K:K)</f>
        <v>NORTE</v>
      </c>
      <c r="AL306">
        <f>_xlfn.XLOOKUP(K306,'prelacion azalea'!E:E,'prelacion azalea'!A:A)</f>
        <v>5</v>
      </c>
      <c r="AM306" t="str">
        <f t="shared" si="4"/>
        <v>('HGCCN','Federal',3947,25,'RIVAS HERNANDEZ MARIA DEL REFUGIO','NORTE',5),</v>
      </c>
    </row>
    <row r="307" spans="1:39" x14ac:dyDescent="0.25">
      <c r="A307">
        <v>4038060</v>
      </c>
      <c r="B307">
        <v>15271</v>
      </c>
      <c r="C307">
        <v>1100</v>
      </c>
      <c r="D307" t="s">
        <v>1087</v>
      </c>
      <c r="E307" t="s">
        <v>1109</v>
      </c>
      <c r="F307">
        <v>2315503765</v>
      </c>
      <c r="G307" t="s">
        <v>2276</v>
      </c>
      <c r="H307" t="s">
        <v>1118</v>
      </c>
      <c r="I307">
        <v>420</v>
      </c>
      <c r="J307">
        <v>510171</v>
      </c>
      <c r="K307">
        <v>3952</v>
      </c>
      <c r="L307">
        <f>_xlfn.XLOOKUP(K307,BD!C:C,BD!I:I)</f>
        <v>30</v>
      </c>
      <c r="M307" t="s">
        <v>1193</v>
      </c>
      <c r="N307" t="s">
        <v>2277</v>
      </c>
      <c r="O307" t="s">
        <v>2278</v>
      </c>
      <c r="P307" t="s">
        <v>2279</v>
      </c>
      <c r="Q307" t="s">
        <v>1096</v>
      </c>
      <c r="R307" s="86">
        <v>22060.01</v>
      </c>
      <c r="S307" t="s">
        <v>1097</v>
      </c>
      <c r="U307">
        <v>0</v>
      </c>
      <c r="X307">
        <v>202322</v>
      </c>
      <c r="Y307">
        <v>202322</v>
      </c>
      <c r="Z307">
        <v>0</v>
      </c>
      <c r="AA307">
        <v>1.46915652835937E+16</v>
      </c>
      <c r="AB307" t="s">
        <v>1098</v>
      </c>
      <c r="AC307" t="s">
        <v>1123</v>
      </c>
      <c r="AD307">
        <v>1</v>
      </c>
      <c r="AI307" t="s">
        <v>1124</v>
      </c>
      <c r="AJ307" t="s">
        <v>553</v>
      </c>
      <c r="AK307" t="str">
        <f>_xlfn.XLOOKUP(E307,OBSERVACIONES!J:J,OBSERVACIONES!K:K)</f>
        <v>NORTE</v>
      </c>
      <c r="AL307">
        <f>_xlfn.XLOOKUP(K307,'prelacion azalea'!E:E,'prelacion azalea'!A:A)</f>
        <v>13</v>
      </c>
      <c r="AM307" t="str">
        <f t="shared" si="4"/>
        <v>('HGCCN','Federal',3952,30,'RICARDO  LEONOR','NORTE',13),</v>
      </c>
    </row>
    <row r="308" spans="1:39" x14ac:dyDescent="0.25">
      <c r="A308">
        <v>4038072</v>
      </c>
      <c r="B308">
        <v>15271</v>
      </c>
      <c r="C308">
        <v>1100</v>
      </c>
      <c r="D308" t="s">
        <v>1087</v>
      </c>
      <c r="E308" t="s">
        <v>1282</v>
      </c>
      <c r="F308">
        <v>2315504821</v>
      </c>
      <c r="G308" t="s">
        <v>2280</v>
      </c>
      <c r="H308" t="s">
        <v>1118</v>
      </c>
      <c r="I308">
        <v>420</v>
      </c>
      <c r="J308">
        <v>509532</v>
      </c>
      <c r="K308">
        <v>3961</v>
      </c>
      <c r="L308">
        <f>_xlfn.XLOOKUP(K308,BD!C:C,BD!I:I)</f>
        <v>20</v>
      </c>
      <c r="M308" t="s">
        <v>1038</v>
      </c>
      <c r="N308" t="s">
        <v>2281</v>
      </c>
      <c r="O308" t="s">
        <v>2282</v>
      </c>
      <c r="P308" t="s">
        <v>2283</v>
      </c>
      <c r="Q308" t="s">
        <v>1096</v>
      </c>
      <c r="R308" s="86">
        <v>12750.04</v>
      </c>
      <c r="S308" t="s">
        <v>1097</v>
      </c>
      <c r="U308">
        <v>0</v>
      </c>
      <c r="X308">
        <v>202322</v>
      </c>
      <c r="Y308">
        <v>202322</v>
      </c>
      <c r="Z308">
        <v>0</v>
      </c>
      <c r="AA308">
        <v>1.49105652835869E+16</v>
      </c>
      <c r="AB308" t="s">
        <v>1098</v>
      </c>
      <c r="AC308" t="s">
        <v>1123</v>
      </c>
      <c r="AD308">
        <v>1</v>
      </c>
      <c r="AI308" t="s">
        <v>1124</v>
      </c>
      <c r="AJ308" t="s">
        <v>34</v>
      </c>
      <c r="AK308" t="str">
        <f>_xlfn.XLOOKUP(E308,OBSERVACIONES!J:J,OBSERVACIONES!K:K)</f>
        <v>NORTE</v>
      </c>
      <c r="AL308">
        <f>_xlfn.XLOOKUP(K308,'prelacion azalea'!E:E,'prelacion azalea'!A:A)</f>
        <v>12</v>
      </c>
      <c r="AM308" t="str">
        <f t="shared" si="4"/>
        <v>('HIPDC','Federal',3961,20,'RIOS PACHECO MONICA','NORTE',12),</v>
      </c>
    </row>
    <row r="309" spans="1:39" x14ac:dyDescent="0.25">
      <c r="A309">
        <v>4037973</v>
      </c>
      <c r="B309">
        <v>15271</v>
      </c>
      <c r="C309">
        <v>1100</v>
      </c>
      <c r="D309" t="s">
        <v>1087</v>
      </c>
      <c r="E309" t="s">
        <v>1125</v>
      </c>
      <c r="F309">
        <v>2315403438</v>
      </c>
      <c r="G309" t="s">
        <v>1636</v>
      </c>
      <c r="H309" t="s">
        <v>1118</v>
      </c>
      <c r="I309">
        <v>420</v>
      </c>
      <c r="J309">
        <v>510711</v>
      </c>
      <c r="K309">
        <v>3988</v>
      </c>
      <c r="L309">
        <f>_xlfn.XLOOKUP(K309,BD!C:C,BD!I:I)</f>
        <v>20</v>
      </c>
      <c r="M309" t="s">
        <v>2284</v>
      </c>
      <c r="N309" t="s">
        <v>2285</v>
      </c>
      <c r="O309" t="s">
        <v>2286</v>
      </c>
      <c r="P309" t="s">
        <v>2287</v>
      </c>
      <c r="Q309" t="s">
        <v>1096</v>
      </c>
      <c r="R309" s="86">
        <v>13348.74</v>
      </c>
      <c r="S309" t="s">
        <v>1097</v>
      </c>
      <c r="U309">
        <v>0</v>
      </c>
      <c r="X309">
        <v>202322</v>
      </c>
      <c r="Y309">
        <v>202322</v>
      </c>
      <c r="Z309">
        <v>0</v>
      </c>
      <c r="AA309">
        <v>2.16900644264114E+16</v>
      </c>
      <c r="AB309" t="s">
        <v>1115</v>
      </c>
      <c r="AC309" t="s">
        <v>1123</v>
      </c>
      <c r="AD309">
        <v>1</v>
      </c>
      <c r="AI309" t="s">
        <v>1124</v>
      </c>
      <c r="AJ309" t="s">
        <v>20</v>
      </c>
      <c r="AK309" t="str">
        <f>_xlfn.XLOOKUP(E309,OBSERVACIONES!J:J,OBSERVACIONES!K:K)</f>
        <v>SUR</v>
      </c>
      <c r="AL309">
        <f>_xlfn.XLOOKUP(K309,'prelacion azalea'!E:E,'prelacion azalea'!A:A)</f>
        <v>7</v>
      </c>
      <c r="AM309" t="str">
        <f t="shared" si="4"/>
        <v>('HGCHE','Federal',3988,20,'ROVIRA ALCOCER RUTH ANGELICA','SUR',7),</v>
      </c>
    </row>
    <row r="310" spans="1:39" x14ac:dyDescent="0.25">
      <c r="A310">
        <v>4037884</v>
      </c>
      <c r="B310">
        <v>15271</v>
      </c>
      <c r="C310">
        <v>1100</v>
      </c>
      <c r="D310" t="s">
        <v>1087</v>
      </c>
      <c r="E310" t="s">
        <v>1154</v>
      </c>
      <c r="F310">
        <v>2315400032</v>
      </c>
      <c r="G310" t="s">
        <v>2252</v>
      </c>
      <c r="H310" t="s">
        <v>1118</v>
      </c>
      <c r="I310">
        <v>420</v>
      </c>
      <c r="J310">
        <v>510562</v>
      </c>
      <c r="K310">
        <v>3997</v>
      </c>
      <c r="L310">
        <f>_xlfn.XLOOKUP(K310,BD!C:C,BD!I:I)</f>
        <v>35</v>
      </c>
      <c r="M310" t="s">
        <v>2288</v>
      </c>
      <c r="N310" t="s">
        <v>2289</v>
      </c>
      <c r="O310" t="s">
        <v>2290</v>
      </c>
      <c r="P310" t="s">
        <v>2291</v>
      </c>
      <c r="Q310" t="s">
        <v>1096</v>
      </c>
      <c r="R310" s="86">
        <v>26795.99</v>
      </c>
      <c r="S310" t="s">
        <v>1097</v>
      </c>
      <c r="U310">
        <v>0</v>
      </c>
      <c r="X310">
        <v>202322</v>
      </c>
      <c r="Y310">
        <v>202322</v>
      </c>
      <c r="Z310">
        <v>0</v>
      </c>
      <c r="AA310">
        <v>1.46905652836008E+16</v>
      </c>
      <c r="AB310" t="s">
        <v>1098</v>
      </c>
      <c r="AC310" t="s">
        <v>1207</v>
      </c>
      <c r="AD310">
        <v>1</v>
      </c>
      <c r="AI310" t="s">
        <v>1124</v>
      </c>
      <c r="AJ310" t="s">
        <v>781</v>
      </c>
      <c r="AK310" t="str">
        <f>_xlfn.XLOOKUP(E310,OBSERVACIONES!J:J,OBSERVACIONES!K:K)</f>
        <v>SUR</v>
      </c>
      <c r="AL310">
        <f>_xlfn.XLOOKUP(K310,'prelacion azalea'!E:E,'prelacion azalea'!A:A)</f>
        <v>47</v>
      </c>
      <c r="AM310" t="str">
        <f t="shared" si="4"/>
        <v>('JUSA1','Federal',3997,35,'ROSAS CORTES ALBERTO','SUR',47),</v>
      </c>
    </row>
    <row r="311" spans="1:39" x14ac:dyDescent="0.25">
      <c r="A311">
        <v>4037901</v>
      </c>
      <c r="B311">
        <v>15271</v>
      </c>
      <c r="C311">
        <v>1100</v>
      </c>
      <c r="D311" t="s">
        <v>1087</v>
      </c>
      <c r="E311" t="s">
        <v>1154</v>
      </c>
      <c r="F311">
        <v>2315401018</v>
      </c>
      <c r="G311" t="s">
        <v>2292</v>
      </c>
      <c r="H311" t="s">
        <v>1118</v>
      </c>
      <c r="I311">
        <v>420</v>
      </c>
      <c r="J311">
        <v>510704</v>
      </c>
      <c r="K311">
        <v>4001</v>
      </c>
      <c r="L311">
        <f>_xlfn.XLOOKUP(K311,BD!C:C,BD!I:I)</f>
        <v>25</v>
      </c>
      <c r="M311" t="s">
        <v>1193</v>
      </c>
      <c r="N311" t="s">
        <v>2293</v>
      </c>
      <c r="O311" t="s">
        <v>2294</v>
      </c>
      <c r="P311" t="s">
        <v>2295</v>
      </c>
      <c r="Q311" t="s">
        <v>1096</v>
      </c>
      <c r="R311" s="86">
        <v>17648.03</v>
      </c>
      <c r="S311" t="s">
        <v>1097</v>
      </c>
      <c r="U311">
        <v>0</v>
      </c>
      <c r="X311">
        <v>202322</v>
      </c>
      <c r="Y311">
        <v>202322</v>
      </c>
      <c r="Z311">
        <v>0</v>
      </c>
      <c r="AA311">
        <v>1.26900260086733E+16</v>
      </c>
      <c r="AB311" t="s">
        <v>1257</v>
      </c>
      <c r="AC311" t="s">
        <v>1123</v>
      </c>
      <c r="AD311">
        <v>1</v>
      </c>
      <c r="AI311" t="s">
        <v>1124</v>
      </c>
      <c r="AJ311" t="s">
        <v>206</v>
      </c>
      <c r="AK311" t="str">
        <f>_xlfn.XLOOKUP(E311,OBSERVACIONES!J:J,OBSERVACIONES!K:K)</f>
        <v>SUR</v>
      </c>
      <c r="AL311">
        <f>_xlfn.XLOOKUP(K311,'prelacion azalea'!E:E,'prelacion azalea'!A:A)</f>
        <v>58</v>
      </c>
      <c r="AM311" t="str">
        <f t="shared" si="4"/>
        <v>('JUSA1','Federal',4001,25,'ROSADO CORREA ABRAHAM','SUR',58),</v>
      </c>
    </row>
    <row r="312" spans="1:39" x14ac:dyDescent="0.25">
      <c r="A312">
        <v>4037877</v>
      </c>
      <c r="B312">
        <v>15271</v>
      </c>
      <c r="C312">
        <v>1100</v>
      </c>
      <c r="D312" t="s">
        <v>1087</v>
      </c>
      <c r="E312" t="s">
        <v>1154</v>
      </c>
      <c r="F312">
        <v>2315400000</v>
      </c>
      <c r="G312" t="s">
        <v>1404</v>
      </c>
      <c r="H312" t="s">
        <v>1118</v>
      </c>
      <c r="I312">
        <v>420</v>
      </c>
      <c r="J312">
        <v>509838</v>
      </c>
      <c r="K312">
        <v>4011</v>
      </c>
      <c r="L312">
        <f>_xlfn.XLOOKUP(K312,BD!C:C,BD!I:I)</f>
        <v>35</v>
      </c>
      <c r="M312" t="s">
        <v>1452</v>
      </c>
      <c r="N312" t="s">
        <v>2296</v>
      </c>
      <c r="O312" t="s">
        <v>2297</v>
      </c>
      <c r="P312" t="s">
        <v>2298</v>
      </c>
      <c r="Q312" t="s">
        <v>1096</v>
      </c>
      <c r="R312" s="86">
        <v>25645.52</v>
      </c>
      <c r="S312" t="s">
        <v>1097</v>
      </c>
      <c r="U312">
        <v>0</v>
      </c>
      <c r="X312">
        <v>202322</v>
      </c>
      <c r="Y312">
        <v>202322</v>
      </c>
      <c r="Z312">
        <v>0</v>
      </c>
      <c r="AA312">
        <v>1.46905652836031E+16</v>
      </c>
      <c r="AB312" t="s">
        <v>1098</v>
      </c>
      <c r="AC312" t="s">
        <v>1207</v>
      </c>
      <c r="AD312">
        <v>1</v>
      </c>
      <c r="AI312" t="s">
        <v>1124</v>
      </c>
      <c r="AJ312" t="s">
        <v>758</v>
      </c>
      <c r="AK312" t="str">
        <f>_xlfn.XLOOKUP(E312,OBSERVACIONES!J:J,OBSERVACIONES!K:K)</f>
        <v>SUR</v>
      </c>
      <c r="AL312">
        <f>_xlfn.XLOOKUP(K312,'prelacion azalea'!E:E,'prelacion azalea'!A:A)</f>
        <v>35</v>
      </c>
      <c r="AM312" t="str">
        <f t="shared" si="4"/>
        <v>('JUSA1','Federal',4011,35,'ROBLES CAMARA GRISELDA','SUR',35),</v>
      </c>
    </row>
    <row r="313" spans="1:39" x14ac:dyDescent="0.25">
      <c r="A313">
        <v>4038050</v>
      </c>
      <c r="B313">
        <v>15271</v>
      </c>
      <c r="C313">
        <v>1100</v>
      </c>
      <c r="D313" t="s">
        <v>1087</v>
      </c>
      <c r="E313" t="s">
        <v>1109</v>
      </c>
      <c r="F313">
        <v>2315503724</v>
      </c>
      <c r="G313" t="s">
        <v>1110</v>
      </c>
      <c r="H313" t="s">
        <v>1118</v>
      </c>
      <c r="I313">
        <v>420</v>
      </c>
      <c r="J313">
        <v>509911</v>
      </c>
      <c r="K313">
        <v>4017</v>
      </c>
      <c r="L313">
        <f>_xlfn.XLOOKUP(K313,BD!C:C,BD!I:I)</f>
        <v>35</v>
      </c>
      <c r="M313" t="s">
        <v>1111</v>
      </c>
      <c r="N313" t="s">
        <v>2299</v>
      </c>
      <c r="O313" t="s">
        <v>2300</v>
      </c>
      <c r="P313" t="s">
        <v>2301</v>
      </c>
      <c r="Q313" t="s">
        <v>1096</v>
      </c>
      <c r="R313" s="86">
        <v>26471.99</v>
      </c>
      <c r="S313" t="s">
        <v>1097</v>
      </c>
      <c r="U313">
        <v>0</v>
      </c>
      <c r="X313">
        <v>202322</v>
      </c>
      <c r="Y313">
        <v>202322</v>
      </c>
      <c r="Z313">
        <v>0</v>
      </c>
      <c r="AA313">
        <v>2.16910639362705E+16</v>
      </c>
      <c r="AB313" t="s">
        <v>1115</v>
      </c>
      <c r="AC313" t="s">
        <v>1207</v>
      </c>
      <c r="AD313">
        <v>1</v>
      </c>
      <c r="AI313" t="s">
        <v>1124</v>
      </c>
      <c r="AJ313" t="s">
        <v>697</v>
      </c>
      <c r="AK313" t="str">
        <f>_xlfn.XLOOKUP(E313,OBSERVACIONES!J:J,OBSERVACIONES!K:K)</f>
        <v>NORTE</v>
      </c>
      <c r="AL313">
        <f>_xlfn.XLOOKUP(K313,'prelacion azalea'!E:E,'prelacion azalea'!A:A)</f>
        <v>4</v>
      </c>
      <c r="AM313" t="str">
        <f t="shared" si="4"/>
        <v>('HGCCN','Federal',4017,35,'ROBERTOS CETINA MARTHA ALICIA','NORTE',4),</v>
      </c>
    </row>
    <row r="314" spans="1:39" x14ac:dyDescent="0.25">
      <c r="A314">
        <v>4038253</v>
      </c>
      <c r="B314">
        <v>15275</v>
      </c>
      <c r="C314">
        <v>1100</v>
      </c>
      <c r="D314" t="s">
        <v>1087</v>
      </c>
      <c r="E314" t="s">
        <v>1131</v>
      </c>
      <c r="F314">
        <v>2315500382</v>
      </c>
      <c r="G314" t="s">
        <v>1456</v>
      </c>
      <c r="H314" t="s">
        <v>1090</v>
      </c>
      <c r="I314" t="s">
        <v>1091</v>
      </c>
      <c r="J314">
        <v>512134</v>
      </c>
      <c r="K314">
        <v>5430</v>
      </c>
      <c r="L314">
        <f>_xlfn.XLOOKUP(K314,BD!C:C,BD!I:I)</f>
        <v>25</v>
      </c>
      <c r="M314" t="s">
        <v>1233</v>
      </c>
      <c r="N314" t="s">
        <v>2302</v>
      </c>
      <c r="O314" t="s">
        <v>2303</v>
      </c>
      <c r="P314" t="s">
        <v>2304</v>
      </c>
      <c r="Q314" t="s">
        <v>1096</v>
      </c>
      <c r="R314" s="86">
        <v>17863.97</v>
      </c>
      <c r="S314" t="s">
        <v>1097</v>
      </c>
      <c r="U314">
        <v>0</v>
      </c>
      <c r="X314">
        <v>202322</v>
      </c>
      <c r="Y314">
        <v>202322</v>
      </c>
      <c r="Z314">
        <v>0</v>
      </c>
      <c r="AA314">
        <v>2.16910650374941E+16</v>
      </c>
      <c r="AB314" t="s">
        <v>1115</v>
      </c>
      <c r="AC314" t="s">
        <v>1099</v>
      </c>
      <c r="AD314">
        <v>1</v>
      </c>
      <c r="AI314" t="s">
        <v>1124</v>
      </c>
      <c r="AJ314" t="s">
        <v>486</v>
      </c>
      <c r="AK314" t="str">
        <f>_xlfn.XLOOKUP(E314,OBSERVACIONES!J:J,OBSERVACIONES!K:K)</f>
        <v>NORTE</v>
      </c>
      <c r="AL314">
        <f>_xlfn.XLOOKUP(K314,'prelacion azalea'!E:E,'prelacion azalea'!A:A)</f>
        <v>91</v>
      </c>
      <c r="AM314" t="str">
        <f t="shared" si="4"/>
        <v>('JUSA2','Estatal',5430,25,'ROMERO CARRILLO MIGUEL ANGEL','NORTE',91),</v>
      </c>
    </row>
    <row r="315" spans="1:39" x14ac:dyDescent="0.25">
      <c r="A315">
        <v>4038251</v>
      </c>
      <c r="B315">
        <v>15275</v>
      </c>
      <c r="C315">
        <v>1100</v>
      </c>
      <c r="D315" t="s">
        <v>1087</v>
      </c>
      <c r="E315" t="s">
        <v>1131</v>
      </c>
      <c r="F315">
        <v>2315500021</v>
      </c>
      <c r="G315" t="s">
        <v>1203</v>
      </c>
      <c r="H315" t="s">
        <v>1090</v>
      </c>
      <c r="I315" t="s">
        <v>1091</v>
      </c>
      <c r="J315">
        <v>512182</v>
      </c>
      <c r="K315">
        <v>5433</v>
      </c>
      <c r="L315">
        <f>_xlfn.XLOOKUP(K315,BD!C:C,BD!I:I)</f>
        <v>25</v>
      </c>
      <c r="M315" t="s">
        <v>1997</v>
      </c>
      <c r="N315" t="s">
        <v>2305</v>
      </c>
      <c r="O315" t="s">
        <v>2306</v>
      </c>
      <c r="P315" t="s">
        <v>2307</v>
      </c>
      <c r="Q315" t="s">
        <v>1096</v>
      </c>
      <c r="R315" s="86">
        <v>17863.97</v>
      </c>
      <c r="S315" t="s">
        <v>1097</v>
      </c>
      <c r="U315">
        <v>0</v>
      </c>
      <c r="X315">
        <v>202322</v>
      </c>
      <c r="Y315">
        <v>202322</v>
      </c>
      <c r="Z315">
        <v>0</v>
      </c>
      <c r="AA315">
        <v>1.46915653160911E+16</v>
      </c>
      <c r="AB315" t="s">
        <v>1098</v>
      </c>
      <c r="AC315" t="s">
        <v>1099</v>
      </c>
      <c r="AD315">
        <v>1</v>
      </c>
      <c r="AI315" t="s">
        <v>1124</v>
      </c>
      <c r="AJ315" t="s">
        <v>488</v>
      </c>
      <c r="AK315" t="str">
        <f>_xlfn.XLOOKUP(E315,OBSERVACIONES!J:J,OBSERVACIONES!K:K)</f>
        <v>NORTE</v>
      </c>
      <c r="AL315">
        <f>_xlfn.XLOOKUP(K315,'prelacion azalea'!E:E,'prelacion azalea'!A:A)</f>
        <v>92</v>
      </c>
      <c r="AM315" t="str">
        <f t="shared" si="4"/>
        <v>('JUSA2','Estatal',5433,25,'ROSADO MAY FERMIN ROBERTO','NORTE',92),</v>
      </c>
    </row>
    <row r="316" spans="1:39" x14ac:dyDescent="0.25">
      <c r="A316">
        <v>4038010</v>
      </c>
      <c r="B316">
        <v>15271</v>
      </c>
      <c r="C316">
        <v>1100</v>
      </c>
      <c r="D316" t="s">
        <v>1087</v>
      </c>
      <c r="E316" t="s">
        <v>1131</v>
      </c>
      <c r="F316">
        <v>2315501002</v>
      </c>
      <c r="G316" t="s">
        <v>2114</v>
      </c>
      <c r="H316" t="s">
        <v>1118</v>
      </c>
      <c r="I316">
        <v>420</v>
      </c>
      <c r="J316">
        <v>510994</v>
      </c>
      <c r="K316">
        <v>4094</v>
      </c>
      <c r="L316">
        <f>_xlfn.XLOOKUP(K316,BD!C:C,BD!I:I)</f>
        <v>35</v>
      </c>
      <c r="M316" t="s">
        <v>1198</v>
      </c>
      <c r="N316" t="s">
        <v>2308</v>
      </c>
      <c r="O316" t="s">
        <v>2309</v>
      </c>
      <c r="P316" t="s">
        <v>2310</v>
      </c>
      <c r="Q316" t="s">
        <v>1096</v>
      </c>
      <c r="R316" s="86">
        <v>26796.05</v>
      </c>
      <c r="S316" t="s">
        <v>1097</v>
      </c>
      <c r="U316">
        <v>0</v>
      </c>
      <c r="X316">
        <v>202322</v>
      </c>
      <c r="Y316">
        <v>202322</v>
      </c>
      <c r="Z316">
        <v>0</v>
      </c>
      <c r="AA316">
        <v>1.46915652836392E+16</v>
      </c>
      <c r="AB316" t="s">
        <v>1098</v>
      </c>
      <c r="AC316" t="s">
        <v>1123</v>
      </c>
      <c r="AD316">
        <v>1</v>
      </c>
      <c r="AI316" t="s">
        <v>1124</v>
      </c>
      <c r="AJ316" t="s">
        <v>807</v>
      </c>
      <c r="AK316" t="str">
        <f>_xlfn.XLOOKUP(E316,OBSERVACIONES!J:J,OBSERVACIONES!K:K)</f>
        <v>NORTE</v>
      </c>
      <c r="AL316">
        <f>_xlfn.XLOOKUP(K316,'prelacion azalea'!E:E,'prelacion azalea'!A:A)</f>
        <v>61</v>
      </c>
      <c r="AM316" t="str">
        <f t="shared" si="4"/>
        <v>('JUSA2','Federal',4094,35,'RODRIGUEZ OLGUIN VERONICA','NORTE',61),</v>
      </c>
    </row>
    <row r="317" spans="1:39" x14ac:dyDescent="0.25">
      <c r="A317">
        <v>4038065</v>
      </c>
      <c r="B317">
        <v>15271</v>
      </c>
      <c r="C317">
        <v>1100</v>
      </c>
      <c r="D317" t="s">
        <v>1087</v>
      </c>
      <c r="E317" t="s">
        <v>1109</v>
      </c>
      <c r="F317">
        <v>2315503787</v>
      </c>
      <c r="G317" t="s">
        <v>1623</v>
      </c>
      <c r="H317" t="s">
        <v>1118</v>
      </c>
      <c r="I317">
        <v>420</v>
      </c>
      <c r="J317">
        <v>510827</v>
      </c>
      <c r="K317">
        <v>4099</v>
      </c>
      <c r="L317">
        <f>_xlfn.XLOOKUP(K317,BD!C:C,BD!I:I)</f>
        <v>30</v>
      </c>
      <c r="M317" t="s">
        <v>1193</v>
      </c>
      <c r="N317" t="s">
        <v>2311</v>
      </c>
      <c r="O317" t="s">
        <v>2312</v>
      </c>
      <c r="P317" t="s">
        <v>2313</v>
      </c>
      <c r="Q317" t="s">
        <v>1096</v>
      </c>
      <c r="R317" s="86">
        <v>22060.01</v>
      </c>
      <c r="S317" t="s">
        <v>1097</v>
      </c>
      <c r="U317">
        <v>0</v>
      </c>
      <c r="X317">
        <v>202322</v>
      </c>
      <c r="Y317">
        <v>202322</v>
      </c>
      <c r="Z317">
        <v>0</v>
      </c>
      <c r="AA317">
        <v>2.16910639362683E+16</v>
      </c>
      <c r="AB317" t="s">
        <v>1115</v>
      </c>
      <c r="AC317" t="s">
        <v>1123</v>
      </c>
      <c r="AD317">
        <v>1</v>
      </c>
      <c r="AI317" t="s">
        <v>1124</v>
      </c>
      <c r="AJ317" t="s">
        <v>555</v>
      </c>
      <c r="AK317" t="str">
        <f>_xlfn.XLOOKUP(E317,OBSERVACIONES!J:J,OBSERVACIONES!K:K)</f>
        <v>NORTE</v>
      </c>
      <c r="AL317">
        <f>_xlfn.XLOOKUP(K317,'prelacion azalea'!E:E,'prelacion azalea'!A:A)</f>
        <v>14</v>
      </c>
      <c r="AM317" t="str">
        <f t="shared" si="4"/>
        <v>('HGCCN','Federal',4099,30,'ROMAN PATIÑO MARIA ELENA','NORTE',14),</v>
      </c>
    </row>
    <row r="318" spans="1:39" x14ac:dyDescent="0.25">
      <c r="A318">
        <v>4037867</v>
      </c>
      <c r="B318">
        <v>15271</v>
      </c>
      <c r="C318">
        <v>1100</v>
      </c>
      <c r="D318" t="s">
        <v>1087</v>
      </c>
      <c r="E318" t="s">
        <v>1101</v>
      </c>
      <c r="F318">
        <v>2315060001</v>
      </c>
      <c r="G318" t="s">
        <v>1197</v>
      </c>
      <c r="H318" t="s">
        <v>1118</v>
      </c>
      <c r="I318">
        <v>420</v>
      </c>
      <c r="J318">
        <v>511161</v>
      </c>
      <c r="K318">
        <v>4108</v>
      </c>
      <c r="L318">
        <f>_xlfn.XLOOKUP(K318,BD!C:C,BD!I:I)</f>
        <v>35</v>
      </c>
      <c r="M318" t="s">
        <v>1133</v>
      </c>
      <c r="N318" t="s">
        <v>2314</v>
      </c>
      <c r="O318" t="s">
        <v>2315</v>
      </c>
      <c r="P318" t="s">
        <v>2316</v>
      </c>
      <c r="Q318" t="s">
        <v>1096</v>
      </c>
      <c r="R318" s="86">
        <v>26796.05</v>
      </c>
      <c r="S318" t="s">
        <v>1097</v>
      </c>
      <c r="U318">
        <v>0</v>
      </c>
      <c r="X318">
        <v>202322</v>
      </c>
      <c r="Y318">
        <v>202322</v>
      </c>
      <c r="Z318">
        <v>0</v>
      </c>
      <c r="AA318">
        <v>1.46905652836438E+16</v>
      </c>
      <c r="AB318" t="s">
        <v>1098</v>
      </c>
      <c r="AC318" t="s">
        <v>1202</v>
      </c>
      <c r="AD318">
        <v>1</v>
      </c>
      <c r="AI318" t="s">
        <v>1124</v>
      </c>
      <c r="AJ318" t="s">
        <v>831</v>
      </c>
      <c r="AK318" t="str">
        <f>_xlfn.XLOOKUP(E318,OBSERVACIONES!J:J,OBSERVACIONES!K:K)</f>
        <v>SUR</v>
      </c>
      <c r="AL318">
        <f>_xlfn.XLOOKUP(K318,'prelacion azalea'!E:E,'prelacion azalea'!A:A)</f>
        <v>72</v>
      </c>
      <c r="AM318" t="str">
        <f t="shared" si="4"/>
        <v>('OFCEN','Federal',4108,35,'ROSADO QUITERIO OSCAR GREGORIO','SUR',72),</v>
      </c>
    </row>
    <row r="319" spans="1:39" x14ac:dyDescent="0.25">
      <c r="A319">
        <v>4038190</v>
      </c>
      <c r="B319">
        <v>15275</v>
      </c>
      <c r="C319">
        <v>1100</v>
      </c>
      <c r="D319" t="s">
        <v>1087</v>
      </c>
      <c r="E319" t="s">
        <v>1231</v>
      </c>
      <c r="F319">
        <v>2315080103</v>
      </c>
      <c r="G319" t="s">
        <v>1232</v>
      </c>
      <c r="H319" t="s">
        <v>1090</v>
      </c>
      <c r="I319" t="s">
        <v>1091</v>
      </c>
      <c r="J319">
        <v>512130</v>
      </c>
      <c r="K319">
        <v>5436</v>
      </c>
      <c r="L319">
        <f>_xlfn.XLOOKUP(K319,BD!C:C,BD!I:I)</f>
        <v>25</v>
      </c>
      <c r="M319" t="s">
        <v>1233</v>
      </c>
      <c r="N319" t="s">
        <v>2317</v>
      </c>
      <c r="O319" t="s">
        <v>2318</v>
      </c>
      <c r="P319" t="s">
        <v>2319</v>
      </c>
      <c r="Q319" t="s">
        <v>1096</v>
      </c>
      <c r="R319" s="86">
        <v>17863.97</v>
      </c>
      <c r="S319" t="s">
        <v>1097</v>
      </c>
      <c r="U319">
        <v>0</v>
      </c>
      <c r="X319">
        <v>202322</v>
      </c>
      <c r="Y319">
        <v>202322</v>
      </c>
      <c r="Z319">
        <v>0</v>
      </c>
      <c r="AA319">
        <v>1.21800159142472E+16</v>
      </c>
      <c r="AB319" t="s">
        <v>1257</v>
      </c>
      <c r="AC319" t="s">
        <v>1099</v>
      </c>
      <c r="AD319">
        <v>1</v>
      </c>
      <c r="AI319" t="s">
        <v>1124</v>
      </c>
      <c r="AJ319" t="s">
        <v>519</v>
      </c>
      <c r="AK319" t="str">
        <f>_xlfn.XLOOKUP(E319,OBSERVACIONES!J:J,OBSERVACIONES!K:K)</f>
        <v>SUR</v>
      </c>
      <c r="AL319">
        <f>_xlfn.XLOOKUP(K319,'prelacion azalea'!E:E,'prelacion azalea'!A:A)</f>
        <v>110</v>
      </c>
      <c r="AM319" t="str">
        <f t="shared" si="4"/>
        <v>('LEST','Estatal',5436,25,'ROSADO TUN SILVIA LETICIA','SUR',110),</v>
      </c>
    </row>
    <row r="320" spans="1:39" x14ac:dyDescent="0.25">
      <c r="A320">
        <v>4037874</v>
      </c>
      <c r="B320">
        <v>15271</v>
      </c>
      <c r="C320">
        <v>1100</v>
      </c>
      <c r="D320" t="s">
        <v>1087</v>
      </c>
      <c r="E320" t="s">
        <v>1101</v>
      </c>
      <c r="F320">
        <v>2315100000</v>
      </c>
      <c r="G320" t="s">
        <v>2320</v>
      </c>
      <c r="H320" t="s">
        <v>1118</v>
      </c>
      <c r="I320">
        <v>420</v>
      </c>
      <c r="J320">
        <v>510573</v>
      </c>
      <c r="K320">
        <v>4154</v>
      </c>
      <c r="L320">
        <f>_xlfn.XLOOKUP(K320,BD!C:C,BD!I:I)</f>
        <v>35</v>
      </c>
      <c r="M320" t="s">
        <v>1875</v>
      </c>
      <c r="N320" t="s">
        <v>2321</v>
      </c>
      <c r="O320" t="s">
        <v>2322</v>
      </c>
      <c r="P320" t="s">
        <v>2323</v>
      </c>
      <c r="Q320" t="s">
        <v>1096</v>
      </c>
      <c r="R320" s="86">
        <v>26795.99</v>
      </c>
      <c r="S320" t="s">
        <v>1097</v>
      </c>
      <c r="U320">
        <v>0</v>
      </c>
      <c r="X320">
        <v>202322</v>
      </c>
      <c r="Y320">
        <v>202322</v>
      </c>
      <c r="Z320">
        <v>0</v>
      </c>
      <c r="AA320">
        <v>1.26900156815596E+16</v>
      </c>
      <c r="AB320" t="s">
        <v>1257</v>
      </c>
      <c r="AC320" t="s">
        <v>1202</v>
      </c>
      <c r="AD320">
        <v>1</v>
      </c>
      <c r="AI320" t="s">
        <v>1124</v>
      </c>
      <c r="AJ320" t="s">
        <v>833</v>
      </c>
      <c r="AK320" t="str">
        <f>_xlfn.XLOOKUP(E320,OBSERVACIONES!J:J,OBSERVACIONES!K:K)</f>
        <v>SUR</v>
      </c>
      <c r="AL320">
        <f>_xlfn.XLOOKUP(K320,'prelacion azalea'!E:E,'prelacion azalea'!A:A)</f>
        <v>73</v>
      </c>
      <c r="AM320" t="str">
        <f t="shared" si="4"/>
        <v>('OFCEN','Federal',4154,35,'RUEDA ALVARADO ETHEL GUADALUPE','SUR',73),</v>
      </c>
    </row>
    <row r="321" spans="1:39" x14ac:dyDescent="0.25">
      <c r="A321">
        <v>4038187</v>
      </c>
      <c r="B321">
        <v>15275</v>
      </c>
      <c r="C321">
        <v>1100</v>
      </c>
      <c r="D321" t="s">
        <v>1087</v>
      </c>
      <c r="E321" t="s">
        <v>1231</v>
      </c>
      <c r="F321">
        <v>2315080103</v>
      </c>
      <c r="G321" t="s">
        <v>1232</v>
      </c>
      <c r="H321" t="s">
        <v>1090</v>
      </c>
      <c r="I321" t="s">
        <v>1103</v>
      </c>
      <c r="J321">
        <v>511751</v>
      </c>
      <c r="K321">
        <v>5439</v>
      </c>
      <c r="L321">
        <f>_xlfn.XLOOKUP(K321,BD!C:C,BD!I:I)</f>
        <v>25</v>
      </c>
      <c r="M321" t="s">
        <v>1982</v>
      </c>
      <c r="N321" t="s">
        <v>2324</v>
      </c>
      <c r="O321" t="s">
        <v>2325</v>
      </c>
      <c r="P321" t="s">
        <v>2326</v>
      </c>
      <c r="Q321" t="s">
        <v>1096</v>
      </c>
      <c r="R321" s="86">
        <v>17648.03</v>
      </c>
      <c r="S321" t="s">
        <v>1097</v>
      </c>
      <c r="U321">
        <v>0</v>
      </c>
      <c r="X321">
        <v>202322</v>
      </c>
      <c r="Y321">
        <v>202322</v>
      </c>
      <c r="Z321">
        <v>0</v>
      </c>
      <c r="AA321">
        <v>1.46906061488332E+16</v>
      </c>
      <c r="AB321" t="s">
        <v>1098</v>
      </c>
      <c r="AC321" t="s">
        <v>1108</v>
      </c>
      <c r="AD321">
        <v>1</v>
      </c>
      <c r="AI321" t="s">
        <v>1124</v>
      </c>
      <c r="AJ321" t="s">
        <v>375</v>
      </c>
      <c r="AK321" t="str">
        <f>_xlfn.XLOOKUP(E321,OBSERVACIONES!J:J,OBSERVACIONES!K:K)</f>
        <v>SUR</v>
      </c>
      <c r="AL321">
        <f>_xlfn.XLOOKUP(K321,'prelacion azalea'!E:E,'prelacion azalea'!A:A)</f>
        <v>111</v>
      </c>
      <c r="AM321" t="str">
        <f t="shared" si="4"/>
        <v>('LEST','Estatal',5439,25,'RUEDA ALVARADO NELLY MARIA DE LOURDES','SUR',111),</v>
      </c>
    </row>
    <row r="322" spans="1:39" x14ac:dyDescent="0.25">
      <c r="A322">
        <v>4038215</v>
      </c>
      <c r="B322">
        <v>15275</v>
      </c>
      <c r="C322">
        <v>1100</v>
      </c>
      <c r="D322" t="s">
        <v>1087</v>
      </c>
      <c r="E322" t="s">
        <v>1319</v>
      </c>
      <c r="F322">
        <v>2315403323</v>
      </c>
      <c r="G322" t="s">
        <v>1513</v>
      </c>
      <c r="H322" t="s">
        <v>1090</v>
      </c>
      <c r="I322" t="s">
        <v>1103</v>
      </c>
      <c r="J322">
        <v>511985</v>
      </c>
      <c r="K322">
        <v>5441</v>
      </c>
      <c r="L322">
        <f>_xlfn.XLOOKUP(K322,BD!C:C,BD!I:I)</f>
        <v>25</v>
      </c>
      <c r="M322" t="s">
        <v>2327</v>
      </c>
      <c r="N322" t="s">
        <v>2328</v>
      </c>
      <c r="O322" t="s">
        <v>2329</v>
      </c>
      <c r="P322" t="s">
        <v>2330</v>
      </c>
      <c r="Q322" t="s">
        <v>1096</v>
      </c>
      <c r="R322" s="86">
        <v>17864.03</v>
      </c>
      <c r="S322" t="s">
        <v>1097</v>
      </c>
      <c r="U322">
        <v>0</v>
      </c>
      <c r="X322">
        <v>202322</v>
      </c>
      <c r="Y322">
        <v>202322</v>
      </c>
      <c r="Z322">
        <v>0</v>
      </c>
      <c r="AA322">
        <v>1.46905653161085E+16</v>
      </c>
      <c r="AB322" t="s">
        <v>1098</v>
      </c>
      <c r="AC322" t="s">
        <v>1108</v>
      </c>
      <c r="AD322">
        <v>1</v>
      </c>
      <c r="AI322" t="s">
        <v>1124</v>
      </c>
      <c r="AJ322" t="s">
        <v>352</v>
      </c>
      <c r="AK322" t="str">
        <f>_xlfn.XLOOKUP(E322,OBSERVACIONES!J:J,OBSERVACIONES!K:K)</f>
        <v>SUR</v>
      </c>
      <c r="AL322">
        <f>_xlfn.XLOOKUP(K322,'prelacion azalea'!E:E,'prelacion azalea'!A:A)</f>
        <v>52</v>
      </c>
      <c r="AM322" t="str">
        <f t="shared" si="4"/>
        <v>('HMIMO','Estatal',5441,25,'RUIZ ROJAS LEYDI ROCIO','SUR',52),</v>
      </c>
    </row>
    <row r="323" spans="1:39" x14ac:dyDescent="0.25">
      <c r="A323">
        <v>4038306</v>
      </c>
      <c r="B323">
        <v>15275</v>
      </c>
      <c r="C323">
        <v>1100</v>
      </c>
      <c r="D323" t="s">
        <v>1087</v>
      </c>
      <c r="E323" t="s">
        <v>1116</v>
      </c>
      <c r="F323">
        <v>2315603219</v>
      </c>
      <c r="G323" t="s">
        <v>2013</v>
      </c>
      <c r="H323" t="s">
        <v>1090</v>
      </c>
      <c r="I323" t="s">
        <v>1103</v>
      </c>
      <c r="J323">
        <v>512020</v>
      </c>
      <c r="K323">
        <v>5442</v>
      </c>
      <c r="L323">
        <f>_xlfn.XLOOKUP(K323,BD!C:C,BD!I:I)</f>
        <v>25</v>
      </c>
      <c r="M323" t="s">
        <v>1183</v>
      </c>
      <c r="N323" t="s">
        <v>2331</v>
      </c>
      <c r="O323" t="s">
        <v>2332</v>
      </c>
      <c r="P323" t="s">
        <v>2333</v>
      </c>
      <c r="Q323" t="s">
        <v>1096</v>
      </c>
      <c r="R323" s="86">
        <v>17864.03</v>
      </c>
      <c r="S323" t="s">
        <v>1097</v>
      </c>
      <c r="U323">
        <v>0</v>
      </c>
      <c r="X323">
        <v>202322</v>
      </c>
      <c r="Y323">
        <v>202322</v>
      </c>
      <c r="Z323">
        <v>0</v>
      </c>
      <c r="AA323">
        <v>2.16900616856129E+16</v>
      </c>
      <c r="AB323" t="s">
        <v>1115</v>
      </c>
      <c r="AC323" t="s">
        <v>1108</v>
      </c>
      <c r="AD323">
        <v>1</v>
      </c>
      <c r="AI323" t="s">
        <v>1124</v>
      </c>
      <c r="AJ323" t="s">
        <v>330</v>
      </c>
      <c r="AK323" t="str">
        <f>_xlfn.XLOOKUP(E323,OBSERVACIONES!J:J,OBSERVACIONES!K:K)</f>
        <v>CENTRO</v>
      </c>
      <c r="AL323">
        <f>_xlfn.XLOOKUP(K323,'prelacion azalea'!E:E,'prelacion azalea'!A:A)</f>
        <v>40</v>
      </c>
      <c r="AM323" t="str">
        <f t="shared" ref="AM323:AM386" si="5">"('"&amp;E323&amp;"','"&amp;H323&amp;"',"&amp;K323&amp;","&amp;L323&amp;",'"&amp;AJ323&amp;"','"&amp;AK323&amp;"',"&amp;AL323&amp;"),"</f>
        <v>('HGFCP','Estatal',5442,25,'SALAZAR BLANCO MARIA AMELIA','CENTRO',40),</v>
      </c>
    </row>
    <row r="324" spans="1:39" x14ac:dyDescent="0.25">
      <c r="A324">
        <v>4038281</v>
      </c>
      <c r="B324">
        <v>15275</v>
      </c>
      <c r="C324">
        <v>1100</v>
      </c>
      <c r="D324" t="s">
        <v>1087</v>
      </c>
      <c r="E324" t="s">
        <v>1109</v>
      </c>
      <c r="F324">
        <v>2315503706</v>
      </c>
      <c r="G324" t="s">
        <v>2334</v>
      </c>
      <c r="H324" t="s">
        <v>1090</v>
      </c>
      <c r="I324" t="s">
        <v>1103</v>
      </c>
      <c r="J324">
        <v>512041</v>
      </c>
      <c r="K324">
        <v>5444</v>
      </c>
      <c r="L324">
        <f>_xlfn.XLOOKUP(K324,BD!C:C,BD!I:I)</f>
        <v>25</v>
      </c>
      <c r="M324" t="s">
        <v>1198</v>
      </c>
      <c r="N324" t="s">
        <v>2335</v>
      </c>
      <c r="O324" t="s">
        <v>2336</v>
      </c>
      <c r="P324" t="s">
        <v>2337</v>
      </c>
      <c r="Q324" t="s">
        <v>1096</v>
      </c>
      <c r="R324" s="86">
        <v>17864.03</v>
      </c>
      <c r="S324" t="s">
        <v>1097</v>
      </c>
      <c r="U324">
        <v>0</v>
      </c>
      <c r="X324">
        <v>202322</v>
      </c>
      <c r="Y324">
        <v>202322</v>
      </c>
      <c r="Z324">
        <v>0</v>
      </c>
      <c r="AA324">
        <v>2.16910639362554E+16</v>
      </c>
      <c r="AB324" t="s">
        <v>1115</v>
      </c>
      <c r="AC324" t="s">
        <v>1108</v>
      </c>
      <c r="AD324">
        <v>1</v>
      </c>
      <c r="AI324" t="s">
        <v>1124</v>
      </c>
      <c r="AJ324" t="s">
        <v>298</v>
      </c>
      <c r="AK324" t="str">
        <f>_xlfn.XLOOKUP(E324,OBSERVACIONES!J:J,OBSERVACIONES!K:K)</f>
        <v>NORTE</v>
      </c>
      <c r="AL324">
        <f>_xlfn.XLOOKUP(K324,'prelacion azalea'!E:E,'prelacion azalea'!A:A)</f>
        <v>6</v>
      </c>
      <c r="AM324" t="str">
        <f t="shared" si="5"/>
        <v>('HGCCN','Estatal',5444,25,'SANCHEZ CASCO GABRIELA','NORTE',6),</v>
      </c>
    </row>
    <row r="325" spans="1:39" x14ac:dyDescent="0.25">
      <c r="A325">
        <v>4038028</v>
      </c>
      <c r="B325">
        <v>15271</v>
      </c>
      <c r="C325">
        <v>1100</v>
      </c>
      <c r="D325" t="s">
        <v>1087</v>
      </c>
      <c r="E325" t="s">
        <v>1131</v>
      </c>
      <c r="F325">
        <v>2315502021</v>
      </c>
      <c r="G325" t="s">
        <v>2338</v>
      </c>
      <c r="H325" t="s">
        <v>1118</v>
      </c>
      <c r="I325">
        <v>420</v>
      </c>
      <c r="J325">
        <v>509861</v>
      </c>
      <c r="K325">
        <v>4243</v>
      </c>
      <c r="L325">
        <f>_xlfn.XLOOKUP(K325,BD!C:C,BD!I:I)</f>
        <v>35</v>
      </c>
      <c r="M325" t="s">
        <v>1214</v>
      </c>
      <c r="N325" t="s">
        <v>2339</v>
      </c>
      <c r="O325" t="s">
        <v>2340</v>
      </c>
      <c r="P325" t="s">
        <v>2341</v>
      </c>
      <c r="Q325" t="s">
        <v>1096</v>
      </c>
      <c r="R325" s="86">
        <v>25500</v>
      </c>
      <c r="S325" t="s">
        <v>1097</v>
      </c>
      <c r="U325">
        <v>0</v>
      </c>
      <c r="X325">
        <v>202322</v>
      </c>
      <c r="Y325">
        <v>202322</v>
      </c>
      <c r="Z325">
        <v>0</v>
      </c>
      <c r="AA325">
        <v>2.16940639363117E+16</v>
      </c>
      <c r="AB325" t="s">
        <v>1115</v>
      </c>
      <c r="AC325" t="s">
        <v>1123</v>
      </c>
      <c r="AD325">
        <v>1</v>
      </c>
      <c r="AI325" t="s">
        <v>1124</v>
      </c>
      <c r="AJ325" t="s">
        <v>809</v>
      </c>
      <c r="AK325" t="str">
        <f>_xlfn.XLOOKUP(E325,OBSERVACIONES!J:J,OBSERVACIONES!K:K)</f>
        <v>NORTE</v>
      </c>
      <c r="AL325">
        <f>_xlfn.XLOOKUP(K325,'prelacion azalea'!E:E,'prelacion azalea'!A:A)</f>
        <v>62</v>
      </c>
      <c r="AM325" t="str">
        <f t="shared" si="5"/>
        <v>('JUSA2','Federal',4243,35,'SANCHEZ CABRERA NAZARIO FELIPE','NORTE',62),</v>
      </c>
    </row>
    <row r="326" spans="1:39" x14ac:dyDescent="0.25">
      <c r="A326">
        <v>4037890</v>
      </c>
      <c r="B326">
        <v>15271</v>
      </c>
      <c r="C326">
        <v>1100</v>
      </c>
      <c r="D326" t="s">
        <v>1087</v>
      </c>
      <c r="E326" t="s">
        <v>1154</v>
      </c>
      <c r="F326">
        <v>2315401003</v>
      </c>
      <c r="G326" t="s">
        <v>2342</v>
      </c>
      <c r="H326" t="s">
        <v>1118</v>
      </c>
      <c r="I326">
        <v>420</v>
      </c>
      <c r="J326">
        <v>509626</v>
      </c>
      <c r="K326">
        <v>4244</v>
      </c>
      <c r="L326">
        <f>_xlfn.XLOOKUP(K326,BD!C:C,BD!I:I)</f>
        <v>25</v>
      </c>
      <c r="M326" t="s">
        <v>1030</v>
      </c>
      <c r="N326" t="s">
        <v>2343</v>
      </c>
      <c r="O326" t="s">
        <v>2344</v>
      </c>
      <c r="P326" t="s">
        <v>2345</v>
      </c>
      <c r="Q326" t="s">
        <v>1096</v>
      </c>
      <c r="R326" s="86">
        <v>17648.03</v>
      </c>
      <c r="S326" t="s">
        <v>1097</v>
      </c>
      <c r="U326">
        <v>0</v>
      </c>
      <c r="X326">
        <v>202322</v>
      </c>
      <c r="Y326">
        <v>202322</v>
      </c>
      <c r="Z326">
        <v>0</v>
      </c>
      <c r="AA326">
        <v>1.46905652836961E+16</v>
      </c>
      <c r="AB326" t="s">
        <v>1098</v>
      </c>
      <c r="AC326" t="s">
        <v>1123</v>
      </c>
      <c r="AD326">
        <v>1</v>
      </c>
      <c r="AI326" t="s">
        <v>1124</v>
      </c>
      <c r="AJ326" t="s">
        <v>210</v>
      </c>
      <c r="AK326" t="str">
        <f>_xlfn.XLOOKUP(E326,OBSERVACIONES!J:J,OBSERVACIONES!K:K)</f>
        <v>SUR</v>
      </c>
      <c r="AL326">
        <f>_xlfn.XLOOKUP(K326,'prelacion azalea'!E:E,'prelacion azalea'!A:A)</f>
        <v>60</v>
      </c>
      <c r="AM326" t="str">
        <f t="shared" si="5"/>
        <v>('JUSA1','Federal',4244,25,'SALGADO CRUZ TERESA','SUR',60),</v>
      </c>
    </row>
    <row r="327" spans="1:39" x14ac:dyDescent="0.25">
      <c r="A327">
        <v>4037941</v>
      </c>
      <c r="B327">
        <v>15271</v>
      </c>
      <c r="C327">
        <v>1100</v>
      </c>
      <c r="D327" t="s">
        <v>1087</v>
      </c>
      <c r="E327" t="s">
        <v>1753</v>
      </c>
      <c r="F327">
        <v>2315403207</v>
      </c>
      <c r="G327" t="s">
        <v>1816</v>
      </c>
      <c r="H327" t="s">
        <v>1118</v>
      </c>
      <c r="I327">
        <v>420</v>
      </c>
      <c r="J327">
        <v>510435</v>
      </c>
      <c r="K327">
        <v>4245</v>
      </c>
      <c r="L327">
        <f>_xlfn.XLOOKUP(K327,BD!C:C,BD!I:I)</f>
        <v>25</v>
      </c>
      <c r="M327" t="s">
        <v>2346</v>
      </c>
      <c r="N327" t="s">
        <v>2347</v>
      </c>
      <c r="O327" t="s">
        <v>2348</v>
      </c>
      <c r="P327" t="s">
        <v>2349</v>
      </c>
      <c r="Q327" t="s">
        <v>1096</v>
      </c>
      <c r="R327" s="86">
        <v>17648.03</v>
      </c>
      <c r="S327" t="s">
        <v>1097</v>
      </c>
      <c r="U327">
        <v>0</v>
      </c>
      <c r="X327">
        <v>202322</v>
      </c>
      <c r="Y327">
        <v>202322</v>
      </c>
      <c r="Z327">
        <v>0</v>
      </c>
      <c r="AA327">
        <v>1.46905652836963E+16</v>
      </c>
      <c r="AB327" t="s">
        <v>1098</v>
      </c>
      <c r="AC327" t="s">
        <v>1207</v>
      </c>
      <c r="AD327">
        <v>1</v>
      </c>
      <c r="AI327" t="s">
        <v>1124</v>
      </c>
      <c r="AJ327" t="s">
        <v>89</v>
      </c>
      <c r="AK327" t="str">
        <f>_xlfn.XLOOKUP(E327,OBSERVACIONES!J:J,OBSERVACIONES!K:K)</f>
        <v>SUR</v>
      </c>
      <c r="AL327">
        <f>_xlfn.XLOOKUP(K327,'prelacion azalea'!E:E,'prelacion azalea'!A:A)</f>
        <v>1</v>
      </c>
      <c r="AM327" t="str">
        <f t="shared" si="5"/>
        <v>('BSCHE','Federal',4245,25,'SANCHEZ CORAL VANESSA ALEJANDRA','SUR',1),</v>
      </c>
    </row>
    <row r="328" spans="1:39" x14ac:dyDescent="0.25">
      <c r="A328">
        <v>4037907</v>
      </c>
      <c r="B328">
        <v>15271</v>
      </c>
      <c r="C328">
        <v>1100</v>
      </c>
      <c r="D328" t="s">
        <v>1087</v>
      </c>
      <c r="E328" t="s">
        <v>1154</v>
      </c>
      <c r="F328">
        <v>2315401027</v>
      </c>
      <c r="G328" t="s">
        <v>2350</v>
      </c>
      <c r="H328" t="s">
        <v>1118</v>
      </c>
      <c r="I328">
        <v>420</v>
      </c>
      <c r="J328">
        <v>509628</v>
      </c>
      <c r="K328">
        <v>4284</v>
      </c>
      <c r="L328">
        <f>_xlfn.XLOOKUP(K328,BD!C:C,BD!I:I)</f>
        <v>25</v>
      </c>
      <c r="M328" t="s">
        <v>1030</v>
      </c>
      <c r="N328" t="s">
        <v>2351</v>
      </c>
      <c r="O328" t="s">
        <v>2352</v>
      </c>
      <c r="P328" t="s">
        <v>2353</v>
      </c>
      <c r="Q328" t="s">
        <v>1096</v>
      </c>
      <c r="R328" s="86">
        <v>17648.03</v>
      </c>
      <c r="S328" t="s">
        <v>1097</v>
      </c>
      <c r="U328">
        <v>0</v>
      </c>
      <c r="X328">
        <v>202322</v>
      </c>
      <c r="Y328">
        <v>202322</v>
      </c>
      <c r="Z328">
        <v>0</v>
      </c>
      <c r="AA328">
        <v>2.16900645668263E+16</v>
      </c>
      <c r="AB328" t="s">
        <v>1115</v>
      </c>
      <c r="AC328" t="s">
        <v>1123</v>
      </c>
      <c r="AD328">
        <v>1</v>
      </c>
      <c r="AI328" t="s">
        <v>1124</v>
      </c>
      <c r="AJ328" t="s">
        <v>212</v>
      </c>
      <c r="AK328" t="str">
        <f>_xlfn.XLOOKUP(E328,OBSERVACIONES!J:J,OBSERVACIONES!K:K)</f>
        <v>SUR</v>
      </c>
      <c r="AL328">
        <f>_xlfn.XLOOKUP(K328,'prelacion azalea'!E:E,'prelacion azalea'!A:A)</f>
        <v>61</v>
      </c>
      <c r="AM328" t="str">
        <f t="shared" si="5"/>
        <v>('JUSA1','Federal',4284,25,'SALGADO HERNANDEZ MA. ELEAZAR','SUR',61),</v>
      </c>
    </row>
    <row r="329" spans="1:39" x14ac:dyDescent="0.25">
      <c r="A329">
        <v>4038184</v>
      </c>
      <c r="B329">
        <v>15275</v>
      </c>
      <c r="C329">
        <v>1100</v>
      </c>
      <c r="D329" t="s">
        <v>1087</v>
      </c>
      <c r="E329" t="s">
        <v>1101</v>
      </c>
      <c r="F329">
        <v>2315070304</v>
      </c>
      <c r="G329" t="s">
        <v>2354</v>
      </c>
      <c r="H329" t="s">
        <v>1090</v>
      </c>
      <c r="I329" t="s">
        <v>1103</v>
      </c>
      <c r="J329">
        <v>512036</v>
      </c>
      <c r="K329">
        <v>5457</v>
      </c>
      <c r="L329">
        <f>_xlfn.XLOOKUP(K329,BD!C:C,BD!I:I)</f>
        <v>25</v>
      </c>
      <c r="M329" t="s">
        <v>1198</v>
      </c>
      <c r="N329" t="s">
        <v>2355</v>
      </c>
      <c r="O329" t="s">
        <v>2356</v>
      </c>
      <c r="P329" t="s">
        <v>2357</v>
      </c>
      <c r="Q329" t="s">
        <v>1096</v>
      </c>
      <c r="R329" s="86">
        <v>17864.03</v>
      </c>
      <c r="S329" t="s">
        <v>1097</v>
      </c>
      <c r="U329">
        <v>0</v>
      </c>
      <c r="X329">
        <v>202322</v>
      </c>
      <c r="Y329">
        <v>202322</v>
      </c>
      <c r="Z329">
        <v>0</v>
      </c>
      <c r="AA329">
        <v>1.46905653161232E+16</v>
      </c>
      <c r="AB329" t="s">
        <v>1098</v>
      </c>
      <c r="AC329" t="s">
        <v>1108</v>
      </c>
      <c r="AD329">
        <v>1</v>
      </c>
      <c r="AI329" t="s">
        <v>1124</v>
      </c>
      <c r="AJ329" t="s">
        <v>384</v>
      </c>
      <c r="AK329" t="str">
        <f>_xlfn.XLOOKUP(E329,OBSERVACIONES!J:J,OBSERVACIONES!K:K)</f>
        <v>SUR</v>
      </c>
      <c r="AL329">
        <f>_xlfn.XLOOKUP(K329,'prelacion azalea'!E:E,'prelacion azalea'!A:A)</f>
        <v>118</v>
      </c>
      <c r="AM329" t="str">
        <f t="shared" si="5"/>
        <v>('OFCEN','Estatal',5457,25,'SANCHEZ MARTINEZ ROGER ARTURO','SUR',118),</v>
      </c>
    </row>
    <row r="330" spans="1:39" x14ac:dyDescent="0.25">
      <c r="A330">
        <v>4038232</v>
      </c>
      <c r="B330">
        <v>15275</v>
      </c>
      <c r="C330">
        <v>1100</v>
      </c>
      <c r="D330" t="s">
        <v>1087</v>
      </c>
      <c r="E330" t="s">
        <v>1319</v>
      </c>
      <c r="F330">
        <v>2315403347</v>
      </c>
      <c r="G330" t="s">
        <v>1538</v>
      </c>
      <c r="H330" t="s">
        <v>1090</v>
      </c>
      <c r="I330" t="s">
        <v>1091</v>
      </c>
      <c r="J330">
        <v>511724</v>
      </c>
      <c r="K330">
        <v>5458</v>
      </c>
      <c r="L330">
        <f>_xlfn.XLOOKUP(K330,BD!C:C,BD!I:I)</f>
        <v>25</v>
      </c>
      <c r="M330" t="s">
        <v>1030</v>
      </c>
      <c r="N330" t="s">
        <v>2358</v>
      </c>
      <c r="O330" t="s">
        <v>2359</v>
      </c>
      <c r="P330" t="s">
        <v>2360</v>
      </c>
      <c r="Q330" t="s">
        <v>1096</v>
      </c>
      <c r="R330" s="86">
        <v>17648.03</v>
      </c>
      <c r="S330" t="s">
        <v>1097</v>
      </c>
      <c r="U330">
        <v>0</v>
      </c>
      <c r="X330">
        <v>202322</v>
      </c>
      <c r="Y330">
        <v>202322</v>
      </c>
      <c r="Z330">
        <v>0</v>
      </c>
      <c r="AA330">
        <v>1.46905653161238E+16</v>
      </c>
      <c r="AB330" t="s">
        <v>1098</v>
      </c>
      <c r="AC330" t="s">
        <v>1212</v>
      </c>
      <c r="AD330">
        <v>1</v>
      </c>
      <c r="AI330" t="s">
        <v>1124</v>
      </c>
      <c r="AJ330" t="s">
        <v>432</v>
      </c>
      <c r="AK330" t="str">
        <f>_xlfn.XLOOKUP(E330,OBSERVACIONES!J:J,OBSERVACIONES!K:K)</f>
        <v>SUR</v>
      </c>
      <c r="AL330">
        <f>_xlfn.XLOOKUP(K330,'prelacion azalea'!E:E,'prelacion azalea'!A:A)</f>
        <v>56</v>
      </c>
      <c r="AM330" t="str">
        <f t="shared" si="5"/>
        <v>('HMIMO','Estatal',5458,25,'SANTA CRUZ NEGRETE EDITH','SUR',56),</v>
      </c>
    </row>
    <row r="331" spans="1:39" x14ac:dyDescent="0.25">
      <c r="A331">
        <v>4037990</v>
      </c>
      <c r="B331">
        <v>15271</v>
      </c>
      <c r="C331">
        <v>1100</v>
      </c>
      <c r="D331" t="s">
        <v>1087</v>
      </c>
      <c r="E331" t="s">
        <v>1125</v>
      </c>
      <c r="F331">
        <v>2315403449</v>
      </c>
      <c r="G331" t="s">
        <v>1167</v>
      </c>
      <c r="H331" t="s">
        <v>1118</v>
      </c>
      <c r="I331">
        <v>420</v>
      </c>
      <c r="J331">
        <v>510148</v>
      </c>
      <c r="K331">
        <v>4332</v>
      </c>
      <c r="L331">
        <f>_xlfn.XLOOKUP(K331,BD!C:C,BD!I:I)</f>
        <v>35</v>
      </c>
      <c r="M331" t="s">
        <v>1193</v>
      </c>
      <c r="N331" t="s">
        <v>2361</v>
      </c>
      <c r="O331" t="s">
        <v>2362</v>
      </c>
      <c r="P331" t="s">
        <v>2363</v>
      </c>
      <c r="Q331" t="s">
        <v>1096</v>
      </c>
      <c r="R331" s="86">
        <v>26472.05</v>
      </c>
      <c r="S331" t="s">
        <v>1097</v>
      </c>
      <c r="U331">
        <v>0</v>
      </c>
      <c r="X331">
        <v>202322</v>
      </c>
      <c r="Y331">
        <v>202322</v>
      </c>
      <c r="Z331">
        <v>0</v>
      </c>
      <c r="AA331">
        <v>1.46905652837294E+16</v>
      </c>
      <c r="AB331" t="s">
        <v>1098</v>
      </c>
      <c r="AC331" t="s">
        <v>1123</v>
      </c>
      <c r="AD331">
        <v>1</v>
      </c>
      <c r="AI331" t="s">
        <v>1124</v>
      </c>
      <c r="AJ331" t="s">
        <v>754</v>
      </c>
      <c r="AK331" t="str">
        <f>_xlfn.XLOOKUP(E331,OBSERVACIONES!J:J,OBSERVACIONES!K:K)</f>
        <v>SUR</v>
      </c>
      <c r="AL331">
        <f>_xlfn.XLOOKUP(K331,'prelacion azalea'!E:E,'prelacion azalea'!A:A)</f>
        <v>24</v>
      </c>
      <c r="AM331" t="str">
        <f t="shared" si="5"/>
        <v>('HGCHE','Federal',4332,35,'SANTOS ONOFRE SANTA CATALINA','SUR',24),</v>
      </c>
    </row>
    <row r="332" spans="1:39" x14ac:dyDescent="0.25">
      <c r="A332">
        <v>4038252</v>
      </c>
      <c r="B332">
        <v>15275</v>
      </c>
      <c r="C332">
        <v>1100</v>
      </c>
      <c r="D332" t="s">
        <v>1087</v>
      </c>
      <c r="E332" t="s">
        <v>1131</v>
      </c>
      <c r="F332">
        <v>2315500021</v>
      </c>
      <c r="G332" t="s">
        <v>1203</v>
      </c>
      <c r="H332" t="s">
        <v>1090</v>
      </c>
      <c r="I332" t="s">
        <v>1091</v>
      </c>
      <c r="J332">
        <v>512184</v>
      </c>
      <c r="K332">
        <v>5462</v>
      </c>
      <c r="L332">
        <f>_xlfn.XLOOKUP(K332,BD!C:C,BD!I:I)</f>
        <v>25</v>
      </c>
      <c r="M332" t="s">
        <v>1997</v>
      </c>
      <c r="N332" t="s">
        <v>2364</v>
      </c>
      <c r="O332" t="s">
        <v>2365</v>
      </c>
      <c r="P332" t="s">
        <v>2366</v>
      </c>
      <c r="Q332" t="s">
        <v>1096</v>
      </c>
      <c r="R332" s="86">
        <v>17863.97</v>
      </c>
      <c r="S332" t="s">
        <v>1097</v>
      </c>
      <c r="U332">
        <v>0</v>
      </c>
      <c r="X332">
        <v>202322</v>
      </c>
      <c r="Y332">
        <v>202322</v>
      </c>
      <c r="Z332">
        <v>0</v>
      </c>
      <c r="AA332">
        <v>1.46915653161273E+16</v>
      </c>
      <c r="AB332" t="s">
        <v>1098</v>
      </c>
      <c r="AC332" t="s">
        <v>1099</v>
      </c>
      <c r="AD332">
        <v>1</v>
      </c>
      <c r="AI332" t="s">
        <v>1124</v>
      </c>
      <c r="AJ332" t="s">
        <v>490</v>
      </c>
      <c r="AK332" t="str">
        <f>_xlfn.XLOOKUP(E332,OBSERVACIONES!J:J,OBSERVACIONES!K:K)</f>
        <v>NORTE</v>
      </c>
      <c r="AL332">
        <f>_xlfn.XLOOKUP(K332,'prelacion azalea'!E:E,'prelacion azalea'!A:A)</f>
        <v>93</v>
      </c>
      <c r="AM332" t="str">
        <f t="shared" si="5"/>
        <v>('JUSA2','Estatal',5462,25,'SANCHEZ ROMERO FELIX','NORTE',93),</v>
      </c>
    </row>
    <row r="333" spans="1:39" x14ac:dyDescent="0.25">
      <c r="A333">
        <v>4037928</v>
      </c>
      <c r="B333">
        <v>15271</v>
      </c>
      <c r="C333">
        <v>1100</v>
      </c>
      <c r="D333" t="s">
        <v>1087</v>
      </c>
      <c r="E333" s="91" t="s">
        <v>1154</v>
      </c>
      <c r="F333">
        <v>2315402003</v>
      </c>
      <c r="G333" t="s">
        <v>1308</v>
      </c>
      <c r="H333" s="91" t="s">
        <v>1118</v>
      </c>
      <c r="I333">
        <v>420</v>
      </c>
      <c r="J333">
        <v>516653</v>
      </c>
      <c r="K333" s="91">
        <v>17717</v>
      </c>
      <c r="L333" s="91">
        <v>30</v>
      </c>
      <c r="M333" t="s">
        <v>1127</v>
      </c>
      <c r="N333" s="91" t="s">
        <v>2367</v>
      </c>
      <c r="O333" t="s">
        <v>2368</v>
      </c>
      <c r="P333" s="91" t="s">
        <v>2369</v>
      </c>
      <c r="Q333" t="s">
        <v>1096</v>
      </c>
      <c r="R333" s="86">
        <v>22172.75</v>
      </c>
      <c r="S333" t="s">
        <v>1097</v>
      </c>
      <c r="U333">
        <v>0</v>
      </c>
      <c r="X333">
        <v>202322</v>
      </c>
      <c r="Y333">
        <v>202322</v>
      </c>
      <c r="Z333">
        <v>0</v>
      </c>
      <c r="AA333">
        <v>2.16900643981581E+16</v>
      </c>
      <c r="AB333" t="s">
        <v>1115</v>
      </c>
      <c r="AC333" t="s">
        <v>1123</v>
      </c>
      <c r="AD333">
        <v>1</v>
      </c>
      <c r="AI333" t="s">
        <v>1124</v>
      </c>
      <c r="AJ333" t="s">
        <v>2740</v>
      </c>
      <c r="AK333" t="str">
        <f>_xlfn.XLOOKUP(E333,OBSERVACIONES!J:J,OBSERVACIONES!K:K)</f>
        <v>SUR</v>
      </c>
      <c r="AL333">
        <f>_xlfn.XLOOKUP(K333,'prelacion azalea'!E:E,'prelacion azalea'!A:A)</f>
        <v>48</v>
      </c>
      <c r="AM333" t="str">
        <f t="shared" si="5"/>
        <v>('JUSA1','Federal',17717,30,'SANCHEZ ROJO GRICELDA','SUR',48),</v>
      </c>
    </row>
    <row r="334" spans="1:39" x14ac:dyDescent="0.25">
      <c r="A334">
        <v>4037968</v>
      </c>
      <c r="B334">
        <v>15271</v>
      </c>
      <c r="C334">
        <v>1100</v>
      </c>
      <c r="D334" t="s">
        <v>1087</v>
      </c>
      <c r="E334" t="s">
        <v>1125</v>
      </c>
      <c r="F334">
        <v>2315403436</v>
      </c>
      <c r="G334" t="s">
        <v>2370</v>
      </c>
      <c r="H334" t="s">
        <v>1118</v>
      </c>
      <c r="I334">
        <v>420</v>
      </c>
      <c r="J334">
        <v>509550</v>
      </c>
      <c r="K334">
        <v>4384</v>
      </c>
      <c r="L334">
        <f>_xlfn.XLOOKUP(K334,BD!C:C,BD!I:I)</f>
        <v>20</v>
      </c>
      <c r="M334" t="s">
        <v>1038</v>
      </c>
      <c r="N334" t="s">
        <v>2371</v>
      </c>
      <c r="O334" t="s">
        <v>2372</v>
      </c>
      <c r="P334" t="s">
        <v>2373</v>
      </c>
      <c r="Q334" t="s">
        <v>1096</v>
      </c>
      <c r="R334" s="86">
        <v>12750.04</v>
      </c>
      <c r="S334" t="s">
        <v>1097</v>
      </c>
      <c r="U334">
        <v>0</v>
      </c>
      <c r="X334">
        <v>202322</v>
      </c>
      <c r="Y334">
        <v>202322</v>
      </c>
      <c r="Z334">
        <v>0</v>
      </c>
      <c r="AA334">
        <v>2.16900637610612E+16</v>
      </c>
      <c r="AB334" t="s">
        <v>1115</v>
      </c>
      <c r="AC334" t="s">
        <v>1123</v>
      </c>
      <c r="AD334">
        <v>1</v>
      </c>
      <c r="AI334" t="s">
        <v>1124</v>
      </c>
      <c r="AJ334" t="s">
        <v>24</v>
      </c>
      <c r="AK334" t="str">
        <f>_xlfn.XLOOKUP(E334,OBSERVACIONES!J:J,OBSERVACIONES!K:K)</f>
        <v>SUR</v>
      </c>
      <c r="AL334">
        <f>_xlfn.XLOOKUP(K334,'prelacion azalea'!E:E,'prelacion azalea'!A:A)</f>
        <v>9</v>
      </c>
      <c r="AM334" t="str">
        <f t="shared" si="5"/>
        <v>('HGCHE','Federal',4384,20,'SANCHEZ TUN NOE YSMAEL','SUR',9),</v>
      </c>
    </row>
    <row r="335" spans="1:39" x14ac:dyDescent="0.25">
      <c r="A335">
        <v>4037885</v>
      </c>
      <c r="B335">
        <v>15271</v>
      </c>
      <c r="C335">
        <v>1100</v>
      </c>
      <c r="D335" t="s">
        <v>1087</v>
      </c>
      <c r="E335" t="s">
        <v>1154</v>
      </c>
      <c r="F335">
        <v>2315400032</v>
      </c>
      <c r="G335" t="s">
        <v>2252</v>
      </c>
      <c r="H335" t="s">
        <v>1118</v>
      </c>
      <c r="I335">
        <v>420</v>
      </c>
      <c r="J335">
        <v>510558</v>
      </c>
      <c r="K335">
        <v>4389</v>
      </c>
      <c r="L335">
        <f>_xlfn.XLOOKUP(K335,BD!C:C,BD!I:I)</f>
        <v>35</v>
      </c>
      <c r="M335" t="s">
        <v>2288</v>
      </c>
      <c r="N335" t="s">
        <v>2374</v>
      </c>
      <c r="O335" t="s">
        <v>2375</v>
      </c>
      <c r="P335" t="s">
        <v>2376</v>
      </c>
      <c r="Q335" t="s">
        <v>1096</v>
      </c>
      <c r="R335" s="86">
        <v>26795.99</v>
      </c>
      <c r="S335" t="s">
        <v>1097</v>
      </c>
      <c r="U335">
        <v>0</v>
      </c>
      <c r="X335">
        <v>202322</v>
      </c>
      <c r="Y335">
        <v>202322</v>
      </c>
      <c r="Z335">
        <v>0</v>
      </c>
      <c r="AA335">
        <v>1.46905652837492E+16</v>
      </c>
      <c r="AB335" t="s">
        <v>1098</v>
      </c>
      <c r="AC335" t="s">
        <v>1207</v>
      </c>
      <c r="AD335">
        <v>1</v>
      </c>
      <c r="AI335" t="s">
        <v>1124</v>
      </c>
      <c r="AJ335" t="s">
        <v>783</v>
      </c>
      <c r="AK335" t="str">
        <f>_xlfn.XLOOKUP(E335,OBSERVACIONES!J:J,OBSERVACIONES!K:K)</f>
        <v>SUR</v>
      </c>
      <c r="AL335">
        <f>_xlfn.XLOOKUP(K335,'prelacion azalea'!E:E,'prelacion azalea'!A:A)</f>
        <v>48</v>
      </c>
      <c r="AM335" t="str">
        <f t="shared" si="5"/>
        <v>('JUSA1','Federal',4389,35,'SALAZAR VAZQUEZ JULIO MARCIAL','SUR',48),</v>
      </c>
    </row>
    <row r="336" spans="1:39" x14ac:dyDescent="0.25">
      <c r="A336">
        <v>4038221</v>
      </c>
      <c r="B336">
        <v>15275</v>
      </c>
      <c r="C336">
        <v>1100</v>
      </c>
      <c r="D336" t="s">
        <v>1087</v>
      </c>
      <c r="E336" t="s">
        <v>1319</v>
      </c>
      <c r="F336">
        <v>2315403332</v>
      </c>
      <c r="G336" t="s">
        <v>1530</v>
      </c>
      <c r="H336" t="s">
        <v>1090</v>
      </c>
      <c r="I336" t="s">
        <v>1091</v>
      </c>
      <c r="J336">
        <v>511909</v>
      </c>
      <c r="K336">
        <v>5468</v>
      </c>
      <c r="L336">
        <f>_xlfn.XLOOKUP(K336,BD!C:C,BD!I:I)</f>
        <v>35</v>
      </c>
      <c r="M336" t="s">
        <v>1142</v>
      </c>
      <c r="N336" t="s">
        <v>2377</v>
      </c>
      <c r="O336" t="s">
        <v>2378</v>
      </c>
      <c r="P336" t="s">
        <v>2379</v>
      </c>
      <c r="Q336" t="s">
        <v>1096</v>
      </c>
      <c r="R336" s="86">
        <v>26471.99</v>
      </c>
      <c r="S336" t="s">
        <v>1097</v>
      </c>
      <c r="U336">
        <v>0</v>
      </c>
      <c r="X336">
        <v>202322</v>
      </c>
      <c r="Y336">
        <v>202322</v>
      </c>
      <c r="Z336">
        <v>0</v>
      </c>
      <c r="AA336">
        <v>1.46905653161331E+16</v>
      </c>
      <c r="AB336" t="s">
        <v>1098</v>
      </c>
      <c r="AC336" t="s">
        <v>1099</v>
      </c>
      <c r="AD336">
        <v>1</v>
      </c>
      <c r="AI336" t="s">
        <v>1124</v>
      </c>
      <c r="AJ336" t="s">
        <v>847</v>
      </c>
      <c r="AK336" t="str">
        <f>_xlfn.XLOOKUP(E336,OBSERVACIONES!J:J,OBSERVACIONES!K:K)</f>
        <v>SUR</v>
      </c>
      <c r="AL336">
        <f>_xlfn.XLOOKUP(K336,'prelacion azalea'!E:E,'prelacion azalea'!A:A)</f>
        <v>3</v>
      </c>
      <c r="AM336" t="str">
        <f t="shared" si="5"/>
        <v>('HMIMO','Estatal',5468,35,'SANTOS ZEPEDA MARICELA','SUR',3),</v>
      </c>
    </row>
    <row r="337" spans="1:39" x14ac:dyDescent="0.25">
      <c r="A337">
        <v>4037906</v>
      </c>
      <c r="B337">
        <v>15271</v>
      </c>
      <c r="C337">
        <v>1100</v>
      </c>
      <c r="D337" t="s">
        <v>1087</v>
      </c>
      <c r="E337" t="s">
        <v>1154</v>
      </c>
      <c r="F337">
        <v>2315401025</v>
      </c>
      <c r="G337" t="s">
        <v>2380</v>
      </c>
      <c r="H337" t="s">
        <v>1118</v>
      </c>
      <c r="I337">
        <v>420</v>
      </c>
      <c r="J337">
        <v>510129</v>
      </c>
      <c r="K337">
        <v>4397</v>
      </c>
      <c r="L337">
        <f>_xlfn.XLOOKUP(K337,BD!C:C,BD!I:I)</f>
        <v>25</v>
      </c>
      <c r="M337" t="s">
        <v>1127</v>
      </c>
      <c r="N337" t="s">
        <v>2381</v>
      </c>
      <c r="O337" t="s">
        <v>2382</v>
      </c>
      <c r="P337" t="s">
        <v>2383</v>
      </c>
      <c r="Q337" t="s">
        <v>1096</v>
      </c>
      <c r="R337" s="86">
        <v>17760.71</v>
      </c>
      <c r="S337" t="s">
        <v>1097</v>
      </c>
      <c r="U337">
        <v>0</v>
      </c>
      <c r="X337">
        <v>202322</v>
      </c>
      <c r="Y337">
        <v>202322</v>
      </c>
      <c r="Z337">
        <v>0</v>
      </c>
      <c r="AA337">
        <v>1.46905652837546E+16</v>
      </c>
      <c r="AB337" t="s">
        <v>1098</v>
      </c>
      <c r="AC337" t="s">
        <v>1123</v>
      </c>
      <c r="AD337">
        <v>1</v>
      </c>
      <c r="AI337" t="s">
        <v>1124</v>
      </c>
      <c r="AJ337" t="s">
        <v>214</v>
      </c>
      <c r="AK337" t="str">
        <f>_xlfn.XLOOKUP(E337,OBSERVACIONES!J:J,OBSERVACIONES!K:K)</f>
        <v>SUR</v>
      </c>
      <c r="AL337">
        <f>_xlfn.XLOOKUP(K337,'prelacion azalea'!E:E,'prelacion azalea'!A:A)</f>
        <v>62</v>
      </c>
      <c r="AM337" t="str">
        <f t="shared" si="5"/>
        <v>('JUSA1','Federal',4397,25,'SANTOS ZEPEDA MESILEMIT','SUR',62),</v>
      </c>
    </row>
    <row r="338" spans="1:39" x14ac:dyDescent="0.25">
      <c r="A338">
        <v>4037937</v>
      </c>
      <c r="B338">
        <v>15271</v>
      </c>
      <c r="C338">
        <v>1100</v>
      </c>
      <c r="D338" t="s">
        <v>1087</v>
      </c>
      <c r="E338" t="s">
        <v>1154</v>
      </c>
      <c r="F338">
        <v>2315402008</v>
      </c>
      <c r="G338" t="s">
        <v>1396</v>
      </c>
      <c r="H338" t="s">
        <v>1118</v>
      </c>
      <c r="I338">
        <v>420</v>
      </c>
      <c r="J338">
        <v>509660</v>
      </c>
      <c r="K338">
        <v>4424</v>
      </c>
      <c r="L338">
        <f>_xlfn.XLOOKUP(K338,BD!C:C,BD!I:I)</f>
        <v>25</v>
      </c>
      <c r="M338" t="s">
        <v>1030</v>
      </c>
      <c r="N338" t="s">
        <v>2384</v>
      </c>
      <c r="O338" t="s">
        <v>2385</v>
      </c>
      <c r="P338" t="s">
        <v>2386</v>
      </c>
      <c r="Q338" t="s">
        <v>1096</v>
      </c>
      <c r="R338" s="86">
        <v>17648.03</v>
      </c>
      <c r="S338" t="s">
        <v>1097</v>
      </c>
      <c r="U338">
        <v>0</v>
      </c>
      <c r="X338">
        <v>202322</v>
      </c>
      <c r="Y338">
        <v>202322</v>
      </c>
      <c r="Z338">
        <v>0</v>
      </c>
      <c r="AA338">
        <v>1.46905652837604E+16</v>
      </c>
      <c r="AB338" t="s">
        <v>1098</v>
      </c>
      <c r="AC338" t="s">
        <v>1123</v>
      </c>
      <c r="AD338">
        <v>1</v>
      </c>
      <c r="AI338" t="s">
        <v>1124</v>
      </c>
      <c r="AJ338" t="s">
        <v>216</v>
      </c>
      <c r="AK338" t="str">
        <f>_xlfn.XLOOKUP(E338,OBSERVACIONES!J:J,OBSERVACIONES!K:K)</f>
        <v>SUR</v>
      </c>
      <c r="AL338">
        <f>_xlfn.XLOOKUP(K338,'prelacion azalea'!E:E,'prelacion azalea'!A:A)</f>
        <v>63</v>
      </c>
      <c r="AM338" t="str">
        <f t="shared" si="5"/>
        <v>('JUSA1','Federal',4424,25,'SEVILLA NAJERA ANDRES','SUR',63),</v>
      </c>
    </row>
    <row r="339" spans="1:39" x14ac:dyDescent="0.25">
      <c r="A339">
        <v>4038317</v>
      </c>
      <c r="B339">
        <v>15275</v>
      </c>
      <c r="C339">
        <v>1100</v>
      </c>
      <c r="D339" t="s">
        <v>1087</v>
      </c>
      <c r="E339" t="s">
        <v>1563</v>
      </c>
      <c r="F339">
        <v>2315603334</v>
      </c>
      <c r="G339" t="s">
        <v>2387</v>
      </c>
      <c r="H339" t="s">
        <v>1090</v>
      </c>
      <c r="I339" t="s">
        <v>1091</v>
      </c>
      <c r="J339">
        <v>511736</v>
      </c>
      <c r="K339">
        <v>5475</v>
      </c>
      <c r="L339">
        <f>_xlfn.XLOOKUP(K339,BD!C:C,BD!I:I)</f>
        <v>20</v>
      </c>
      <c r="M339" t="s">
        <v>1030</v>
      </c>
      <c r="N339" t="s">
        <v>2388</v>
      </c>
      <c r="O339" t="s">
        <v>2389</v>
      </c>
      <c r="P339" t="s">
        <v>2390</v>
      </c>
      <c r="Q339" t="s">
        <v>1096</v>
      </c>
      <c r="R339" s="86">
        <v>13236</v>
      </c>
      <c r="S339" t="s">
        <v>1097</v>
      </c>
      <c r="U339">
        <v>0</v>
      </c>
      <c r="X339">
        <v>202322</v>
      </c>
      <c r="Y339">
        <v>202322</v>
      </c>
      <c r="Z339">
        <v>0</v>
      </c>
      <c r="AA339">
        <v>1.26900115668768E+16</v>
      </c>
      <c r="AB339" t="s">
        <v>1257</v>
      </c>
      <c r="AC339" t="s">
        <v>1212</v>
      </c>
      <c r="AD339">
        <v>1</v>
      </c>
      <c r="AI339" t="s">
        <v>1124</v>
      </c>
      <c r="AJ339" t="s">
        <v>76</v>
      </c>
      <c r="AK339" t="str">
        <f>_xlfn.XLOOKUP(E339,OBSERVACIONES!J:J,OBSERVACIONES!K:K)</f>
        <v>CENTRO</v>
      </c>
      <c r="AL339">
        <f>_xlfn.XLOOKUP(K339,'prelacion azalea'!E:E,'prelacion azalea'!A:A)</f>
        <v>3</v>
      </c>
      <c r="AM339" t="str">
        <f t="shared" si="5"/>
        <v>('HIJMM','Estatal',5475,20,'SOTO MARTINEZ DENISE','CENTRO',3),</v>
      </c>
    </row>
    <row r="340" spans="1:39" x14ac:dyDescent="0.25">
      <c r="A340">
        <v>4037903</v>
      </c>
      <c r="B340">
        <v>15271</v>
      </c>
      <c r="C340">
        <v>1100</v>
      </c>
      <c r="D340" t="s">
        <v>1087</v>
      </c>
      <c r="E340" t="s">
        <v>1154</v>
      </c>
      <c r="F340">
        <v>2315401020</v>
      </c>
      <c r="G340" t="s">
        <v>2391</v>
      </c>
      <c r="H340" t="s">
        <v>1118</v>
      </c>
      <c r="I340">
        <v>420</v>
      </c>
      <c r="J340">
        <v>510036</v>
      </c>
      <c r="K340">
        <v>4482</v>
      </c>
      <c r="L340">
        <f>_xlfn.XLOOKUP(K340,BD!C:C,BD!I:I)</f>
        <v>35</v>
      </c>
      <c r="M340" t="s">
        <v>1193</v>
      </c>
      <c r="N340" t="s">
        <v>2392</v>
      </c>
      <c r="O340" t="s">
        <v>2393</v>
      </c>
      <c r="P340" t="s">
        <v>2394</v>
      </c>
      <c r="Q340" t="s">
        <v>1096</v>
      </c>
      <c r="R340" s="86">
        <v>26472.05</v>
      </c>
      <c r="S340" t="s">
        <v>1097</v>
      </c>
      <c r="U340">
        <v>0</v>
      </c>
      <c r="X340">
        <v>202322</v>
      </c>
      <c r="Y340">
        <v>202322</v>
      </c>
      <c r="Z340">
        <v>0</v>
      </c>
      <c r="AA340">
        <v>1.46905652837825E+16</v>
      </c>
      <c r="AB340" t="s">
        <v>1098</v>
      </c>
      <c r="AC340" t="s">
        <v>1123</v>
      </c>
      <c r="AD340">
        <v>1</v>
      </c>
      <c r="AI340" t="s">
        <v>1124</v>
      </c>
      <c r="AJ340" t="s">
        <v>785</v>
      </c>
      <c r="AK340" t="str">
        <f>_xlfn.XLOOKUP(E340,OBSERVACIONES!J:J,OBSERVACIONES!K:K)</f>
        <v>SUR</v>
      </c>
      <c r="AL340">
        <f>_xlfn.XLOOKUP(K340,'prelacion azalea'!E:E,'prelacion azalea'!A:A)</f>
        <v>49</v>
      </c>
      <c r="AM340" t="str">
        <f t="shared" si="5"/>
        <v>('JUSA1','Federal',4482,35,'SOBREVILLA SALVADOR GUILLERMINA','SUR',49),</v>
      </c>
    </row>
    <row r="341" spans="1:39" x14ac:dyDescent="0.25">
      <c r="A341">
        <v>4038228</v>
      </c>
      <c r="B341">
        <v>15275</v>
      </c>
      <c r="C341">
        <v>1100</v>
      </c>
      <c r="D341" t="s">
        <v>1087</v>
      </c>
      <c r="E341" t="s">
        <v>1319</v>
      </c>
      <c r="F341">
        <v>2315403346</v>
      </c>
      <c r="G341" t="s">
        <v>1428</v>
      </c>
      <c r="H341" t="s">
        <v>1090</v>
      </c>
      <c r="I341" t="s">
        <v>1091</v>
      </c>
      <c r="J341">
        <v>511645</v>
      </c>
      <c r="K341">
        <v>4495</v>
      </c>
      <c r="L341">
        <f>_xlfn.XLOOKUP(K341,BD!C:C,BD!I:I)</f>
        <v>30</v>
      </c>
      <c r="M341" t="s">
        <v>1038</v>
      </c>
      <c r="N341" t="s">
        <v>2395</v>
      </c>
      <c r="O341" t="s">
        <v>2396</v>
      </c>
      <c r="P341" t="s">
        <v>2397</v>
      </c>
      <c r="Q341" t="s">
        <v>1096</v>
      </c>
      <c r="R341" s="86">
        <v>21250.04</v>
      </c>
      <c r="S341" t="s">
        <v>1097</v>
      </c>
      <c r="U341">
        <v>0</v>
      </c>
      <c r="X341">
        <v>202322</v>
      </c>
      <c r="Y341">
        <v>202322</v>
      </c>
      <c r="Z341">
        <v>0</v>
      </c>
      <c r="AA341">
        <v>1.46905652837863E+16</v>
      </c>
      <c r="AB341" t="s">
        <v>1098</v>
      </c>
      <c r="AC341" t="s">
        <v>1212</v>
      </c>
      <c r="AD341">
        <v>1</v>
      </c>
      <c r="AI341" t="s">
        <v>1124</v>
      </c>
      <c r="AJ341" t="s">
        <v>683</v>
      </c>
      <c r="AK341" t="str">
        <f>_xlfn.XLOOKUP(E341,OBSERVACIONES!J:J,OBSERVACIONES!K:K)</f>
        <v>SUR</v>
      </c>
      <c r="AL341">
        <f>_xlfn.XLOOKUP(K341,'prelacion azalea'!E:E,'prelacion azalea'!A:A)</f>
        <v>7</v>
      </c>
      <c r="AM341" t="str">
        <f t="shared" si="5"/>
        <v>('HMIMO','Estatal',4495,30,'SUAREZ GUERRERO NICOLAS GUSTAVO','SUR',7),</v>
      </c>
    </row>
    <row r="342" spans="1:39" x14ac:dyDescent="0.25">
      <c r="A342">
        <v>4038075</v>
      </c>
      <c r="B342">
        <v>15271</v>
      </c>
      <c r="C342">
        <v>1100</v>
      </c>
      <c r="D342" t="s">
        <v>1087</v>
      </c>
      <c r="E342" t="s">
        <v>1282</v>
      </c>
      <c r="F342">
        <v>2315504838</v>
      </c>
      <c r="G342" t="s">
        <v>2398</v>
      </c>
      <c r="H342" t="s">
        <v>1118</v>
      </c>
      <c r="I342">
        <v>420</v>
      </c>
      <c r="J342">
        <v>511008</v>
      </c>
      <c r="K342">
        <v>4509</v>
      </c>
      <c r="L342">
        <f>_xlfn.XLOOKUP(K342,BD!C:C,BD!I:I)</f>
        <v>35</v>
      </c>
      <c r="M342" t="s">
        <v>1198</v>
      </c>
      <c r="N342" t="s">
        <v>2399</v>
      </c>
      <c r="O342" t="s">
        <v>2400</v>
      </c>
      <c r="P342" t="s">
        <v>2401</v>
      </c>
      <c r="Q342" t="s">
        <v>1096</v>
      </c>
      <c r="R342" s="86">
        <v>26796.05</v>
      </c>
      <c r="S342" t="s">
        <v>1097</v>
      </c>
      <c r="U342">
        <v>0</v>
      </c>
      <c r="X342">
        <v>202322</v>
      </c>
      <c r="Y342">
        <v>202322</v>
      </c>
      <c r="Z342">
        <v>0</v>
      </c>
      <c r="AA342">
        <v>2.1694063936299E+16</v>
      </c>
      <c r="AB342" t="s">
        <v>1115</v>
      </c>
      <c r="AC342" t="s">
        <v>1123</v>
      </c>
      <c r="AD342">
        <v>1</v>
      </c>
      <c r="AI342" t="s">
        <v>1124</v>
      </c>
      <c r="AJ342" t="s">
        <v>750</v>
      </c>
      <c r="AK342" t="str">
        <f>_xlfn.XLOOKUP(E342,OBSERVACIONES!J:J,OBSERVACIONES!K:K)</f>
        <v>NORTE</v>
      </c>
      <c r="AL342">
        <f>_xlfn.XLOOKUP(K342,'prelacion azalea'!E:E,'prelacion azalea'!A:A)</f>
        <v>32</v>
      </c>
      <c r="AM342" t="str">
        <f t="shared" si="5"/>
        <v>('HIPDC','Federal',4509,35,'SUAREZ UH JOSE DEL CARMEN','NORTE',32),</v>
      </c>
    </row>
    <row r="343" spans="1:39" x14ac:dyDescent="0.25">
      <c r="A343">
        <v>4038022</v>
      </c>
      <c r="B343">
        <v>15271</v>
      </c>
      <c r="C343">
        <v>1100</v>
      </c>
      <c r="D343" t="s">
        <v>1087</v>
      </c>
      <c r="E343" t="s">
        <v>1131</v>
      </c>
      <c r="F343">
        <v>2315502012</v>
      </c>
      <c r="G343" t="s">
        <v>1163</v>
      </c>
      <c r="H343" t="s">
        <v>1118</v>
      </c>
      <c r="I343">
        <v>420</v>
      </c>
      <c r="J343">
        <v>510696</v>
      </c>
      <c r="K343">
        <v>4515</v>
      </c>
      <c r="L343">
        <f>_xlfn.XLOOKUP(K343,BD!C:C,BD!I:I)</f>
        <v>35</v>
      </c>
      <c r="M343" t="s">
        <v>2402</v>
      </c>
      <c r="N343" t="s">
        <v>2403</v>
      </c>
      <c r="O343" t="s">
        <v>2404</v>
      </c>
      <c r="P343" t="s">
        <v>2405</v>
      </c>
      <c r="Q343" t="s">
        <v>1096</v>
      </c>
      <c r="R343" s="86">
        <v>26795.99</v>
      </c>
      <c r="S343" t="s">
        <v>1097</v>
      </c>
      <c r="U343">
        <v>0</v>
      </c>
      <c r="X343">
        <v>202322</v>
      </c>
      <c r="Y343">
        <v>202322</v>
      </c>
      <c r="Z343">
        <v>0</v>
      </c>
      <c r="AA343">
        <v>2.16910655287225E+16</v>
      </c>
      <c r="AB343" t="s">
        <v>1115</v>
      </c>
      <c r="AC343" t="s">
        <v>1123</v>
      </c>
      <c r="AD343">
        <v>1</v>
      </c>
      <c r="AI343" t="s">
        <v>1124</v>
      </c>
      <c r="AJ343" t="s">
        <v>811</v>
      </c>
      <c r="AK343" t="str">
        <f>_xlfn.XLOOKUP(E343,OBSERVACIONES!J:J,OBSERVACIONES!K:K)</f>
        <v>NORTE</v>
      </c>
      <c r="AL343">
        <f>_xlfn.XLOOKUP(K343,'prelacion azalea'!E:E,'prelacion azalea'!A:A)</f>
        <v>63</v>
      </c>
      <c r="AM343" t="str">
        <f t="shared" si="5"/>
        <v>('JUSA2','Federal',4515,35,'TAH ESTRADA CANDELARIA','NORTE',63),</v>
      </c>
    </row>
    <row r="344" spans="1:39" x14ac:dyDescent="0.25">
      <c r="A344">
        <v>4038113</v>
      </c>
      <c r="B344">
        <v>15271</v>
      </c>
      <c r="C344">
        <v>1100</v>
      </c>
      <c r="D344" t="s">
        <v>1087</v>
      </c>
      <c r="E344" t="s">
        <v>1116</v>
      </c>
      <c r="F344">
        <v>2315603205</v>
      </c>
      <c r="G344" t="s">
        <v>1159</v>
      </c>
      <c r="H344" t="s">
        <v>1118</v>
      </c>
      <c r="I344">
        <v>420</v>
      </c>
      <c r="J344">
        <v>509880</v>
      </c>
      <c r="K344">
        <v>4520</v>
      </c>
      <c r="L344">
        <f>_xlfn.XLOOKUP(K344,BD!C:C,BD!I:I)</f>
        <v>30</v>
      </c>
      <c r="M344" t="s">
        <v>1029</v>
      </c>
      <c r="N344" t="s">
        <v>2406</v>
      </c>
      <c r="O344" t="s">
        <v>2407</v>
      </c>
      <c r="P344" t="s">
        <v>2408</v>
      </c>
      <c r="Q344" t="s">
        <v>1096</v>
      </c>
      <c r="R344" s="86">
        <v>21250.04</v>
      </c>
      <c r="S344" t="s">
        <v>1097</v>
      </c>
      <c r="U344">
        <v>0</v>
      </c>
      <c r="X344">
        <v>202322</v>
      </c>
      <c r="Y344">
        <v>202322</v>
      </c>
      <c r="Z344">
        <v>0</v>
      </c>
      <c r="AA344">
        <v>2.16900617086854E+16</v>
      </c>
      <c r="AB344" t="s">
        <v>1115</v>
      </c>
      <c r="AC344" t="s">
        <v>1123</v>
      </c>
      <c r="AD344">
        <v>1</v>
      </c>
      <c r="AI344" t="s">
        <v>1124</v>
      </c>
      <c r="AJ344" t="s">
        <v>567</v>
      </c>
      <c r="AK344" t="str">
        <f>_xlfn.XLOOKUP(E344,OBSERVACIONES!J:J,OBSERVACIONES!K:K)</f>
        <v>CENTRO</v>
      </c>
      <c r="AL344">
        <f>_xlfn.XLOOKUP(K344,'prelacion azalea'!E:E,'prelacion azalea'!A:A)</f>
        <v>20</v>
      </c>
      <c r="AM344" t="str">
        <f t="shared" si="5"/>
        <v>('HGFCP','Federal',4520,30,'TAFOLLA GARCIA MARIO','CENTRO',20),</v>
      </c>
    </row>
    <row r="345" spans="1:39" x14ac:dyDescent="0.25">
      <c r="A345">
        <v>4038001</v>
      </c>
      <c r="B345">
        <v>15271</v>
      </c>
      <c r="C345">
        <v>1100</v>
      </c>
      <c r="D345" t="s">
        <v>1087</v>
      </c>
      <c r="E345" t="s">
        <v>2087</v>
      </c>
      <c r="F345">
        <v>2315403510</v>
      </c>
      <c r="G345" t="s">
        <v>2409</v>
      </c>
      <c r="H345" t="s">
        <v>1118</v>
      </c>
      <c r="I345">
        <v>420</v>
      </c>
      <c r="J345">
        <v>509601</v>
      </c>
      <c r="K345">
        <v>4525</v>
      </c>
      <c r="L345">
        <f>_xlfn.XLOOKUP(K345,BD!C:C,BD!I:I)</f>
        <v>30</v>
      </c>
      <c r="M345" t="s">
        <v>2410</v>
      </c>
      <c r="N345" t="s">
        <v>2411</v>
      </c>
      <c r="O345" t="s">
        <v>2412</v>
      </c>
      <c r="P345" t="s">
        <v>2413</v>
      </c>
      <c r="Q345" t="s">
        <v>1096</v>
      </c>
      <c r="R345" s="86">
        <v>21250.04</v>
      </c>
      <c r="S345" t="s">
        <v>1097</v>
      </c>
      <c r="U345">
        <v>0</v>
      </c>
      <c r="X345">
        <v>202322</v>
      </c>
      <c r="Y345">
        <v>202322</v>
      </c>
      <c r="Z345">
        <v>0</v>
      </c>
      <c r="AA345">
        <v>1.26900115668993E+16</v>
      </c>
      <c r="AB345" t="s">
        <v>1257</v>
      </c>
      <c r="AC345" t="s">
        <v>1123</v>
      </c>
      <c r="AD345">
        <v>1</v>
      </c>
      <c r="AI345" t="s">
        <v>1124</v>
      </c>
      <c r="AJ345" t="s">
        <v>533</v>
      </c>
      <c r="AK345" t="str">
        <f>_xlfn.XLOOKUP(E345,OBSERVACIONES!J:J,OBSERVACIONES!K:K)</f>
        <v>SUR</v>
      </c>
      <c r="AL345">
        <f>_xlfn.XLOOKUP(K345,'prelacion azalea'!E:E,'prelacion azalea'!A:A)</f>
        <v>3</v>
      </c>
      <c r="AM345" t="str">
        <f t="shared" si="5"/>
        <v>('BAC','Federal',4525,30,'TAVERA ROSALES BERTHA GEORGINA','SUR',3),</v>
      </c>
    </row>
    <row r="346" spans="1:39" x14ac:dyDescent="0.25">
      <c r="A346">
        <v>4038080</v>
      </c>
      <c r="B346">
        <v>15271</v>
      </c>
      <c r="C346">
        <v>1100</v>
      </c>
      <c r="D346" t="s">
        <v>1087</v>
      </c>
      <c r="E346" t="s">
        <v>1408</v>
      </c>
      <c r="F346">
        <v>2315504925</v>
      </c>
      <c r="G346" t="s">
        <v>2414</v>
      </c>
      <c r="H346" t="s">
        <v>1118</v>
      </c>
      <c r="I346">
        <v>420</v>
      </c>
      <c r="J346">
        <v>510828</v>
      </c>
      <c r="K346">
        <v>4527</v>
      </c>
      <c r="L346">
        <f>_xlfn.XLOOKUP(K346,BD!C:C,BD!I:I)</f>
        <v>35</v>
      </c>
      <c r="M346" t="s">
        <v>1193</v>
      </c>
      <c r="N346" t="s">
        <v>2415</v>
      </c>
      <c r="O346" t="s">
        <v>2416</v>
      </c>
      <c r="P346" t="s">
        <v>2417</v>
      </c>
      <c r="Q346" t="s">
        <v>1096</v>
      </c>
      <c r="R346" s="86">
        <v>26472.05</v>
      </c>
      <c r="S346" t="s">
        <v>1097</v>
      </c>
      <c r="U346">
        <v>0</v>
      </c>
      <c r="X346">
        <v>202322</v>
      </c>
      <c r="Y346">
        <v>202322</v>
      </c>
      <c r="Z346">
        <v>0</v>
      </c>
      <c r="AA346">
        <v>1.26910270380696E+16</v>
      </c>
      <c r="AB346" t="s">
        <v>1257</v>
      </c>
      <c r="AC346" t="s">
        <v>1123</v>
      </c>
      <c r="AD346">
        <v>1</v>
      </c>
      <c r="AI346" t="s">
        <v>1124</v>
      </c>
      <c r="AJ346" t="s">
        <v>743</v>
      </c>
      <c r="AK346" t="str">
        <f>_xlfn.XLOOKUP(E346,OBSERVACIONES!J:J,OBSERVACIONES!K:K)</f>
        <v>NORTE</v>
      </c>
      <c r="AL346">
        <f>_xlfn.XLOOKUP(K346,'prelacion azalea'!E:E,'prelacion azalea'!A:A)</f>
        <v>28</v>
      </c>
      <c r="AM346" t="str">
        <f t="shared" si="5"/>
        <v>('HIKKN','Federal',4527,35,'TAH TUZ CANDIDA','NORTE',28),</v>
      </c>
    </row>
    <row r="347" spans="1:39" x14ac:dyDescent="0.25">
      <c r="A347">
        <v>4037923</v>
      </c>
      <c r="B347">
        <v>15271</v>
      </c>
      <c r="C347">
        <v>1100</v>
      </c>
      <c r="D347" t="s">
        <v>1087</v>
      </c>
      <c r="E347" t="s">
        <v>1154</v>
      </c>
      <c r="F347">
        <v>2315402001</v>
      </c>
      <c r="G347" t="s">
        <v>1347</v>
      </c>
      <c r="H347" t="s">
        <v>1118</v>
      </c>
      <c r="I347">
        <v>420</v>
      </c>
      <c r="J347">
        <v>510734</v>
      </c>
      <c r="K347">
        <v>4539</v>
      </c>
      <c r="L347">
        <f>_xlfn.XLOOKUP(K347,BD!C:C,BD!I:I)</f>
        <v>45</v>
      </c>
      <c r="M347" t="s">
        <v>2327</v>
      </c>
      <c r="N347" t="s">
        <v>2418</v>
      </c>
      <c r="O347" t="s">
        <v>2419</v>
      </c>
      <c r="P347" t="s">
        <v>2420</v>
      </c>
      <c r="Q347" t="s">
        <v>1096</v>
      </c>
      <c r="R347" s="86">
        <v>49126.02</v>
      </c>
      <c r="S347" t="s">
        <v>1097</v>
      </c>
      <c r="U347">
        <v>0</v>
      </c>
      <c r="X347">
        <v>202322</v>
      </c>
      <c r="Y347">
        <v>202322</v>
      </c>
      <c r="Z347">
        <v>0</v>
      </c>
      <c r="AA347">
        <v>1.46905652837944E+16</v>
      </c>
      <c r="AB347" t="s">
        <v>1098</v>
      </c>
      <c r="AC347" t="s">
        <v>1123</v>
      </c>
      <c r="AD347">
        <v>1</v>
      </c>
      <c r="AI347" t="s">
        <v>1124</v>
      </c>
      <c r="AJ347" t="s">
        <v>869</v>
      </c>
      <c r="AK347" t="str">
        <f>_xlfn.XLOOKUP(E347,OBSERVACIONES!J:J,OBSERVACIONES!K:K)</f>
        <v>SUR</v>
      </c>
      <c r="AL347">
        <f>_xlfn.XLOOKUP(K347,'prelacion azalea'!E:E,'prelacion azalea'!A:A)</f>
        <v>4</v>
      </c>
      <c r="AM347" t="str">
        <f t="shared" si="5"/>
        <v>('JUSA1','Federal',4539,45,'TREJO CHAN MARIA MAGDALENA','SUR',4),</v>
      </c>
    </row>
    <row r="348" spans="1:39" x14ac:dyDescent="0.25">
      <c r="A348">
        <v>4037862</v>
      </c>
      <c r="B348">
        <v>15271</v>
      </c>
      <c r="C348">
        <v>1100</v>
      </c>
      <c r="D348" t="s">
        <v>1087</v>
      </c>
      <c r="E348" t="s">
        <v>1101</v>
      </c>
      <c r="F348">
        <v>2315030202</v>
      </c>
      <c r="G348" t="s">
        <v>2421</v>
      </c>
      <c r="H348" t="s">
        <v>1118</v>
      </c>
      <c r="I348">
        <v>420</v>
      </c>
      <c r="J348">
        <v>511030</v>
      </c>
      <c r="K348">
        <v>4543</v>
      </c>
      <c r="L348">
        <f>_xlfn.XLOOKUP(K348,BD!C:C,BD!I:I)</f>
        <v>35</v>
      </c>
      <c r="M348" t="s">
        <v>1198</v>
      </c>
      <c r="N348" t="s">
        <v>2422</v>
      </c>
      <c r="O348" t="s">
        <v>2423</v>
      </c>
      <c r="P348" t="s">
        <v>2424</v>
      </c>
      <c r="Q348" t="s">
        <v>1096</v>
      </c>
      <c r="R348" s="86">
        <v>26796.05</v>
      </c>
      <c r="S348" t="s">
        <v>1097</v>
      </c>
      <c r="U348">
        <v>0</v>
      </c>
      <c r="X348">
        <v>202322</v>
      </c>
      <c r="Y348">
        <v>202322</v>
      </c>
      <c r="Z348">
        <v>0</v>
      </c>
      <c r="AA348">
        <v>1.46905652837957E+16</v>
      </c>
      <c r="AB348" t="s">
        <v>1098</v>
      </c>
      <c r="AC348" t="s">
        <v>1202</v>
      </c>
      <c r="AD348">
        <v>1</v>
      </c>
      <c r="AI348" t="s">
        <v>1124</v>
      </c>
      <c r="AJ348" t="s">
        <v>835</v>
      </c>
      <c r="AK348" t="str">
        <f>_xlfn.XLOOKUP(E348,OBSERVACIONES!J:J,OBSERVACIONES!K:K)</f>
        <v>SUR</v>
      </c>
      <c r="AL348">
        <f>_xlfn.XLOOKUP(K348,'prelacion azalea'!E:E,'prelacion azalea'!A:A)</f>
        <v>74</v>
      </c>
      <c r="AM348" t="str">
        <f t="shared" si="5"/>
        <v>('OFCEN','Federal',4543,35,'TREJO GARCIA MA. ANGELICA','SUR',74),</v>
      </c>
    </row>
    <row r="349" spans="1:39" x14ac:dyDescent="0.25">
      <c r="A349">
        <v>4037878</v>
      </c>
      <c r="B349">
        <v>15271</v>
      </c>
      <c r="C349">
        <v>1100</v>
      </c>
      <c r="D349" t="s">
        <v>1087</v>
      </c>
      <c r="E349" t="s">
        <v>1154</v>
      </c>
      <c r="F349">
        <v>2315400000</v>
      </c>
      <c r="G349" t="s">
        <v>1404</v>
      </c>
      <c r="H349" t="s">
        <v>1118</v>
      </c>
      <c r="I349">
        <v>420</v>
      </c>
      <c r="J349">
        <v>510560</v>
      </c>
      <c r="K349">
        <v>4572</v>
      </c>
      <c r="L349">
        <f>_xlfn.XLOOKUP(K349,BD!C:C,BD!I:I)</f>
        <v>35</v>
      </c>
      <c r="M349" t="s">
        <v>2288</v>
      </c>
      <c r="N349" t="s">
        <v>2425</v>
      </c>
      <c r="O349" t="s">
        <v>2426</v>
      </c>
      <c r="P349" t="s">
        <v>2427</v>
      </c>
      <c r="Q349" t="s">
        <v>1096</v>
      </c>
      <c r="R349" s="86">
        <v>26795.99</v>
      </c>
      <c r="S349" t="s">
        <v>1097</v>
      </c>
      <c r="U349">
        <v>0</v>
      </c>
      <c r="X349">
        <v>202322</v>
      </c>
      <c r="Y349">
        <v>202322</v>
      </c>
      <c r="Z349">
        <v>0</v>
      </c>
      <c r="AA349">
        <v>1.46905652838088E+16</v>
      </c>
      <c r="AB349" t="s">
        <v>1098</v>
      </c>
      <c r="AC349" t="s">
        <v>1207</v>
      </c>
      <c r="AD349">
        <v>1</v>
      </c>
      <c r="AI349" t="s">
        <v>1124</v>
      </c>
      <c r="AJ349" t="s">
        <v>787</v>
      </c>
      <c r="AK349" t="str">
        <f>_xlfn.XLOOKUP(E349,OBSERVACIONES!J:J,OBSERVACIONES!K:K)</f>
        <v>SUR</v>
      </c>
      <c r="AL349">
        <f>_xlfn.XLOOKUP(K349,'prelacion azalea'!E:E,'prelacion azalea'!A:A)</f>
        <v>50</v>
      </c>
      <c r="AM349" t="str">
        <f t="shared" si="5"/>
        <v>('JUSA1','Federal',4572,35,'TOSTA ALAMILLA SIOMARA GUADALUPE','SUR',50),</v>
      </c>
    </row>
    <row r="350" spans="1:39" x14ac:dyDescent="0.25">
      <c r="A350">
        <v>4037994</v>
      </c>
      <c r="B350">
        <v>15271</v>
      </c>
      <c r="C350">
        <v>1100</v>
      </c>
      <c r="D350" t="s">
        <v>1087</v>
      </c>
      <c r="E350" t="s">
        <v>1125</v>
      </c>
      <c r="F350">
        <v>2315403450</v>
      </c>
      <c r="G350" t="s">
        <v>1447</v>
      </c>
      <c r="H350" t="s">
        <v>1118</v>
      </c>
      <c r="I350">
        <v>420</v>
      </c>
      <c r="J350">
        <v>510118</v>
      </c>
      <c r="K350">
        <v>4587</v>
      </c>
      <c r="L350">
        <f>_xlfn.XLOOKUP(K350,BD!C:C,BD!I:I)</f>
        <v>30</v>
      </c>
      <c r="M350" t="s">
        <v>1127</v>
      </c>
      <c r="N350" t="s">
        <v>2428</v>
      </c>
      <c r="O350" t="s">
        <v>2429</v>
      </c>
      <c r="P350" t="s">
        <v>2430</v>
      </c>
      <c r="Q350" t="s">
        <v>1096</v>
      </c>
      <c r="R350" s="86">
        <v>22172.75</v>
      </c>
      <c r="S350" t="s">
        <v>1097</v>
      </c>
      <c r="U350">
        <v>0</v>
      </c>
      <c r="X350">
        <v>202322</v>
      </c>
      <c r="Y350">
        <v>202322</v>
      </c>
      <c r="Z350">
        <v>0</v>
      </c>
      <c r="AA350">
        <v>1.46905652838117E+16</v>
      </c>
      <c r="AB350" t="s">
        <v>1098</v>
      </c>
      <c r="AC350" t="s">
        <v>1123</v>
      </c>
      <c r="AD350">
        <v>1</v>
      </c>
      <c r="AI350" t="s">
        <v>1124</v>
      </c>
      <c r="AJ350" t="s">
        <v>585</v>
      </c>
      <c r="AK350" t="str">
        <f>_xlfn.XLOOKUP(E350,OBSERVACIONES!J:J,OBSERVACIONES!K:K)</f>
        <v>SUR</v>
      </c>
      <c r="AL350">
        <f>_xlfn.XLOOKUP(K350,'prelacion azalea'!E:E,'prelacion azalea'!A:A)</f>
        <v>29</v>
      </c>
      <c r="AM350" t="str">
        <f t="shared" si="5"/>
        <v>('HGCHE','Federal',4587,30,'TOX GOMEZ ARIEL EDUARDO','SUR',29),</v>
      </c>
    </row>
    <row r="351" spans="1:39" x14ac:dyDescent="0.25">
      <c r="A351">
        <v>4038045</v>
      </c>
      <c r="B351">
        <v>15271</v>
      </c>
      <c r="C351">
        <v>1100</v>
      </c>
      <c r="D351" t="s">
        <v>1087</v>
      </c>
      <c r="E351" t="s">
        <v>1109</v>
      </c>
      <c r="F351">
        <v>2315503700</v>
      </c>
      <c r="G351" t="s">
        <v>2431</v>
      </c>
      <c r="H351" t="s">
        <v>1118</v>
      </c>
      <c r="I351">
        <v>420</v>
      </c>
      <c r="J351">
        <v>509721</v>
      </c>
      <c r="K351">
        <v>4596</v>
      </c>
      <c r="L351">
        <f>_xlfn.XLOOKUP(K351,BD!C:C,BD!I:I)</f>
        <v>35</v>
      </c>
      <c r="M351" t="s">
        <v>1030</v>
      </c>
      <c r="N351" t="s">
        <v>2432</v>
      </c>
      <c r="O351" t="s">
        <v>2433</v>
      </c>
      <c r="P351" t="s">
        <v>2434</v>
      </c>
      <c r="Q351" t="s">
        <v>1096</v>
      </c>
      <c r="R351" s="86">
        <v>26471.99</v>
      </c>
      <c r="S351" t="s">
        <v>1097</v>
      </c>
      <c r="U351">
        <v>0</v>
      </c>
      <c r="X351">
        <v>202322</v>
      </c>
      <c r="Y351">
        <v>202322</v>
      </c>
      <c r="Z351">
        <v>0</v>
      </c>
      <c r="AA351">
        <v>1.46945652838167E+16</v>
      </c>
      <c r="AB351" t="s">
        <v>1098</v>
      </c>
      <c r="AC351" t="s">
        <v>1207</v>
      </c>
      <c r="AD351">
        <v>1</v>
      </c>
      <c r="AI351" t="s">
        <v>1124</v>
      </c>
      <c r="AJ351" t="s">
        <v>699</v>
      </c>
      <c r="AK351" t="str">
        <f>_xlfn.XLOOKUP(E351,OBSERVACIONES!J:J,OBSERVACIONES!K:K)</f>
        <v>NORTE</v>
      </c>
      <c r="AL351">
        <f>_xlfn.XLOOKUP(K351,'prelacion azalea'!E:E,'prelacion azalea'!A:A)</f>
        <v>5</v>
      </c>
      <c r="AM351" t="str">
        <f t="shared" si="5"/>
        <v>('HGCCN','Federal',4596,35,'TOLEDO MIRANDA ARTURO','NORTE',5),</v>
      </c>
    </row>
    <row r="352" spans="1:39" x14ac:dyDescent="0.25">
      <c r="A352">
        <v>4038046</v>
      </c>
      <c r="B352">
        <v>15271</v>
      </c>
      <c r="C352">
        <v>1100</v>
      </c>
      <c r="D352" t="s">
        <v>1087</v>
      </c>
      <c r="E352" t="s">
        <v>1109</v>
      </c>
      <c r="F352">
        <v>2315503705</v>
      </c>
      <c r="G352" t="s">
        <v>2435</v>
      </c>
      <c r="H352" t="s">
        <v>1118</v>
      </c>
      <c r="I352">
        <v>420</v>
      </c>
      <c r="J352">
        <v>510801</v>
      </c>
      <c r="K352">
        <v>4626</v>
      </c>
      <c r="L352">
        <f>_xlfn.XLOOKUP(K352,BD!C:C,BD!I:I)</f>
        <v>35</v>
      </c>
      <c r="M352" t="s">
        <v>1193</v>
      </c>
      <c r="N352" t="s">
        <v>2436</v>
      </c>
      <c r="O352" t="s">
        <v>2437</v>
      </c>
      <c r="P352" t="s">
        <v>2438</v>
      </c>
      <c r="Q352" t="s">
        <v>1096</v>
      </c>
      <c r="R352" s="86">
        <v>26472.05</v>
      </c>
      <c r="S352" t="s">
        <v>1097</v>
      </c>
      <c r="U352">
        <v>0</v>
      </c>
      <c r="X352">
        <v>202322</v>
      </c>
      <c r="Y352">
        <v>202322</v>
      </c>
      <c r="Z352">
        <v>0</v>
      </c>
      <c r="AA352">
        <v>2.16910639362791E+16</v>
      </c>
      <c r="AB352" t="s">
        <v>1115</v>
      </c>
      <c r="AC352" t="s">
        <v>1123</v>
      </c>
      <c r="AD352">
        <v>1</v>
      </c>
      <c r="AI352" t="s">
        <v>1124</v>
      </c>
      <c r="AJ352" t="s">
        <v>701</v>
      </c>
      <c r="AK352" t="str">
        <f>_xlfn.XLOOKUP(E352,OBSERVACIONES!J:J,OBSERVACIONES!K:K)</f>
        <v>NORTE</v>
      </c>
      <c r="AL352">
        <f>_xlfn.XLOOKUP(K352,'prelacion azalea'!E:E,'prelacion azalea'!A:A)</f>
        <v>6</v>
      </c>
      <c r="AM352" t="str">
        <f t="shared" si="5"/>
        <v>('HGCCN','Federal',4626,35,'TZUC GONZALEZ TERESITA DE JESUS','NORTE',6),</v>
      </c>
    </row>
    <row r="353" spans="1:39" x14ac:dyDescent="0.25">
      <c r="A353">
        <v>4038052</v>
      </c>
      <c r="B353">
        <v>15271</v>
      </c>
      <c r="C353">
        <v>1100</v>
      </c>
      <c r="D353" t="s">
        <v>1087</v>
      </c>
      <c r="E353" t="s">
        <v>1109</v>
      </c>
      <c r="F353">
        <v>2315503735</v>
      </c>
      <c r="G353" t="s">
        <v>2439</v>
      </c>
      <c r="H353" t="s">
        <v>1118</v>
      </c>
      <c r="I353">
        <v>420</v>
      </c>
      <c r="J353">
        <v>510998</v>
      </c>
      <c r="K353">
        <v>4632</v>
      </c>
      <c r="L353">
        <f>_xlfn.XLOOKUP(K353,BD!C:C,BD!I:I)</f>
        <v>30</v>
      </c>
      <c r="M353" t="s">
        <v>1198</v>
      </c>
      <c r="N353" t="s">
        <v>2440</v>
      </c>
      <c r="O353" t="s">
        <v>2441</v>
      </c>
      <c r="P353" t="s">
        <v>2442</v>
      </c>
      <c r="Q353" t="s">
        <v>1096</v>
      </c>
      <c r="R353" s="86">
        <v>22330.04</v>
      </c>
      <c r="S353" t="s">
        <v>1097</v>
      </c>
      <c r="U353">
        <v>0</v>
      </c>
      <c r="X353">
        <v>202322</v>
      </c>
      <c r="Y353">
        <v>202322</v>
      </c>
      <c r="Z353">
        <v>0</v>
      </c>
      <c r="AA353">
        <v>1.46915652838321E+16</v>
      </c>
      <c r="AB353" t="s">
        <v>1098</v>
      </c>
      <c r="AC353" t="s">
        <v>1123</v>
      </c>
      <c r="AD353">
        <v>1</v>
      </c>
      <c r="AI353" t="s">
        <v>1124</v>
      </c>
      <c r="AJ353" t="s">
        <v>557</v>
      </c>
      <c r="AK353" t="str">
        <f>_xlfn.XLOOKUP(E353,OBSERVACIONES!J:J,OBSERVACIONES!K:K)</f>
        <v>NORTE</v>
      </c>
      <c r="AL353">
        <f>_xlfn.XLOOKUP(K353,'prelacion azalea'!E:E,'prelacion azalea'!A:A)</f>
        <v>15</v>
      </c>
      <c r="AM353" t="str">
        <f t="shared" si="5"/>
        <v>('HGCCN','Federal',4632,30,'TRUJEQUE PALOMO JORGE RAMON','NORTE',15),</v>
      </c>
    </row>
    <row r="354" spans="1:39" x14ac:dyDescent="0.25">
      <c r="A354">
        <v>4037934</v>
      </c>
      <c r="B354">
        <v>15271</v>
      </c>
      <c r="C354">
        <v>1100</v>
      </c>
      <c r="D354" t="s">
        <v>1087</v>
      </c>
      <c r="E354" t="s">
        <v>1154</v>
      </c>
      <c r="F354">
        <v>2315402006</v>
      </c>
      <c r="G354" t="s">
        <v>1582</v>
      </c>
      <c r="H354" t="s">
        <v>1118</v>
      </c>
      <c r="I354">
        <v>420</v>
      </c>
      <c r="J354">
        <v>509878</v>
      </c>
      <c r="K354">
        <v>4681</v>
      </c>
      <c r="L354">
        <f>_xlfn.XLOOKUP(K354,BD!C:C,BD!I:I)</f>
        <v>35</v>
      </c>
      <c r="M354" t="s">
        <v>1029</v>
      </c>
      <c r="N354" t="s">
        <v>2443</v>
      </c>
      <c r="O354" t="s">
        <v>2444</v>
      </c>
      <c r="P354" t="s">
        <v>2445</v>
      </c>
      <c r="Q354" t="s">
        <v>1096</v>
      </c>
      <c r="R354" s="86">
        <v>25500</v>
      </c>
      <c r="S354" t="s">
        <v>1097</v>
      </c>
      <c r="U354">
        <v>0</v>
      </c>
      <c r="X354">
        <v>202322</v>
      </c>
      <c r="Y354">
        <v>202322</v>
      </c>
      <c r="Z354">
        <v>0</v>
      </c>
      <c r="AA354">
        <v>1.46905652838404E+16</v>
      </c>
      <c r="AB354" t="s">
        <v>1098</v>
      </c>
      <c r="AC354" t="s">
        <v>1123</v>
      </c>
      <c r="AD354">
        <v>1</v>
      </c>
      <c r="AI354" t="s">
        <v>1124</v>
      </c>
      <c r="AJ354" t="s">
        <v>789</v>
      </c>
      <c r="AK354" t="str">
        <f>_xlfn.XLOOKUP(E354,OBSERVACIONES!J:J,OBSERVACIONES!K:K)</f>
        <v>SUR</v>
      </c>
      <c r="AL354">
        <f>_xlfn.XLOOKUP(K354,'prelacion azalea'!E:E,'prelacion azalea'!A:A)</f>
        <v>51</v>
      </c>
      <c r="AM354" t="str">
        <f t="shared" si="5"/>
        <v>('JUSA1','Federal',4681,35,'URZUA DE LA CRUZ MARIO','SUR',51),</v>
      </c>
    </row>
    <row r="355" spans="1:39" x14ac:dyDescent="0.25">
      <c r="A355">
        <v>4038005</v>
      </c>
      <c r="B355">
        <v>15271</v>
      </c>
      <c r="C355">
        <v>1100</v>
      </c>
      <c r="D355" t="s">
        <v>1087</v>
      </c>
      <c r="E355" t="s">
        <v>1154</v>
      </c>
      <c r="F355">
        <v>2315404439</v>
      </c>
      <c r="G355" t="s">
        <v>1363</v>
      </c>
      <c r="H355" t="s">
        <v>1118</v>
      </c>
      <c r="I355">
        <v>420</v>
      </c>
      <c r="J355">
        <v>511090</v>
      </c>
      <c r="K355">
        <v>4683</v>
      </c>
      <c r="L355">
        <f>_xlfn.XLOOKUP(K355,BD!C:C,BD!I:I)</f>
        <v>30</v>
      </c>
      <c r="M355" t="s">
        <v>1300</v>
      </c>
      <c r="N355" t="s">
        <v>2446</v>
      </c>
      <c r="O355" t="s">
        <v>2447</v>
      </c>
      <c r="P355" t="s">
        <v>2448</v>
      </c>
      <c r="Q355" t="s">
        <v>1096</v>
      </c>
      <c r="R355" s="86">
        <v>22329.98</v>
      </c>
      <c r="S355" t="s">
        <v>1097</v>
      </c>
      <c r="U355">
        <v>0</v>
      </c>
      <c r="X355">
        <v>202322</v>
      </c>
      <c r="Y355">
        <v>202322</v>
      </c>
      <c r="Z355">
        <v>0</v>
      </c>
      <c r="AA355">
        <v>1.26900046513003E+16</v>
      </c>
      <c r="AB355" t="s">
        <v>1257</v>
      </c>
      <c r="AC355" t="s">
        <v>1123</v>
      </c>
      <c r="AD355">
        <v>1</v>
      </c>
      <c r="AI355" t="s">
        <v>1124</v>
      </c>
      <c r="AJ355" t="s">
        <v>615</v>
      </c>
      <c r="AK355" t="str">
        <f>_xlfn.XLOOKUP(E355,OBSERVACIONES!J:J,OBSERVACIONES!K:K)</f>
        <v>SUR</v>
      </c>
      <c r="AL355">
        <f>_xlfn.XLOOKUP(K355,'prelacion azalea'!E:E,'prelacion azalea'!A:A)</f>
        <v>44</v>
      </c>
      <c r="AM355" t="str">
        <f t="shared" si="5"/>
        <v>('JUSA1','Federal',4683,30,'URTUSASTEGUI HERNANDEZ JOSE FERNANDO','SUR',44),</v>
      </c>
    </row>
    <row r="356" spans="1:39" x14ac:dyDescent="0.25">
      <c r="A356">
        <v>4037888</v>
      </c>
      <c r="B356">
        <v>15271</v>
      </c>
      <c r="C356">
        <v>1100</v>
      </c>
      <c r="D356" t="s">
        <v>1087</v>
      </c>
      <c r="E356" t="s">
        <v>1154</v>
      </c>
      <c r="F356">
        <v>2315401002</v>
      </c>
      <c r="G356" t="s">
        <v>2449</v>
      </c>
      <c r="H356" t="s">
        <v>1118</v>
      </c>
      <c r="I356">
        <v>420</v>
      </c>
      <c r="J356">
        <v>510053</v>
      </c>
      <c r="K356">
        <v>4713</v>
      </c>
      <c r="L356">
        <f>_xlfn.XLOOKUP(K356,BD!C:C,BD!I:I)</f>
        <v>35</v>
      </c>
      <c r="M356" t="s">
        <v>1193</v>
      </c>
      <c r="N356" t="s">
        <v>2450</v>
      </c>
      <c r="O356" t="s">
        <v>2451</v>
      </c>
      <c r="P356" t="s">
        <v>2452</v>
      </c>
      <c r="Q356" t="s">
        <v>1096</v>
      </c>
      <c r="R356" s="86">
        <v>26472.05</v>
      </c>
      <c r="S356" t="s">
        <v>1097</v>
      </c>
      <c r="U356">
        <v>0</v>
      </c>
      <c r="X356">
        <v>202322</v>
      </c>
      <c r="Y356">
        <v>202322</v>
      </c>
      <c r="Z356">
        <v>0</v>
      </c>
      <c r="AA356">
        <v>1.46905652838457E+16</v>
      </c>
      <c r="AB356" t="s">
        <v>1098</v>
      </c>
      <c r="AC356" t="s">
        <v>1123</v>
      </c>
      <c r="AD356">
        <v>1</v>
      </c>
      <c r="AI356" t="s">
        <v>1124</v>
      </c>
      <c r="AJ356" t="s">
        <v>791</v>
      </c>
      <c r="AK356" t="str">
        <f>_xlfn.XLOOKUP(E356,OBSERVACIONES!J:J,OBSERVACIONES!K:K)</f>
        <v>SUR</v>
      </c>
      <c r="AL356">
        <f>_xlfn.XLOOKUP(K356,'prelacion azalea'!E:E,'prelacion azalea'!A:A)</f>
        <v>52</v>
      </c>
      <c r="AM356" t="str">
        <f t="shared" si="5"/>
        <v>('JUSA1','Federal',4713,35,'VAZQUEZ CHABLE EDIE ARIEL','SUR',52),</v>
      </c>
    </row>
    <row r="357" spans="1:39" x14ac:dyDescent="0.25">
      <c r="A357">
        <v>4037938</v>
      </c>
      <c r="B357">
        <v>15271</v>
      </c>
      <c r="C357">
        <v>1100</v>
      </c>
      <c r="D357" t="s">
        <v>1087</v>
      </c>
      <c r="E357" t="s">
        <v>1154</v>
      </c>
      <c r="F357">
        <v>2315402008</v>
      </c>
      <c r="G357" t="s">
        <v>1396</v>
      </c>
      <c r="H357" t="s">
        <v>1118</v>
      </c>
      <c r="I357">
        <v>420</v>
      </c>
      <c r="J357">
        <v>510059</v>
      </c>
      <c r="K357">
        <v>4720</v>
      </c>
      <c r="L357">
        <f>_xlfn.XLOOKUP(K357,BD!C:C,BD!I:I)</f>
        <v>25</v>
      </c>
      <c r="M357" t="s">
        <v>1193</v>
      </c>
      <c r="N357" t="s">
        <v>2453</v>
      </c>
      <c r="O357" t="s">
        <v>2454</v>
      </c>
      <c r="P357" t="s">
        <v>2455</v>
      </c>
      <c r="Q357" t="s">
        <v>1096</v>
      </c>
      <c r="R357" s="86">
        <v>17648.03</v>
      </c>
      <c r="S357" t="s">
        <v>1097</v>
      </c>
      <c r="U357">
        <v>0</v>
      </c>
      <c r="X357">
        <v>202322</v>
      </c>
      <c r="Y357">
        <v>202322</v>
      </c>
      <c r="Z357">
        <v>0</v>
      </c>
      <c r="AA357">
        <v>1.46905652838473E+16</v>
      </c>
      <c r="AB357" t="s">
        <v>1098</v>
      </c>
      <c r="AC357" t="s">
        <v>1123</v>
      </c>
      <c r="AD357">
        <v>1</v>
      </c>
      <c r="AI357" t="s">
        <v>1124</v>
      </c>
      <c r="AJ357" t="s">
        <v>218</v>
      </c>
      <c r="AK357" t="str">
        <f>_xlfn.XLOOKUP(E357,OBSERVACIONES!J:J,OBSERVACIONES!K:K)</f>
        <v>SUR</v>
      </c>
      <c r="AL357">
        <f>_xlfn.XLOOKUP(K357,'prelacion azalea'!E:E,'prelacion azalea'!A:A)</f>
        <v>64</v>
      </c>
      <c r="AM357" t="str">
        <f t="shared" si="5"/>
        <v>('JUSA1','Federal',4720,25,'VALLE CHI LEIDY DEL CARMEN','SUR',64),</v>
      </c>
    </row>
    <row r="358" spans="1:39" x14ac:dyDescent="0.25">
      <c r="A358">
        <v>4038285</v>
      </c>
      <c r="B358">
        <v>15275</v>
      </c>
      <c r="C358">
        <v>1100</v>
      </c>
      <c r="D358" t="s">
        <v>1087</v>
      </c>
      <c r="E358" t="s">
        <v>1109</v>
      </c>
      <c r="F358">
        <v>2315503726</v>
      </c>
      <c r="G358" t="s">
        <v>2456</v>
      </c>
      <c r="H358" t="s">
        <v>1090</v>
      </c>
      <c r="I358" t="s">
        <v>1103</v>
      </c>
      <c r="J358">
        <v>511921</v>
      </c>
      <c r="K358">
        <v>5497</v>
      </c>
      <c r="L358">
        <f>_xlfn.XLOOKUP(K358,BD!C:C,BD!I:I)</f>
        <v>25</v>
      </c>
      <c r="M358" t="s">
        <v>1142</v>
      </c>
      <c r="N358" t="s">
        <v>2457</v>
      </c>
      <c r="O358" t="s">
        <v>2458</v>
      </c>
      <c r="P358" t="s">
        <v>2459</v>
      </c>
      <c r="Q358" t="s">
        <v>1096</v>
      </c>
      <c r="R358" s="86">
        <v>17648.03</v>
      </c>
      <c r="S358" t="s">
        <v>1097</v>
      </c>
      <c r="U358">
        <v>0</v>
      </c>
      <c r="X358">
        <v>202322</v>
      </c>
      <c r="Y358">
        <v>202322</v>
      </c>
      <c r="Z358">
        <v>0</v>
      </c>
      <c r="AA358">
        <v>1.26910152790779E+16</v>
      </c>
      <c r="AB358" t="s">
        <v>1257</v>
      </c>
      <c r="AC358" t="s">
        <v>1108</v>
      </c>
      <c r="AD358">
        <v>1</v>
      </c>
      <c r="AI358" t="s">
        <v>1124</v>
      </c>
      <c r="AJ358" t="s">
        <v>300</v>
      </c>
      <c r="AK358" t="str">
        <f>_xlfn.XLOOKUP(E358,OBSERVACIONES!J:J,OBSERVACIONES!K:K)</f>
        <v>NORTE</v>
      </c>
      <c r="AL358">
        <f>_xlfn.XLOOKUP(K358,'prelacion azalea'!E:E,'prelacion azalea'!A:A)</f>
        <v>7</v>
      </c>
      <c r="AM358" t="str">
        <f t="shared" si="5"/>
        <v>('HGCCN','Estatal',5497,25,'VADILLO CANTILLO ZUEMY ARACELLY','NORTE',7),</v>
      </c>
    </row>
    <row r="359" spans="1:39" x14ac:dyDescent="0.25">
      <c r="A359">
        <v>4037949</v>
      </c>
      <c r="B359">
        <v>15271</v>
      </c>
      <c r="C359">
        <v>1100</v>
      </c>
      <c r="D359" t="s">
        <v>1087</v>
      </c>
      <c r="E359" t="s">
        <v>1125</v>
      </c>
      <c r="F359">
        <v>2315403404</v>
      </c>
      <c r="G359" t="s">
        <v>1420</v>
      </c>
      <c r="H359" t="s">
        <v>1118</v>
      </c>
      <c r="I359">
        <v>420</v>
      </c>
      <c r="J359">
        <v>511197</v>
      </c>
      <c r="K359">
        <v>4758</v>
      </c>
      <c r="L359">
        <f>_xlfn.XLOOKUP(K359,BD!C:C,BD!I:I)</f>
        <v>20</v>
      </c>
      <c r="M359" t="s">
        <v>1092</v>
      </c>
      <c r="N359" t="s">
        <v>2460</v>
      </c>
      <c r="O359" t="s">
        <v>2461</v>
      </c>
      <c r="P359" t="s">
        <v>2462</v>
      </c>
      <c r="Q359" t="s">
        <v>1096</v>
      </c>
      <c r="R359" s="86">
        <v>13397.97</v>
      </c>
      <c r="S359" t="s">
        <v>1097</v>
      </c>
      <c r="U359">
        <v>0</v>
      </c>
      <c r="X359">
        <v>202322</v>
      </c>
      <c r="Y359">
        <v>202322</v>
      </c>
      <c r="Z359">
        <v>0</v>
      </c>
      <c r="AA359">
        <v>2.16900642592091E+16</v>
      </c>
      <c r="AB359" t="s">
        <v>1115</v>
      </c>
      <c r="AC359" t="s">
        <v>1123</v>
      </c>
      <c r="AD359">
        <v>1</v>
      </c>
      <c r="AI359" t="s">
        <v>1124</v>
      </c>
      <c r="AJ359" t="s">
        <v>22</v>
      </c>
      <c r="AK359" t="str">
        <f>_xlfn.XLOOKUP(E359,OBSERVACIONES!J:J,OBSERVACIONES!K:K)</f>
        <v>SUR</v>
      </c>
      <c r="AL359">
        <f>_xlfn.XLOOKUP(K359,'prelacion azalea'!E:E,'prelacion azalea'!A:A)</f>
        <v>8</v>
      </c>
      <c r="AM359" t="str">
        <f t="shared" si="5"/>
        <v>('HGCHE','Federal',4758,20,'VAZQUEZ JIMENEZ GRACIELA CONCEPCION','SUR',8),</v>
      </c>
    </row>
    <row r="360" spans="1:39" x14ac:dyDescent="0.25">
      <c r="A360">
        <v>4038078</v>
      </c>
      <c r="B360">
        <v>15271</v>
      </c>
      <c r="C360">
        <v>1100</v>
      </c>
      <c r="D360" t="s">
        <v>1087</v>
      </c>
      <c r="E360" t="s">
        <v>1408</v>
      </c>
      <c r="F360">
        <v>2315504907</v>
      </c>
      <c r="G360" t="s">
        <v>2463</v>
      </c>
      <c r="H360" t="s">
        <v>1118</v>
      </c>
      <c r="I360">
        <v>420</v>
      </c>
      <c r="J360">
        <v>509710</v>
      </c>
      <c r="K360">
        <v>4763</v>
      </c>
      <c r="L360">
        <f>_xlfn.XLOOKUP(K360,BD!C:C,BD!I:I)</f>
        <v>20</v>
      </c>
      <c r="M360" t="s">
        <v>1030</v>
      </c>
      <c r="N360" t="s">
        <v>2464</v>
      </c>
      <c r="O360" t="s">
        <v>2465</v>
      </c>
      <c r="P360" t="s">
        <v>2466</v>
      </c>
      <c r="Q360" t="s">
        <v>1096</v>
      </c>
      <c r="R360" s="86">
        <v>13236</v>
      </c>
      <c r="S360" t="s">
        <v>1097</v>
      </c>
      <c r="U360">
        <v>0</v>
      </c>
      <c r="X360">
        <v>202322</v>
      </c>
      <c r="Y360">
        <v>202322</v>
      </c>
      <c r="Z360">
        <v>0</v>
      </c>
      <c r="AA360">
        <v>2.16910643080681E+16</v>
      </c>
      <c r="AB360" t="s">
        <v>1115</v>
      </c>
      <c r="AC360" t="s">
        <v>1123</v>
      </c>
      <c r="AD360">
        <v>1</v>
      </c>
      <c r="AI360" t="s">
        <v>1124</v>
      </c>
      <c r="AJ360" t="s">
        <v>31</v>
      </c>
      <c r="AK360" t="str">
        <f>_xlfn.XLOOKUP(E360,OBSERVACIONES!J:J,OBSERVACIONES!K:K)</f>
        <v>NORTE</v>
      </c>
      <c r="AL360">
        <f>_xlfn.XLOOKUP(K360,'prelacion azalea'!E:E,'prelacion azalea'!A:A)</f>
        <v>11</v>
      </c>
      <c r="AM360" t="str">
        <f t="shared" si="5"/>
        <v>('HIKKN','Federal',4763,20,'VALDES LOZA JULIO','NORTE',11),</v>
      </c>
    </row>
    <row r="361" spans="1:39" x14ac:dyDescent="0.25">
      <c r="A361">
        <v>4038019</v>
      </c>
      <c r="B361">
        <v>15271</v>
      </c>
      <c r="C361">
        <v>1100</v>
      </c>
      <c r="D361" t="s">
        <v>1087</v>
      </c>
      <c r="E361" t="s">
        <v>1131</v>
      </c>
      <c r="F361">
        <v>2315502007</v>
      </c>
      <c r="G361" t="s">
        <v>1825</v>
      </c>
      <c r="H361" t="s">
        <v>1118</v>
      </c>
      <c r="I361">
        <v>420</v>
      </c>
      <c r="J361">
        <v>511012</v>
      </c>
      <c r="K361">
        <v>4767</v>
      </c>
      <c r="L361">
        <f>_xlfn.XLOOKUP(K361,BD!C:C,BD!I:I)</f>
        <v>30</v>
      </c>
      <c r="M361" t="s">
        <v>1198</v>
      </c>
      <c r="N361" t="s">
        <v>2467</v>
      </c>
      <c r="O361" t="s">
        <v>2468</v>
      </c>
      <c r="P361" t="s">
        <v>2469</v>
      </c>
      <c r="Q361" t="s">
        <v>1096</v>
      </c>
      <c r="R361" s="86">
        <v>22330.04</v>
      </c>
      <c r="S361" t="s">
        <v>1097</v>
      </c>
      <c r="U361">
        <v>0</v>
      </c>
      <c r="X361">
        <v>202322</v>
      </c>
      <c r="Y361">
        <v>202322</v>
      </c>
      <c r="Z361">
        <v>0</v>
      </c>
      <c r="AA361">
        <v>1.46915652838581E+16</v>
      </c>
      <c r="AB361" t="s">
        <v>1098</v>
      </c>
      <c r="AC361" t="s">
        <v>1123</v>
      </c>
      <c r="AD361">
        <v>1</v>
      </c>
      <c r="AI361" t="s">
        <v>1124</v>
      </c>
      <c r="AJ361" t="s">
        <v>617</v>
      </c>
      <c r="AK361" t="str">
        <f>_xlfn.XLOOKUP(E361,OBSERVACIONES!J:J,OBSERVACIONES!K:K)</f>
        <v>NORTE</v>
      </c>
      <c r="AL361">
        <f>_xlfn.XLOOKUP(K361,'prelacion azalea'!E:E,'prelacion azalea'!A:A)</f>
        <v>49</v>
      </c>
      <c r="AM361" t="str">
        <f t="shared" si="5"/>
        <v>('JUSA2','Federal',4767,30,'VAZQUEZ LOPEZ OLGA','NORTE',49),</v>
      </c>
    </row>
    <row r="362" spans="1:39" x14ac:dyDescent="0.25">
      <c r="A362">
        <v>4037946</v>
      </c>
      <c r="B362">
        <v>15271</v>
      </c>
      <c r="C362">
        <v>1100</v>
      </c>
      <c r="D362" t="s">
        <v>1087</v>
      </c>
      <c r="E362" t="s">
        <v>1319</v>
      </c>
      <c r="F362">
        <v>2315403339</v>
      </c>
      <c r="G362" t="s">
        <v>2470</v>
      </c>
      <c r="H362" t="s">
        <v>1118</v>
      </c>
      <c r="I362">
        <v>420</v>
      </c>
      <c r="J362">
        <v>509881</v>
      </c>
      <c r="K362">
        <v>4779</v>
      </c>
      <c r="L362">
        <v>40</v>
      </c>
      <c r="M362" t="s">
        <v>1029</v>
      </c>
      <c r="N362" t="s">
        <v>2471</v>
      </c>
      <c r="O362" t="s">
        <v>2472</v>
      </c>
      <c r="P362" t="s">
        <v>2473</v>
      </c>
      <c r="Q362" t="s">
        <v>1096</v>
      </c>
      <c r="R362" s="86">
        <v>42500.03</v>
      </c>
      <c r="S362" t="s">
        <v>1097</v>
      </c>
      <c r="U362">
        <v>0</v>
      </c>
      <c r="X362">
        <v>202322</v>
      </c>
      <c r="Y362">
        <v>202322</v>
      </c>
      <c r="Z362">
        <v>0</v>
      </c>
      <c r="AA362">
        <v>1.46905652838605E+16</v>
      </c>
      <c r="AB362" t="s">
        <v>1098</v>
      </c>
      <c r="AC362" t="s">
        <v>1123</v>
      </c>
      <c r="AD362">
        <v>1</v>
      </c>
      <c r="AI362" t="s">
        <v>1124</v>
      </c>
      <c r="AJ362" t="s">
        <v>859</v>
      </c>
      <c r="AK362" t="str">
        <f>_xlfn.XLOOKUP(E362,OBSERVACIONES!J:J,OBSERVACIONES!K:K)</f>
        <v>SUR</v>
      </c>
      <c r="AL362">
        <f>_xlfn.XLOOKUP(K362,'prelacion azalea'!E:E,'prelacion azalea'!A:A)</f>
        <v>5</v>
      </c>
      <c r="AM362" t="str">
        <f t="shared" si="5"/>
        <v>('HMIMO','Federal',4779,40,'VAZQUEZ MORENO FELIPE','SUR',5),</v>
      </c>
    </row>
    <row r="363" spans="1:39" x14ac:dyDescent="0.25">
      <c r="A363">
        <v>4038309</v>
      </c>
      <c r="B363">
        <v>15275</v>
      </c>
      <c r="C363">
        <v>1100</v>
      </c>
      <c r="D363" t="s">
        <v>1087</v>
      </c>
      <c r="E363" t="s">
        <v>1116</v>
      </c>
      <c r="F363">
        <v>2315603225</v>
      </c>
      <c r="G363" t="s">
        <v>2474</v>
      </c>
      <c r="H363" t="s">
        <v>1090</v>
      </c>
      <c r="I363" t="s">
        <v>1103</v>
      </c>
      <c r="J363">
        <v>512096</v>
      </c>
      <c r="K363">
        <v>5505</v>
      </c>
      <c r="L363">
        <f>_xlfn.XLOOKUP(K363,BD!C:C,BD!I:I)</f>
        <v>25</v>
      </c>
      <c r="M363" t="s">
        <v>1133</v>
      </c>
      <c r="N363" t="s">
        <v>2475</v>
      </c>
      <c r="O363" t="s">
        <v>2476</v>
      </c>
      <c r="P363" t="s">
        <v>2477</v>
      </c>
      <c r="Q363" t="s">
        <v>1096</v>
      </c>
      <c r="R363" s="86">
        <v>17864.03</v>
      </c>
      <c r="S363" t="s">
        <v>1097</v>
      </c>
      <c r="U363">
        <v>0</v>
      </c>
      <c r="X363">
        <v>202322</v>
      </c>
      <c r="Y363">
        <v>202322</v>
      </c>
      <c r="Z363">
        <v>0</v>
      </c>
      <c r="AA363">
        <v>2.16900616856194E+16</v>
      </c>
      <c r="AB363" t="s">
        <v>1115</v>
      </c>
      <c r="AC363" t="s">
        <v>1108</v>
      </c>
      <c r="AD363">
        <v>1</v>
      </c>
      <c r="AI363" t="s">
        <v>1124</v>
      </c>
      <c r="AJ363" t="s">
        <v>332</v>
      </c>
      <c r="AK363" t="str">
        <f>_xlfn.XLOOKUP(E363,OBSERVACIONES!J:J,OBSERVACIONES!K:K)</f>
        <v>CENTRO</v>
      </c>
      <c r="AL363">
        <f>_xlfn.XLOOKUP(K363,'prelacion azalea'!E:E,'prelacion azalea'!A:A)</f>
        <v>41</v>
      </c>
      <c r="AM363" t="str">
        <f t="shared" si="5"/>
        <v>('HGFCP','Estatal',5505,25,'VAZQUEZ VARGAS FRANCISCO','CENTRO',41),</v>
      </c>
    </row>
    <row r="364" spans="1:39" x14ac:dyDescent="0.25">
      <c r="A364">
        <v>4038218</v>
      </c>
      <c r="B364">
        <v>15275</v>
      </c>
      <c r="C364">
        <v>1100</v>
      </c>
      <c r="D364" t="s">
        <v>1087</v>
      </c>
      <c r="E364" t="s">
        <v>1319</v>
      </c>
      <c r="F364">
        <v>2315403323</v>
      </c>
      <c r="G364" t="s">
        <v>1513</v>
      </c>
      <c r="H364" t="s">
        <v>1090</v>
      </c>
      <c r="I364" t="s">
        <v>1091</v>
      </c>
      <c r="J364">
        <v>511760</v>
      </c>
      <c r="K364">
        <v>4841</v>
      </c>
      <c r="L364">
        <f>_xlfn.XLOOKUP(K364,BD!C:C,BD!I:I)</f>
        <v>35</v>
      </c>
      <c r="M364" t="s">
        <v>1111</v>
      </c>
      <c r="N364" t="s">
        <v>2478</v>
      </c>
      <c r="O364" t="s">
        <v>2479</v>
      </c>
      <c r="P364" t="s">
        <v>2480</v>
      </c>
      <c r="Q364" t="s">
        <v>1096</v>
      </c>
      <c r="R364" s="86">
        <v>26471.99</v>
      </c>
      <c r="S364" t="s">
        <v>1097</v>
      </c>
      <c r="U364">
        <v>0</v>
      </c>
      <c r="X364">
        <v>202322</v>
      </c>
      <c r="Y364">
        <v>202322</v>
      </c>
      <c r="Z364">
        <v>0</v>
      </c>
      <c r="AA364">
        <v>1.46905652838821E+16</v>
      </c>
      <c r="AB364" t="s">
        <v>1098</v>
      </c>
      <c r="AC364" t="s">
        <v>1099</v>
      </c>
      <c r="AD364">
        <v>1</v>
      </c>
      <c r="AI364" t="s">
        <v>1124</v>
      </c>
      <c r="AJ364" t="s">
        <v>2741</v>
      </c>
      <c r="AK364" t="str">
        <f>_xlfn.XLOOKUP(E364,OBSERVACIONES!J:J,OBSERVACIONES!K:K)</f>
        <v>SUR</v>
      </c>
      <c r="AL364">
        <f>_xlfn.XLOOKUP(K364,'prelacion azalea'!E:E,'prelacion azalea'!A:A)</f>
        <v>4</v>
      </c>
      <c r="AM364" t="str">
        <f t="shared" si="5"/>
        <v>('HMIMO','Estatal',4841,35,'VENTURA CANUL VICTOR MANUEL','SUR',4),</v>
      </c>
    </row>
    <row r="365" spans="1:39" x14ac:dyDescent="0.25">
      <c r="A365">
        <v>4037963</v>
      </c>
      <c r="B365">
        <v>15271</v>
      </c>
      <c r="C365">
        <v>1100</v>
      </c>
      <c r="D365" t="s">
        <v>1087</v>
      </c>
      <c r="E365" t="s">
        <v>1125</v>
      </c>
      <c r="F365">
        <v>2315403429</v>
      </c>
      <c r="G365" t="s">
        <v>1371</v>
      </c>
      <c r="H365" t="s">
        <v>1118</v>
      </c>
      <c r="I365">
        <v>420</v>
      </c>
      <c r="J365">
        <v>510735</v>
      </c>
      <c r="K365">
        <v>4886</v>
      </c>
      <c r="L365">
        <f>_xlfn.XLOOKUP(K365,BD!C:C,BD!I:I)</f>
        <v>35</v>
      </c>
      <c r="M365" t="s">
        <v>2327</v>
      </c>
      <c r="N365" t="s">
        <v>2481</v>
      </c>
      <c r="O365" t="s">
        <v>2482</v>
      </c>
      <c r="P365" t="s">
        <v>2483</v>
      </c>
      <c r="Q365" t="s">
        <v>1096</v>
      </c>
      <c r="R365" s="86">
        <v>26795.99</v>
      </c>
      <c r="S365" t="s">
        <v>1097</v>
      </c>
      <c r="U365">
        <v>0</v>
      </c>
      <c r="X365">
        <v>202322</v>
      </c>
      <c r="Y365">
        <v>202322</v>
      </c>
      <c r="Z365">
        <v>0</v>
      </c>
      <c r="AA365">
        <v>1.46905652839008E+16</v>
      </c>
      <c r="AB365" t="s">
        <v>1098</v>
      </c>
      <c r="AC365" t="s">
        <v>1123</v>
      </c>
      <c r="AD365">
        <v>1</v>
      </c>
      <c r="AI365" t="s">
        <v>1124</v>
      </c>
      <c r="AJ365" t="s">
        <v>735</v>
      </c>
      <c r="AK365" t="str">
        <f>_xlfn.XLOOKUP(E365,OBSERVACIONES!J:J,OBSERVACIONES!K:K)</f>
        <v>SUR</v>
      </c>
      <c r="AL365">
        <f>_xlfn.XLOOKUP(K365,'prelacion azalea'!E:E,'prelacion azalea'!A:A)</f>
        <v>23</v>
      </c>
      <c r="AM365" t="str">
        <f t="shared" si="5"/>
        <v>('HGCHE','Federal',4886,35,'VILLEGAS AKE MARIA DEL ROSARIO','SUR',23),</v>
      </c>
    </row>
    <row r="366" spans="1:39" x14ac:dyDescent="0.25">
      <c r="A366">
        <v>4037924</v>
      </c>
      <c r="B366">
        <v>15271</v>
      </c>
      <c r="C366">
        <v>1100</v>
      </c>
      <c r="D366" t="s">
        <v>1087</v>
      </c>
      <c r="E366" t="s">
        <v>1154</v>
      </c>
      <c r="F366">
        <v>2315402001</v>
      </c>
      <c r="G366" t="s">
        <v>1347</v>
      </c>
      <c r="H366" t="s">
        <v>1118</v>
      </c>
      <c r="I366">
        <v>420</v>
      </c>
      <c r="J366">
        <v>509622</v>
      </c>
      <c r="K366">
        <v>4892</v>
      </c>
      <c r="L366">
        <f>_xlfn.XLOOKUP(K366,BD!C:C,BD!I:I)</f>
        <v>25</v>
      </c>
      <c r="M366" t="s">
        <v>1030</v>
      </c>
      <c r="N366" t="s">
        <v>2484</v>
      </c>
      <c r="O366" t="s">
        <v>2485</v>
      </c>
      <c r="P366" t="s">
        <v>2486</v>
      </c>
      <c r="Q366" t="s">
        <v>1096</v>
      </c>
      <c r="R366" s="86">
        <v>17648.03</v>
      </c>
      <c r="S366" t="s">
        <v>1097</v>
      </c>
      <c r="U366">
        <v>0</v>
      </c>
      <c r="X366">
        <v>202322</v>
      </c>
      <c r="Y366">
        <v>202322</v>
      </c>
      <c r="Z366">
        <v>0</v>
      </c>
      <c r="AA366">
        <v>1.46905652839036E+16</v>
      </c>
      <c r="AB366" t="s">
        <v>1098</v>
      </c>
      <c r="AC366" t="s">
        <v>1123</v>
      </c>
      <c r="AD366">
        <v>1</v>
      </c>
      <c r="AI366" t="s">
        <v>1124</v>
      </c>
      <c r="AJ366" t="s">
        <v>220</v>
      </c>
      <c r="AK366" t="str">
        <f>_xlfn.XLOOKUP(E366,OBSERVACIONES!J:J,OBSERVACIONES!K:K)</f>
        <v>SUR</v>
      </c>
      <c r="AL366">
        <f>_xlfn.XLOOKUP(K366,'prelacion azalea'!E:E,'prelacion azalea'!A:A)</f>
        <v>65</v>
      </c>
      <c r="AM366" t="str">
        <f t="shared" si="5"/>
        <v>('JUSA1','Federal',4892,25,'VILLEGAS CASTILLO HORTENCIA','SUR',65),</v>
      </c>
    </row>
    <row r="367" spans="1:39" x14ac:dyDescent="0.25">
      <c r="A367">
        <v>4038202</v>
      </c>
      <c r="B367">
        <v>15275</v>
      </c>
      <c r="C367">
        <v>1100</v>
      </c>
      <c r="D367" t="s">
        <v>1087</v>
      </c>
      <c r="E367" t="s">
        <v>1154</v>
      </c>
      <c r="F367">
        <v>2315402001</v>
      </c>
      <c r="G367" t="s">
        <v>1347</v>
      </c>
      <c r="H367" t="s">
        <v>1090</v>
      </c>
      <c r="I367" t="s">
        <v>1091</v>
      </c>
      <c r="J367">
        <v>511669</v>
      </c>
      <c r="K367">
        <v>5507</v>
      </c>
      <c r="L367">
        <f>_xlfn.XLOOKUP(K367,BD!C:C,BD!I:I)</f>
        <v>25</v>
      </c>
      <c r="M367" t="s">
        <v>1030</v>
      </c>
      <c r="N367" t="s">
        <v>2487</v>
      </c>
      <c r="O367" t="s">
        <v>2488</v>
      </c>
      <c r="P367" t="s">
        <v>2489</v>
      </c>
      <c r="Q367" t="s">
        <v>1096</v>
      </c>
      <c r="R367" s="86">
        <v>17648.03</v>
      </c>
      <c r="S367" t="s">
        <v>1097</v>
      </c>
      <c r="U367">
        <v>0</v>
      </c>
      <c r="X367">
        <v>202322</v>
      </c>
      <c r="Y367">
        <v>202322</v>
      </c>
      <c r="Z367">
        <v>0</v>
      </c>
      <c r="AA367">
        <v>1.4690565316194E+16</v>
      </c>
      <c r="AB367" t="s">
        <v>1098</v>
      </c>
      <c r="AC367" t="s">
        <v>1099</v>
      </c>
      <c r="AD367">
        <v>1</v>
      </c>
      <c r="AI367" t="s">
        <v>1124</v>
      </c>
      <c r="AJ367" t="s">
        <v>450</v>
      </c>
      <c r="AK367" t="str">
        <f>_xlfn.XLOOKUP(E367,OBSERVACIONES!J:J,OBSERVACIONES!K:K)</f>
        <v>SUR</v>
      </c>
      <c r="AL367">
        <f>_xlfn.XLOOKUP(K367,'prelacion azalea'!E:E,'prelacion azalea'!A:A)</f>
        <v>69</v>
      </c>
      <c r="AM367" t="str">
        <f t="shared" si="5"/>
        <v>('JUSA1','Estatal',5507,25,'VILLEGAS COVIX JOSE LUIS','SUR',69),</v>
      </c>
    </row>
    <row r="368" spans="1:39" x14ac:dyDescent="0.25">
      <c r="A368">
        <v>4037886</v>
      </c>
      <c r="B368">
        <v>15271</v>
      </c>
      <c r="C368">
        <v>1100</v>
      </c>
      <c r="D368" t="s">
        <v>1087</v>
      </c>
      <c r="E368" t="s">
        <v>1154</v>
      </c>
      <c r="F368">
        <v>2315400032</v>
      </c>
      <c r="G368" t="s">
        <v>2252</v>
      </c>
      <c r="H368" t="s">
        <v>1118</v>
      </c>
      <c r="I368">
        <v>420</v>
      </c>
      <c r="J368">
        <v>510739</v>
      </c>
      <c r="K368">
        <v>4904</v>
      </c>
      <c r="L368">
        <f>_xlfn.XLOOKUP(K368,BD!C:C,BD!I:I)</f>
        <v>35</v>
      </c>
      <c r="M368" t="s">
        <v>2490</v>
      </c>
      <c r="N368" t="s">
        <v>2491</v>
      </c>
      <c r="O368" t="s">
        <v>2492</v>
      </c>
      <c r="P368" t="s">
        <v>2493</v>
      </c>
      <c r="Q368" t="s">
        <v>1096</v>
      </c>
      <c r="R368" s="86">
        <v>26795.99</v>
      </c>
      <c r="S368" t="s">
        <v>1097</v>
      </c>
      <c r="U368">
        <v>0</v>
      </c>
      <c r="X368">
        <v>202322</v>
      </c>
      <c r="Y368">
        <v>202322</v>
      </c>
      <c r="Z368">
        <v>0</v>
      </c>
      <c r="AA368">
        <v>1.46905652839077E+16</v>
      </c>
      <c r="AB368" t="s">
        <v>1098</v>
      </c>
      <c r="AC368" t="s">
        <v>1207</v>
      </c>
      <c r="AD368">
        <v>1</v>
      </c>
      <c r="AI368" t="s">
        <v>1124</v>
      </c>
      <c r="AJ368" t="s">
        <v>801</v>
      </c>
      <c r="AK368" t="str">
        <f>_xlfn.XLOOKUP(E368,OBSERVACIONES!J:J,OBSERVACIONES!K:K)</f>
        <v>SUR</v>
      </c>
      <c r="AL368">
        <f>_xlfn.XLOOKUP(K368,'prelacion azalea'!E:E,'prelacion azalea'!A:A)</f>
        <v>57</v>
      </c>
      <c r="AM368" t="str">
        <f t="shared" si="5"/>
        <v>('JUSA1','Federal',4904,35,'VILLANUEVA GONZALEZ JUAN JOSE','SUR',57),</v>
      </c>
    </row>
    <row r="369" spans="1:39" x14ac:dyDescent="0.25">
      <c r="A369">
        <v>4038183</v>
      </c>
      <c r="B369">
        <v>15275</v>
      </c>
      <c r="C369">
        <v>1100</v>
      </c>
      <c r="D369" t="s">
        <v>1087</v>
      </c>
      <c r="E369" t="s">
        <v>1101</v>
      </c>
      <c r="F369">
        <v>2315070301</v>
      </c>
      <c r="G369" t="s">
        <v>1287</v>
      </c>
      <c r="H369" t="s">
        <v>1090</v>
      </c>
      <c r="I369" t="s">
        <v>1091</v>
      </c>
      <c r="J369">
        <v>512148</v>
      </c>
      <c r="K369">
        <v>5510</v>
      </c>
      <c r="L369">
        <f>_xlfn.XLOOKUP(K369,BD!C:C,BD!I:I)</f>
        <v>25</v>
      </c>
      <c r="M369" t="s">
        <v>1233</v>
      </c>
      <c r="N369" t="s">
        <v>2494</v>
      </c>
      <c r="O369" t="s">
        <v>2495</v>
      </c>
      <c r="P369" t="s">
        <v>2496</v>
      </c>
      <c r="Q369" t="s">
        <v>1096</v>
      </c>
      <c r="R369" s="86">
        <v>17863.97</v>
      </c>
      <c r="S369" t="s">
        <v>1097</v>
      </c>
      <c r="U369">
        <v>0</v>
      </c>
      <c r="X369">
        <v>202322</v>
      </c>
      <c r="Y369">
        <v>202322</v>
      </c>
      <c r="Z369">
        <v>0</v>
      </c>
      <c r="AA369">
        <v>1.46905653161971E+16</v>
      </c>
      <c r="AB369" t="s">
        <v>1098</v>
      </c>
      <c r="AC369" t="s">
        <v>1099</v>
      </c>
      <c r="AD369">
        <v>1</v>
      </c>
      <c r="AI369" t="s">
        <v>1124</v>
      </c>
      <c r="AJ369" t="s">
        <v>527</v>
      </c>
      <c r="AK369" t="str">
        <f>_xlfn.XLOOKUP(E369,OBSERVACIONES!J:J,OBSERVACIONES!K:K)</f>
        <v>SUR</v>
      </c>
      <c r="AL369">
        <f>_xlfn.XLOOKUP(K369,'prelacion azalea'!E:E,'prelacion azalea'!A:A)</f>
        <v>119</v>
      </c>
      <c r="AM369" t="str">
        <f t="shared" si="5"/>
        <v>('OFCEN','Estatal',5510,25,'VILLAMONTE MEJIA VICTOR GABRIEL','SUR',119),</v>
      </c>
    </row>
    <row r="370" spans="1:39" x14ac:dyDescent="0.25">
      <c r="A370">
        <v>4038034</v>
      </c>
      <c r="B370">
        <v>15271</v>
      </c>
      <c r="C370">
        <v>1100</v>
      </c>
      <c r="D370" t="s">
        <v>1087</v>
      </c>
      <c r="E370" t="s">
        <v>1131</v>
      </c>
      <c r="F370">
        <v>2315503100</v>
      </c>
      <c r="G370" t="s">
        <v>1137</v>
      </c>
      <c r="H370" t="s">
        <v>1118</v>
      </c>
      <c r="I370">
        <v>420</v>
      </c>
      <c r="J370">
        <v>509916</v>
      </c>
      <c r="K370">
        <v>4932</v>
      </c>
      <c r="L370">
        <f>_xlfn.XLOOKUP(K370,BD!C:C,BD!I:I)</f>
        <v>30</v>
      </c>
      <c r="M370" t="s">
        <v>1380</v>
      </c>
      <c r="N370" t="s">
        <v>2497</v>
      </c>
      <c r="O370" t="s">
        <v>2498</v>
      </c>
      <c r="P370" t="s">
        <v>2499</v>
      </c>
      <c r="Q370" t="s">
        <v>1096</v>
      </c>
      <c r="R370" s="86">
        <v>22329.98</v>
      </c>
      <c r="S370" t="s">
        <v>1097</v>
      </c>
      <c r="U370">
        <v>0</v>
      </c>
      <c r="X370">
        <v>202322</v>
      </c>
      <c r="Y370">
        <v>202322</v>
      </c>
      <c r="Z370">
        <v>0</v>
      </c>
      <c r="AA370">
        <v>1.46915652839179E+16</v>
      </c>
      <c r="AB370" t="s">
        <v>1098</v>
      </c>
      <c r="AC370" t="s">
        <v>1207</v>
      </c>
      <c r="AD370">
        <v>1</v>
      </c>
      <c r="AI370" t="s">
        <v>1124</v>
      </c>
      <c r="AJ370" t="s">
        <v>635</v>
      </c>
      <c r="AK370" t="str">
        <f>_xlfn.XLOOKUP(E370,OBSERVACIONES!J:J,OBSERVACIONES!K:K)</f>
        <v>NORTE</v>
      </c>
      <c r="AL370">
        <f>_xlfn.XLOOKUP(K370,'prelacion azalea'!E:E,'prelacion azalea'!A:A)</f>
        <v>55</v>
      </c>
      <c r="AM370" t="str">
        <f t="shared" si="5"/>
        <v>('JUSA2','Federal',4932,30,'VILLALOBOS RUIZ ANA ISABEL','NORTE',55),</v>
      </c>
    </row>
    <row r="371" spans="1:39" x14ac:dyDescent="0.25">
      <c r="A371">
        <v>4038239</v>
      </c>
      <c r="B371">
        <v>15275</v>
      </c>
      <c r="C371">
        <v>1100</v>
      </c>
      <c r="D371" t="s">
        <v>1087</v>
      </c>
      <c r="E371" t="s">
        <v>1125</v>
      </c>
      <c r="F371">
        <v>2315403426</v>
      </c>
      <c r="G371" t="s">
        <v>2500</v>
      </c>
      <c r="H371" t="s">
        <v>1090</v>
      </c>
      <c r="I371" t="s">
        <v>1103</v>
      </c>
      <c r="J371">
        <v>511833</v>
      </c>
      <c r="K371">
        <v>4946</v>
      </c>
      <c r="L371">
        <f>_xlfn.XLOOKUP(K371,BD!C:C,BD!I:I)</f>
        <v>20</v>
      </c>
      <c r="M371" t="s">
        <v>1193</v>
      </c>
      <c r="N371" t="s">
        <v>2501</v>
      </c>
      <c r="O371" t="s">
        <v>2502</v>
      </c>
      <c r="P371" t="s">
        <v>2503</v>
      </c>
      <c r="Q371" t="s">
        <v>1096</v>
      </c>
      <c r="R371" s="86">
        <v>13236</v>
      </c>
      <c r="S371" t="s">
        <v>1097</v>
      </c>
      <c r="U371">
        <v>0</v>
      </c>
      <c r="X371">
        <v>202322</v>
      </c>
      <c r="Y371">
        <v>202322</v>
      </c>
      <c r="Z371">
        <v>0</v>
      </c>
      <c r="AA371">
        <v>1.46905653161994E+16</v>
      </c>
      <c r="AB371" t="s">
        <v>1098</v>
      </c>
      <c r="AC371" t="s">
        <v>1108</v>
      </c>
      <c r="AD371">
        <v>1</v>
      </c>
      <c r="AI371" t="s">
        <v>1124</v>
      </c>
      <c r="AJ371" t="s">
        <v>67</v>
      </c>
      <c r="AK371" t="str">
        <f>_xlfn.XLOOKUP(E371,OBSERVACIONES!J:J,OBSERVACIONES!K:K)</f>
        <v>SUR</v>
      </c>
      <c r="AL371">
        <f>_xlfn.XLOOKUP(K371,'prelacion azalea'!E:E,'prelacion azalea'!A:A)</f>
        <v>1</v>
      </c>
      <c r="AM371" t="str">
        <f t="shared" si="5"/>
        <v>('HGCHE','Estatal',4946,20,'WITZIL CAAMAL MARIA VICTORIA','SUR',1),</v>
      </c>
    </row>
    <row r="372" spans="1:39" x14ac:dyDescent="0.25">
      <c r="A372">
        <v>4038229</v>
      </c>
      <c r="B372">
        <v>15275</v>
      </c>
      <c r="C372">
        <v>1100</v>
      </c>
      <c r="D372" t="s">
        <v>1087</v>
      </c>
      <c r="E372" t="s">
        <v>1319</v>
      </c>
      <c r="F372">
        <v>2315403346</v>
      </c>
      <c r="G372" t="s">
        <v>1428</v>
      </c>
      <c r="H372" t="s">
        <v>1090</v>
      </c>
      <c r="I372" t="s">
        <v>1091</v>
      </c>
      <c r="J372">
        <v>511646</v>
      </c>
      <c r="K372">
        <v>4992</v>
      </c>
      <c r="L372">
        <f>_xlfn.XLOOKUP(K372,BD!C:C,BD!I:I)</f>
        <v>30</v>
      </c>
      <c r="M372" t="s">
        <v>1038</v>
      </c>
      <c r="N372" t="s">
        <v>2504</v>
      </c>
      <c r="O372" t="s">
        <v>2505</v>
      </c>
      <c r="P372" t="s">
        <v>2506</v>
      </c>
      <c r="Q372" t="s">
        <v>1096</v>
      </c>
      <c r="R372" s="86">
        <v>21250.04</v>
      </c>
      <c r="S372" t="s">
        <v>1097</v>
      </c>
      <c r="U372">
        <v>0</v>
      </c>
      <c r="X372">
        <v>202322</v>
      </c>
      <c r="Y372">
        <v>202322</v>
      </c>
      <c r="Z372">
        <v>0</v>
      </c>
      <c r="AA372">
        <v>1.46905653162013E+16</v>
      </c>
      <c r="AB372" t="s">
        <v>1098</v>
      </c>
      <c r="AC372" t="s">
        <v>1212</v>
      </c>
      <c r="AD372">
        <v>1</v>
      </c>
      <c r="AI372" t="s">
        <v>1124</v>
      </c>
      <c r="AJ372" t="s">
        <v>681</v>
      </c>
      <c r="AK372" t="str">
        <f>_xlfn.XLOOKUP(E372,OBSERVACIONES!J:J,OBSERVACIONES!K:K)</f>
        <v>SUR</v>
      </c>
      <c r="AL372">
        <f>_xlfn.XLOOKUP(K372,'prelacion azalea'!E:E,'prelacion azalea'!A:A)</f>
        <v>4</v>
      </c>
      <c r="AM372" t="str">
        <f t="shared" si="5"/>
        <v>('HMIMO','Estatal',4992,30,'ZAMUDIO ANCONA RAFAEL IGNACIO','SUR',4),</v>
      </c>
    </row>
    <row r="373" spans="1:39" x14ac:dyDescent="0.25">
      <c r="A373">
        <v>4037872</v>
      </c>
      <c r="B373">
        <v>15271</v>
      </c>
      <c r="C373">
        <v>1100</v>
      </c>
      <c r="D373" t="s">
        <v>1087</v>
      </c>
      <c r="E373" t="s">
        <v>1101</v>
      </c>
      <c r="F373">
        <v>2315070303</v>
      </c>
      <c r="G373" t="s">
        <v>2507</v>
      </c>
      <c r="H373" t="s">
        <v>1118</v>
      </c>
      <c r="I373">
        <v>420</v>
      </c>
      <c r="J373">
        <v>510960</v>
      </c>
      <c r="K373">
        <v>4993</v>
      </c>
      <c r="L373">
        <f>_xlfn.XLOOKUP(K373,BD!C:C,BD!I:I)</f>
        <v>35</v>
      </c>
      <c r="M373" t="s">
        <v>1288</v>
      </c>
      <c r="N373" t="s">
        <v>2508</v>
      </c>
      <c r="O373" t="s">
        <v>2509</v>
      </c>
      <c r="P373" t="s">
        <v>2510</v>
      </c>
      <c r="Q373" t="s">
        <v>1096</v>
      </c>
      <c r="R373" s="86">
        <v>26796.05</v>
      </c>
      <c r="S373" t="s">
        <v>1097</v>
      </c>
      <c r="U373">
        <v>0</v>
      </c>
      <c r="X373">
        <v>202322</v>
      </c>
      <c r="Y373">
        <v>202322</v>
      </c>
      <c r="Z373">
        <v>0</v>
      </c>
      <c r="AA373">
        <v>1.46905652839316E+16</v>
      </c>
      <c r="AB373" t="s">
        <v>1098</v>
      </c>
      <c r="AC373" t="s">
        <v>1202</v>
      </c>
      <c r="AD373">
        <v>1</v>
      </c>
      <c r="AI373" t="s">
        <v>1124</v>
      </c>
      <c r="AJ373" t="s">
        <v>837</v>
      </c>
      <c r="AK373" t="str">
        <f>_xlfn.XLOOKUP(E373,OBSERVACIONES!J:J,OBSERVACIONES!K:K)</f>
        <v>SUR</v>
      </c>
      <c r="AL373">
        <f>_xlfn.XLOOKUP(K373,'prelacion azalea'!E:E,'prelacion azalea'!A:A)</f>
        <v>75</v>
      </c>
      <c r="AM373" t="str">
        <f t="shared" si="5"/>
        <v>('OFCEN','Federal',4993,35,'ZAPATA BOJORQUEZ ANA IDULVINA','SUR',75),</v>
      </c>
    </row>
    <row r="374" spans="1:39" x14ac:dyDescent="0.25">
      <c r="A374">
        <v>4038090</v>
      </c>
      <c r="B374">
        <v>15271</v>
      </c>
      <c r="C374">
        <v>1100</v>
      </c>
      <c r="D374" t="s">
        <v>1087</v>
      </c>
      <c r="E374" t="s">
        <v>1175</v>
      </c>
      <c r="F374">
        <v>2315601001</v>
      </c>
      <c r="G374" t="s">
        <v>2511</v>
      </c>
      <c r="H374" t="s">
        <v>1118</v>
      </c>
      <c r="I374">
        <v>420</v>
      </c>
      <c r="J374">
        <v>509639</v>
      </c>
      <c r="K374">
        <v>5003</v>
      </c>
      <c r="L374">
        <f>_xlfn.XLOOKUP(K374,BD!C:C,BD!I:I)</f>
        <v>25</v>
      </c>
      <c r="M374" t="s">
        <v>1030</v>
      </c>
      <c r="N374" t="s">
        <v>2512</v>
      </c>
      <c r="O374" t="s">
        <v>2513</v>
      </c>
      <c r="P374" t="s">
        <v>2514</v>
      </c>
      <c r="Q374" t="s">
        <v>1096</v>
      </c>
      <c r="R374" s="86">
        <v>17648.03</v>
      </c>
      <c r="S374" t="s">
        <v>1097</v>
      </c>
      <c r="U374">
        <v>0</v>
      </c>
      <c r="X374">
        <v>202322</v>
      </c>
      <c r="Y374">
        <v>202322</v>
      </c>
      <c r="Z374">
        <v>0</v>
      </c>
      <c r="AA374">
        <v>2.1690061685622E+16</v>
      </c>
      <c r="AB374" t="s">
        <v>1115</v>
      </c>
      <c r="AC374" t="s">
        <v>1123</v>
      </c>
      <c r="AD374">
        <v>1</v>
      </c>
      <c r="AI374" t="s">
        <v>1124</v>
      </c>
      <c r="AJ374" t="s">
        <v>267</v>
      </c>
      <c r="AK374" t="str">
        <f>_xlfn.XLOOKUP(E374,OBSERVACIONES!J:J,OBSERVACIONES!K:K)</f>
        <v>CENTRO</v>
      </c>
      <c r="AL374">
        <f>_xlfn.XLOOKUP(K374,'prelacion azalea'!E:E,'prelacion azalea'!A:A)</f>
        <v>89</v>
      </c>
      <c r="AM374" t="str">
        <f t="shared" si="5"/>
        <v>('JUSA3','Federal',5003,25,'ZARATE GONZALEZ JAIME SILVESTRE','CENTRO',89),</v>
      </c>
    </row>
    <row r="375" spans="1:39" x14ac:dyDescent="0.25">
      <c r="A375">
        <v>4037880</v>
      </c>
      <c r="B375">
        <v>15271</v>
      </c>
      <c r="C375">
        <v>1100</v>
      </c>
      <c r="D375" t="s">
        <v>1087</v>
      </c>
      <c r="E375" t="s">
        <v>1154</v>
      </c>
      <c r="F375">
        <v>2315400011</v>
      </c>
      <c r="G375" t="s">
        <v>2515</v>
      </c>
      <c r="H375" t="s">
        <v>1118</v>
      </c>
      <c r="I375">
        <v>420</v>
      </c>
      <c r="J375">
        <v>511132</v>
      </c>
      <c r="K375">
        <v>5014</v>
      </c>
      <c r="L375">
        <f>_xlfn.XLOOKUP(K375,BD!C:C,BD!I:I)</f>
        <v>35</v>
      </c>
      <c r="M375" t="s">
        <v>1133</v>
      </c>
      <c r="N375" t="s">
        <v>2516</v>
      </c>
      <c r="O375" t="s">
        <v>2517</v>
      </c>
      <c r="P375" t="s">
        <v>2518</v>
      </c>
      <c r="Q375" t="s">
        <v>1096</v>
      </c>
      <c r="R375" s="86">
        <v>26796.05</v>
      </c>
      <c r="S375" t="s">
        <v>1097</v>
      </c>
      <c r="U375">
        <v>0</v>
      </c>
      <c r="X375">
        <v>202322</v>
      </c>
      <c r="Y375">
        <v>202322</v>
      </c>
      <c r="Z375">
        <v>0</v>
      </c>
      <c r="AA375">
        <v>1.46905652839402E+16</v>
      </c>
      <c r="AB375" t="s">
        <v>1098</v>
      </c>
      <c r="AC375" t="s">
        <v>1207</v>
      </c>
      <c r="AD375">
        <v>1</v>
      </c>
      <c r="AI375" t="s">
        <v>1124</v>
      </c>
      <c r="AJ375" t="s">
        <v>793</v>
      </c>
      <c r="AK375" t="str">
        <f>_xlfn.XLOOKUP(E375,OBSERVACIONES!J:J,OBSERVACIONES!K:K)</f>
        <v>SUR</v>
      </c>
      <c r="AL375">
        <f>_xlfn.XLOOKUP(K375,'prelacion azalea'!E:E,'prelacion azalea'!A:A)</f>
        <v>53</v>
      </c>
      <c r="AM375" t="str">
        <f t="shared" si="5"/>
        <v>('JUSA1','Federal',5014,35,'ZARATE MONTERO VICTOR MANUEL','SUR',53),</v>
      </c>
    </row>
    <row r="376" spans="1:39" x14ac:dyDescent="0.25">
      <c r="A376">
        <v>4038262</v>
      </c>
      <c r="B376">
        <v>15275</v>
      </c>
      <c r="C376">
        <v>1100</v>
      </c>
      <c r="D376" t="s">
        <v>1087</v>
      </c>
      <c r="E376" t="s">
        <v>1131</v>
      </c>
      <c r="F376">
        <v>2315502001</v>
      </c>
      <c r="G376" t="s">
        <v>2519</v>
      </c>
      <c r="H376" t="s">
        <v>1090</v>
      </c>
      <c r="I376" t="s">
        <v>1091</v>
      </c>
      <c r="J376">
        <v>511766</v>
      </c>
      <c r="K376">
        <v>5523</v>
      </c>
      <c r="L376">
        <f>_xlfn.XLOOKUP(K376,BD!C:C,BD!I:I)</f>
        <v>25</v>
      </c>
      <c r="M376" t="s">
        <v>1380</v>
      </c>
      <c r="N376" t="s">
        <v>2520</v>
      </c>
      <c r="O376" t="s">
        <v>2521</v>
      </c>
      <c r="P376" t="s">
        <v>2522</v>
      </c>
      <c r="Q376" t="s">
        <v>1096</v>
      </c>
      <c r="R376" s="86">
        <v>17864.03</v>
      </c>
      <c r="S376" t="s">
        <v>1097</v>
      </c>
      <c r="U376">
        <v>0</v>
      </c>
      <c r="X376">
        <v>202322</v>
      </c>
      <c r="Y376">
        <v>202322</v>
      </c>
      <c r="Z376">
        <v>0</v>
      </c>
      <c r="AA376">
        <v>1.46915653162072E+16</v>
      </c>
      <c r="AB376" t="s">
        <v>1098</v>
      </c>
      <c r="AC376" t="s">
        <v>1099</v>
      </c>
      <c r="AD376">
        <v>1</v>
      </c>
      <c r="AI376" t="s">
        <v>1124</v>
      </c>
      <c r="AJ376" t="s">
        <v>492</v>
      </c>
      <c r="AK376" t="str">
        <f>_xlfn.XLOOKUP(E376,OBSERVACIONES!J:J,OBSERVACIONES!K:K)</f>
        <v>NORTE</v>
      </c>
      <c r="AL376">
        <f>_xlfn.XLOOKUP(K376,'prelacion azalea'!E:E,'prelacion azalea'!A:A)</f>
        <v>94</v>
      </c>
      <c r="AM376" t="str">
        <f t="shared" si="5"/>
        <v>('JUSA2','Estatal',5523,25,'ZUNZA RIVERO FRANCISCO','NORTE',94),</v>
      </c>
    </row>
    <row r="377" spans="1:39" x14ac:dyDescent="0.25">
      <c r="A377">
        <v>4038176</v>
      </c>
      <c r="B377">
        <v>15274</v>
      </c>
      <c r="C377">
        <v>1100</v>
      </c>
      <c r="D377" t="s">
        <v>2523</v>
      </c>
      <c r="E377" t="s">
        <v>1088</v>
      </c>
      <c r="F377">
        <v>2315503535</v>
      </c>
      <c r="G377" t="s">
        <v>1821</v>
      </c>
      <c r="H377" t="s">
        <v>2524</v>
      </c>
      <c r="I377" t="s">
        <v>2525</v>
      </c>
      <c r="J377">
        <v>512865</v>
      </c>
      <c r="K377">
        <v>109</v>
      </c>
      <c r="L377">
        <f>_xlfn.XLOOKUP(K377,BD!C:C,BD!I:I)</f>
        <v>20</v>
      </c>
      <c r="M377" t="s">
        <v>1030</v>
      </c>
      <c r="N377" t="s">
        <v>2526</v>
      </c>
      <c r="O377" t="s">
        <v>2527</v>
      </c>
      <c r="P377" t="s">
        <v>2528</v>
      </c>
      <c r="Q377" t="s">
        <v>1096</v>
      </c>
      <c r="R377" s="86">
        <v>13236</v>
      </c>
      <c r="S377" t="s">
        <v>1097</v>
      </c>
      <c r="U377">
        <v>0</v>
      </c>
      <c r="X377">
        <v>202322</v>
      </c>
      <c r="Y377">
        <v>202322</v>
      </c>
      <c r="Z377">
        <v>0</v>
      </c>
      <c r="AA377">
        <v>1.26920260086897E+16</v>
      </c>
      <c r="AB377" t="s">
        <v>1257</v>
      </c>
      <c r="AC377" t="s">
        <v>2529</v>
      </c>
      <c r="AD377">
        <v>1</v>
      </c>
      <c r="AI377" t="s">
        <v>1124</v>
      </c>
      <c r="AJ377" t="s">
        <v>73</v>
      </c>
      <c r="AK377" t="str">
        <f>_xlfn.XLOOKUP(E377,OBSERVACIONES!J:J,OBSERVACIONES!K:K)</f>
        <v>NORTE</v>
      </c>
      <c r="AL377">
        <f>_xlfn.XLOOKUP(K377,'prelacion azalea'!E:E,'prelacion azalea'!A:A)</f>
        <v>2</v>
      </c>
      <c r="AM377" t="str">
        <f t="shared" si="5"/>
        <v>('HGCOZ','Precarios',109,20,'ALVAREZ SANDOVAL MARIO','NORTE',2),</v>
      </c>
    </row>
    <row r="378" spans="1:39" x14ac:dyDescent="0.25">
      <c r="A378">
        <v>4038175</v>
      </c>
      <c r="B378">
        <v>15274</v>
      </c>
      <c r="C378">
        <v>1100</v>
      </c>
      <c r="D378" t="s">
        <v>2523</v>
      </c>
      <c r="E378" t="s">
        <v>1131</v>
      </c>
      <c r="F378">
        <v>2315503100</v>
      </c>
      <c r="G378" t="s">
        <v>1137</v>
      </c>
      <c r="H378" t="s">
        <v>2524</v>
      </c>
      <c r="I378" t="s">
        <v>2525</v>
      </c>
      <c r="J378">
        <v>512947</v>
      </c>
      <c r="K378">
        <v>1854</v>
      </c>
      <c r="L378">
        <f>_xlfn.XLOOKUP(K378,BD!C:C,BD!I:I)</f>
        <v>20</v>
      </c>
      <c r="M378" t="s">
        <v>1380</v>
      </c>
      <c r="N378" t="s">
        <v>2530</v>
      </c>
      <c r="O378" t="s">
        <v>2531</v>
      </c>
      <c r="P378" t="s">
        <v>2532</v>
      </c>
      <c r="Q378" t="s">
        <v>1096</v>
      </c>
      <c r="R378" s="86">
        <v>13398.03</v>
      </c>
      <c r="S378" t="s">
        <v>1097</v>
      </c>
      <c r="U378">
        <v>0</v>
      </c>
      <c r="X378">
        <v>202322</v>
      </c>
      <c r="Y378">
        <v>202322</v>
      </c>
      <c r="Z378">
        <v>0</v>
      </c>
      <c r="AA378">
        <v>2.1691063761012E+16</v>
      </c>
      <c r="AB378" t="s">
        <v>1115</v>
      </c>
      <c r="AC378" t="s">
        <v>2529</v>
      </c>
      <c r="AD378">
        <v>1</v>
      </c>
      <c r="AI378" t="s">
        <v>1124</v>
      </c>
      <c r="AJ378" t="s">
        <v>82</v>
      </c>
      <c r="AK378" t="str">
        <f>_xlfn.XLOOKUP(E378,OBSERVACIONES!J:J,OBSERVACIONES!K:K)</f>
        <v>NORTE</v>
      </c>
      <c r="AL378">
        <f>_xlfn.XLOOKUP(K378,'prelacion azalea'!E:E,'prelacion azalea'!A:A)</f>
        <v>7</v>
      </c>
      <c r="AM378" t="str">
        <f t="shared" si="5"/>
        <v>('JUSA2','Precarios',1854,20,'GARCIA SALAZAR AREMY','NORTE',7),</v>
      </c>
    </row>
    <row r="379" spans="1:39" x14ac:dyDescent="0.25">
      <c r="A379">
        <v>4038174</v>
      </c>
      <c r="B379">
        <v>15274</v>
      </c>
      <c r="C379">
        <v>1100</v>
      </c>
      <c r="D379" t="s">
        <v>2523</v>
      </c>
      <c r="E379" t="s">
        <v>1131</v>
      </c>
      <c r="F379">
        <v>2315502021</v>
      </c>
      <c r="G379" t="s">
        <v>2338</v>
      </c>
      <c r="H379" t="s">
        <v>2524</v>
      </c>
      <c r="I379" t="s">
        <v>2525</v>
      </c>
      <c r="J379">
        <v>512844</v>
      </c>
      <c r="K379">
        <v>4248</v>
      </c>
      <c r="L379">
        <f>_xlfn.XLOOKUP(K379,BD!C:C,BD!I:I)</f>
        <v>20</v>
      </c>
      <c r="M379" t="s">
        <v>1030</v>
      </c>
      <c r="N379" t="s">
        <v>2533</v>
      </c>
      <c r="O379" t="s">
        <v>2534</v>
      </c>
      <c r="P379" t="s">
        <v>2535</v>
      </c>
      <c r="Q379" t="s">
        <v>1096</v>
      </c>
      <c r="R379" s="86">
        <v>13236</v>
      </c>
      <c r="S379" t="s">
        <v>1097</v>
      </c>
      <c r="U379">
        <v>0</v>
      </c>
      <c r="X379">
        <v>202322</v>
      </c>
      <c r="Y379">
        <v>202322</v>
      </c>
      <c r="Z379">
        <v>0</v>
      </c>
      <c r="AA379">
        <v>1.26900260086567E+16</v>
      </c>
      <c r="AB379" t="s">
        <v>1257</v>
      </c>
      <c r="AC379" t="s">
        <v>2529</v>
      </c>
      <c r="AD379">
        <v>1</v>
      </c>
      <c r="AI379" t="s">
        <v>1124</v>
      </c>
      <c r="AJ379" t="s">
        <v>84</v>
      </c>
      <c r="AK379" t="str">
        <f>_xlfn.XLOOKUP(E379,OBSERVACIONES!J:J,OBSERVACIONES!K:K)</f>
        <v>NORTE</v>
      </c>
      <c r="AL379">
        <f>_xlfn.XLOOKUP(K379,'prelacion azalea'!E:E,'prelacion azalea'!A:A)</f>
        <v>8</v>
      </c>
      <c r="AM379" t="str">
        <f t="shared" si="5"/>
        <v>('JUSA2','Precarios',4248,20,'SANCHEZ DELGADILLO CLAUDIA','NORTE',8),</v>
      </c>
    </row>
    <row r="380" spans="1:39" x14ac:dyDescent="0.25">
      <c r="A380">
        <v>4038130</v>
      </c>
      <c r="B380">
        <v>15272</v>
      </c>
      <c r="C380">
        <v>1100</v>
      </c>
      <c r="D380" t="s">
        <v>2536</v>
      </c>
      <c r="E380" t="s">
        <v>1101</v>
      </c>
      <c r="F380">
        <v>2315040000</v>
      </c>
      <c r="G380" t="s">
        <v>1586</v>
      </c>
      <c r="H380" t="s">
        <v>1118</v>
      </c>
      <c r="I380">
        <v>420</v>
      </c>
      <c r="J380">
        <v>511565</v>
      </c>
      <c r="K380">
        <v>235</v>
      </c>
      <c r="L380">
        <f>_xlfn.XLOOKUP(K380,BD!C:C,BD!I:I)</f>
        <v>40</v>
      </c>
      <c r="M380" t="s">
        <v>2537</v>
      </c>
      <c r="N380" t="s">
        <v>2538</v>
      </c>
      <c r="O380" t="s">
        <v>2539</v>
      </c>
      <c r="P380" t="s">
        <v>2540</v>
      </c>
      <c r="Q380" t="s">
        <v>1096</v>
      </c>
      <c r="R380" s="86">
        <v>44120.02</v>
      </c>
      <c r="S380" t="s">
        <v>1097</v>
      </c>
      <c r="U380">
        <v>0</v>
      </c>
      <c r="X380">
        <v>202322</v>
      </c>
      <c r="Y380">
        <v>202322</v>
      </c>
      <c r="Z380">
        <v>0</v>
      </c>
      <c r="AA380">
        <v>1.46905652824197E+16</v>
      </c>
      <c r="AB380" t="s">
        <v>1098</v>
      </c>
      <c r="AC380" t="s">
        <v>1202</v>
      </c>
      <c r="AD380">
        <v>1</v>
      </c>
      <c r="AI380" t="s">
        <v>1124</v>
      </c>
      <c r="AJ380" t="s">
        <v>861</v>
      </c>
      <c r="AK380" t="str">
        <f>_xlfn.XLOOKUP(E380,OBSERVACIONES!J:J,OBSERVACIONES!K:K)</f>
        <v>SUR</v>
      </c>
      <c r="AL380">
        <f>_xlfn.XLOOKUP(K380,'prelacion azalea'!E:E,'prelacion azalea'!A:A)</f>
        <v>1</v>
      </c>
      <c r="AM380" t="str">
        <f t="shared" si="5"/>
        <v>('OFCEN','Federal',235,40,'ALCOCER BRAVO JOSE TRINIDAD','SUR',1),</v>
      </c>
    </row>
    <row r="381" spans="1:39" x14ac:dyDescent="0.25">
      <c r="A381">
        <v>4038133</v>
      </c>
      <c r="B381">
        <v>15272</v>
      </c>
      <c r="C381">
        <v>1100</v>
      </c>
      <c r="D381" t="s">
        <v>2536</v>
      </c>
      <c r="E381" t="s">
        <v>1101</v>
      </c>
      <c r="F381">
        <v>2315040404</v>
      </c>
      <c r="G381" t="s">
        <v>2541</v>
      </c>
      <c r="H381" t="s">
        <v>1118</v>
      </c>
      <c r="I381">
        <v>420</v>
      </c>
      <c r="J381">
        <v>511544</v>
      </c>
      <c r="K381">
        <v>239</v>
      </c>
      <c r="L381">
        <f>_xlfn.XLOOKUP(K381,BD!C:C,BD!I:I)</f>
        <v>30</v>
      </c>
      <c r="M381" t="s">
        <v>2542</v>
      </c>
      <c r="N381" t="s">
        <v>2543</v>
      </c>
      <c r="O381" t="s">
        <v>2544</v>
      </c>
      <c r="P381" t="s">
        <v>2545</v>
      </c>
      <c r="Q381" t="s">
        <v>1096</v>
      </c>
      <c r="R381" s="86">
        <v>22329.98</v>
      </c>
      <c r="S381" t="s">
        <v>1097</v>
      </c>
      <c r="U381">
        <v>0</v>
      </c>
      <c r="X381">
        <v>202322</v>
      </c>
      <c r="Y381">
        <v>202322</v>
      </c>
      <c r="Z381">
        <v>0</v>
      </c>
      <c r="AA381">
        <v>1.46905652824203E+16</v>
      </c>
      <c r="AB381" t="s">
        <v>1098</v>
      </c>
      <c r="AC381" t="s">
        <v>1202</v>
      </c>
      <c r="AD381">
        <v>1</v>
      </c>
      <c r="AI381" t="s">
        <v>1124</v>
      </c>
      <c r="AJ381" t="s">
        <v>663</v>
      </c>
      <c r="AK381" t="str">
        <f>_xlfn.XLOOKUP(E381,OBSERVACIONES!J:J,OBSERVACIONES!K:K)</f>
        <v>SUR</v>
      </c>
      <c r="AL381">
        <f>_xlfn.XLOOKUP(K381,'prelacion azalea'!E:E,'prelacion azalea'!A:A)</f>
        <v>4</v>
      </c>
      <c r="AM381" t="str">
        <f t="shared" si="5"/>
        <v>('OFCEN','Federal',239,30,'ANCONA CETINA EDILBERTO DEL CARMEN','SUR',4),</v>
      </c>
    </row>
    <row r="382" spans="1:39" x14ac:dyDescent="0.25">
      <c r="A382">
        <v>4038141</v>
      </c>
      <c r="B382">
        <v>15272</v>
      </c>
      <c r="C382">
        <v>1100</v>
      </c>
      <c r="D382" t="s">
        <v>2536</v>
      </c>
      <c r="E382" t="s">
        <v>1131</v>
      </c>
      <c r="F382">
        <v>2315502016</v>
      </c>
      <c r="G382" t="s">
        <v>1839</v>
      </c>
      <c r="H382" t="s">
        <v>1118</v>
      </c>
      <c r="I382">
        <v>420</v>
      </c>
      <c r="J382">
        <v>511503</v>
      </c>
      <c r="K382">
        <v>332</v>
      </c>
      <c r="L382">
        <f>_xlfn.XLOOKUP(K382,BD!C:C,BD!I:I)</f>
        <v>25</v>
      </c>
      <c r="M382" t="s">
        <v>2546</v>
      </c>
      <c r="N382" t="s">
        <v>2547</v>
      </c>
      <c r="O382" t="s">
        <v>2548</v>
      </c>
      <c r="P382" t="s">
        <v>2549</v>
      </c>
      <c r="Q382" t="s">
        <v>1096</v>
      </c>
      <c r="R382" s="86">
        <v>17864.03</v>
      </c>
      <c r="S382" t="s">
        <v>1097</v>
      </c>
      <c r="U382">
        <v>0</v>
      </c>
      <c r="X382">
        <v>202322</v>
      </c>
      <c r="Y382">
        <v>202322</v>
      </c>
      <c r="Z382">
        <v>0</v>
      </c>
      <c r="AA382">
        <v>1.46915652824379E+16</v>
      </c>
      <c r="AB382" t="s">
        <v>1098</v>
      </c>
      <c r="AC382" t="s">
        <v>1123</v>
      </c>
      <c r="AD382">
        <v>1</v>
      </c>
      <c r="AI382" t="s">
        <v>1124</v>
      </c>
      <c r="AJ382" t="s">
        <v>285</v>
      </c>
      <c r="AK382" t="str">
        <f>_xlfn.XLOOKUP(E382,OBSERVACIONES!J:J,OBSERVACIONES!K:K)</f>
        <v>NORTE</v>
      </c>
      <c r="AL382">
        <f>_xlfn.XLOOKUP(K382,'prelacion azalea'!E:E,'prelacion azalea'!A:A)</f>
        <v>2</v>
      </c>
      <c r="AM382" t="str">
        <f t="shared" si="5"/>
        <v>('JUSA2','Federal',332,25,'AGUILAR LOPEZ GABRIEL','NORTE',2),</v>
      </c>
    </row>
    <row r="383" spans="1:39" x14ac:dyDescent="0.25">
      <c r="A383">
        <v>4038131</v>
      </c>
      <c r="B383">
        <v>15272</v>
      </c>
      <c r="C383">
        <v>1100</v>
      </c>
      <c r="D383" t="s">
        <v>2536</v>
      </c>
      <c r="E383" t="s">
        <v>1101</v>
      </c>
      <c r="F383">
        <v>2315040100</v>
      </c>
      <c r="G383" t="s">
        <v>2550</v>
      </c>
      <c r="H383" t="s">
        <v>1118</v>
      </c>
      <c r="I383">
        <v>420</v>
      </c>
      <c r="J383">
        <v>511542</v>
      </c>
      <c r="K383">
        <v>711</v>
      </c>
      <c r="L383">
        <f>_xlfn.XLOOKUP(K383,BD!C:C,BD!I:I)</f>
        <v>30</v>
      </c>
      <c r="M383" t="s">
        <v>2542</v>
      </c>
      <c r="N383" t="s">
        <v>2551</v>
      </c>
      <c r="O383" t="s">
        <v>2552</v>
      </c>
      <c r="P383" t="s">
        <v>2553</v>
      </c>
      <c r="Q383" t="s">
        <v>1096</v>
      </c>
      <c r="R383" s="86">
        <v>22329.98</v>
      </c>
      <c r="S383" t="s">
        <v>1097</v>
      </c>
      <c r="U383">
        <v>0</v>
      </c>
      <c r="X383">
        <v>202322</v>
      </c>
      <c r="Y383">
        <v>202322</v>
      </c>
      <c r="Z383">
        <v>0</v>
      </c>
      <c r="AA383">
        <v>2.16900647913937E+16</v>
      </c>
      <c r="AB383" t="s">
        <v>1115</v>
      </c>
      <c r="AC383" t="s">
        <v>1207</v>
      </c>
      <c r="AD383">
        <v>1</v>
      </c>
      <c r="AI383" t="s">
        <v>1124</v>
      </c>
      <c r="AJ383" t="s">
        <v>661</v>
      </c>
      <c r="AK383" t="str">
        <f>_xlfn.XLOOKUP(E383,OBSERVACIONES!J:J,OBSERVACIONES!K:K)</f>
        <v>SUR</v>
      </c>
      <c r="AL383">
        <f>_xlfn.XLOOKUP(K383,'prelacion azalea'!E:E,'prelacion azalea'!A:A)</f>
        <v>3</v>
      </c>
      <c r="AM383" t="str">
        <f t="shared" si="5"/>
        <v>('OFCEN','Federal',711,30,'CASTRO CARRILLO JOSE MANUEL','SUR',3),</v>
      </c>
    </row>
    <row r="384" spans="1:39" x14ac:dyDescent="0.25">
      <c r="A384">
        <v>4038135</v>
      </c>
      <c r="B384">
        <v>15272</v>
      </c>
      <c r="C384">
        <v>1100</v>
      </c>
      <c r="D384" t="s">
        <v>2536</v>
      </c>
      <c r="E384" t="s">
        <v>1154</v>
      </c>
      <c r="F384">
        <v>2315400012</v>
      </c>
      <c r="G384" t="s">
        <v>2554</v>
      </c>
      <c r="H384" t="s">
        <v>1118</v>
      </c>
      <c r="I384">
        <v>420</v>
      </c>
      <c r="J384">
        <v>511583</v>
      </c>
      <c r="K384">
        <v>736</v>
      </c>
      <c r="L384">
        <f>_xlfn.XLOOKUP(K384,BD!C:C,BD!I:I)</f>
        <v>35</v>
      </c>
      <c r="M384" t="s">
        <v>2555</v>
      </c>
      <c r="N384" t="s">
        <v>2556</v>
      </c>
      <c r="O384" t="s">
        <v>2557</v>
      </c>
      <c r="P384" t="s">
        <v>2558</v>
      </c>
      <c r="Q384" t="s">
        <v>1096</v>
      </c>
      <c r="R384" s="86">
        <v>26472.05</v>
      </c>
      <c r="S384" t="s">
        <v>1097</v>
      </c>
      <c r="U384">
        <v>0</v>
      </c>
      <c r="X384">
        <v>202322</v>
      </c>
      <c r="Y384">
        <v>202322</v>
      </c>
      <c r="Z384">
        <v>0</v>
      </c>
      <c r="AA384">
        <v>1.46905652825336E+16</v>
      </c>
      <c r="AB384" t="s">
        <v>1098</v>
      </c>
      <c r="AC384" t="s">
        <v>1207</v>
      </c>
      <c r="AD384">
        <v>1</v>
      </c>
      <c r="AI384" t="s">
        <v>1124</v>
      </c>
      <c r="AJ384" t="s">
        <v>839</v>
      </c>
      <c r="AK384" t="str">
        <f>_xlfn.XLOOKUP(E384,OBSERVACIONES!J:J,OBSERVACIONES!K:K)</f>
        <v>SUR</v>
      </c>
      <c r="AL384">
        <f>_xlfn.XLOOKUP(K384,'prelacion azalea'!E:E,'prelacion azalea'!A:A)</f>
        <v>1</v>
      </c>
      <c r="AM384" t="str">
        <f t="shared" si="5"/>
        <v>('JUSA1','Federal',736,35,'CANUL COHUO TEODORO','SUR',1),</v>
      </c>
    </row>
    <row r="385" spans="1:39" x14ac:dyDescent="0.25">
      <c r="A385">
        <v>4038136</v>
      </c>
      <c r="B385">
        <v>15272</v>
      </c>
      <c r="C385">
        <v>1100</v>
      </c>
      <c r="D385" t="s">
        <v>2536</v>
      </c>
      <c r="E385" t="s">
        <v>1154</v>
      </c>
      <c r="F385">
        <v>2315400012</v>
      </c>
      <c r="G385" t="s">
        <v>2554</v>
      </c>
      <c r="H385" t="s">
        <v>1118</v>
      </c>
      <c r="I385">
        <v>420</v>
      </c>
      <c r="J385">
        <v>511537</v>
      </c>
      <c r="K385">
        <v>2052</v>
      </c>
      <c r="L385">
        <f>_xlfn.XLOOKUP(K385,BD!C:C,BD!I:I)</f>
        <v>30</v>
      </c>
      <c r="M385" t="s">
        <v>2542</v>
      </c>
      <c r="N385" t="s">
        <v>2559</v>
      </c>
      <c r="O385" t="s">
        <v>2560</v>
      </c>
      <c r="P385" t="s">
        <v>2561</v>
      </c>
      <c r="Q385" t="s">
        <v>1096</v>
      </c>
      <c r="R385" s="86">
        <v>22329.98</v>
      </c>
      <c r="S385" t="s">
        <v>1097</v>
      </c>
      <c r="U385">
        <v>0</v>
      </c>
      <c r="X385">
        <v>202322</v>
      </c>
      <c r="Y385">
        <v>202322</v>
      </c>
      <c r="Z385">
        <v>0</v>
      </c>
      <c r="AA385">
        <v>2.16900645926125E+16</v>
      </c>
      <c r="AB385" t="s">
        <v>1115</v>
      </c>
      <c r="AC385" t="s">
        <v>1207</v>
      </c>
      <c r="AD385">
        <v>1</v>
      </c>
      <c r="AI385" t="s">
        <v>1124</v>
      </c>
      <c r="AJ385" t="s">
        <v>657</v>
      </c>
      <c r="AK385" t="str">
        <f>_xlfn.XLOOKUP(E385,OBSERVACIONES!J:J,OBSERVACIONES!K:K)</f>
        <v>SUR</v>
      </c>
      <c r="AL385">
        <f>_xlfn.XLOOKUP(K385,'prelacion azalea'!E:E,'prelacion azalea'!A:A)</f>
        <v>1</v>
      </c>
      <c r="AM385" t="str">
        <f t="shared" si="5"/>
        <v>('JUSA1','Federal',2052,30,'GUTIERREZ ALCANTARA GENARO','SUR',1),</v>
      </c>
    </row>
    <row r="386" spans="1:39" x14ac:dyDescent="0.25">
      <c r="A386">
        <v>4038132</v>
      </c>
      <c r="B386">
        <v>15272</v>
      </c>
      <c r="C386">
        <v>1100</v>
      </c>
      <c r="D386" t="s">
        <v>2536</v>
      </c>
      <c r="E386" t="s">
        <v>1101</v>
      </c>
      <c r="F386">
        <v>2315040402</v>
      </c>
      <c r="G386" t="s">
        <v>2562</v>
      </c>
      <c r="H386" t="s">
        <v>1118</v>
      </c>
      <c r="I386">
        <v>420</v>
      </c>
      <c r="J386">
        <v>511603</v>
      </c>
      <c r="K386">
        <v>2959</v>
      </c>
      <c r="L386">
        <f>_xlfn.XLOOKUP(K386,BD!C:C,BD!I:I)</f>
        <v>30</v>
      </c>
      <c r="M386" t="s">
        <v>2563</v>
      </c>
      <c r="N386" t="s">
        <v>2564</v>
      </c>
      <c r="O386" t="s">
        <v>2565</v>
      </c>
      <c r="P386" t="s">
        <v>2566</v>
      </c>
      <c r="Q386" t="s">
        <v>1096</v>
      </c>
      <c r="R386" s="86">
        <v>21480.39</v>
      </c>
      <c r="S386" t="s">
        <v>1097</v>
      </c>
      <c r="U386">
        <v>0</v>
      </c>
      <c r="X386">
        <v>202322</v>
      </c>
      <c r="Y386">
        <v>202322</v>
      </c>
      <c r="Z386">
        <v>0</v>
      </c>
      <c r="AA386">
        <v>1.46905652832758E+16</v>
      </c>
      <c r="AB386" t="s">
        <v>1098</v>
      </c>
      <c r="AC386" t="s">
        <v>1202</v>
      </c>
      <c r="AD386">
        <v>1</v>
      </c>
      <c r="AI386" t="s">
        <v>1124</v>
      </c>
      <c r="AJ386" t="s">
        <v>665</v>
      </c>
      <c r="AK386" t="str">
        <f>_xlfn.XLOOKUP(E386,OBSERVACIONES!J:J,OBSERVACIONES!K:K)</f>
        <v>SUR</v>
      </c>
      <c r="AL386">
        <f>_xlfn.XLOOKUP(K386,'prelacion azalea'!E:E,'prelacion azalea'!A:A)</f>
        <v>5</v>
      </c>
      <c r="AM386" t="str">
        <f t="shared" si="5"/>
        <v>('OFCEN','Federal',2959,30,'MENDOZA MORENO SERGIO','SUR',5),</v>
      </c>
    </row>
    <row r="387" spans="1:39" x14ac:dyDescent="0.25">
      <c r="A387">
        <v>4038139</v>
      </c>
      <c r="B387">
        <v>15272</v>
      </c>
      <c r="C387">
        <v>1100</v>
      </c>
      <c r="D387" t="s">
        <v>2536</v>
      </c>
      <c r="E387" t="s">
        <v>1131</v>
      </c>
      <c r="F387">
        <v>2315500390</v>
      </c>
      <c r="G387" t="s">
        <v>1641</v>
      </c>
      <c r="H387" t="s">
        <v>1118</v>
      </c>
      <c r="I387">
        <v>420</v>
      </c>
      <c r="J387">
        <v>511563</v>
      </c>
      <c r="K387">
        <v>2975</v>
      </c>
      <c r="L387">
        <f>_xlfn.XLOOKUP(K387,BD!C:C,BD!I:I)</f>
        <v>20</v>
      </c>
      <c r="M387" t="s">
        <v>2537</v>
      </c>
      <c r="N387" t="s">
        <v>2567</v>
      </c>
      <c r="O387" t="s">
        <v>2568</v>
      </c>
      <c r="P387" t="s">
        <v>2569</v>
      </c>
      <c r="Q387" t="s">
        <v>1096</v>
      </c>
      <c r="R387" s="86">
        <v>13236</v>
      </c>
      <c r="S387" t="s">
        <v>1097</v>
      </c>
      <c r="U387">
        <v>0</v>
      </c>
      <c r="X387">
        <v>202322</v>
      </c>
      <c r="Y387">
        <v>202322</v>
      </c>
      <c r="Z387">
        <v>0</v>
      </c>
      <c r="AA387">
        <v>1.46915652832786E+16</v>
      </c>
      <c r="AB387" t="s">
        <v>1098</v>
      </c>
      <c r="AC387" t="s">
        <v>1207</v>
      </c>
      <c r="AD387">
        <v>1</v>
      </c>
      <c r="AI387" t="s">
        <v>1124</v>
      </c>
      <c r="AJ387" t="s">
        <v>62</v>
      </c>
      <c r="AK387" t="str">
        <f>_xlfn.XLOOKUP(E387,OBSERVACIONES!J:J,OBSERVACIONES!K:K)</f>
        <v>NORTE</v>
      </c>
      <c r="AL387">
        <f>_xlfn.XLOOKUP(K387,'prelacion azalea'!E:E,'prelacion azalea'!A:A)</f>
        <v>1</v>
      </c>
      <c r="AM387" t="str">
        <f t="shared" ref="AM387:AM428" si="6">"('"&amp;E387&amp;"','"&amp;H387&amp;"',"&amp;K387&amp;","&amp;L387&amp;",'"&amp;AJ387&amp;"','"&amp;AK387&amp;"',"&amp;AL387&amp;"),"</f>
        <v>('JUSA2','Federal',2975,20,'MEZQUITA PEREZ JOSE GABRIEL','NORTE',1),</v>
      </c>
    </row>
    <row r="388" spans="1:39" x14ac:dyDescent="0.25">
      <c r="A388">
        <v>4038134</v>
      </c>
      <c r="B388">
        <v>15272</v>
      </c>
      <c r="C388">
        <v>1100</v>
      </c>
      <c r="D388" t="s">
        <v>2536</v>
      </c>
      <c r="E388" t="s">
        <v>1154</v>
      </c>
      <c r="F388">
        <v>2315400001</v>
      </c>
      <c r="G388" t="s">
        <v>2570</v>
      </c>
      <c r="H388" t="s">
        <v>1118</v>
      </c>
      <c r="I388">
        <v>420</v>
      </c>
      <c r="J388">
        <v>511498</v>
      </c>
      <c r="K388">
        <v>3114</v>
      </c>
      <c r="L388">
        <f>_xlfn.XLOOKUP(K388,BD!C:C,BD!I:I)</f>
        <v>25</v>
      </c>
      <c r="M388" t="s">
        <v>2571</v>
      </c>
      <c r="N388" t="s">
        <v>2572</v>
      </c>
      <c r="O388" t="s">
        <v>2573</v>
      </c>
      <c r="P388" t="s">
        <v>2574</v>
      </c>
      <c r="Q388" t="s">
        <v>1096</v>
      </c>
      <c r="R388" s="86">
        <v>17863.97</v>
      </c>
      <c r="S388" t="s">
        <v>1097</v>
      </c>
      <c r="U388">
        <v>0</v>
      </c>
      <c r="X388">
        <v>202322</v>
      </c>
      <c r="Y388">
        <v>202322</v>
      </c>
      <c r="Z388">
        <v>0</v>
      </c>
      <c r="AA388">
        <v>2.16900639363433E+16</v>
      </c>
      <c r="AB388" t="s">
        <v>1115</v>
      </c>
      <c r="AC388" t="s">
        <v>1207</v>
      </c>
      <c r="AD388">
        <v>1</v>
      </c>
      <c r="AI388" t="s">
        <v>1124</v>
      </c>
      <c r="AJ388" t="s">
        <v>283</v>
      </c>
      <c r="AK388" t="str">
        <f>_xlfn.XLOOKUP(E388,OBSERVACIONES!J:J,OBSERVACIONES!K:K)</f>
        <v>SUR</v>
      </c>
      <c r="AL388">
        <f>_xlfn.XLOOKUP(K388,'prelacion azalea'!E:E,'prelacion azalea'!A:A)</f>
        <v>1</v>
      </c>
      <c r="AM388" t="str">
        <f t="shared" si="6"/>
        <v>('JUSA1','Federal',3114,25,'MONTIEL MORA MARIA ELENA','SUR',1),</v>
      </c>
    </row>
    <row r="389" spans="1:39" x14ac:dyDescent="0.25">
      <c r="A389">
        <v>4038138</v>
      </c>
      <c r="B389">
        <v>15272</v>
      </c>
      <c r="C389">
        <v>1100</v>
      </c>
      <c r="D389" t="s">
        <v>2536</v>
      </c>
      <c r="E389" t="s">
        <v>1131</v>
      </c>
      <c r="F389">
        <v>2315500011</v>
      </c>
      <c r="G389" t="s">
        <v>2575</v>
      </c>
      <c r="H389" t="s">
        <v>1118</v>
      </c>
      <c r="I389">
        <v>420</v>
      </c>
      <c r="J389">
        <v>511473</v>
      </c>
      <c r="K389">
        <v>3137</v>
      </c>
      <c r="L389">
        <f>_xlfn.XLOOKUP(K389,BD!C:C,BD!I:I)</f>
        <v>20</v>
      </c>
      <c r="M389" t="s">
        <v>2576</v>
      </c>
      <c r="N389" t="s">
        <v>2577</v>
      </c>
      <c r="O389" t="s">
        <v>2578</v>
      </c>
      <c r="P389" t="s">
        <v>2579</v>
      </c>
      <c r="Q389" t="s">
        <v>1096</v>
      </c>
      <c r="R389" s="86">
        <v>12750.04</v>
      </c>
      <c r="S389" t="s">
        <v>1097</v>
      </c>
      <c r="U389">
        <v>0</v>
      </c>
      <c r="X389">
        <v>202322</v>
      </c>
      <c r="Y389">
        <v>202322</v>
      </c>
      <c r="Z389">
        <v>0</v>
      </c>
      <c r="AA389">
        <v>1.46915652833325E+16</v>
      </c>
      <c r="AB389" t="s">
        <v>1098</v>
      </c>
      <c r="AC389" t="s">
        <v>1207</v>
      </c>
      <c r="AD389">
        <v>1</v>
      </c>
      <c r="AI389" t="s">
        <v>1124</v>
      </c>
      <c r="AJ389" t="s">
        <v>64</v>
      </c>
      <c r="AK389" t="str">
        <f>_xlfn.XLOOKUP(E389,OBSERVACIONES!J:J,OBSERVACIONES!K:K)</f>
        <v>NORTE</v>
      </c>
      <c r="AL389">
        <f>_xlfn.XLOOKUP(K389,'prelacion azalea'!E:E,'prelacion azalea'!A:A)</f>
        <v>2</v>
      </c>
      <c r="AM389" t="str">
        <f t="shared" si="6"/>
        <v>('JUSA2','Federal',3137,20,'MONTER RODRIGUEZ FERNANDO','NORTE',2),</v>
      </c>
    </row>
    <row r="390" spans="1:39" x14ac:dyDescent="0.25">
      <c r="A390">
        <v>4038137</v>
      </c>
      <c r="B390">
        <v>15272</v>
      </c>
      <c r="C390">
        <v>1100</v>
      </c>
      <c r="D390" t="s">
        <v>2536</v>
      </c>
      <c r="E390" t="s">
        <v>1154</v>
      </c>
      <c r="F390">
        <v>2315400012</v>
      </c>
      <c r="G390" t="s">
        <v>2554</v>
      </c>
      <c r="H390" t="s">
        <v>1118</v>
      </c>
      <c r="I390">
        <v>420</v>
      </c>
      <c r="J390">
        <v>511597</v>
      </c>
      <c r="K390">
        <v>4255</v>
      </c>
      <c r="L390">
        <f>_xlfn.XLOOKUP(K390,BD!C:C,BD!I:I)</f>
        <v>35</v>
      </c>
      <c r="M390" t="s">
        <v>2555</v>
      </c>
      <c r="N390" t="s">
        <v>2580</v>
      </c>
      <c r="O390" t="s">
        <v>2581</v>
      </c>
      <c r="P390" t="s">
        <v>2582</v>
      </c>
      <c r="Q390" t="s">
        <v>1096</v>
      </c>
      <c r="R390" s="86">
        <v>26472.05</v>
      </c>
      <c r="S390" t="s">
        <v>1097</v>
      </c>
      <c r="U390">
        <v>0</v>
      </c>
      <c r="X390">
        <v>202322</v>
      </c>
      <c r="Y390">
        <v>202322</v>
      </c>
      <c r="Z390">
        <v>0</v>
      </c>
      <c r="AA390">
        <v>1.46905652836994E+16</v>
      </c>
      <c r="AB390" t="s">
        <v>1098</v>
      </c>
      <c r="AC390" t="s">
        <v>1207</v>
      </c>
      <c r="AD390">
        <v>1</v>
      </c>
      <c r="AI390" t="s">
        <v>1124</v>
      </c>
      <c r="AJ390" t="s">
        <v>841</v>
      </c>
      <c r="AK390" t="str">
        <f>_xlfn.XLOOKUP(E390,OBSERVACIONES!J:J,OBSERVACIONES!K:K)</f>
        <v>SUR</v>
      </c>
      <c r="AL390">
        <f>_xlfn.XLOOKUP(K390,'prelacion azalea'!E:E,'prelacion azalea'!A:A)</f>
        <v>2</v>
      </c>
      <c r="AM390" t="str">
        <f t="shared" si="6"/>
        <v>('JUSA1','Federal',4255,35,'SANCHEZ FERNANDEZ ANGEL','SUR',2),</v>
      </c>
    </row>
    <row r="391" spans="1:39" x14ac:dyDescent="0.25">
      <c r="A391">
        <v>4038140</v>
      </c>
      <c r="B391">
        <v>15272</v>
      </c>
      <c r="C391">
        <v>1100</v>
      </c>
      <c r="D391" t="s">
        <v>2536</v>
      </c>
      <c r="E391" t="s">
        <v>1131</v>
      </c>
      <c r="F391">
        <v>2315500390</v>
      </c>
      <c r="G391" t="s">
        <v>1641</v>
      </c>
      <c r="H391" t="s">
        <v>1118</v>
      </c>
      <c r="I391">
        <v>420</v>
      </c>
      <c r="J391">
        <v>511582</v>
      </c>
      <c r="K391">
        <v>4431</v>
      </c>
      <c r="L391">
        <f>_xlfn.XLOOKUP(K391,BD!C:C,BD!I:I)</f>
        <v>30</v>
      </c>
      <c r="M391" t="s">
        <v>2555</v>
      </c>
      <c r="N391" t="s">
        <v>2583</v>
      </c>
      <c r="O391" t="s">
        <v>2584</v>
      </c>
      <c r="P391" t="s">
        <v>2585</v>
      </c>
      <c r="Q391" t="s">
        <v>1096</v>
      </c>
      <c r="R391" s="86">
        <v>22060.01</v>
      </c>
      <c r="S391" t="s">
        <v>1097</v>
      </c>
      <c r="U391">
        <v>0</v>
      </c>
      <c r="X391">
        <v>202322</v>
      </c>
      <c r="Y391">
        <v>202322</v>
      </c>
      <c r="Z391">
        <v>0</v>
      </c>
      <c r="AA391">
        <v>1.46915652837644E+16</v>
      </c>
      <c r="AB391" t="s">
        <v>1098</v>
      </c>
      <c r="AC391" t="s">
        <v>1207</v>
      </c>
      <c r="AD391">
        <v>1</v>
      </c>
      <c r="AI391" t="s">
        <v>1124</v>
      </c>
      <c r="AJ391" t="s">
        <v>659</v>
      </c>
      <c r="AK391" t="str">
        <f>_xlfn.XLOOKUP(E391,OBSERVACIONES!J:J,OBSERVACIONES!K:K)</f>
        <v>NORTE</v>
      </c>
      <c r="AL391">
        <f>_xlfn.XLOOKUP(K391,'prelacion azalea'!E:E,'prelacion azalea'!A:A)</f>
        <v>2</v>
      </c>
      <c r="AM391" t="str">
        <f t="shared" si="6"/>
        <v>('JUSA2','Federal',4431,30,'SIMA ALCALA FRANCISCO DE JESUS','NORTE',2),</v>
      </c>
    </row>
    <row r="392" spans="1:39" x14ac:dyDescent="0.25">
      <c r="A392">
        <v>4038247</v>
      </c>
      <c r="B392">
        <v>15275</v>
      </c>
      <c r="C392">
        <v>1100</v>
      </c>
      <c r="D392" t="s">
        <v>1087</v>
      </c>
      <c r="E392" t="s">
        <v>1125</v>
      </c>
      <c r="F392">
        <v>2315403452</v>
      </c>
      <c r="G392" t="s">
        <v>1343</v>
      </c>
      <c r="H392" t="s">
        <v>1090</v>
      </c>
      <c r="I392" t="s">
        <v>1091</v>
      </c>
      <c r="J392">
        <v>511688</v>
      </c>
      <c r="K392">
        <v>5063</v>
      </c>
      <c r="L392">
        <f>_xlfn.XLOOKUP(K392,BD!C:C,BD!I:I)</f>
        <v>25</v>
      </c>
      <c r="M392" t="s">
        <v>1030</v>
      </c>
      <c r="N392" t="s">
        <v>2586</v>
      </c>
      <c r="O392" t="s">
        <v>2587</v>
      </c>
      <c r="P392" t="s">
        <v>2588</v>
      </c>
      <c r="Q392" t="s">
        <v>1096</v>
      </c>
      <c r="R392" s="86">
        <v>14118.43</v>
      </c>
      <c r="S392" t="s">
        <v>1097</v>
      </c>
      <c r="U392">
        <v>0</v>
      </c>
      <c r="X392">
        <v>202322</v>
      </c>
      <c r="Y392">
        <v>202322</v>
      </c>
      <c r="Z392">
        <v>0</v>
      </c>
      <c r="AA392">
        <v>1.46905653156135E+16</v>
      </c>
      <c r="AB392" t="s">
        <v>1098</v>
      </c>
      <c r="AC392" t="s">
        <v>1212</v>
      </c>
      <c r="AD392">
        <v>1</v>
      </c>
      <c r="AI392" t="s">
        <v>2589</v>
      </c>
      <c r="AJ392" t="s">
        <v>404</v>
      </c>
      <c r="AK392" t="str">
        <f>_xlfn.XLOOKUP(E392,OBSERVACIONES!J:J,OBSERVACIONES!K:K)</f>
        <v>SUR</v>
      </c>
      <c r="AL392">
        <f>_xlfn.XLOOKUP(K392,'prelacion azalea'!E:E,'prelacion azalea'!A:A)</f>
        <v>21</v>
      </c>
      <c r="AM392" t="str">
        <f t="shared" si="6"/>
        <v>('HGCHE','Estatal',5063,25,'AYALA ESTRADA ARACELI','SUR',21),</v>
      </c>
    </row>
    <row r="393" spans="1:39" x14ac:dyDescent="0.25">
      <c r="A393">
        <v>4037899</v>
      </c>
      <c r="B393">
        <v>15271</v>
      </c>
      <c r="C393">
        <v>1100</v>
      </c>
      <c r="D393" t="s">
        <v>1087</v>
      </c>
      <c r="E393" t="s">
        <v>1154</v>
      </c>
      <c r="F393">
        <v>2315401018</v>
      </c>
      <c r="G393" t="s">
        <v>2292</v>
      </c>
      <c r="H393" t="s">
        <v>1118</v>
      </c>
      <c r="I393">
        <v>420</v>
      </c>
      <c r="J393">
        <v>509607</v>
      </c>
      <c r="K393">
        <v>57</v>
      </c>
      <c r="L393">
        <f>_xlfn.XLOOKUP(K393,BD!C:C,BD!I:I)</f>
        <v>35</v>
      </c>
      <c r="M393" t="s">
        <v>1030</v>
      </c>
      <c r="N393" t="s">
        <v>2590</v>
      </c>
      <c r="O393" t="s">
        <v>2591</v>
      </c>
      <c r="P393" t="s">
        <v>2592</v>
      </c>
      <c r="Q393" t="s">
        <v>1096</v>
      </c>
      <c r="R393" s="86">
        <v>7941.6</v>
      </c>
      <c r="S393" t="s">
        <v>1097</v>
      </c>
      <c r="U393">
        <v>0</v>
      </c>
      <c r="X393">
        <v>202322</v>
      </c>
      <c r="Y393">
        <v>202322</v>
      </c>
      <c r="Z393">
        <v>0</v>
      </c>
      <c r="AC393" t="s">
        <v>1123</v>
      </c>
      <c r="AD393">
        <v>1</v>
      </c>
      <c r="AI393" t="s">
        <v>2589</v>
      </c>
      <c r="AJ393" t="s">
        <v>756</v>
      </c>
      <c r="AK393" t="str">
        <f>_xlfn.XLOOKUP(E393,OBSERVACIONES!J:J,OBSERVACIONES!K:K)</f>
        <v>SUR</v>
      </c>
      <c r="AL393">
        <f>_xlfn.XLOOKUP(K393,'prelacion azalea'!E:E,'prelacion azalea'!A:A)</f>
        <v>34</v>
      </c>
      <c r="AM393" t="str">
        <f t="shared" si="6"/>
        <v>('JUSA1','Federal',57,35,'ATAXCA LEO PEDRO LUIS','SUR',34),</v>
      </c>
    </row>
    <row r="394" spans="1:39" x14ac:dyDescent="0.25">
      <c r="A394">
        <v>4038043</v>
      </c>
      <c r="B394">
        <v>15271</v>
      </c>
      <c r="C394">
        <v>1100</v>
      </c>
      <c r="D394" t="s">
        <v>1087</v>
      </c>
      <c r="E394" t="s">
        <v>1521</v>
      </c>
      <c r="F394">
        <v>2315503609</v>
      </c>
      <c r="G394" t="s">
        <v>1522</v>
      </c>
      <c r="H394" t="s">
        <v>1118</v>
      </c>
      <c r="I394">
        <v>420</v>
      </c>
      <c r="J394">
        <v>509788</v>
      </c>
      <c r="K394">
        <v>182</v>
      </c>
      <c r="L394">
        <f>_xlfn.XLOOKUP(K394,BD!C:C,BD!I:I)</f>
        <v>30</v>
      </c>
      <c r="M394" t="s">
        <v>1030</v>
      </c>
      <c r="N394" t="s">
        <v>2593</v>
      </c>
      <c r="O394" t="s">
        <v>2594</v>
      </c>
      <c r="P394" t="s">
        <v>2595</v>
      </c>
      <c r="Q394" t="s">
        <v>1096</v>
      </c>
      <c r="R394" s="86">
        <v>16545.009999999998</v>
      </c>
      <c r="S394" t="s">
        <v>1097</v>
      </c>
      <c r="U394">
        <v>0</v>
      </c>
      <c r="X394">
        <v>202322</v>
      </c>
      <c r="Y394">
        <v>202322</v>
      </c>
      <c r="Z394">
        <v>0</v>
      </c>
      <c r="AA394">
        <v>1.4691565282409E+16</v>
      </c>
      <c r="AB394" t="s">
        <v>1098</v>
      </c>
      <c r="AC394" t="s">
        <v>1123</v>
      </c>
      <c r="AD394">
        <v>1</v>
      </c>
      <c r="AI394" t="s">
        <v>2589</v>
      </c>
      <c r="AJ394" t="s">
        <v>587</v>
      </c>
      <c r="AK394" t="str">
        <f>_xlfn.XLOOKUP(E394,OBSERVACIONES!J:J,OBSERVACIONES!K:K)</f>
        <v>NORTE</v>
      </c>
      <c r="AL394">
        <f>_xlfn.XLOOKUP(K394,'prelacion azalea'!E:E,'prelacion azalea'!A:A)</f>
        <v>30</v>
      </c>
      <c r="AM394" t="str">
        <f t="shared" si="6"/>
        <v>('HIIMU','Federal',182,30,'AVILA FRIAS MARTIN TITO','NORTE',30),</v>
      </c>
    </row>
    <row r="395" spans="1:39" x14ac:dyDescent="0.25">
      <c r="A395">
        <v>4037991</v>
      </c>
      <c r="B395">
        <v>15271</v>
      </c>
      <c r="C395">
        <v>1100</v>
      </c>
      <c r="D395" t="s">
        <v>1087</v>
      </c>
      <c r="E395" t="s">
        <v>1125</v>
      </c>
      <c r="F395">
        <v>2315403450</v>
      </c>
      <c r="G395" t="s">
        <v>1447</v>
      </c>
      <c r="H395" t="s">
        <v>1118</v>
      </c>
      <c r="I395">
        <v>420</v>
      </c>
      <c r="J395">
        <v>510068</v>
      </c>
      <c r="K395">
        <v>510</v>
      </c>
      <c r="L395">
        <f>_xlfn.XLOOKUP(K395,BD!C:C,BD!I:I)</f>
        <v>25</v>
      </c>
      <c r="M395" t="s">
        <v>1127</v>
      </c>
      <c r="N395" t="s">
        <v>2596</v>
      </c>
      <c r="O395" t="s">
        <v>2597</v>
      </c>
      <c r="P395" t="s">
        <v>2598</v>
      </c>
      <c r="Q395" t="s">
        <v>1096</v>
      </c>
      <c r="R395" s="86">
        <v>13320.54</v>
      </c>
      <c r="S395" t="s">
        <v>1097</v>
      </c>
      <c r="U395">
        <v>0</v>
      </c>
      <c r="X395">
        <v>202322</v>
      </c>
      <c r="Y395">
        <v>202322</v>
      </c>
      <c r="Z395">
        <v>0</v>
      </c>
      <c r="AA395">
        <v>2.16900643533249E+16</v>
      </c>
      <c r="AB395" t="s">
        <v>1115</v>
      </c>
      <c r="AC395" t="s">
        <v>1123</v>
      </c>
      <c r="AD395">
        <v>1</v>
      </c>
      <c r="AI395" t="s">
        <v>2589</v>
      </c>
      <c r="AJ395" t="s">
        <v>112</v>
      </c>
      <c r="AK395" t="str">
        <f>_xlfn.XLOOKUP(E395,OBSERVACIONES!J:J,OBSERVACIONES!K:K)</f>
        <v>SUR</v>
      </c>
      <c r="AL395">
        <f>_xlfn.XLOOKUP(K395,'prelacion azalea'!E:E,'prelacion azalea'!A:A)</f>
        <v>13</v>
      </c>
      <c r="AM395" t="str">
        <f t="shared" si="6"/>
        <v>('HGCHE','Federal',510,25,'BENITEZ ESPAÑA JESUS ISIDRO','SUR',13),</v>
      </c>
    </row>
    <row r="396" spans="1:39" x14ac:dyDescent="0.25">
      <c r="A396">
        <v>4037909</v>
      </c>
      <c r="B396">
        <v>15271</v>
      </c>
      <c r="C396">
        <v>1100</v>
      </c>
      <c r="D396" t="s">
        <v>1087</v>
      </c>
      <c r="E396" t="s">
        <v>1154</v>
      </c>
      <c r="F396">
        <v>2315401029</v>
      </c>
      <c r="G396" t="s">
        <v>2599</v>
      </c>
      <c r="H396" t="s">
        <v>1118</v>
      </c>
      <c r="I396">
        <v>420</v>
      </c>
      <c r="J396">
        <v>510778</v>
      </c>
      <c r="K396">
        <v>944</v>
      </c>
      <c r="L396">
        <f>_xlfn.XLOOKUP(K396,BD!C:C,BD!I:I)</f>
        <v>35</v>
      </c>
      <c r="M396" t="s">
        <v>1193</v>
      </c>
      <c r="N396" t="s">
        <v>2600</v>
      </c>
      <c r="O396" t="s">
        <v>2601</v>
      </c>
      <c r="P396" t="s">
        <v>2602</v>
      </c>
      <c r="Q396" t="s">
        <v>1096</v>
      </c>
      <c r="R396" s="86">
        <v>19059.88</v>
      </c>
      <c r="S396" t="s">
        <v>1097</v>
      </c>
      <c r="U396">
        <v>0</v>
      </c>
      <c r="X396">
        <v>202322</v>
      </c>
      <c r="Y396">
        <v>202322</v>
      </c>
      <c r="Z396">
        <v>0</v>
      </c>
      <c r="AA396">
        <v>1.46905652825798E+16</v>
      </c>
      <c r="AB396" t="s">
        <v>1098</v>
      </c>
      <c r="AC396" t="s">
        <v>1123</v>
      </c>
      <c r="AD396">
        <v>1</v>
      </c>
      <c r="AI396" t="s">
        <v>2589</v>
      </c>
      <c r="AJ396" t="s">
        <v>819</v>
      </c>
      <c r="AK396" t="str">
        <f>_xlfn.XLOOKUP(E396,OBSERVACIONES!J:J,OBSERVACIONES!K:K)</f>
        <v>SUR</v>
      </c>
      <c r="AL396">
        <f>_xlfn.XLOOKUP(K396,'prelacion azalea'!E:E,'prelacion azalea'!A:A)</f>
        <v>58</v>
      </c>
      <c r="AM396" t="str">
        <f t="shared" si="6"/>
        <v>('JUSA1','Federal',944,35,'CHAN PADILLA ROGER EFRAIN','SUR',58),</v>
      </c>
    </row>
    <row r="397" spans="1:39" x14ac:dyDescent="0.25">
      <c r="A397">
        <v>4037974</v>
      </c>
      <c r="B397">
        <v>15271</v>
      </c>
      <c r="C397">
        <v>1100</v>
      </c>
      <c r="D397" t="s">
        <v>1087</v>
      </c>
      <c r="E397" t="s">
        <v>1125</v>
      </c>
      <c r="F397">
        <v>2315403439</v>
      </c>
      <c r="G397" t="s">
        <v>2159</v>
      </c>
      <c r="H397" t="s">
        <v>1118</v>
      </c>
      <c r="I397">
        <v>420</v>
      </c>
      <c r="J397">
        <v>509946</v>
      </c>
      <c r="K397">
        <v>1065</v>
      </c>
      <c r="L397">
        <f>_xlfn.XLOOKUP(K397,BD!C:C,BD!I:I)</f>
        <v>35</v>
      </c>
      <c r="M397" t="s">
        <v>2603</v>
      </c>
      <c r="N397" t="s">
        <v>2604</v>
      </c>
      <c r="O397" t="s">
        <v>2605</v>
      </c>
      <c r="P397" t="s">
        <v>2606</v>
      </c>
      <c r="Q397" t="s">
        <v>1096</v>
      </c>
      <c r="R397" s="86">
        <v>20097</v>
      </c>
      <c r="S397" t="s">
        <v>1097</v>
      </c>
      <c r="U397">
        <v>0</v>
      </c>
      <c r="X397">
        <v>202322</v>
      </c>
      <c r="Y397">
        <v>202322</v>
      </c>
      <c r="Z397">
        <v>0</v>
      </c>
      <c r="AA397">
        <v>1.46905652826149E+16</v>
      </c>
      <c r="AB397" t="s">
        <v>1098</v>
      </c>
      <c r="AC397" t="s">
        <v>1123</v>
      </c>
      <c r="AD397">
        <v>1</v>
      </c>
      <c r="AI397" t="s">
        <v>2589</v>
      </c>
      <c r="AJ397" t="s">
        <v>723</v>
      </c>
      <c r="AK397" t="str">
        <f>_xlfn.XLOOKUP(E397,OBSERVACIONES!J:J,OBSERVACIONES!K:K)</f>
        <v>SUR</v>
      </c>
      <c r="AL397">
        <f>_xlfn.XLOOKUP(K397,'prelacion azalea'!E:E,'prelacion azalea'!A:A)</f>
        <v>17</v>
      </c>
      <c r="AM397" t="str">
        <f t="shared" si="6"/>
        <v>('HGCHE','Federal',1065,35,'CERVERA BASTO ROGELIO ALVARO','SUR',17),</v>
      </c>
    </row>
    <row r="398" spans="1:39" x14ac:dyDescent="0.25">
      <c r="A398">
        <v>4037965</v>
      </c>
      <c r="B398">
        <v>15271</v>
      </c>
      <c r="C398">
        <v>1100</v>
      </c>
      <c r="D398" t="s">
        <v>1087</v>
      </c>
      <c r="E398" t="s">
        <v>1125</v>
      </c>
      <c r="F398">
        <v>2315403432</v>
      </c>
      <c r="G398" t="s">
        <v>1734</v>
      </c>
      <c r="H398" t="s">
        <v>1118</v>
      </c>
      <c r="I398">
        <v>420</v>
      </c>
      <c r="J398">
        <v>519033</v>
      </c>
      <c r="K398">
        <v>1312</v>
      </c>
      <c r="L398">
        <f>_xlfn.XLOOKUP(K398,BD!C:C,BD!I:I)</f>
        <v>25</v>
      </c>
      <c r="M398" t="s">
        <v>1127</v>
      </c>
      <c r="N398" t="s">
        <v>2607</v>
      </c>
      <c r="O398" t="s">
        <v>2608</v>
      </c>
      <c r="P398" t="s">
        <v>2609</v>
      </c>
      <c r="Q398" t="s">
        <v>1096</v>
      </c>
      <c r="R398" s="86">
        <v>13320.54</v>
      </c>
      <c r="S398" t="s">
        <v>1097</v>
      </c>
      <c r="U398">
        <v>0</v>
      </c>
      <c r="X398">
        <v>202322</v>
      </c>
      <c r="Y398">
        <v>202322</v>
      </c>
      <c r="Z398">
        <v>0</v>
      </c>
      <c r="AA398">
        <v>1.46905652826718E+16</v>
      </c>
      <c r="AB398" t="s">
        <v>1098</v>
      </c>
      <c r="AC398" t="s">
        <v>1123</v>
      </c>
      <c r="AD398">
        <v>1</v>
      </c>
      <c r="AI398" t="s">
        <v>2589</v>
      </c>
      <c r="AJ398" t="s">
        <v>120</v>
      </c>
      <c r="AK398" t="str">
        <f>_xlfn.XLOOKUP(E398,OBSERVACIONES!J:J,OBSERVACIONES!K:K)</f>
        <v>SUR</v>
      </c>
      <c r="AL398">
        <f>_xlfn.XLOOKUP(K398,'prelacion azalea'!E:E,'prelacion azalea'!A:A)</f>
        <v>17</v>
      </c>
      <c r="AM398" t="str">
        <f t="shared" si="6"/>
        <v>('HGCHE','Federal',1312,25,'CHUC LOPEZ JOSE ALBERTO','SUR',17),</v>
      </c>
    </row>
    <row r="399" spans="1:39" x14ac:dyDescent="0.25">
      <c r="A399">
        <v>4038081</v>
      </c>
      <c r="B399">
        <v>15271</v>
      </c>
      <c r="C399">
        <v>1100</v>
      </c>
      <c r="D399" t="s">
        <v>1087</v>
      </c>
      <c r="E399" t="s">
        <v>1131</v>
      </c>
      <c r="F399">
        <v>2315505201</v>
      </c>
      <c r="G399" t="s">
        <v>1886</v>
      </c>
      <c r="H399" t="s">
        <v>1118</v>
      </c>
      <c r="I399">
        <v>420</v>
      </c>
      <c r="J399">
        <v>510482</v>
      </c>
      <c r="K399">
        <v>5187</v>
      </c>
      <c r="L399">
        <f>_xlfn.XLOOKUP(K399,BD!C:C,BD!I:I)</f>
        <v>20</v>
      </c>
      <c r="M399" t="s">
        <v>2610</v>
      </c>
      <c r="N399" t="s">
        <v>2611</v>
      </c>
      <c r="O399" t="s">
        <v>2612</v>
      </c>
      <c r="P399" t="s">
        <v>2613</v>
      </c>
      <c r="Q399" t="s">
        <v>1096</v>
      </c>
      <c r="R399" s="86">
        <v>7770.83</v>
      </c>
      <c r="S399" t="s">
        <v>1097</v>
      </c>
      <c r="U399">
        <v>0</v>
      </c>
      <c r="X399">
        <v>202322</v>
      </c>
      <c r="Y399">
        <v>202322</v>
      </c>
      <c r="Z399">
        <v>0</v>
      </c>
      <c r="AA399">
        <v>1.46915653380727E+16</v>
      </c>
      <c r="AB399" t="s">
        <v>1098</v>
      </c>
      <c r="AC399" t="s">
        <v>1207</v>
      </c>
      <c r="AD399">
        <v>1</v>
      </c>
      <c r="AI399" t="s">
        <v>2589</v>
      </c>
      <c r="AJ399" t="s">
        <v>48</v>
      </c>
      <c r="AK399" t="str">
        <f>_xlfn.XLOOKUP(E399,OBSERVACIONES!J:J,OBSERVACIONES!K:K)</f>
        <v>NORTE</v>
      </c>
      <c r="AL399">
        <f>_xlfn.XLOOKUP(K399,'prelacion azalea'!E:E,'prelacion azalea'!A:A)</f>
        <v>19</v>
      </c>
      <c r="AM399" t="str">
        <f t="shared" si="6"/>
        <v>('JUSA2','Federal',5187,20,'CRUZ PUJOL ADELFO ISMAEL','NORTE',19),</v>
      </c>
    </row>
    <row r="400" spans="1:39" x14ac:dyDescent="0.25">
      <c r="A400">
        <v>4037931</v>
      </c>
      <c r="B400">
        <v>15271</v>
      </c>
      <c r="C400">
        <v>1100</v>
      </c>
      <c r="D400" t="s">
        <v>1087</v>
      </c>
      <c r="E400" t="s">
        <v>1154</v>
      </c>
      <c r="F400">
        <v>2315402005</v>
      </c>
      <c r="G400" t="s">
        <v>1171</v>
      </c>
      <c r="H400" t="s">
        <v>1118</v>
      </c>
      <c r="I400">
        <v>420</v>
      </c>
      <c r="J400">
        <v>510885</v>
      </c>
      <c r="K400">
        <v>1735</v>
      </c>
      <c r="L400">
        <f>_xlfn.XLOOKUP(K400,BD!C:C,BD!I:I)</f>
        <v>30</v>
      </c>
      <c r="M400" t="s">
        <v>2614</v>
      </c>
      <c r="N400" t="s">
        <v>2615</v>
      </c>
      <c r="O400" t="s">
        <v>2616</v>
      </c>
      <c r="P400" t="s">
        <v>2617</v>
      </c>
      <c r="Q400" t="s">
        <v>1096</v>
      </c>
      <c r="R400" s="86">
        <v>12281.49</v>
      </c>
      <c r="S400" t="s">
        <v>1097</v>
      </c>
      <c r="U400">
        <v>0</v>
      </c>
      <c r="X400">
        <v>202322</v>
      </c>
      <c r="Y400">
        <v>202322</v>
      </c>
      <c r="Z400">
        <v>0</v>
      </c>
      <c r="AA400">
        <v>1.4690565282787E+16</v>
      </c>
      <c r="AB400" t="s">
        <v>1098</v>
      </c>
      <c r="AC400" t="s">
        <v>1123</v>
      </c>
      <c r="AD400">
        <v>1</v>
      </c>
      <c r="AI400" t="s">
        <v>2589</v>
      </c>
      <c r="AJ400" t="s">
        <v>607</v>
      </c>
      <c r="AK400" t="str">
        <f>_xlfn.XLOOKUP(E400,OBSERVACIONES!J:J,OBSERVACIONES!K:K)</f>
        <v>SUR</v>
      </c>
      <c r="AL400">
        <f>_xlfn.XLOOKUP(K400,'prelacion azalea'!E:E,'prelacion azalea'!A:A)</f>
        <v>40</v>
      </c>
      <c r="AM400" t="str">
        <f t="shared" si="6"/>
        <v>('JUSA1','Federal',1735,30,'FUENTES PIÑA ANTONIO','SUR',40),</v>
      </c>
    </row>
    <row r="401" spans="1:39" x14ac:dyDescent="0.25">
      <c r="A401">
        <v>4038276</v>
      </c>
      <c r="B401">
        <v>15275</v>
      </c>
      <c r="C401">
        <v>1100</v>
      </c>
      <c r="D401" t="s">
        <v>1087</v>
      </c>
      <c r="E401" t="s">
        <v>1088</v>
      </c>
      <c r="F401">
        <v>2315503515</v>
      </c>
      <c r="G401" t="s">
        <v>2618</v>
      </c>
      <c r="H401" t="s">
        <v>1090</v>
      </c>
      <c r="I401" t="s">
        <v>1103</v>
      </c>
      <c r="J401">
        <v>511983</v>
      </c>
      <c r="K401">
        <v>5244</v>
      </c>
      <c r="L401">
        <f>_xlfn.XLOOKUP(K401,BD!C:C,BD!I:I)</f>
        <v>25</v>
      </c>
      <c r="M401" t="s">
        <v>2619</v>
      </c>
      <c r="N401" t="s">
        <v>2620</v>
      </c>
      <c r="O401" t="s">
        <v>2621</v>
      </c>
      <c r="P401" t="s">
        <v>2622</v>
      </c>
      <c r="Q401" t="s">
        <v>1096</v>
      </c>
      <c r="R401" s="86">
        <v>11471.22</v>
      </c>
      <c r="S401" t="s">
        <v>1097</v>
      </c>
      <c r="U401">
        <v>0</v>
      </c>
      <c r="X401">
        <v>202322</v>
      </c>
      <c r="Y401">
        <v>202322</v>
      </c>
      <c r="Z401">
        <v>0</v>
      </c>
      <c r="AA401">
        <v>1.26920157426968E+16</v>
      </c>
      <c r="AB401" t="s">
        <v>1257</v>
      </c>
      <c r="AC401" t="s">
        <v>1108</v>
      </c>
      <c r="AD401">
        <v>1</v>
      </c>
      <c r="AI401" t="s">
        <v>2589</v>
      </c>
      <c r="AJ401" t="s">
        <v>312</v>
      </c>
      <c r="AK401" t="str">
        <f>_xlfn.XLOOKUP(E401,OBSERVACIONES!J:J,OBSERVACIONES!K:K)</f>
        <v>NORTE</v>
      </c>
      <c r="AL401">
        <f>_xlfn.XLOOKUP(K401,'prelacion azalea'!E:E,'prelacion azalea'!A:A)</f>
        <v>28</v>
      </c>
      <c r="AM401" t="str">
        <f t="shared" si="6"/>
        <v>('HGCOZ','Estatal',5244,25,'GARMA TUYU WILLIAM EDUARDO','NORTE',28),</v>
      </c>
    </row>
    <row r="402" spans="1:39" x14ac:dyDescent="0.25">
      <c r="A402">
        <v>4037919</v>
      </c>
      <c r="B402">
        <v>15271</v>
      </c>
      <c r="C402">
        <v>1100</v>
      </c>
      <c r="D402" t="s">
        <v>1087</v>
      </c>
      <c r="E402" t="s">
        <v>1154</v>
      </c>
      <c r="F402">
        <v>2315402001</v>
      </c>
      <c r="G402" t="s">
        <v>1347</v>
      </c>
      <c r="H402" t="s">
        <v>1118</v>
      </c>
      <c r="I402">
        <v>420</v>
      </c>
      <c r="J402">
        <v>510702</v>
      </c>
      <c r="K402">
        <v>1898</v>
      </c>
      <c r="L402">
        <f>_xlfn.XLOOKUP(K402,BD!C:C,BD!I:I)</f>
        <v>25</v>
      </c>
      <c r="M402" t="s">
        <v>2284</v>
      </c>
      <c r="N402" t="s">
        <v>2623</v>
      </c>
      <c r="O402" t="s">
        <v>2624</v>
      </c>
      <c r="P402" t="s">
        <v>2625</v>
      </c>
      <c r="Q402" t="s">
        <v>1096</v>
      </c>
      <c r="R402" s="86">
        <v>14563.79</v>
      </c>
      <c r="S402" t="s">
        <v>1097</v>
      </c>
      <c r="U402">
        <v>0</v>
      </c>
      <c r="X402">
        <v>202322</v>
      </c>
      <c r="Y402">
        <v>202322</v>
      </c>
      <c r="Z402">
        <v>0</v>
      </c>
      <c r="AA402">
        <v>1.46905652828805E+16</v>
      </c>
      <c r="AB402" t="s">
        <v>1098</v>
      </c>
      <c r="AC402" t="s">
        <v>1123</v>
      </c>
      <c r="AD402">
        <v>1</v>
      </c>
      <c r="AI402" t="s">
        <v>2589</v>
      </c>
      <c r="AJ402" t="s">
        <v>182</v>
      </c>
      <c r="AK402" t="str">
        <f>_xlfn.XLOOKUP(E402,OBSERVACIONES!J:J,OBSERVACIONES!K:K)</f>
        <v>SUR</v>
      </c>
      <c r="AL402">
        <f>_xlfn.XLOOKUP(K402,'prelacion azalea'!E:E,'prelacion azalea'!A:A)</f>
        <v>46</v>
      </c>
      <c r="AM402" t="str">
        <f t="shared" si="6"/>
        <v>('JUSA1','Federal',1898,25,'GONGORA BARBOZA JOSE ENRIQUE II','SUR',46),</v>
      </c>
    </row>
    <row r="403" spans="1:39" x14ac:dyDescent="0.25">
      <c r="A403">
        <v>4038313</v>
      </c>
      <c r="B403">
        <v>15275</v>
      </c>
      <c r="C403">
        <v>1100</v>
      </c>
      <c r="D403" t="s">
        <v>1087</v>
      </c>
      <c r="E403" t="s">
        <v>1116</v>
      </c>
      <c r="F403">
        <v>2315603237</v>
      </c>
      <c r="G403" t="s">
        <v>1676</v>
      </c>
      <c r="H403" t="s">
        <v>1090</v>
      </c>
      <c r="I403" t="s">
        <v>1103</v>
      </c>
      <c r="J403">
        <v>511931</v>
      </c>
      <c r="K403">
        <v>5279</v>
      </c>
      <c r="L403">
        <f>_xlfn.XLOOKUP(K403,BD!C:C,BD!I:I)</f>
        <v>25</v>
      </c>
      <c r="M403" t="s">
        <v>1335</v>
      </c>
      <c r="N403" t="s">
        <v>2626</v>
      </c>
      <c r="O403" t="s">
        <v>2627</v>
      </c>
      <c r="P403" t="s">
        <v>2628</v>
      </c>
      <c r="Q403" t="s">
        <v>1096</v>
      </c>
      <c r="R403" s="86">
        <v>12504.83</v>
      </c>
      <c r="S403" t="s">
        <v>1097</v>
      </c>
      <c r="U403">
        <v>0</v>
      </c>
      <c r="X403">
        <v>202322</v>
      </c>
      <c r="Y403">
        <v>202322</v>
      </c>
      <c r="Z403">
        <v>0</v>
      </c>
      <c r="AC403" t="s">
        <v>1108</v>
      </c>
      <c r="AD403">
        <v>1</v>
      </c>
      <c r="AI403" t="s">
        <v>2589</v>
      </c>
      <c r="AJ403" t="s">
        <v>320</v>
      </c>
      <c r="AK403" t="str">
        <f>_xlfn.XLOOKUP(E403,OBSERVACIONES!J:J,OBSERVACIONES!K:K)</f>
        <v>CENTRO</v>
      </c>
      <c r="AL403">
        <f>_xlfn.XLOOKUP(K403,'prelacion azalea'!E:E,'prelacion azalea'!A:A)</f>
        <v>35</v>
      </c>
      <c r="AM403" t="str">
        <f t="shared" si="6"/>
        <v>('HGFCP','Estatal',5279,25,'HERNANDEZ SANTIAGO NOEL WILFRIDO','CENTRO',35),</v>
      </c>
    </row>
    <row r="404" spans="1:39" x14ac:dyDescent="0.25">
      <c r="A404">
        <v>4038106</v>
      </c>
      <c r="B404">
        <v>15271</v>
      </c>
      <c r="C404">
        <v>1100</v>
      </c>
      <c r="D404" t="s">
        <v>1087</v>
      </c>
      <c r="E404" t="s">
        <v>1175</v>
      </c>
      <c r="F404">
        <v>2315602001</v>
      </c>
      <c r="G404" t="s">
        <v>2139</v>
      </c>
      <c r="H404" t="s">
        <v>1118</v>
      </c>
      <c r="I404">
        <v>420</v>
      </c>
      <c r="J404">
        <v>519174</v>
      </c>
      <c r="K404">
        <v>2384</v>
      </c>
      <c r="L404">
        <f>_xlfn.XLOOKUP(K404,BD!C:C,BD!I:I)</f>
        <v>25</v>
      </c>
      <c r="M404" t="s">
        <v>1193</v>
      </c>
      <c r="N404" t="s">
        <v>2629</v>
      </c>
      <c r="O404" t="s">
        <v>2630</v>
      </c>
      <c r="P404" t="s">
        <v>2631</v>
      </c>
      <c r="Q404" t="s">
        <v>1096</v>
      </c>
      <c r="R404" s="86">
        <v>13236.03</v>
      </c>
      <c r="S404" t="s">
        <v>1097</v>
      </c>
      <c r="U404">
        <v>0</v>
      </c>
      <c r="X404">
        <v>202322</v>
      </c>
      <c r="Y404">
        <v>202322</v>
      </c>
      <c r="Z404">
        <v>0</v>
      </c>
      <c r="AA404">
        <v>2.16900616997446E+16</v>
      </c>
      <c r="AB404" t="s">
        <v>1115</v>
      </c>
      <c r="AC404" t="s">
        <v>1123</v>
      </c>
      <c r="AD404">
        <v>1</v>
      </c>
      <c r="AI404" t="s">
        <v>2589</v>
      </c>
      <c r="AJ404" t="s">
        <v>253</v>
      </c>
      <c r="AK404" t="str">
        <f>_xlfn.XLOOKUP(E404,OBSERVACIONES!J:J,OBSERVACIONES!K:K)</f>
        <v>CENTRO</v>
      </c>
      <c r="AL404">
        <f>_xlfn.XLOOKUP(K404,'prelacion azalea'!E:E,'prelacion azalea'!A:A)</f>
        <v>82</v>
      </c>
      <c r="AM404" t="str">
        <f t="shared" si="6"/>
        <v>('JUSA3','Federal',2384,25,'KINIL VALENCIA JESUS ALBERTO','CENTRO',82),</v>
      </c>
    </row>
    <row r="405" spans="1:39" x14ac:dyDescent="0.25">
      <c r="A405">
        <v>4037964</v>
      </c>
      <c r="B405">
        <v>15271</v>
      </c>
      <c r="C405">
        <v>1100</v>
      </c>
      <c r="D405" t="s">
        <v>1087</v>
      </c>
      <c r="E405" t="s">
        <v>1125</v>
      </c>
      <c r="F405">
        <v>2315403430</v>
      </c>
      <c r="G405" t="s">
        <v>1262</v>
      </c>
      <c r="H405" t="s">
        <v>1118</v>
      </c>
      <c r="I405">
        <v>420</v>
      </c>
      <c r="J405">
        <v>510935</v>
      </c>
      <c r="K405">
        <v>3225</v>
      </c>
      <c r="L405">
        <f>_xlfn.XLOOKUP(K405,BD!C:C,BD!I:I)</f>
        <v>20</v>
      </c>
      <c r="M405" t="s">
        <v>1188</v>
      </c>
      <c r="N405" t="s">
        <v>2632</v>
      </c>
      <c r="O405" t="s">
        <v>2633</v>
      </c>
      <c r="P405" t="s">
        <v>2634</v>
      </c>
      <c r="Q405" t="s">
        <v>1096</v>
      </c>
      <c r="R405" s="86">
        <v>9378.6299999999992</v>
      </c>
      <c r="S405" t="s">
        <v>1097</v>
      </c>
      <c r="U405">
        <v>0</v>
      </c>
      <c r="X405">
        <v>202322</v>
      </c>
      <c r="Y405">
        <v>202322</v>
      </c>
      <c r="Z405">
        <v>0</v>
      </c>
      <c r="AA405">
        <v>1.4690605546536E+16</v>
      </c>
      <c r="AB405" t="s">
        <v>1098</v>
      </c>
      <c r="AC405" t="s">
        <v>1123</v>
      </c>
      <c r="AD405">
        <v>1</v>
      </c>
      <c r="AI405" t="s">
        <v>2589</v>
      </c>
      <c r="AJ405" t="s">
        <v>16</v>
      </c>
      <c r="AK405" t="str">
        <f>_xlfn.XLOOKUP(E405,OBSERVACIONES!J:J,OBSERVACIONES!K:K)</f>
        <v>SUR</v>
      </c>
      <c r="AL405">
        <f>_xlfn.XLOOKUP(K405,'prelacion azalea'!E:E,'prelacion azalea'!A:A)</f>
        <v>5</v>
      </c>
      <c r="AM405" t="str">
        <f t="shared" si="6"/>
        <v>('HGCHE','Federal',3225,20,'NAVARRO SANCHEZ ADAN KRISSTOFERSON','SUR',5),</v>
      </c>
    </row>
    <row r="406" spans="1:39" x14ac:dyDescent="0.25">
      <c r="A406">
        <v>4038304</v>
      </c>
      <c r="B406">
        <v>15275</v>
      </c>
      <c r="C406">
        <v>1100</v>
      </c>
      <c r="D406" t="s">
        <v>1087</v>
      </c>
      <c r="E406" t="s">
        <v>1175</v>
      </c>
      <c r="F406">
        <v>2315602002</v>
      </c>
      <c r="G406" t="s">
        <v>2193</v>
      </c>
      <c r="H406" t="s">
        <v>1090</v>
      </c>
      <c r="I406" t="s">
        <v>1091</v>
      </c>
      <c r="J406">
        <v>511702</v>
      </c>
      <c r="K406">
        <v>5388</v>
      </c>
      <c r="L406">
        <f>_xlfn.XLOOKUP(K406,BD!C:C,BD!I:I)</f>
        <v>25</v>
      </c>
      <c r="M406" t="s">
        <v>1030</v>
      </c>
      <c r="N406" t="s">
        <v>2635</v>
      </c>
      <c r="O406" t="s">
        <v>2636</v>
      </c>
      <c r="P406" t="s">
        <v>2637</v>
      </c>
      <c r="Q406" t="s">
        <v>1096</v>
      </c>
      <c r="R406" s="86">
        <v>11471.22</v>
      </c>
      <c r="S406" t="s">
        <v>1097</v>
      </c>
      <c r="U406">
        <v>0</v>
      </c>
      <c r="X406">
        <v>202322</v>
      </c>
      <c r="Y406">
        <v>202322</v>
      </c>
      <c r="Z406">
        <v>0</v>
      </c>
      <c r="AA406">
        <v>2.16900616856203E+16</v>
      </c>
      <c r="AB406" t="s">
        <v>1115</v>
      </c>
      <c r="AC406" t="s">
        <v>1212</v>
      </c>
      <c r="AD406">
        <v>1</v>
      </c>
      <c r="AI406" t="s">
        <v>2589</v>
      </c>
      <c r="AJ406" t="s">
        <v>505</v>
      </c>
      <c r="AK406" t="str">
        <f>_xlfn.XLOOKUP(E406,OBSERVACIONES!J:J,OBSERVACIONES!K:K)</f>
        <v>CENTRO</v>
      </c>
      <c r="AL406">
        <f>_xlfn.XLOOKUP(K406,'prelacion azalea'!E:E,'prelacion azalea'!A:A)</f>
        <v>100</v>
      </c>
      <c r="AM406" t="str">
        <f t="shared" si="6"/>
        <v>('JUSA3','Estatal',5388,25,'PEREZ CASTRO FRANCISCO SAUL','CENTRO',100),</v>
      </c>
    </row>
    <row r="407" spans="1:39" x14ac:dyDescent="0.25">
      <c r="A407">
        <v>4038055</v>
      </c>
      <c r="B407">
        <v>15271</v>
      </c>
      <c r="C407">
        <v>1100</v>
      </c>
      <c r="D407" t="s">
        <v>1087</v>
      </c>
      <c r="E407" t="s">
        <v>1109</v>
      </c>
      <c r="F407">
        <v>2315503743</v>
      </c>
      <c r="G407" t="s">
        <v>1723</v>
      </c>
      <c r="H407" t="s">
        <v>1118</v>
      </c>
      <c r="I407">
        <v>420</v>
      </c>
      <c r="J407">
        <v>510992</v>
      </c>
      <c r="K407">
        <v>3598</v>
      </c>
      <c r="L407">
        <f>_xlfn.XLOOKUP(K407,BD!C:C,BD!I:I)</f>
        <v>30</v>
      </c>
      <c r="M407" t="s">
        <v>1198</v>
      </c>
      <c r="N407" t="s">
        <v>2638</v>
      </c>
      <c r="O407" t="s">
        <v>2639</v>
      </c>
      <c r="P407" t="s">
        <v>2640</v>
      </c>
      <c r="Q407" t="s">
        <v>1096</v>
      </c>
      <c r="R407" s="86">
        <v>17864.04</v>
      </c>
      <c r="S407" t="s">
        <v>1097</v>
      </c>
      <c r="U407">
        <v>0</v>
      </c>
      <c r="X407">
        <v>202322</v>
      </c>
      <c r="Y407">
        <v>202322</v>
      </c>
      <c r="Z407">
        <v>0</v>
      </c>
      <c r="AA407">
        <v>2.16910639362642E+16</v>
      </c>
      <c r="AB407" t="s">
        <v>1115</v>
      </c>
      <c r="AC407" t="s">
        <v>1123</v>
      </c>
      <c r="AD407">
        <v>1</v>
      </c>
      <c r="AI407" t="s">
        <v>2589</v>
      </c>
      <c r="AJ407" t="s">
        <v>545</v>
      </c>
      <c r="AK407" t="str">
        <f>_xlfn.XLOOKUP(E407,OBSERVACIONES!J:J,OBSERVACIONES!K:K)</f>
        <v>NORTE</v>
      </c>
      <c r="AL407">
        <f>_xlfn.XLOOKUP(K407,'prelacion azalea'!E:E,'prelacion azalea'!A:A)</f>
        <v>9</v>
      </c>
      <c r="AM407" t="str">
        <f t="shared" si="6"/>
        <v>('HGCCN','Federal',3598,30,'PEREZ ORTEGA LUIS','NORTE',9),</v>
      </c>
    </row>
    <row r="408" spans="1:39" x14ac:dyDescent="0.25">
      <c r="A408">
        <v>4037972</v>
      </c>
      <c r="B408">
        <v>15271</v>
      </c>
      <c r="C408">
        <v>1100</v>
      </c>
      <c r="D408" t="s">
        <v>1087</v>
      </c>
      <c r="E408" t="s">
        <v>1125</v>
      </c>
      <c r="F408">
        <v>2315403438</v>
      </c>
      <c r="G408" t="s">
        <v>1636</v>
      </c>
      <c r="H408" t="s">
        <v>1118</v>
      </c>
      <c r="I408">
        <v>420</v>
      </c>
      <c r="J408">
        <v>509522</v>
      </c>
      <c r="K408">
        <v>3622</v>
      </c>
      <c r="L408">
        <f>_xlfn.XLOOKUP(K408,BD!C:C,BD!I:I)</f>
        <v>25</v>
      </c>
      <c r="M408" t="s">
        <v>1038</v>
      </c>
      <c r="N408" t="s">
        <v>2641</v>
      </c>
      <c r="O408" t="s">
        <v>2642</v>
      </c>
      <c r="P408" t="s">
        <v>2643</v>
      </c>
      <c r="Q408" t="s">
        <v>1096</v>
      </c>
      <c r="R408" s="86">
        <v>13600.03</v>
      </c>
      <c r="S408" t="s">
        <v>1097</v>
      </c>
      <c r="U408">
        <v>0</v>
      </c>
      <c r="X408">
        <v>202322</v>
      </c>
      <c r="Y408">
        <v>202322</v>
      </c>
      <c r="Z408">
        <v>0</v>
      </c>
      <c r="AA408">
        <v>1.46905661711246E+16</v>
      </c>
      <c r="AB408" t="s">
        <v>1098</v>
      </c>
      <c r="AC408" t="s">
        <v>1123</v>
      </c>
      <c r="AD408">
        <v>1</v>
      </c>
      <c r="AI408" t="s">
        <v>2589</v>
      </c>
      <c r="AJ408" t="s">
        <v>142</v>
      </c>
      <c r="AK408" t="str">
        <f>_xlfn.XLOOKUP(E408,OBSERVACIONES!J:J,OBSERVACIONES!K:K)</f>
        <v>SUR</v>
      </c>
      <c r="AL408">
        <f>_xlfn.XLOOKUP(K408,'prelacion azalea'!E:E,'prelacion azalea'!A:A)</f>
        <v>28</v>
      </c>
      <c r="AM408" t="str">
        <f t="shared" si="6"/>
        <v>('HGCHE','Federal',3622,25,'PEREZ RAMIREZ PORFIRIO JOEL','SUR',28),</v>
      </c>
    </row>
    <row r="409" spans="1:39" x14ac:dyDescent="0.25">
      <c r="A409">
        <v>4037978</v>
      </c>
      <c r="B409">
        <v>15271</v>
      </c>
      <c r="C409">
        <v>1100</v>
      </c>
      <c r="D409" t="s">
        <v>1087</v>
      </c>
      <c r="E409" t="s">
        <v>1125</v>
      </c>
      <c r="F409">
        <v>2315403447</v>
      </c>
      <c r="G409" t="s">
        <v>1870</v>
      </c>
      <c r="H409" t="s">
        <v>1118</v>
      </c>
      <c r="I409">
        <v>420</v>
      </c>
      <c r="J409">
        <v>510120</v>
      </c>
      <c r="K409">
        <v>4000</v>
      </c>
      <c r="L409">
        <f>_xlfn.XLOOKUP(K409,BD!C:C,BD!I:I)</f>
        <v>25</v>
      </c>
      <c r="M409" t="s">
        <v>1193</v>
      </c>
      <c r="N409" t="s">
        <v>2644</v>
      </c>
      <c r="O409" t="s">
        <v>2645</v>
      </c>
      <c r="P409" t="s">
        <v>2646</v>
      </c>
      <c r="Q409" t="s">
        <v>1096</v>
      </c>
      <c r="R409" s="86">
        <v>7059.22</v>
      </c>
      <c r="S409" t="s">
        <v>1097</v>
      </c>
      <c r="U409">
        <v>0</v>
      </c>
      <c r="X409">
        <v>202322</v>
      </c>
      <c r="Y409">
        <v>202322</v>
      </c>
      <c r="Z409">
        <v>0</v>
      </c>
      <c r="AA409">
        <v>1.26900296304432E+16</v>
      </c>
      <c r="AB409" t="s">
        <v>1257</v>
      </c>
      <c r="AC409" t="s">
        <v>1123</v>
      </c>
      <c r="AD409">
        <v>1</v>
      </c>
      <c r="AI409" t="s">
        <v>2589</v>
      </c>
      <c r="AJ409" t="s">
        <v>150</v>
      </c>
      <c r="AK409" t="str">
        <f>_xlfn.XLOOKUP(E409,OBSERVACIONES!J:J,OBSERVACIONES!K:K)</f>
        <v>SUR</v>
      </c>
      <c r="AL409">
        <f>_xlfn.XLOOKUP(K409,'prelacion azalea'!E:E,'prelacion azalea'!A:A)</f>
        <v>32</v>
      </c>
      <c r="AM409" t="str">
        <f t="shared" si="6"/>
        <v>('HGCHE','Federal',4000,25,'ROSADO CORREA AMED','SUR',32),</v>
      </c>
    </row>
    <row r="410" spans="1:39" x14ac:dyDescent="0.25">
      <c r="A410">
        <v>4038298</v>
      </c>
      <c r="B410">
        <v>15275</v>
      </c>
      <c r="C410">
        <v>1100</v>
      </c>
      <c r="D410" t="s">
        <v>1087</v>
      </c>
      <c r="E410" t="s">
        <v>1175</v>
      </c>
      <c r="F410">
        <v>2315601007</v>
      </c>
      <c r="G410" t="s">
        <v>1498</v>
      </c>
      <c r="H410" t="s">
        <v>1090</v>
      </c>
      <c r="I410" t="s">
        <v>1091</v>
      </c>
      <c r="J410">
        <v>511704</v>
      </c>
      <c r="K410">
        <v>5437</v>
      </c>
      <c r="L410">
        <f>_xlfn.XLOOKUP(K410,BD!C:C,BD!I:I)</f>
        <v>25</v>
      </c>
      <c r="M410" t="s">
        <v>1030</v>
      </c>
      <c r="N410" t="s">
        <v>2647</v>
      </c>
      <c r="O410" t="s">
        <v>2648</v>
      </c>
      <c r="P410" t="s">
        <v>2649</v>
      </c>
      <c r="Q410" t="s">
        <v>1096</v>
      </c>
      <c r="R410" s="86">
        <v>14118.43</v>
      </c>
      <c r="S410" t="s">
        <v>1097</v>
      </c>
      <c r="U410">
        <v>0</v>
      </c>
      <c r="X410">
        <v>202322</v>
      </c>
      <c r="Y410">
        <v>202322</v>
      </c>
      <c r="Z410">
        <v>0</v>
      </c>
      <c r="AA410">
        <v>2.1690061699766E+16</v>
      </c>
      <c r="AB410" t="s">
        <v>1115</v>
      </c>
      <c r="AC410" t="s">
        <v>1212</v>
      </c>
      <c r="AD410">
        <v>1</v>
      </c>
      <c r="AI410" t="s">
        <v>2589</v>
      </c>
      <c r="AJ410" t="s">
        <v>509</v>
      </c>
      <c r="AK410" t="str">
        <f>_xlfn.XLOOKUP(E410,OBSERVACIONES!J:J,OBSERVACIONES!K:K)</f>
        <v>CENTRO</v>
      </c>
      <c r="AL410">
        <f>_xlfn.XLOOKUP(K410,'prelacion azalea'!E:E,'prelacion azalea'!A:A)</f>
        <v>102</v>
      </c>
      <c r="AM410" t="str">
        <f t="shared" si="6"/>
        <v>('JUSA3','Estatal',5437,25,'ROCHA VELA MIGUEL ANGEL','CENTRO',102),</v>
      </c>
    </row>
    <row r="411" spans="1:39" x14ac:dyDescent="0.25">
      <c r="A411">
        <v>4038020</v>
      </c>
      <c r="B411">
        <v>15271</v>
      </c>
      <c r="C411">
        <v>1100</v>
      </c>
      <c r="D411" t="s">
        <v>1087</v>
      </c>
      <c r="E411" t="s">
        <v>1131</v>
      </c>
      <c r="F411">
        <v>2315502009</v>
      </c>
      <c r="G411" t="s">
        <v>2650</v>
      </c>
      <c r="H411" t="s">
        <v>1118</v>
      </c>
      <c r="I411">
        <v>420</v>
      </c>
      <c r="J411">
        <v>509657</v>
      </c>
      <c r="K411">
        <v>6064</v>
      </c>
      <c r="L411">
        <f>_xlfn.XLOOKUP(K411,BD!C:C,BD!I:I)</f>
        <v>20</v>
      </c>
      <c r="M411" t="s">
        <v>1030</v>
      </c>
      <c r="N411" t="s">
        <v>2651</v>
      </c>
      <c r="O411" t="s">
        <v>2652</v>
      </c>
      <c r="P411" t="s">
        <v>2653</v>
      </c>
      <c r="Q411" t="s">
        <v>1096</v>
      </c>
      <c r="R411" s="86">
        <v>10588.8</v>
      </c>
      <c r="S411" t="s">
        <v>1097</v>
      </c>
      <c r="U411">
        <v>0</v>
      </c>
      <c r="X411">
        <v>202322</v>
      </c>
      <c r="Y411">
        <v>202322</v>
      </c>
      <c r="Z411">
        <v>0</v>
      </c>
      <c r="AA411">
        <v>2.16910637611121E+16</v>
      </c>
      <c r="AB411" t="s">
        <v>1115</v>
      </c>
      <c r="AC411" t="s">
        <v>1123</v>
      </c>
      <c r="AD411">
        <v>1</v>
      </c>
      <c r="AI411" t="s">
        <v>2589</v>
      </c>
      <c r="AJ411" t="s">
        <v>50</v>
      </c>
      <c r="AK411" t="str">
        <f>_xlfn.XLOOKUP(E411,OBSERVACIONES!J:J,OBSERVACIONES!K:K)</f>
        <v>NORTE</v>
      </c>
      <c r="AL411">
        <f>_xlfn.XLOOKUP(K411,'prelacion azalea'!E:E,'prelacion azalea'!A:A)</f>
        <v>20</v>
      </c>
      <c r="AM411" t="str">
        <f t="shared" si="6"/>
        <v>('JUSA2','Federal',6064,20,'SAAVEDRA YAÑEZ GUILLERMO','NORTE',20),</v>
      </c>
    </row>
    <row r="412" spans="1:39" x14ac:dyDescent="0.25">
      <c r="A412">
        <v>4037952</v>
      </c>
      <c r="B412">
        <v>15271</v>
      </c>
      <c r="C412">
        <v>1100</v>
      </c>
      <c r="D412" t="s">
        <v>1087</v>
      </c>
      <c r="E412" t="s">
        <v>1125</v>
      </c>
      <c r="F412">
        <v>2315403405</v>
      </c>
      <c r="G412" t="s">
        <v>1146</v>
      </c>
      <c r="H412" t="s">
        <v>1118</v>
      </c>
      <c r="I412">
        <v>420</v>
      </c>
      <c r="J412">
        <v>511160</v>
      </c>
      <c r="K412">
        <v>4557</v>
      </c>
      <c r="L412">
        <f>_xlfn.XLOOKUP(K412,BD!C:C,BD!I:I)</f>
        <v>25</v>
      </c>
      <c r="M412" t="s">
        <v>1133</v>
      </c>
      <c r="N412" t="s">
        <v>2654</v>
      </c>
      <c r="O412" t="s">
        <v>2655</v>
      </c>
      <c r="P412" t="s">
        <v>2656</v>
      </c>
      <c r="Q412" t="s">
        <v>1096</v>
      </c>
      <c r="R412" s="86">
        <v>12504.83</v>
      </c>
      <c r="S412" t="s">
        <v>1097</v>
      </c>
      <c r="U412">
        <v>0</v>
      </c>
      <c r="X412">
        <v>202322</v>
      </c>
      <c r="Y412">
        <v>202322</v>
      </c>
      <c r="Z412">
        <v>0</v>
      </c>
      <c r="AA412">
        <v>1.46905652838008E+16</v>
      </c>
      <c r="AB412" t="s">
        <v>1098</v>
      </c>
      <c r="AC412" t="s">
        <v>1202</v>
      </c>
      <c r="AD412">
        <v>1</v>
      </c>
      <c r="AI412" t="s">
        <v>2589</v>
      </c>
      <c r="AJ412" t="s">
        <v>104</v>
      </c>
      <c r="AK412" t="str">
        <f>_xlfn.XLOOKUP(E412,OBSERVACIONES!J:J,OBSERVACIONES!K:K)</f>
        <v>SUR</v>
      </c>
      <c r="AL412">
        <f>_xlfn.XLOOKUP(K412,'prelacion azalea'!E:E,'prelacion azalea'!A:A)</f>
        <v>9</v>
      </c>
      <c r="AM412" t="str">
        <f t="shared" si="6"/>
        <v>('HGCHE','Federal',4557,25,'TEC RAMIREZ GABRIEL OMAR','SUR',9),</v>
      </c>
    </row>
    <row r="413" spans="1:39" x14ac:dyDescent="0.25">
      <c r="A413">
        <v>4038083</v>
      </c>
      <c r="B413">
        <v>15271</v>
      </c>
      <c r="C413">
        <v>1100</v>
      </c>
      <c r="D413" t="s">
        <v>1087</v>
      </c>
      <c r="E413" t="s">
        <v>2657</v>
      </c>
      <c r="F413">
        <v>2315505388</v>
      </c>
      <c r="G413" t="s">
        <v>2658</v>
      </c>
      <c r="H413" t="s">
        <v>1118</v>
      </c>
      <c r="I413">
        <v>420</v>
      </c>
      <c r="J413">
        <v>510663</v>
      </c>
      <c r="K413">
        <v>4670</v>
      </c>
      <c r="L413">
        <f>_xlfn.XLOOKUP(K413,BD!C:C,BD!I:I)</f>
        <v>30</v>
      </c>
      <c r="M413" t="s">
        <v>2402</v>
      </c>
      <c r="N413" t="s">
        <v>2659</v>
      </c>
      <c r="O413" t="s">
        <v>2660</v>
      </c>
      <c r="P413" t="s">
        <v>2661</v>
      </c>
      <c r="Q413" t="s">
        <v>1096</v>
      </c>
      <c r="R413" s="86">
        <v>18980.490000000002</v>
      </c>
      <c r="S413" t="s">
        <v>1097</v>
      </c>
      <c r="U413">
        <v>0</v>
      </c>
      <c r="X413">
        <v>202322</v>
      </c>
      <c r="Y413">
        <v>202322</v>
      </c>
      <c r="Z413">
        <v>0</v>
      </c>
      <c r="AA413">
        <v>1.4694565283841E+16</v>
      </c>
      <c r="AB413" t="s">
        <v>1098</v>
      </c>
      <c r="AC413" t="s">
        <v>1123</v>
      </c>
      <c r="AD413">
        <v>1</v>
      </c>
      <c r="AI413" t="s">
        <v>2589</v>
      </c>
      <c r="AJ413" t="s">
        <v>625</v>
      </c>
      <c r="AK413" t="str">
        <f>_xlfn.XLOOKUP(E413,OBSERVACIONES!J:J,OBSERVACIONES!K:K)</f>
        <v>NORTE</v>
      </c>
      <c r="AL413">
        <f>_xlfn.XLOOKUP(K413,'prelacion azalea'!E:E,'prelacion azalea'!A:A)</f>
        <v>50</v>
      </c>
      <c r="AM413" t="str">
        <f t="shared" si="6"/>
        <v>('CSTM','Federal',4670,30,'UC MEDINA JORGE JUAN','NORTE',50),</v>
      </c>
    </row>
    <row r="414" spans="1:39" x14ac:dyDescent="0.25">
      <c r="A414">
        <v>4038258</v>
      </c>
      <c r="B414">
        <v>15275</v>
      </c>
      <c r="C414">
        <v>1100</v>
      </c>
      <c r="D414" t="s">
        <v>1087</v>
      </c>
      <c r="E414" t="s">
        <v>1131</v>
      </c>
      <c r="F414">
        <v>2315500390</v>
      </c>
      <c r="G414" t="s">
        <v>1641</v>
      </c>
      <c r="H414" t="s">
        <v>1090</v>
      </c>
      <c r="I414" t="s">
        <v>1091</v>
      </c>
      <c r="J414">
        <v>512109</v>
      </c>
      <c r="K414">
        <v>5129</v>
      </c>
      <c r="L414">
        <f>_xlfn.XLOOKUP(K414,BD!C:C,BD!I:I)</f>
        <v>25</v>
      </c>
      <c r="M414" t="s">
        <v>1092</v>
      </c>
      <c r="N414" t="s">
        <v>2662</v>
      </c>
      <c r="O414" t="s">
        <v>2663</v>
      </c>
      <c r="P414" t="s">
        <v>2664</v>
      </c>
      <c r="Q414" t="s">
        <v>1096</v>
      </c>
      <c r="R414" s="86">
        <v>6252.4</v>
      </c>
      <c r="S414" t="s">
        <v>1097</v>
      </c>
      <c r="U414">
        <v>0</v>
      </c>
      <c r="X414">
        <v>202322</v>
      </c>
      <c r="Y414">
        <v>202322</v>
      </c>
      <c r="Z414">
        <v>0</v>
      </c>
      <c r="AA414">
        <v>1.46915653156776E+16</v>
      </c>
      <c r="AB414" t="s">
        <v>1098</v>
      </c>
      <c r="AC414" t="s">
        <v>1099</v>
      </c>
      <c r="AD414">
        <v>1</v>
      </c>
      <c r="AI414" t="s">
        <v>2665</v>
      </c>
      <c r="AJ414" t="s">
        <v>456</v>
      </c>
      <c r="AK414" t="str">
        <f>_xlfn.XLOOKUP(E414,OBSERVACIONES!J:J,OBSERVACIONES!K:K)</f>
        <v>NORTE</v>
      </c>
      <c r="AL414">
        <f>_xlfn.XLOOKUP(K414,'prelacion azalea'!E:E,'prelacion azalea'!A:A)</f>
        <v>76</v>
      </c>
      <c r="AM414" t="str">
        <f t="shared" si="6"/>
        <v>('JUSA2','Estatal',5129,25,'CANCHE BRAGA MIGUEL DE JESUS','NORTE',76),</v>
      </c>
    </row>
    <row r="415" spans="1:39" x14ac:dyDescent="0.25">
      <c r="A415">
        <v>4038199</v>
      </c>
      <c r="B415">
        <v>15275</v>
      </c>
      <c r="C415">
        <v>1100</v>
      </c>
      <c r="D415" t="s">
        <v>1087</v>
      </c>
      <c r="E415" t="s">
        <v>1154</v>
      </c>
      <c r="F415">
        <v>2315401042</v>
      </c>
      <c r="G415" t="s">
        <v>2666</v>
      </c>
      <c r="H415" t="s">
        <v>1090</v>
      </c>
      <c r="I415" t="s">
        <v>1091</v>
      </c>
      <c r="J415">
        <v>511676</v>
      </c>
      <c r="K415">
        <v>5243</v>
      </c>
      <c r="L415">
        <v>30</v>
      </c>
      <c r="M415" t="s">
        <v>1030</v>
      </c>
      <c r="N415" t="s">
        <v>2667</v>
      </c>
      <c r="O415" t="s">
        <v>2668</v>
      </c>
      <c r="P415" t="s">
        <v>2669</v>
      </c>
      <c r="Q415" t="s">
        <v>1096</v>
      </c>
      <c r="R415" s="86">
        <v>11030.01</v>
      </c>
      <c r="S415" t="s">
        <v>1097</v>
      </c>
      <c r="U415">
        <v>0</v>
      </c>
      <c r="X415">
        <v>202322</v>
      </c>
      <c r="Y415">
        <v>202322</v>
      </c>
      <c r="Z415">
        <v>0</v>
      </c>
      <c r="AA415">
        <v>1.46905653158E+16</v>
      </c>
      <c r="AB415" t="s">
        <v>1098</v>
      </c>
      <c r="AC415" t="s">
        <v>1099</v>
      </c>
      <c r="AD415">
        <v>1</v>
      </c>
      <c r="AI415" t="s">
        <v>2665</v>
      </c>
      <c r="AJ415" t="s">
        <v>2742</v>
      </c>
      <c r="AK415" t="str">
        <f>_xlfn.XLOOKUP(E415,OBSERVACIONES!J:J,OBSERVACIONES!K:K)</f>
        <v>SUR</v>
      </c>
      <c r="AL415">
        <f>_xlfn.XLOOKUP(K415,'prelacion azalea'!E:E,'prelacion azalea'!A:A)</f>
        <v>10</v>
      </c>
      <c r="AM415" t="str">
        <f t="shared" si="6"/>
        <v>('JUSA1','Estatal',5243,30,'GARCIA ROSAS PEDRO','SUR',10),</v>
      </c>
    </row>
    <row r="416" spans="1:39" x14ac:dyDescent="0.25">
      <c r="A416">
        <v>4037913</v>
      </c>
      <c r="B416">
        <v>15271</v>
      </c>
      <c r="C416">
        <v>1100</v>
      </c>
      <c r="D416" t="s">
        <v>1087</v>
      </c>
      <c r="E416" t="s">
        <v>1154</v>
      </c>
      <c r="F416">
        <v>2315401038</v>
      </c>
      <c r="G416" t="s">
        <v>1258</v>
      </c>
      <c r="H416" t="s">
        <v>1118</v>
      </c>
      <c r="I416">
        <v>420</v>
      </c>
      <c r="J416">
        <v>510789</v>
      </c>
      <c r="K416">
        <v>4034</v>
      </c>
      <c r="L416">
        <f>_xlfn.XLOOKUP(K416,BD!C:C,BD!I:I)</f>
        <v>25</v>
      </c>
      <c r="M416" t="s">
        <v>1193</v>
      </c>
      <c r="N416" t="s">
        <v>2670</v>
      </c>
      <c r="O416" t="s">
        <v>2671</v>
      </c>
      <c r="P416" t="s">
        <v>2672</v>
      </c>
      <c r="Q416" t="s">
        <v>1096</v>
      </c>
      <c r="R416" s="86">
        <v>6529.78</v>
      </c>
      <c r="S416" t="s">
        <v>1097</v>
      </c>
      <c r="U416">
        <v>0</v>
      </c>
      <c r="X416">
        <v>202322</v>
      </c>
      <c r="Y416">
        <v>202322</v>
      </c>
      <c r="Z416">
        <v>0</v>
      </c>
      <c r="AA416">
        <v>1.46905652836138E+16</v>
      </c>
      <c r="AB416" t="s">
        <v>1098</v>
      </c>
      <c r="AC416" t="s">
        <v>1123</v>
      </c>
      <c r="AD416">
        <v>1</v>
      </c>
      <c r="AI416" t="s">
        <v>2665</v>
      </c>
      <c r="AJ416" t="s">
        <v>208</v>
      </c>
      <c r="AK416" t="str">
        <f>_xlfn.XLOOKUP(E416,OBSERVACIONES!J:J,OBSERVACIONES!K:K)</f>
        <v>SUR</v>
      </c>
      <c r="AL416">
        <f>_xlfn.XLOOKUP(K416,'prelacion azalea'!E:E,'prelacion azalea'!A:A)</f>
        <v>59</v>
      </c>
      <c r="AM416" t="str">
        <f t="shared" si="6"/>
        <v>('JUSA1','Federal',4034,25,'RODRIGUEZ GUTIERREZ ELMER JESUS','SUR',59),</v>
      </c>
    </row>
    <row r="417" spans="1:39" x14ac:dyDescent="0.25">
      <c r="A417">
        <v>4037958</v>
      </c>
      <c r="B417">
        <v>15271</v>
      </c>
      <c r="C417">
        <v>1100</v>
      </c>
      <c r="D417" t="s">
        <v>1087</v>
      </c>
      <c r="E417" t="s">
        <v>1125</v>
      </c>
      <c r="F417">
        <v>2315403418</v>
      </c>
      <c r="G417" t="s">
        <v>1654</v>
      </c>
      <c r="H417" t="s">
        <v>1118</v>
      </c>
      <c r="I417">
        <v>420</v>
      </c>
      <c r="J417">
        <v>510409</v>
      </c>
      <c r="K417">
        <v>4082</v>
      </c>
      <c r="L417">
        <f>_xlfn.XLOOKUP(K417,BD!C:C,BD!I:I)</f>
        <v>25</v>
      </c>
      <c r="M417" t="s">
        <v>1193</v>
      </c>
      <c r="N417" t="s">
        <v>2673</v>
      </c>
      <c r="O417" t="s">
        <v>2674</v>
      </c>
      <c r="P417" t="s">
        <v>2675</v>
      </c>
      <c r="Q417" t="s">
        <v>1096</v>
      </c>
      <c r="R417" s="86">
        <v>7059.22</v>
      </c>
      <c r="S417" t="s">
        <v>1097</v>
      </c>
      <c r="U417">
        <v>0</v>
      </c>
      <c r="X417">
        <v>202322</v>
      </c>
      <c r="Y417">
        <v>202322</v>
      </c>
      <c r="Z417">
        <v>0</v>
      </c>
      <c r="AA417">
        <v>2.16900639578257E+16</v>
      </c>
      <c r="AB417" t="s">
        <v>1115</v>
      </c>
      <c r="AC417" t="s">
        <v>1123</v>
      </c>
      <c r="AD417">
        <v>1</v>
      </c>
      <c r="AI417" t="s">
        <v>2665</v>
      </c>
      <c r="AJ417" t="s">
        <v>144</v>
      </c>
      <c r="AK417" t="str">
        <f>_xlfn.XLOOKUP(E417,OBSERVACIONES!J:J,OBSERVACIONES!K:K)</f>
        <v>SUR</v>
      </c>
      <c r="AL417">
        <f>_xlfn.XLOOKUP(K417,'prelacion azalea'!E:E,'prelacion azalea'!A:A)</f>
        <v>29</v>
      </c>
      <c r="AM417" t="str">
        <f t="shared" si="6"/>
        <v>('HGCHE','Federal',4082,25,'RODRIGUEZ MARTINEZ JUAN CARLOS','SUR',29),</v>
      </c>
    </row>
    <row r="418" spans="1:39" x14ac:dyDescent="0.25">
      <c r="A418">
        <v>4038231</v>
      </c>
      <c r="B418">
        <v>15275</v>
      </c>
      <c r="C418">
        <v>1100</v>
      </c>
      <c r="D418" t="s">
        <v>1087</v>
      </c>
      <c r="E418" t="s">
        <v>1319</v>
      </c>
      <c r="F418">
        <v>2315403347</v>
      </c>
      <c r="G418" t="s">
        <v>1538</v>
      </c>
      <c r="H418" t="s">
        <v>1090</v>
      </c>
      <c r="I418" t="s">
        <v>1091</v>
      </c>
      <c r="J418">
        <v>511873</v>
      </c>
      <c r="K418">
        <v>5438</v>
      </c>
      <c r="L418">
        <f>_xlfn.XLOOKUP(K418,BD!C:C,BD!I:I)</f>
        <v>35</v>
      </c>
      <c r="M418" t="s">
        <v>1193</v>
      </c>
      <c r="N418" t="s">
        <v>2676</v>
      </c>
      <c r="O418" t="s">
        <v>2677</v>
      </c>
      <c r="P418" t="s">
        <v>2678</v>
      </c>
      <c r="Q418" t="s">
        <v>1096</v>
      </c>
      <c r="R418" s="86">
        <v>17206.84</v>
      </c>
      <c r="S418" t="s">
        <v>1097</v>
      </c>
      <c r="U418">
        <v>0</v>
      </c>
      <c r="X418">
        <v>202322</v>
      </c>
      <c r="Y418">
        <v>202322</v>
      </c>
      <c r="Z418">
        <v>0</v>
      </c>
      <c r="AA418">
        <v>2.16900643437279E+16</v>
      </c>
      <c r="AB418" t="s">
        <v>1115</v>
      </c>
      <c r="AC418" t="s">
        <v>1099</v>
      </c>
      <c r="AD418">
        <v>1</v>
      </c>
      <c r="AI418" t="s">
        <v>2665</v>
      </c>
      <c r="AJ418" t="s">
        <v>845</v>
      </c>
      <c r="AK418" t="str">
        <f>_xlfn.XLOOKUP(E418,OBSERVACIONES!J:J,OBSERVACIONES!K:K)</f>
        <v>SUR</v>
      </c>
      <c r="AL418">
        <f>_xlfn.XLOOKUP(K418,'prelacion azalea'!E:E,'prelacion azalea'!A:A)</f>
        <v>2</v>
      </c>
      <c r="AM418" t="str">
        <f t="shared" si="6"/>
        <v>('HMIMO','Estatal',5438,35,'RODRIGUEZ ZAVALA REFUGIO','SUR',2),</v>
      </c>
    </row>
    <row r="419" spans="1:39" x14ac:dyDescent="0.25">
      <c r="A419">
        <v>4038179</v>
      </c>
      <c r="B419">
        <v>15275</v>
      </c>
      <c r="C419">
        <v>1100</v>
      </c>
      <c r="D419" t="s">
        <v>1087</v>
      </c>
      <c r="E419" t="s">
        <v>1101</v>
      </c>
      <c r="F419">
        <v>2315040404</v>
      </c>
      <c r="G419" t="s">
        <v>2541</v>
      </c>
      <c r="H419" t="s">
        <v>1090</v>
      </c>
      <c r="I419" t="s">
        <v>1103</v>
      </c>
      <c r="J419">
        <v>512046</v>
      </c>
      <c r="K419">
        <v>5209</v>
      </c>
      <c r="L419">
        <f>_xlfn.XLOOKUP(K419,BD!C:C,BD!I:I)</f>
        <v>25</v>
      </c>
      <c r="M419" t="s">
        <v>1300</v>
      </c>
      <c r="N419" t="s">
        <v>2679</v>
      </c>
      <c r="O419" t="s">
        <v>2680</v>
      </c>
      <c r="P419" t="s">
        <v>2681</v>
      </c>
      <c r="Q419" t="s">
        <v>1096</v>
      </c>
      <c r="R419" s="86">
        <v>11432.95</v>
      </c>
      <c r="S419" t="s">
        <v>1097</v>
      </c>
      <c r="U419">
        <v>0</v>
      </c>
      <c r="X419">
        <v>202322</v>
      </c>
      <c r="Y419">
        <v>202322</v>
      </c>
      <c r="Z419">
        <v>0</v>
      </c>
      <c r="AA419">
        <v>1.46905653157596E+16</v>
      </c>
      <c r="AB419" t="s">
        <v>1098</v>
      </c>
      <c r="AC419" t="s">
        <v>1108</v>
      </c>
      <c r="AD419">
        <v>1</v>
      </c>
      <c r="AI419" t="s">
        <v>2682</v>
      </c>
      <c r="AJ419" t="s">
        <v>382</v>
      </c>
      <c r="AK419" t="str">
        <f>_xlfn.XLOOKUP(E419,OBSERVACIONES!J:J,OBSERVACIONES!K:K)</f>
        <v>SUR</v>
      </c>
      <c r="AL419">
        <f>_xlfn.XLOOKUP(K419,'prelacion azalea'!E:E,'prelacion azalea'!A:A)</f>
        <v>117</v>
      </c>
      <c r="AM419" t="str">
        <f t="shared" si="6"/>
        <v>('OFCEN','Estatal',5209,25,'ESQUIVEL MELO CARLOS RAFAEL','SUR',117),</v>
      </c>
    </row>
    <row r="420" spans="1:39" x14ac:dyDescent="0.25">
      <c r="A420">
        <v>4037892</v>
      </c>
      <c r="B420">
        <v>15271</v>
      </c>
      <c r="C420">
        <v>1100</v>
      </c>
      <c r="D420" t="s">
        <v>1087</v>
      </c>
      <c r="E420" t="s">
        <v>1154</v>
      </c>
      <c r="F420">
        <v>2315401007</v>
      </c>
      <c r="G420" t="s">
        <v>1619</v>
      </c>
      <c r="H420" t="s">
        <v>1118</v>
      </c>
      <c r="I420">
        <v>420</v>
      </c>
      <c r="J420">
        <v>510055</v>
      </c>
      <c r="K420">
        <v>3664</v>
      </c>
      <c r="L420">
        <f>_xlfn.XLOOKUP(K420,BD!C:C,BD!I:I)</f>
        <v>35</v>
      </c>
      <c r="M420" t="s">
        <v>1127</v>
      </c>
      <c r="N420" t="s">
        <v>2683</v>
      </c>
      <c r="O420" t="s">
        <v>2684</v>
      </c>
      <c r="P420" t="s">
        <v>2685</v>
      </c>
      <c r="Q420" t="s">
        <v>1096</v>
      </c>
      <c r="R420" s="86">
        <v>14621.61</v>
      </c>
      <c r="S420" t="s">
        <v>1097</v>
      </c>
      <c r="U420">
        <v>0</v>
      </c>
      <c r="X420">
        <v>202322</v>
      </c>
      <c r="Y420">
        <v>202322</v>
      </c>
      <c r="Z420">
        <v>0</v>
      </c>
      <c r="AA420">
        <v>1.26900155974139E+16</v>
      </c>
      <c r="AB420" t="s">
        <v>1257</v>
      </c>
      <c r="AC420" t="s">
        <v>1123</v>
      </c>
      <c r="AD420">
        <v>1</v>
      </c>
      <c r="AI420" t="s">
        <v>2682</v>
      </c>
      <c r="AJ420" t="s">
        <v>795</v>
      </c>
      <c r="AK420" t="str">
        <f>_xlfn.XLOOKUP(E420,OBSERVACIONES!J:J,OBSERVACIONES!K:K)</f>
        <v>SUR</v>
      </c>
      <c r="AL420">
        <f>_xlfn.XLOOKUP(K420,'prelacion azalea'!E:E,'prelacion azalea'!A:A)</f>
        <v>54</v>
      </c>
      <c r="AM420" t="str">
        <f t="shared" si="6"/>
        <v>('JUSA1','Federal',3664,35,'PINEDA CASTILLO LUIS ENRIQUE','SUR',54),</v>
      </c>
    </row>
    <row r="421" spans="1:39" x14ac:dyDescent="0.25">
      <c r="A421">
        <v>4037900</v>
      </c>
      <c r="B421">
        <v>15271</v>
      </c>
      <c r="C421">
        <v>1100</v>
      </c>
      <c r="D421" t="s">
        <v>1087</v>
      </c>
      <c r="E421" t="s">
        <v>1154</v>
      </c>
      <c r="F421">
        <v>2315401018</v>
      </c>
      <c r="G421" t="s">
        <v>2292</v>
      </c>
      <c r="H421" t="s">
        <v>1118</v>
      </c>
      <c r="I421">
        <v>420</v>
      </c>
      <c r="J421">
        <v>510146</v>
      </c>
      <c r="K421">
        <v>813</v>
      </c>
      <c r="L421">
        <f>_xlfn.XLOOKUP(K421,BD!C:C,BD!I:I)</f>
        <v>25</v>
      </c>
      <c r="M421" t="s">
        <v>1127</v>
      </c>
      <c r="N421" t="s">
        <v>2686</v>
      </c>
      <c r="O421" t="s">
        <v>2687</v>
      </c>
      <c r="P421" t="s">
        <v>2688</v>
      </c>
      <c r="Q421" t="s">
        <v>1096</v>
      </c>
      <c r="R421" s="86">
        <v>13320.54</v>
      </c>
      <c r="S421" t="s">
        <v>1097</v>
      </c>
      <c r="U421">
        <v>0</v>
      </c>
      <c r="X421">
        <v>202322</v>
      </c>
      <c r="Y421">
        <v>202322</v>
      </c>
      <c r="Z421">
        <v>0</v>
      </c>
      <c r="AA421">
        <v>1.26900153548502E+16</v>
      </c>
      <c r="AB421" t="s">
        <v>1257</v>
      </c>
      <c r="AC421" t="s">
        <v>1123</v>
      </c>
      <c r="AD421">
        <v>1</v>
      </c>
      <c r="AI421" t="s">
        <v>2689</v>
      </c>
      <c r="AJ421" t="s">
        <v>176</v>
      </c>
      <c r="AK421" t="str">
        <f>_xlfn.XLOOKUP(E421,OBSERVACIONES!J:J,OBSERVACIONES!K:K)</f>
        <v>SUR</v>
      </c>
      <c r="AL421">
        <f>_xlfn.XLOOKUP(K421,'prelacion azalea'!E:E,'prelacion azalea'!A:A)</f>
        <v>43</v>
      </c>
      <c r="AM421" t="str">
        <f t="shared" si="6"/>
        <v>('JUSA1','Federal',813,25,'CAMARA HIDALGO MANUEL JESUS','SUR',43),</v>
      </c>
    </row>
    <row r="422" spans="1:39" x14ac:dyDescent="0.25">
      <c r="A422">
        <v>4037889</v>
      </c>
      <c r="B422">
        <v>15271</v>
      </c>
      <c r="C422">
        <v>1100</v>
      </c>
      <c r="D422" t="s">
        <v>1087</v>
      </c>
      <c r="E422" t="s">
        <v>1154</v>
      </c>
      <c r="F422">
        <v>2315401003</v>
      </c>
      <c r="G422" t="s">
        <v>2342</v>
      </c>
      <c r="H422" t="s">
        <v>1118</v>
      </c>
      <c r="I422">
        <v>420</v>
      </c>
      <c r="J422">
        <v>510646</v>
      </c>
      <c r="K422">
        <v>1442</v>
      </c>
      <c r="L422">
        <f>_xlfn.XLOOKUP(K422,BD!C:C,BD!I:I)</f>
        <v>35</v>
      </c>
      <c r="M422" t="s">
        <v>1443</v>
      </c>
      <c r="N422" t="s">
        <v>2690</v>
      </c>
      <c r="O422" t="s">
        <v>2691</v>
      </c>
      <c r="P422" t="s">
        <v>2692</v>
      </c>
      <c r="Q422" t="s">
        <v>1096</v>
      </c>
      <c r="R422" s="86">
        <v>22501.200000000001</v>
      </c>
      <c r="S422" t="s">
        <v>1097</v>
      </c>
      <c r="U422">
        <v>0</v>
      </c>
      <c r="X422">
        <v>202322</v>
      </c>
      <c r="Y422">
        <v>202322</v>
      </c>
      <c r="Z422">
        <v>0</v>
      </c>
      <c r="AA422">
        <v>1.46905652827106E+16</v>
      </c>
      <c r="AB422" t="s">
        <v>1098</v>
      </c>
      <c r="AC422" t="s">
        <v>1123</v>
      </c>
      <c r="AD422">
        <v>1</v>
      </c>
      <c r="AI422" t="s">
        <v>2689</v>
      </c>
      <c r="AJ422" t="s">
        <v>772</v>
      </c>
      <c r="AK422" t="str">
        <f>_xlfn.XLOOKUP(E422,OBSERVACIONES!J:J,OBSERVACIONES!K:K)</f>
        <v>SUR</v>
      </c>
      <c r="AL422">
        <f>_xlfn.XLOOKUP(K422,'prelacion azalea'!E:E,'prelacion azalea'!A:A)</f>
        <v>42</v>
      </c>
      <c r="AM422" t="str">
        <f t="shared" si="6"/>
        <v>('JUSA1','Federal',1442,35,'DOMINGUEZ RODRIGUEZ ARMANDO','SUR',42),</v>
      </c>
    </row>
    <row r="423" spans="1:39" x14ac:dyDescent="0.25">
      <c r="A423">
        <v>4038086</v>
      </c>
      <c r="B423">
        <v>15271</v>
      </c>
      <c r="C423">
        <v>1100</v>
      </c>
      <c r="D423" t="s">
        <v>1087</v>
      </c>
      <c r="E423" t="s">
        <v>1175</v>
      </c>
      <c r="F423">
        <v>2315600013</v>
      </c>
      <c r="G423" t="s">
        <v>1292</v>
      </c>
      <c r="H423" t="s">
        <v>1118</v>
      </c>
      <c r="I423">
        <v>420</v>
      </c>
      <c r="J423">
        <v>510738</v>
      </c>
      <c r="K423">
        <v>1916</v>
      </c>
      <c r="L423">
        <f>_xlfn.XLOOKUP(K423,BD!C:C,BD!I:I)</f>
        <v>35</v>
      </c>
      <c r="M423" t="s">
        <v>2490</v>
      </c>
      <c r="N423" t="s">
        <v>2693</v>
      </c>
      <c r="O423" t="s">
        <v>2694</v>
      </c>
      <c r="P423" t="s">
        <v>2695</v>
      </c>
      <c r="Q423" t="s">
        <v>1096</v>
      </c>
      <c r="R423" s="86">
        <v>17417.400000000001</v>
      </c>
      <c r="S423" t="s">
        <v>1097</v>
      </c>
      <c r="U423">
        <v>0</v>
      </c>
      <c r="X423">
        <v>202322</v>
      </c>
      <c r="Y423">
        <v>202322</v>
      </c>
      <c r="Z423">
        <v>0</v>
      </c>
      <c r="AA423">
        <v>2.16900617086723E+16</v>
      </c>
      <c r="AB423" t="s">
        <v>1115</v>
      </c>
      <c r="AC423" t="s">
        <v>1207</v>
      </c>
      <c r="AD423">
        <v>1</v>
      </c>
      <c r="AI423" t="s">
        <v>2689</v>
      </c>
      <c r="AJ423" t="s">
        <v>815</v>
      </c>
      <c r="AK423" t="str">
        <f>_xlfn.XLOOKUP(E423,OBSERVACIONES!J:J,OBSERVACIONES!K:K)</f>
        <v>CENTRO</v>
      </c>
      <c r="AL423">
        <f>_xlfn.XLOOKUP(K423,'prelacion azalea'!E:E,'prelacion azalea'!A:A)</f>
        <v>65</v>
      </c>
      <c r="AM423" t="str">
        <f t="shared" si="6"/>
        <v>('JUSA3','Federal',1916,35,'GOMEZ CICERO JORGE ENRIQUE','CENTRO',65),</v>
      </c>
    </row>
    <row r="424" spans="1:39" x14ac:dyDescent="0.25">
      <c r="A424">
        <v>4038254</v>
      </c>
      <c r="B424">
        <v>15275</v>
      </c>
      <c r="C424">
        <v>1100</v>
      </c>
      <c r="D424" t="s">
        <v>1087</v>
      </c>
      <c r="E424" t="s">
        <v>1131</v>
      </c>
      <c r="F424">
        <v>2315500383</v>
      </c>
      <c r="G424" t="s">
        <v>2037</v>
      </c>
      <c r="H424" t="s">
        <v>1090</v>
      </c>
      <c r="I424" t="s">
        <v>1091</v>
      </c>
      <c r="J424">
        <v>512175</v>
      </c>
      <c r="K424">
        <v>5264</v>
      </c>
      <c r="L424">
        <f>_xlfn.XLOOKUP(K424,BD!C:C,BD!I:I)</f>
        <v>25</v>
      </c>
      <c r="M424" t="s">
        <v>1997</v>
      </c>
      <c r="N424" t="s">
        <v>2696</v>
      </c>
      <c r="O424" t="s">
        <v>2697</v>
      </c>
      <c r="P424" t="s">
        <v>2698</v>
      </c>
      <c r="Q424" t="s">
        <v>1096</v>
      </c>
      <c r="R424" s="86">
        <v>13397.98</v>
      </c>
      <c r="S424" t="s">
        <v>1097</v>
      </c>
      <c r="U424">
        <v>0</v>
      </c>
      <c r="X424">
        <v>202322</v>
      </c>
      <c r="Y424">
        <v>202322</v>
      </c>
      <c r="Z424">
        <v>0</v>
      </c>
      <c r="AA424">
        <v>2.1691065141978E+16</v>
      </c>
      <c r="AB424" t="s">
        <v>1115</v>
      </c>
      <c r="AC424" t="s">
        <v>1099</v>
      </c>
      <c r="AD424">
        <v>1</v>
      </c>
      <c r="AI424" t="s">
        <v>2689</v>
      </c>
      <c r="AJ424" t="s">
        <v>470</v>
      </c>
      <c r="AK424" t="str">
        <f>_xlfn.XLOOKUP(E424,OBSERVACIONES!J:J,OBSERVACIONES!K:K)</f>
        <v>NORTE</v>
      </c>
      <c r="AL424">
        <f>_xlfn.XLOOKUP(K424,'prelacion azalea'!E:E,'prelacion azalea'!A:A)</f>
        <v>83</v>
      </c>
      <c r="AM424" t="str">
        <f t="shared" si="6"/>
        <v>('JUSA2','Estatal',5264,25,'HEREDIA ACEVEDO JOSE LUIS','NORTE',83),</v>
      </c>
    </row>
    <row r="425" spans="1:39" x14ac:dyDescent="0.25">
      <c r="A425">
        <v>4037883</v>
      </c>
      <c r="B425">
        <v>15271</v>
      </c>
      <c r="C425">
        <v>1100</v>
      </c>
      <c r="D425" t="s">
        <v>1087</v>
      </c>
      <c r="E425" t="s">
        <v>1154</v>
      </c>
      <c r="F425">
        <v>2315400032</v>
      </c>
      <c r="G425" t="s">
        <v>2252</v>
      </c>
      <c r="H425" t="s">
        <v>1118</v>
      </c>
      <c r="I425">
        <v>420</v>
      </c>
      <c r="J425">
        <v>510497</v>
      </c>
      <c r="K425">
        <v>2286</v>
      </c>
      <c r="L425">
        <f>_xlfn.XLOOKUP(K425,BD!C:C,BD!I:I)</f>
        <v>30</v>
      </c>
      <c r="M425" t="s">
        <v>1293</v>
      </c>
      <c r="N425" t="s">
        <v>2699</v>
      </c>
      <c r="O425" t="s">
        <v>2700</v>
      </c>
      <c r="P425" t="s">
        <v>2701</v>
      </c>
      <c r="Q425" t="s">
        <v>1096</v>
      </c>
      <c r="R425" s="86">
        <v>16747.490000000002</v>
      </c>
      <c r="S425" t="s">
        <v>1097</v>
      </c>
      <c r="U425">
        <v>0</v>
      </c>
      <c r="X425">
        <v>202322</v>
      </c>
      <c r="Y425">
        <v>202322</v>
      </c>
      <c r="Z425">
        <v>0</v>
      </c>
      <c r="AA425">
        <v>2.16900640211204E+16</v>
      </c>
      <c r="AB425" t="s">
        <v>1115</v>
      </c>
      <c r="AC425" t="s">
        <v>1207</v>
      </c>
      <c r="AD425">
        <v>1</v>
      </c>
      <c r="AI425" t="s">
        <v>2689</v>
      </c>
      <c r="AJ425" t="s">
        <v>619</v>
      </c>
      <c r="AK425" t="str">
        <f>_xlfn.XLOOKUP(E425,OBSERVACIONES!J:J,OBSERVACIONES!K:K)</f>
        <v>SUR</v>
      </c>
      <c r="AL425">
        <f>_xlfn.XLOOKUP(K425,'prelacion azalea'!E:E,'prelacion azalea'!A:A)</f>
        <v>45</v>
      </c>
      <c r="AM425" t="str">
        <f t="shared" si="6"/>
        <v>('JUSA1','Federal',2286,30,'IXTEPAN ALONSO NORBERTO','SUR',45),</v>
      </c>
    </row>
    <row r="426" spans="1:39" x14ac:dyDescent="0.25">
      <c r="A426">
        <v>4037922</v>
      </c>
      <c r="B426">
        <v>15271</v>
      </c>
      <c r="C426">
        <v>1100</v>
      </c>
      <c r="D426" t="s">
        <v>1087</v>
      </c>
      <c r="E426" t="s">
        <v>1154</v>
      </c>
      <c r="F426">
        <v>2315402001</v>
      </c>
      <c r="G426" t="s">
        <v>1347</v>
      </c>
      <c r="H426" t="s">
        <v>1118</v>
      </c>
      <c r="I426">
        <v>420</v>
      </c>
      <c r="J426">
        <v>509817</v>
      </c>
      <c r="K426">
        <v>3695</v>
      </c>
      <c r="L426">
        <f>_xlfn.XLOOKUP(K426,BD!C:C,BD!I:I)</f>
        <v>25</v>
      </c>
      <c r="M426" t="s">
        <v>1376</v>
      </c>
      <c r="N426" t="s">
        <v>2702</v>
      </c>
      <c r="O426" t="s">
        <v>2703</v>
      </c>
      <c r="P426" t="s">
        <v>2704</v>
      </c>
      <c r="Q426" t="s">
        <v>1096</v>
      </c>
      <c r="R426" s="86">
        <v>14118.38</v>
      </c>
      <c r="S426" t="s">
        <v>1097</v>
      </c>
      <c r="U426">
        <v>0</v>
      </c>
      <c r="X426">
        <v>202322</v>
      </c>
      <c r="Y426">
        <v>202322</v>
      </c>
      <c r="Z426">
        <v>0</v>
      </c>
      <c r="AA426">
        <v>1.2690015463788E+16</v>
      </c>
      <c r="AB426" t="s">
        <v>1257</v>
      </c>
      <c r="AC426" t="s">
        <v>1123</v>
      </c>
      <c r="AD426">
        <v>1</v>
      </c>
      <c r="AI426" t="s">
        <v>2689</v>
      </c>
      <c r="AJ426" t="s">
        <v>204</v>
      </c>
      <c r="AK426" t="str">
        <f>_xlfn.XLOOKUP(E426,OBSERVACIONES!J:J,OBSERVACIONES!K:K)</f>
        <v>SUR</v>
      </c>
      <c r="AL426">
        <f>_xlfn.XLOOKUP(K426,'prelacion azalea'!E:E,'prelacion azalea'!A:A)</f>
        <v>57</v>
      </c>
      <c r="AM426" t="str">
        <f t="shared" si="6"/>
        <v>('JUSA1','Federal',3695,25,'POOT HAW DAVID FELICIANO','SUR',57),</v>
      </c>
    </row>
    <row r="427" spans="1:39" x14ac:dyDescent="0.25">
      <c r="A427">
        <v>4038124</v>
      </c>
      <c r="B427">
        <v>15271</v>
      </c>
      <c r="C427">
        <v>1100</v>
      </c>
      <c r="D427" t="s">
        <v>1087</v>
      </c>
      <c r="E427" t="s">
        <v>1116</v>
      </c>
      <c r="F427">
        <v>2315603236</v>
      </c>
      <c r="G427" t="s">
        <v>2705</v>
      </c>
      <c r="H427" t="s">
        <v>1118</v>
      </c>
      <c r="I427">
        <v>420</v>
      </c>
      <c r="J427">
        <v>510610</v>
      </c>
      <c r="K427">
        <v>5019</v>
      </c>
      <c r="L427">
        <f>_xlfn.XLOOKUP(K427,BD!C:C,BD!I:I)</f>
        <v>35</v>
      </c>
      <c r="M427" t="s">
        <v>1817</v>
      </c>
      <c r="N427" t="s">
        <v>2706</v>
      </c>
      <c r="O427" t="s">
        <v>2707</v>
      </c>
      <c r="P427" t="s">
        <v>2708</v>
      </c>
      <c r="Q427" t="s">
        <v>1096</v>
      </c>
      <c r="R427" s="86">
        <v>21257.84</v>
      </c>
      <c r="S427" t="s">
        <v>1097</v>
      </c>
      <c r="U427">
        <v>0</v>
      </c>
      <c r="X427">
        <v>202322</v>
      </c>
      <c r="Y427">
        <v>202322</v>
      </c>
      <c r="Z427">
        <v>0</v>
      </c>
      <c r="AA427">
        <v>2.16900616856149E+16</v>
      </c>
      <c r="AB427" t="s">
        <v>1115</v>
      </c>
      <c r="AC427" t="s">
        <v>1123</v>
      </c>
      <c r="AD427">
        <v>1</v>
      </c>
      <c r="AI427" t="s">
        <v>2689</v>
      </c>
      <c r="AJ427" t="s">
        <v>719</v>
      </c>
      <c r="AK427" t="str">
        <f>_xlfn.XLOOKUP(E427,OBSERVACIONES!J:J,OBSERVACIONES!K:K)</f>
        <v>CENTRO</v>
      </c>
      <c r="AL427">
        <f>_xlfn.XLOOKUP(K427,'prelacion azalea'!E:E,'prelacion azalea'!A:A)</f>
        <v>15</v>
      </c>
      <c r="AM427" t="str">
        <f t="shared" si="6"/>
        <v>('HGFCP','Federal',5019,35,'ZARATE VERONA APOLINAR','CENTRO',15),</v>
      </c>
    </row>
    <row r="428" spans="1:39" x14ac:dyDescent="0.25">
      <c r="A428">
        <v>4037995</v>
      </c>
      <c r="B428">
        <v>15271</v>
      </c>
      <c r="C428">
        <v>1100</v>
      </c>
      <c r="D428" t="s">
        <v>1087</v>
      </c>
      <c r="E428" t="s">
        <v>1125</v>
      </c>
      <c r="F428">
        <v>2315403450</v>
      </c>
      <c r="G428" t="s">
        <v>1447</v>
      </c>
      <c r="H428" t="s">
        <v>1118</v>
      </c>
      <c r="I428">
        <v>420</v>
      </c>
      <c r="J428">
        <v>509644</v>
      </c>
      <c r="K428">
        <v>4997</v>
      </c>
      <c r="L428">
        <f>_xlfn.XLOOKUP(K428,BD!C:C,BD!I:I)</f>
        <v>25</v>
      </c>
      <c r="M428" t="s">
        <v>1030</v>
      </c>
      <c r="N428" t="s">
        <v>2709</v>
      </c>
      <c r="O428" t="s">
        <v>2710</v>
      </c>
      <c r="P428" t="s">
        <v>2711</v>
      </c>
      <c r="Q428" t="s">
        <v>1096</v>
      </c>
      <c r="R428" s="86">
        <v>6353.31</v>
      </c>
      <c r="S428" t="s">
        <v>1097</v>
      </c>
      <c r="U428">
        <v>0</v>
      </c>
      <c r="X428">
        <v>202322</v>
      </c>
      <c r="Y428">
        <v>202322</v>
      </c>
      <c r="Z428">
        <v>0</v>
      </c>
      <c r="AA428">
        <v>1.46905652839326E+16</v>
      </c>
      <c r="AB428" t="s">
        <v>1098</v>
      </c>
      <c r="AC428" t="s">
        <v>1123</v>
      </c>
      <c r="AD428">
        <v>1</v>
      </c>
      <c r="AI428" t="s">
        <v>2712</v>
      </c>
      <c r="AJ428" t="s">
        <v>146</v>
      </c>
      <c r="AK428" t="str">
        <f>_xlfn.XLOOKUP(E428,OBSERVACIONES!J:J,OBSERVACIONES!K:K)</f>
        <v>SUR</v>
      </c>
      <c r="AL428">
        <f>_xlfn.XLOOKUP(K428,'prelacion azalea'!E:E,'prelacion azalea'!A:A)</f>
        <v>30</v>
      </c>
      <c r="AM428" t="str">
        <f t="shared" si="6"/>
        <v>('HGCHE','Federal',4997,25,'ZARATE CAMBRANIS ADOLFO CARLOS','SUR',30),</v>
      </c>
    </row>
  </sheetData>
  <pageMargins left="0.7" right="0.7" top="0.75" bottom="0.75" header="0.3" footer="0.3"/>
  <pageSetup orientation="portrait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D628-DF5D-4344-9CC1-D26E6ECC38C9}">
  <dimension ref="B2:J26"/>
  <sheetViews>
    <sheetView topLeftCell="B3" zoomScale="150" workbookViewId="0">
      <selection activeCell="C20" sqref="C20"/>
    </sheetView>
  </sheetViews>
  <sheetFormatPr baseColWidth="10" defaultRowHeight="15" x14ac:dyDescent="0.25"/>
  <cols>
    <col min="2" max="2" width="10.85546875" style="2"/>
    <col min="3" max="3" width="48.140625" bestFit="1" customWidth="1"/>
    <col min="4" max="4" width="13.140625" style="14" customWidth="1"/>
    <col min="5" max="10" width="7.7109375" style="14" customWidth="1"/>
  </cols>
  <sheetData>
    <row r="2" spans="2:10" ht="21.95" customHeight="1" x14ac:dyDescent="0.25">
      <c r="B2" s="103" t="s">
        <v>913</v>
      </c>
      <c r="C2" s="100" t="s">
        <v>914</v>
      </c>
      <c r="D2" s="100" t="s">
        <v>884</v>
      </c>
      <c r="E2" s="100" t="s">
        <v>880</v>
      </c>
      <c r="F2" s="100"/>
      <c r="G2" s="100"/>
      <c r="H2" s="100"/>
      <c r="I2" s="100"/>
      <c r="J2" s="101"/>
    </row>
    <row r="3" spans="2:10" ht="24" customHeight="1" x14ac:dyDescent="0.25">
      <c r="B3" s="103"/>
      <c r="C3" s="100"/>
      <c r="D3" s="100"/>
      <c r="E3" s="42">
        <v>20</v>
      </c>
      <c r="F3" s="42">
        <v>25</v>
      </c>
      <c r="G3" s="42">
        <v>30</v>
      </c>
      <c r="H3" s="42">
        <v>35</v>
      </c>
      <c r="I3" s="42">
        <v>40</v>
      </c>
      <c r="J3" s="43">
        <v>45</v>
      </c>
    </row>
    <row r="4" spans="2:10" ht="15.75" x14ac:dyDescent="0.25">
      <c r="B4" s="120" t="s">
        <v>910</v>
      </c>
      <c r="C4" s="51" t="s">
        <v>905</v>
      </c>
      <c r="D4" s="52">
        <v>89</v>
      </c>
      <c r="E4" s="52">
        <v>5</v>
      </c>
      <c r="F4" s="52">
        <v>40</v>
      </c>
      <c r="G4" s="52">
        <v>14</v>
      </c>
      <c r="H4" s="52">
        <v>27</v>
      </c>
      <c r="I4" s="53"/>
      <c r="J4" s="54">
        <v>3</v>
      </c>
    </row>
    <row r="5" spans="2:10" ht="15.75" x14ac:dyDescent="0.25">
      <c r="B5" s="121"/>
      <c r="C5" s="44" t="s">
        <v>901</v>
      </c>
      <c r="D5" s="45">
        <v>66</v>
      </c>
      <c r="E5" s="45">
        <v>8</v>
      </c>
      <c r="F5" s="45">
        <v>36</v>
      </c>
      <c r="G5" s="45">
        <v>11</v>
      </c>
      <c r="H5" s="45">
        <v>9</v>
      </c>
      <c r="I5" s="45">
        <v>1</v>
      </c>
      <c r="J5" s="47">
        <v>1</v>
      </c>
    </row>
    <row r="6" spans="2:10" ht="15.75" x14ac:dyDescent="0.25">
      <c r="B6" s="121"/>
      <c r="C6" s="44" t="s">
        <v>900</v>
      </c>
      <c r="D6" s="45">
        <v>28</v>
      </c>
      <c r="E6" s="45">
        <v>1</v>
      </c>
      <c r="F6" s="45">
        <v>16</v>
      </c>
      <c r="G6" s="45">
        <v>5</v>
      </c>
      <c r="H6" s="45">
        <v>5</v>
      </c>
      <c r="I6" s="45">
        <v>1</v>
      </c>
      <c r="J6" s="48"/>
    </row>
    <row r="7" spans="2:10" ht="15.75" x14ac:dyDescent="0.25">
      <c r="B7" s="121"/>
      <c r="C7" s="44" t="s">
        <v>909</v>
      </c>
      <c r="D7" s="45">
        <v>27</v>
      </c>
      <c r="E7" s="46"/>
      <c r="F7" s="45">
        <v>14</v>
      </c>
      <c r="G7" s="45">
        <v>3</v>
      </c>
      <c r="H7" s="45">
        <v>9</v>
      </c>
      <c r="I7" s="45">
        <v>1</v>
      </c>
      <c r="J7" s="48"/>
    </row>
    <row r="8" spans="2:10" ht="15.75" x14ac:dyDescent="0.25">
      <c r="B8" s="121"/>
      <c r="C8" s="44" t="s">
        <v>908</v>
      </c>
      <c r="D8" s="45">
        <v>9</v>
      </c>
      <c r="E8" s="46"/>
      <c r="F8" s="45">
        <v>8</v>
      </c>
      <c r="G8" s="46"/>
      <c r="H8" s="45">
        <v>1</v>
      </c>
      <c r="I8" s="46"/>
      <c r="J8" s="48"/>
    </row>
    <row r="9" spans="2:10" ht="15.75" x14ac:dyDescent="0.25">
      <c r="B9" s="121"/>
      <c r="C9" s="44" t="s">
        <v>894</v>
      </c>
      <c r="D9" s="45">
        <v>4</v>
      </c>
      <c r="E9" s="46"/>
      <c r="F9" s="45">
        <v>2</v>
      </c>
      <c r="G9" s="45">
        <v>2</v>
      </c>
      <c r="H9" s="46"/>
      <c r="I9" s="46"/>
      <c r="J9" s="48"/>
    </row>
    <row r="10" spans="2:10" ht="15.75" x14ac:dyDescent="0.25">
      <c r="B10" s="121"/>
      <c r="C10" s="44" t="s">
        <v>895</v>
      </c>
      <c r="D10" s="45">
        <v>2</v>
      </c>
      <c r="E10" s="46"/>
      <c r="F10" s="45">
        <v>1</v>
      </c>
      <c r="G10" s="45">
        <v>1</v>
      </c>
      <c r="H10" s="46"/>
      <c r="I10" s="46"/>
      <c r="J10" s="48"/>
    </row>
    <row r="11" spans="2:10" ht="15.75" x14ac:dyDescent="0.25">
      <c r="B11" s="122" t="s">
        <v>915</v>
      </c>
      <c r="C11" s="123"/>
      <c r="D11" s="49">
        <f>SUM(D4:D10)</f>
        <v>225</v>
      </c>
      <c r="E11" s="49">
        <f>SUM(E4:E10)</f>
        <v>14</v>
      </c>
      <c r="F11" s="49">
        <f t="shared" ref="F11:J11" si="0">SUM(F4:F10)</f>
        <v>117</v>
      </c>
      <c r="G11" s="49">
        <f t="shared" si="0"/>
        <v>36</v>
      </c>
      <c r="H11" s="49">
        <f t="shared" si="0"/>
        <v>51</v>
      </c>
      <c r="I11" s="49">
        <f t="shared" si="0"/>
        <v>3</v>
      </c>
      <c r="J11" s="50">
        <f t="shared" si="0"/>
        <v>4</v>
      </c>
    </row>
    <row r="12" spans="2:10" ht="15.75" x14ac:dyDescent="0.25">
      <c r="B12" s="40"/>
      <c r="C12" s="38"/>
      <c r="D12" s="39"/>
      <c r="E12" s="39"/>
      <c r="F12" s="39"/>
      <c r="G12" s="39"/>
      <c r="H12" s="39"/>
      <c r="I12" s="39"/>
      <c r="J12" s="39"/>
    </row>
    <row r="13" spans="2:10" ht="15.75" x14ac:dyDescent="0.25">
      <c r="B13" s="121" t="s">
        <v>912</v>
      </c>
      <c r="C13" s="44" t="s">
        <v>907</v>
      </c>
      <c r="D13" s="45">
        <v>36</v>
      </c>
      <c r="E13" s="45">
        <v>3</v>
      </c>
      <c r="F13" s="45">
        <v>24</v>
      </c>
      <c r="G13" s="45">
        <v>6</v>
      </c>
      <c r="H13" s="45">
        <v>3</v>
      </c>
      <c r="I13" s="46"/>
      <c r="J13" s="48"/>
    </row>
    <row r="14" spans="2:10" ht="15.75" x14ac:dyDescent="0.25">
      <c r="B14" s="121"/>
      <c r="C14" s="44" t="s">
        <v>904</v>
      </c>
      <c r="D14" s="45">
        <v>28</v>
      </c>
      <c r="E14" s="46"/>
      <c r="F14" s="45">
        <v>13</v>
      </c>
      <c r="G14" s="45">
        <v>6</v>
      </c>
      <c r="H14" s="45">
        <v>9</v>
      </c>
      <c r="I14" s="46"/>
      <c r="J14" s="48"/>
    </row>
    <row r="15" spans="2:10" ht="15.75" x14ac:dyDescent="0.25">
      <c r="B15" s="121"/>
      <c r="C15" s="44" t="s">
        <v>899</v>
      </c>
      <c r="D15" s="45">
        <v>5</v>
      </c>
      <c r="E15" s="45">
        <v>1</v>
      </c>
      <c r="F15" s="46"/>
      <c r="G15" s="45">
        <v>3</v>
      </c>
      <c r="H15" s="45">
        <v>1</v>
      </c>
      <c r="I15" s="46"/>
      <c r="J15" s="48"/>
    </row>
    <row r="16" spans="2:10" ht="15.75" x14ac:dyDescent="0.25">
      <c r="B16" s="122" t="s">
        <v>915</v>
      </c>
      <c r="C16" s="123"/>
      <c r="D16" s="49">
        <f>SUM(D13:D15)</f>
        <v>69</v>
      </c>
      <c r="E16" s="49">
        <f>SUM(E13:E15)</f>
        <v>4</v>
      </c>
      <c r="F16" s="49">
        <f t="shared" ref="F16:H16" si="1">SUM(F13:F15)</f>
        <v>37</v>
      </c>
      <c r="G16" s="49">
        <f t="shared" si="1"/>
        <v>15</v>
      </c>
      <c r="H16" s="49">
        <f t="shared" si="1"/>
        <v>13</v>
      </c>
      <c r="I16" s="49"/>
      <c r="J16" s="50"/>
    </row>
    <row r="17" spans="2:10" ht="15.75" x14ac:dyDescent="0.25">
      <c r="B17" s="40"/>
      <c r="C17" s="38"/>
      <c r="D17" s="39"/>
      <c r="E17" s="39"/>
      <c r="F17" s="39"/>
      <c r="G17" s="39"/>
      <c r="H17" s="39"/>
      <c r="I17" s="39"/>
      <c r="J17" s="39"/>
    </row>
    <row r="18" spans="2:10" ht="15.75" x14ac:dyDescent="0.25">
      <c r="B18" s="121" t="s">
        <v>911</v>
      </c>
      <c r="C18" s="44" t="s">
        <v>906</v>
      </c>
      <c r="D18" s="45">
        <v>67</v>
      </c>
      <c r="E18" s="45">
        <v>11</v>
      </c>
      <c r="F18" s="45">
        <v>35</v>
      </c>
      <c r="G18" s="45">
        <v>14</v>
      </c>
      <c r="H18" s="45">
        <v>5</v>
      </c>
      <c r="I18" s="46"/>
      <c r="J18" s="47">
        <v>2</v>
      </c>
    </row>
    <row r="19" spans="2:10" ht="15.75" x14ac:dyDescent="0.25">
      <c r="B19" s="121"/>
      <c r="C19" s="44" t="s">
        <v>896</v>
      </c>
      <c r="D19" s="45">
        <v>38</v>
      </c>
      <c r="E19" s="45">
        <v>1</v>
      </c>
      <c r="F19" s="45">
        <v>18</v>
      </c>
      <c r="G19" s="45">
        <v>12</v>
      </c>
      <c r="H19" s="45">
        <v>6</v>
      </c>
      <c r="I19" s="45">
        <v>1</v>
      </c>
      <c r="J19" s="48"/>
    </row>
    <row r="20" spans="2:10" ht="15.75" x14ac:dyDescent="0.25">
      <c r="B20" s="121"/>
      <c r="C20" s="44" t="s">
        <v>897</v>
      </c>
      <c r="D20" s="45">
        <v>12</v>
      </c>
      <c r="E20" s="45">
        <v>3</v>
      </c>
      <c r="F20" s="45">
        <v>5</v>
      </c>
      <c r="G20" s="46"/>
      <c r="H20" s="45">
        <v>3</v>
      </c>
      <c r="I20" s="45">
        <v>1</v>
      </c>
      <c r="J20" s="48"/>
    </row>
    <row r="21" spans="2:10" ht="15.75" x14ac:dyDescent="0.25">
      <c r="B21" s="121"/>
      <c r="C21" s="44" t="s">
        <v>903</v>
      </c>
      <c r="D21" s="45">
        <v>9</v>
      </c>
      <c r="E21" s="45">
        <v>1</v>
      </c>
      <c r="F21" s="45">
        <v>3</v>
      </c>
      <c r="G21" s="45">
        <v>3</v>
      </c>
      <c r="H21" s="45">
        <v>2</v>
      </c>
      <c r="I21" s="46"/>
      <c r="J21" s="48"/>
    </row>
    <row r="22" spans="2:10" ht="15.75" x14ac:dyDescent="0.25">
      <c r="B22" s="121"/>
      <c r="C22" s="44" t="s">
        <v>902</v>
      </c>
      <c r="D22" s="45">
        <v>4</v>
      </c>
      <c r="E22" s="45">
        <v>1</v>
      </c>
      <c r="F22" s="45">
        <v>1</v>
      </c>
      <c r="G22" s="46"/>
      <c r="H22" s="45">
        <v>1</v>
      </c>
      <c r="I22" s="45">
        <v>1</v>
      </c>
      <c r="J22" s="48"/>
    </row>
    <row r="23" spans="2:10" ht="15.75" x14ac:dyDescent="0.25">
      <c r="B23" s="121"/>
      <c r="C23" s="44" t="s">
        <v>898</v>
      </c>
      <c r="D23" s="45">
        <v>2</v>
      </c>
      <c r="E23" s="46"/>
      <c r="F23" s="45">
        <v>1</v>
      </c>
      <c r="G23" s="45">
        <v>1</v>
      </c>
      <c r="H23" s="46"/>
      <c r="I23" s="46"/>
      <c r="J23" s="48"/>
    </row>
    <row r="24" spans="2:10" ht="15.75" x14ac:dyDescent="0.25">
      <c r="B24" s="122" t="s">
        <v>915</v>
      </c>
      <c r="C24" s="123"/>
      <c r="D24" s="49">
        <f>SUM(D18:D23)</f>
        <v>132</v>
      </c>
      <c r="E24" s="49">
        <f>SUM(E18:E23)</f>
        <v>17</v>
      </c>
      <c r="F24" s="49">
        <f t="shared" ref="F24:J24" si="2">SUM(F18:F23)</f>
        <v>63</v>
      </c>
      <c r="G24" s="49">
        <f t="shared" si="2"/>
        <v>30</v>
      </c>
      <c r="H24" s="49">
        <f t="shared" si="2"/>
        <v>17</v>
      </c>
      <c r="I24" s="49">
        <f t="shared" si="2"/>
        <v>3</v>
      </c>
      <c r="J24" s="50">
        <f t="shared" si="2"/>
        <v>2</v>
      </c>
    </row>
    <row r="25" spans="2:10" ht="15.75" x14ac:dyDescent="0.25">
      <c r="B25" s="40"/>
      <c r="C25" s="31"/>
      <c r="D25" s="39"/>
      <c r="E25" s="39"/>
      <c r="F25" s="39"/>
      <c r="G25" s="39"/>
      <c r="H25" s="39"/>
      <c r="I25" s="39"/>
      <c r="J25" s="39"/>
    </row>
    <row r="26" spans="2:10" ht="15.75" x14ac:dyDescent="0.25">
      <c r="B26" s="124" t="s">
        <v>916</v>
      </c>
      <c r="C26" s="125"/>
      <c r="D26" s="55">
        <f>+D11+D16+D24</f>
        <v>426</v>
      </c>
      <c r="E26" s="55">
        <f>+E11+E16+E24</f>
        <v>35</v>
      </c>
      <c r="F26" s="55">
        <f t="shared" ref="F26:J26" si="3">+F11+F16+F24</f>
        <v>217</v>
      </c>
      <c r="G26" s="55">
        <f t="shared" si="3"/>
        <v>81</v>
      </c>
      <c r="H26" s="55">
        <f t="shared" si="3"/>
        <v>81</v>
      </c>
      <c r="I26" s="55">
        <f t="shared" si="3"/>
        <v>6</v>
      </c>
      <c r="J26" s="56">
        <f t="shared" si="3"/>
        <v>6</v>
      </c>
    </row>
  </sheetData>
  <sortState xmlns:xlrd2="http://schemas.microsoft.com/office/spreadsheetml/2017/richdata2" ref="C18:D23">
    <sortCondition descending="1" ref="D18:D23"/>
  </sortState>
  <mergeCells count="11">
    <mergeCell ref="B24:C24"/>
    <mergeCell ref="B26:C26"/>
    <mergeCell ref="B2:B3"/>
    <mergeCell ref="C2:C3"/>
    <mergeCell ref="D2:D3"/>
    <mergeCell ref="E2:J2"/>
    <mergeCell ref="B4:B10"/>
    <mergeCell ref="B13:B15"/>
    <mergeCell ref="B18:B23"/>
    <mergeCell ref="B11:C11"/>
    <mergeCell ref="B16:C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2D99-48A2-4C5E-8B38-B7AFEC8A59EE}">
  <dimension ref="A3:K22"/>
  <sheetViews>
    <sheetView workbookViewId="0">
      <selection activeCell="I12" sqref="I12"/>
    </sheetView>
  </sheetViews>
  <sheetFormatPr baseColWidth="10" defaultRowHeight="15" x14ac:dyDescent="0.25"/>
  <cols>
    <col min="4" max="4" width="26" bestFit="1" customWidth="1"/>
    <col min="5" max="5" width="14.5703125" customWidth="1"/>
    <col min="6" max="6" width="35.85546875" customWidth="1"/>
  </cols>
  <sheetData>
    <row r="3" spans="1:11" ht="18.75" x14ac:dyDescent="0.3">
      <c r="A3" s="90" t="s">
        <v>2728</v>
      </c>
      <c r="J3" t="s">
        <v>1</v>
      </c>
      <c r="K3" t="s">
        <v>2744</v>
      </c>
    </row>
    <row r="4" spans="1:11" x14ac:dyDescent="0.25">
      <c r="A4" s="92" t="s">
        <v>2725</v>
      </c>
      <c r="B4" s="92" t="s">
        <v>2724</v>
      </c>
      <c r="C4" s="92" t="s">
        <v>2723</v>
      </c>
      <c r="D4" s="92" t="s">
        <v>2722</v>
      </c>
      <c r="E4" s="92" t="s">
        <v>2721</v>
      </c>
      <c r="F4" s="92" t="s">
        <v>2720</v>
      </c>
      <c r="J4" s="95" t="s">
        <v>2087</v>
      </c>
      <c r="K4" t="s">
        <v>910</v>
      </c>
    </row>
    <row r="5" spans="1:11" ht="30.75" customHeight="1" x14ac:dyDescent="0.25">
      <c r="A5" s="88" t="s">
        <v>72</v>
      </c>
      <c r="B5" s="88" t="s">
        <v>1118</v>
      </c>
      <c r="C5" s="88">
        <v>20543</v>
      </c>
      <c r="D5" s="94" t="s">
        <v>28</v>
      </c>
      <c r="E5" s="87" t="s">
        <v>2717</v>
      </c>
      <c r="F5" s="89" t="s">
        <v>2727</v>
      </c>
      <c r="J5" t="s">
        <v>1325</v>
      </c>
      <c r="K5" t="s">
        <v>911</v>
      </c>
    </row>
    <row r="6" spans="1:11" x14ac:dyDescent="0.25">
      <c r="J6" s="95" t="s">
        <v>1753</v>
      </c>
      <c r="K6" t="s">
        <v>910</v>
      </c>
    </row>
    <row r="7" spans="1:11" x14ac:dyDescent="0.25">
      <c r="J7" t="s">
        <v>2657</v>
      </c>
      <c r="K7" t="s">
        <v>911</v>
      </c>
    </row>
    <row r="8" spans="1:11" ht="18.75" x14ac:dyDescent="0.3">
      <c r="A8" s="90" t="s">
        <v>2729</v>
      </c>
      <c r="J8" t="s">
        <v>1109</v>
      </c>
      <c r="K8" t="s">
        <v>911</v>
      </c>
    </row>
    <row r="9" spans="1:11" x14ac:dyDescent="0.25">
      <c r="A9" s="92" t="s">
        <v>2725</v>
      </c>
      <c r="B9" s="92" t="s">
        <v>2724</v>
      </c>
      <c r="C9" s="92" t="s">
        <v>2723</v>
      </c>
      <c r="D9" s="92" t="s">
        <v>2722</v>
      </c>
      <c r="E9" s="92" t="s">
        <v>2721</v>
      </c>
      <c r="F9" s="92" t="s">
        <v>2720</v>
      </c>
      <c r="J9" s="95" t="s">
        <v>1125</v>
      </c>
      <c r="K9" t="s">
        <v>910</v>
      </c>
    </row>
    <row r="10" spans="1:11" ht="30.75" customHeight="1" x14ac:dyDescent="0.25">
      <c r="A10" s="87" t="s">
        <v>1154</v>
      </c>
      <c r="B10" s="87" t="s">
        <v>1118</v>
      </c>
      <c r="C10" s="87">
        <v>17717</v>
      </c>
      <c r="D10" s="87" t="s">
        <v>2369</v>
      </c>
      <c r="E10" s="87" t="s">
        <v>2719</v>
      </c>
      <c r="F10" s="89" t="s">
        <v>2726</v>
      </c>
      <c r="J10" t="s">
        <v>1088</v>
      </c>
      <c r="K10" t="s">
        <v>911</v>
      </c>
    </row>
    <row r="11" spans="1:11" ht="30.75" customHeight="1" x14ac:dyDescent="0.25">
      <c r="A11" s="87" t="s">
        <v>1319</v>
      </c>
      <c r="B11" s="87" t="s">
        <v>1118</v>
      </c>
      <c r="C11" s="87">
        <v>4779</v>
      </c>
      <c r="D11" s="87" t="s">
        <v>2473</v>
      </c>
      <c r="E11" s="87" t="s">
        <v>2718</v>
      </c>
      <c r="F11" s="93"/>
      <c r="J11" t="s">
        <v>1116</v>
      </c>
      <c r="K11" t="s">
        <v>912</v>
      </c>
    </row>
    <row r="12" spans="1:11" ht="30.75" customHeight="1" x14ac:dyDescent="0.25">
      <c r="A12" s="87" t="s">
        <v>1154</v>
      </c>
      <c r="B12" s="87" t="s">
        <v>1090</v>
      </c>
      <c r="C12" s="87">
        <v>5243</v>
      </c>
      <c r="D12" s="87" t="s">
        <v>2669</v>
      </c>
      <c r="E12" s="87" t="s">
        <v>2719</v>
      </c>
      <c r="F12" s="93"/>
      <c r="J12" t="s">
        <v>1521</v>
      </c>
      <c r="K12" t="s">
        <v>911</v>
      </c>
    </row>
    <row r="13" spans="1:11" x14ac:dyDescent="0.25">
      <c r="J13" t="s">
        <v>1563</v>
      </c>
      <c r="K13" t="s">
        <v>912</v>
      </c>
    </row>
    <row r="14" spans="1:11" x14ac:dyDescent="0.25">
      <c r="J14" t="s">
        <v>1408</v>
      </c>
      <c r="K14" t="s">
        <v>911</v>
      </c>
    </row>
    <row r="15" spans="1:11" x14ac:dyDescent="0.25">
      <c r="J15" t="s">
        <v>1282</v>
      </c>
      <c r="K15" t="s">
        <v>911</v>
      </c>
    </row>
    <row r="16" spans="1:11" x14ac:dyDescent="0.25">
      <c r="A16" t="s">
        <v>2730</v>
      </c>
      <c r="B16">
        <v>427</v>
      </c>
      <c r="C16">
        <f>B16-1+3</f>
        <v>429</v>
      </c>
      <c r="J16" s="95" t="s">
        <v>1319</v>
      </c>
      <c r="K16" t="s">
        <v>910</v>
      </c>
    </row>
    <row r="17" spans="1:11" x14ac:dyDescent="0.25">
      <c r="A17" t="s">
        <v>2731</v>
      </c>
      <c r="B17">
        <v>426</v>
      </c>
      <c r="C17">
        <f>B17-1+3</f>
        <v>428</v>
      </c>
      <c r="J17" s="95" t="s">
        <v>1154</v>
      </c>
      <c r="K17" t="s">
        <v>910</v>
      </c>
    </row>
    <row r="18" spans="1:11" x14ac:dyDescent="0.25">
      <c r="J18" t="s">
        <v>1131</v>
      </c>
      <c r="K18" t="s">
        <v>911</v>
      </c>
    </row>
    <row r="19" spans="1:11" x14ac:dyDescent="0.25">
      <c r="J19" t="s">
        <v>1175</v>
      </c>
      <c r="K19" t="s">
        <v>912</v>
      </c>
    </row>
    <row r="20" spans="1:11" x14ac:dyDescent="0.25">
      <c r="J20" s="95" t="s">
        <v>1231</v>
      </c>
      <c r="K20" t="s">
        <v>910</v>
      </c>
    </row>
    <row r="21" spans="1:11" x14ac:dyDescent="0.25">
      <c r="A21" t="s">
        <v>2732</v>
      </c>
      <c r="J21" s="95" t="s">
        <v>1101</v>
      </c>
      <c r="K21" t="s">
        <v>910</v>
      </c>
    </row>
    <row r="22" spans="1:11" x14ac:dyDescent="0.25">
      <c r="J22" t="s">
        <v>1627</v>
      </c>
      <c r="K22" t="s">
        <v>910</v>
      </c>
    </row>
  </sheetData>
  <sortState xmlns:xlrd2="http://schemas.microsoft.com/office/spreadsheetml/2017/richdata2" ref="J4:J22">
    <sortCondition ref="J4:J2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B9F8-C705-4392-BF29-91125E09914F}">
  <sheetPr filterMode="1"/>
  <dimension ref="A1:J428"/>
  <sheetViews>
    <sheetView workbookViewId="0">
      <selection activeCell="F192" sqref="F192"/>
    </sheetView>
  </sheetViews>
  <sheetFormatPr baseColWidth="10" defaultRowHeight="15" x14ac:dyDescent="0.25"/>
  <sheetData>
    <row r="1" spans="1:10" x14ac:dyDescent="0.25">
      <c r="A1" t="s">
        <v>2746</v>
      </c>
      <c r="B1" t="s">
        <v>2747</v>
      </c>
      <c r="C1" t="s">
        <v>2725</v>
      </c>
      <c r="D1" t="s">
        <v>2748</v>
      </c>
      <c r="E1" t="s">
        <v>2723</v>
      </c>
      <c r="F1" t="s">
        <v>2722</v>
      </c>
      <c r="G1" t="s">
        <v>2721</v>
      </c>
      <c r="H1" t="s">
        <v>2749</v>
      </c>
      <c r="I1" s="126" t="s">
        <v>2750</v>
      </c>
      <c r="J1" s="126" t="s">
        <v>2751</v>
      </c>
    </row>
    <row r="2" spans="1:10" hidden="1" x14ac:dyDescent="0.25">
      <c r="A2">
        <v>30</v>
      </c>
      <c r="B2" t="s">
        <v>1090</v>
      </c>
      <c r="C2" t="s">
        <v>1088</v>
      </c>
      <c r="D2" t="s">
        <v>911</v>
      </c>
      <c r="E2">
        <v>5064</v>
      </c>
      <c r="F2" t="s">
        <v>416</v>
      </c>
      <c r="G2">
        <v>25</v>
      </c>
      <c r="H2" t="s">
        <v>2752</v>
      </c>
      <c r="I2">
        <v>30</v>
      </c>
      <c r="J2">
        <v>1</v>
      </c>
    </row>
    <row r="3" spans="1:10" hidden="1" x14ac:dyDescent="0.25">
      <c r="A3">
        <v>1</v>
      </c>
      <c r="B3" t="s">
        <v>1090</v>
      </c>
      <c r="C3" t="s">
        <v>1101</v>
      </c>
      <c r="D3" t="s">
        <v>910</v>
      </c>
      <c r="E3">
        <v>1099</v>
      </c>
      <c r="F3" t="s">
        <v>843</v>
      </c>
      <c r="G3">
        <v>35</v>
      </c>
      <c r="H3" t="s">
        <v>2752</v>
      </c>
      <c r="I3">
        <v>1</v>
      </c>
      <c r="J3">
        <v>1</v>
      </c>
    </row>
    <row r="4" spans="1:10" hidden="1" x14ac:dyDescent="0.25">
      <c r="A4">
        <v>15</v>
      </c>
      <c r="B4" t="s">
        <v>1090</v>
      </c>
      <c r="C4" t="s">
        <v>1109</v>
      </c>
      <c r="D4" t="s">
        <v>911</v>
      </c>
      <c r="E4">
        <v>5491</v>
      </c>
      <c r="F4" t="s">
        <v>400</v>
      </c>
      <c r="G4">
        <v>25</v>
      </c>
      <c r="H4" t="s">
        <v>2752</v>
      </c>
      <c r="I4">
        <v>15</v>
      </c>
      <c r="J4">
        <v>1</v>
      </c>
    </row>
    <row r="5" spans="1:10" hidden="1" x14ac:dyDescent="0.25">
      <c r="A5" s="127">
        <v>7</v>
      </c>
      <c r="B5" t="s">
        <v>1118</v>
      </c>
      <c r="C5" t="s">
        <v>1116</v>
      </c>
      <c r="D5" t="s">
        <v>912</v>
      </c>
      <c r="E5">
        <v>16</v>
      </c>
      <c r="F5" t="s">
        <v>703</v>
      </c>
      <c r="G5">
        <v>35</v>
      </c>
      <c r="H5" t="s">
        <v>2752</v>
      </c>
      <c r="I5">
        <v>0</v>
      </c>
      <c r="J5">
        <v>1</v>
      </c>
    </row>
    <row r="6" spans="1:10" hidden="1" x14ac:dyDescent="0.25">
      <c r="A6" s="127">
        <v>10</v>
      </c>
      <c r="B6" t="s">
        <v>1118</v>
      </c>
      <c r="C6" t="s">
        <v>1125</v>
      </c>
      <c r="D6" t="s">
        <v>910</v>
      </c>
      <c r="E6">
        <v>23</v>
      </c>
      <c r="F6" t="s">
        <v>106</v>
      </c>
      <c r="G6">
        <v>25</v>
      </c>
      <c r="H6" t="s">
        <v>2752</v>
      </c>
      <c r="I6">
        <v>0</v>
      </c>
      <c r="J6">
        <v>1</v>
      </c>
    </row>
    <row r="7" spans="1:10" hidden="1" x14ac:dyDescent="0.25">
      <c r="A7" s="127">
        <v>51</v>
      </c>
      <c r="B7" t="s">
        <v>1118</v>
      </c>
      <c r="C7" t="s">
        <v>1131</v>
      </c>
      <c r="D7" t="s">
        <v>911</v>
      </c>
      <c r="E7">
        <v>45</v>
      </c>
      <c r="F7" t="s">
        <v>627</v>
      </c>
      <c r="G7">
        <v>30</v>
      </c>
      <c r="H7" t="s">
        <v>2752</v>
      </c>
      <c r="I7">
        <v>0</v>
      </c>
      <c r="J7">
        <v>1</v>
      </c>
    </row>
    <row r="8" spans="1:10" hidden="1" x14ac:dyDescent="0.25">
      <c r="A8">
        <v>74</v>
      </c>
      <c r="B8" t="s">
        <v>1090</v>
      </c>
      <c r="C8" t="s">
        <v>1131</v>
      </c>
      <c r="D8" t="s">
        <v>911</v>
      </c>
      <c r="E8">
        <v>5065</v>
      </c>
      <c r="F8" t="s">
        <v>452</v>
      </c>
      <c r="G8">
        <v>25</v>
      </c>
      <c r="H8" t="s">
        <v>2752</v>
      </c>
      <c r="I8">
        <v>74</v>
      </c>
      <c r="J8">
        <v>1</v>
      </c>
    </row>
    <row r="9" spans="1:10" hidden="1" x14ac:dyDescent="0.25">
      <c r="A9" s="127">
        <v>52</v>
      </c>
      <c r="B9" t="s">
        <v>1118</v>
      </c>
      <c r="C9" t="s">
        <v>1131</v>
      </c>
      <c r="D9" t="s">
        <v>911</v>
      </c>
      <c r="E9">
        <v>56</v>
      </c>
      <c r="F9" t="s">
        <v>2734</v>
      </c>
      <c r="G9">
        <v>30</v>
      </c>
      <c r="H9" t="s">
        <v>2752</v>
      </c>
      <c r="I9">
        <v>0</v>
      </c>
      <c r="J9">
        <v>1</v>
      </c>
    </row>
    <row r="10" spans="1:10" hidden="1" x14ac:dyDescent="0.25">
      <c r="A10" s="127">
        <v>21</v>
      </c>
      <c r="B10" t="s">
        <v>1118</v>
      </c>
      <c r="C10" t="s">
        <v>1125</v>
      </c>
      <c r="D10" t="s">
        <v>910</v>
      </c>
      <c r="E10">
        <v>62</v>
      </c>
      <c r="F10" t="s">
        <v>569</v>
      </c>
      <c r="G10">
        <v>30</v>
      </c>
      <c r="H10" t="s">
        <v>2752</v>
      </c>
      <c r="I10">
        <v>0</v>
      </c>
      <c r="J10">
        <v>1</v>
      </c>
    </row>
    <row r="11" spans="1:10" hidden="1" x14ac:dyDescent="0.25">
      <c r="A11" s="127">
        <v>1</v>
      </c>
      <c r="B11" t="s">
        <v>1118</v>
      </c>
      <c r="C11" t="s">
        <v>1109</v>
      </c>
      <c r="D11" t="s">
        <v>911</v>
      </c>
      <c r="E11">
        <v>71</v>
      </c>
      <c r="F11" t="s">
        <v>691</v>
      </c>
      <c r="G11">
        <v>35</v>
      </c>
      <c r="H11" t="s">
        <v>2752</v>
      </c>
      <c r="I11">
        <v>0</v>
      </c>
      <c r="J11">
        <v>1</v>
      </c>
    </row>
    <row r="12" spans="1:10" hidden="1" x14ac:dyDescent="0.25">
      <c r="A12">
        <v>6</v>
      </c>
      <c r="B12" t="s">
        <v>1090</v>
      </c>
      <c r="C12" t="s">
        <v>1154</v>
      </c>
      <c r="D12" t="s">
        <v>910</v>
      </c>
      <c r="E12">
        <v>77</v>
      </c>
      <c r="F12" t="s">
        <v>2735</v>
      </c>
      <c r="G12">
        <v>20</v>
      </c>
      <c r="H12" t="s">
        <v>2752</v>
      </c>
      <c r="I12">
        <v>5</v>
      </c>
      <c r="J12">
        <v>1</v>
      </c>
    </row>
    <row r="13" spans="1:10" hidden="1" x14ac:dyDescent="0.25">
      <c r="A13" s="127">
        <v>16</v>
      </c>
      <c r="B13" t="s">
        <v>1118</v>
      </c>
      <c r="C13" t="s">
        <v>1116</v>
      </c>
      <c r="D13" t="s">
        <v>912</v>
      </c>
      <c r="E13">
        <v>92</v>
      </c>
      <c r="F13" t="s">
        <v>559</v>
      </c>
      <c r="G13">
        <v>30</v>
      </c>
      <c r="H13" t="s">
        <v>2752</v>
      </c>
      <c r="I13">
        <v>0</v>
      </c>
      <c r="J13">
        <v>1</v>
      </c>
    </row>
    <row r="14" spans="1:10" hidden="1" x14ac:dyDescent="0.25">
      <c r="A14" s="127">
        <v>66</v>
      </c>
      <c r="B14" t="s">
        <v>1118</v>
      </c>
      <c r="C14" t="s">
        <v>1131</v>
      </c>
      <c r="D14" t="s">
        <v>911</v>
      </c>
      <c r="E14">
        <v>94</v>
      </c>
      <c r="F14" t="s">
        <v>221</v>
      </c>
      <c r="G14">
        <v>25</v>
      </c>
      <c r="H14" t="s">
        <v>2752</v>
      </c>
      <c r="I14">
        <v>0</v>
      </c>
      <c r="J14">
        <v>1</v>
      </c>
    </row>
    <row r="15" spans="1:10" hidden="1" x14ac:dyDescent="0.25">
      <c r="A15" s="127">
        <v>11</v>
      </c>
      <c r="B15" t="s">
        <v>1118</v>
      </c>
      <c r="C15" t="s">
        <v>1125</v>
      </c>
      <c r="D15" t="s">
        <v>910</v>
      </c>
      <c r="E15">
        <v>116</v>
      </c>
      <c r="F15" t="s">
        <v>108</v>
      </c>
      <c r="G15">
        <v>25</v>
      </c>
      <c r="H15" t="s">
        <v>2752</v>
      </c>
      <c r="I15">
        <v>0</v>
      </c>
      <c r="J15">
        <v>1</v>
      </c>
    </row>
    <row r="16" spans="1:10" hidden="1" x14ac:dyDescent="0.25">
      <c r="A16" s="127">
        <v>39</v>
      </c>
      <c r="B16" t="s">
        <v>1118</v>
      </c>
      <c r="C16" t="s">
        <v>1154</v>
      </c>
      <c r="D16" t="s">
        <v>910</v>
      </c>
      <c r="E16">
        <v>126</v>
      </c>
      <c r="F16" t="s">
        <v>168</v>
      </c>
      <c r="G16">
        <v>25</v>
      </c>
      <c r="H16" t="s">
        <v>2752</v>
      </c>
      <c r="I16">
        <v>0</v>
      </c>
      <c r="J16">
        <v>1</v>
      </c>
    </row>
    <row r="17" spans="1:10" hidden="1" x14ac:dyDescent="0.25">
      <c r="A17">
        <v>11</v>
      </c>
      <c r="B17" t="s">
        <v>1090</v>
      </c>
      <c r="C17" t="s">
        <v>1175</v>
      </c>
      <c r="D17" t="s">
        <v>912</v>
      </c>
      <c r="E17">
        <v>5073</v>
      </c>
      <c r="F17" t="s">
        <v>689</v>
      </c>
      <c r="G17">
        <v>30</v>
      </c>
      <c r="H17" t="s">
        <v>2752</v>
      </c>
      <c r="I17">
        <v>13</v>
      </c>
      <c r="J17">
        <v>1</v>
      </c>
    </row>
    <row r="18" spans="1:10" hidden="1" x14ac:dyDescent="0.25">
      <c r="A18">
        <v>75</v>
      </c>
      <c r="B18" t="s">
        <v>1090</v>
      </c>
      <c r="C18" t="s">
        <v>1131</v>
      </c>
      <c r="D18" t="s">
        <v>911</v>
      </c>
      <c r="E18">
        <v>5075</v>
      </c>
      <c r="F18" t="s">
        <v>454</v>
      </c>
      <c r="G18">
        <v>25</v>
      </c>
      <c r="H18" t="s">
        <v>2752</v>
      </c>
      <c r="I18">
        <v>75</v>
      </c>
      <c r="J18">
        <v>1</v>
      </c>
    </row>
    <row r="19" spans="1:10" hidden="1" x14ac:dyDescent="0.25">
      <c r="A19">
        <v>70</v>
      </c>
      <c r="B19" t="s">
        <v>1090</v>
      </c>
      <c r="C19" t="s">
        <v>1131</v>
      </c>
      <c r="D19" t="s">
        <v>911</v>
      </c>
      <c r="E19">
        <v>5076</v>
      </c>
      <c r="F19" t="s">
        <v>360</v>
      </c>
      <c r="G19">
        <v>25</v>
      </c>
      <c r="H19" t="s">
        <v>2752</v>
      </c>
      <c r="I19">
        <v>70</v>
      </c>
      <c r="J19">
        <v>1</v>
      </c>
    </row>
    <row r="20" spans="1:10" hidden="1" x14ac:dyDescent="0.25">
      <c r="A20">
        <v>33</v>
      </c>
      <c r="B20" t="s">
        <v>1090</v>
      </c>
      <c r="C20" t="s">
        <v>1116</v>
      </c>
      <c r="D20" t="s">
        <v>912</v>
      </c>
      <c r="E20">
        <v>5080</v>
      </c>
      <c r="F20" t="s">
        <v>316</v>
      </c>
      <c r="G20">
        <v>25</v>
      </c>
      <c r="H20" t="s">
        <v>2752</v>
      </c>
      <c r="I20">
        <v>33</v>
      </c>
      <c r="J20">
        <v>1</v>
      </c>
    </row>
    <row r="21" spans="1:10" hidden="1" x14ac:dyDescent="0.25">
      <c r="A21" s="127">
        <v>37</v>
      </c>
      <c r="B21" t="s">
        <v>1118</v>
      </c>
      <c r="C21" t="s">
        <v>1154</v>
      </c>
      <c r="D21" t="s">
        <v>910</v>
      </c>
      <c r="E21">
        <v>191</v>
      </c>
      <c r="F21" t="s">
        <v>601</v>
      </c>
      <c r="G21">
        <v>30</v>
      </c>
      <c r="H21" t="s">
        <v>2752</v>
      </c>
      <c r="I21">
        <v>0</v>
      </c>
      <c r="J21">
        <v>1</v>
      </c>
    </row>
    <row r="22" spans="1:10" hidden="1" x14ac:dyDescent="0.25">
      <c r="A22" s="127">
        <v>68</v>
      </c>
      <c r="B22" t="s">
        <v>1118</v>
      </c>
      <c r="C22" t="s">
        <v>1101</v>
      </c>
      <c r="D22" t="s">
        <v>910</v>
      </c>
      <c r="E22">
        <v>212</v>
      </c>
      <c r="F22" t="s">
        <v>823</v>
      </c>
      <c r="G22">
        <v>35</v>
      </c>
      <c r="H22" t="s">
        <v>2752</v>
      </c>
      <c r="I22">
        <v>0</v>
      </c>
      <c r="J22">
        <v>1</v>
      </c>
    </row>
    <row r="23" spans="1:10" hidden="1" x14ac:dyDescent="0.25">
      <c r="A23" s="127">
        <v>53</v>
      </c>
      <c r="B23" t="s">
        <v>1118</v>
      </c>
      <c r="C23" t="s">
        <v>1131</v>
      </c>
      <c r="D23" t="s">
        <v>911</v>
      </c>
      <c r="E23">
        <v>236</v>
      </c>
      <c r="F23" t="s">
        <v>631</v>
      </c>
      <c r="G23">
        <v>30</v>
      </c>
      <c r="H23" t="s">
        <v>2752</v>
      </c>
      <c r="I23">
        <v>0</v>
      </c>
      <c r="J23">
        <v>1</v>
      </c>
    </row>
    <row r="24" spans="1:10" hidden="1" x14ac:dyDescent="0.25">
      <c r="A24">
        <v>8</v>
      </c>
      <c r="B24" t="s">
        <v>1090</v>
      </c>
      <c r="C24" t="s">
        <v>1109</v>
      </c>
      <c r="D24" t="s">
        <v>911</v>
      </c>
      <c r="E24">
        <v>5082</v>
      </c>
      <c r="F24" t="s">
        <v>386</v>
      </c>
      <c r="G24">
        <v>25</v>
      </c>
      <c r="H24" t="s">
        <v>2752</v>
      </c>
      <c r="I24">
        <v>8</v>
      </c>
      <c r="J24">
        <v>1</v>
      </c>
    </row>
    <row r="25" spans="1:10" hidden="1" x14ac:dyDescent="0.25">
      <c r="A25" s="127">
        <v>36</v>
      </c>
      <c r="B25" t="s">
        <v>1118</v>
      </c>
      <c r="C25" t="s">
        <v>1154</v>
      </c>
      <c r="D25" t="s">
        <v>910</v>
      </c>
      <c r="E25">
        <v>266</v>
      </c>
      <c r="F25" t="s">
        <v>760</v>
      </c>
      <c r="G25">
        <v>35</v>
      </c>
      <c r="H25" t="s">
        <v>2752</v>
      </c>
      <c r="I25">
        <v>0</v>
      </c>
      <c r="J25">
        <v>1</v>
      </c>
    </row>
    <row r="26" spans="1:10" hidden="1" x14ac:dyDescent="0.25">
      <c r="A26" s="127">
        <v>37</v>
      </c>
      <c r="B26" t="s">
        <v>1118</v>
      </c>
      <c r="C26" t="s">
        <v>1154</v>
      </c>
      <c r="D26" t="s">
        <v>910</v>
      </c>
      <c r="E26">
        <v>278</v>
      </c>
      <c r="F26" t="s">
        <v>762</v>
      </c>
      <c r="G26">
        <v>35</v>
      </c>
      <c r="H26" t="s">
        <v>2752</v>
      </c>
      <c r="I26">
        <v>0</v>
      </c>
      <c r="J26">
        <v>1</v>
      </c>
    </row>
    <row r="27" spans="1:10" hidden="1" x14ac:dyDescent="0.25">
      <c r="A27" s="127">
        <v>75</v>
      </c>
      <c r="B27" t="s">
        <v>1118</v>
      </c>
      <c r="C27" t="s">
        <v>1175</v>
      </c>
      <c r="D27" t="s">
        <v>912</v>
      </c>
      <c r="E27">
        <v>288</v>
      </c>
      <c r="F27" t="s">
        <v>239</v>
      </c>
      <c r="G27">
        <v>25</v>
      </c>
      <c r="H27" t="s">
        <v>2752</v>
      </c>
      <c r="I27">
        <v>0</v>
      </c>
      <c r="J27">
        <v>1</v>
      </c>
    </row>
    <row r="28" spans="1:10" hidden="1" x14ac:dyDescent="0.25">
      <c r="A28" s="127">
        <v>95</v>
      </c>
      <c r="B28" t="s">
        <v>1118</v>
      </c>
      <c r="C28" t="s">
        <v>1101</v>
      </c>
      <c r="D28" t="s">
        <v>910</v>
      </c>
      <c r="E28">
        <v>5084</v>
      </c>
      <c r="F28" t="s">
        <v>279</v>
      </c>
      <c r="G28">
        <v>25</v>
      </c>
      <c r="H28" t="s">
        <v>2752</v>
      </c>
      <c r="I28">
        <v>0</v>
      </c>
      <c r="J28">
        <v>1</v>
      </c>
    </row>
    <row r="29" spans="1:10" hidden="1" x14ac:dyDescent="0.25">
      <c r="A29">
        <v>104</v>
      </c>
      <c r="B29" t="s">
        <v>1090</v>
      </c>
      <c r="C29" t="s">
        <v>1231</v>
      </c>
      <c r="D29" t="s">
        <v>910</v>
      </c>
      <c r="E29">
        <v>5085</v>
      </c>
      <c r="F29" t="s">
        <v>511</v>
      </c>
      <c r="G29">
        <v>25</v>
      </c>
      <c r="H29" t="s">
        <v>2752</v>
      </c>
      <c r="I29">
        <v>107</v>
      </c>
      <c r="J29">
        <v>1</v>
      </c>
    </row>
    <row r="30" spans="1:10" hidden="1" x14ac:dyDescent="0.25">
      <c r="A30">
        <v>112</v>
      </c>
      <c r="B30" t="s">
        <v>1090</v>
      </c>
      <c r="C30" t="s">
        <v>1101</v>
      </c>
      <c r="D30" t="s">
        <v>910</v>
      </c>
      <c r="E30">
        <v>5087</v>
      </c>
      <c r="F30" t="s">
        <v>521</v>
      </c>
      <c r="G30">
        <v>25</v>
      </c>
      <c r="H30" t="s">
        <v>2752</v>
      </c>
      <c r="I30">
        <v>116</v>
      </c>
      <c r="J30">
        <v>1</v>
      </c>
    </row>
    <row r="31" spans="1:10" hidden="1" x14ac:dyDescent="0.25">
      <c r="A31" s="127">
        <v>56</v>
      </c>
      <c r="B31" t="s">
        <v>1118</v>
      </c>
      <c r="C31" t="s">
        <v>1131</v>
      </c>
      <c r="D31" t="s">
        <v>911</v>
      </c>
      <c r="E31">
        <v>329</v>
      </c>
      <c r="F31" t="s">
        <v>637</v>
      </c>
      <c r="G31">
        <v>30</v>
      </c>
      <c r="H31" t="s">
        <v>2752</v>
      </c>
      <c r="I31">
        <v>0</v>
      </c>
      <c r="J31">
        <v>1</v>
      </c>
    </row>
    <row r="32" spans="1:10" hidden="1" x14ac:dyDescent="0.25">
      <c r="A32" s="127">
        <v>38</v>
      </c>
      <c r="B32" t="s">
        <v>1118</v>
      </c>
      <c r="C32" t="s">
        <v>1154</v>
      </c>
      <c r="D32" t="s">
        <v>910</v>
      </c>
      <c r="E32">
        <v>336</v>
      </c>
      <c r="F32" t="s">
        <v>764</v>
      </c>
      <c r="G32">
        <v>35</v>
      </c>
      <c r="H32" t="s">
        <v>2752</v>
      </c>
      <c r="I32">
        <v>0</v>
      </c>
      <c r="J32">
        <v>1</v>
      </c>
    </row>
    <row r="33" spans="1:10" hidden="1" x14ac:dyDescent="0.25">
      <c r="A33" s="127">
        <v>12</v>
      </c>
      <c r="B33" t="s">
        <v>1118</v>
      </c>
      <c r="C33" t="s">
        <v>1125</v>
      </c>
      <c r="D33" t="s">
        <v>910</v>
      </c>
      <c r="E33">
        <v>345</v>
      </c>
      <c r="F33" t="s">
        <v>110</v>
      </c>
      <c r="G33">
        <v>25</v>
      </c>
      <c r="H33" t="s">
        <v>2752</v>
      </c>
      <c r="I33">
        <v>0</v>
      </c>
      <c r="J33">
        <v>1</v>
      </c>
    </row>
    <row r="34" spans="1:10" hidden="1" x14ac:dyDescent="0.25">
      <c r="A34">
        <v>3</v>
      </c>
      <c r="B34" t="s">
        <v>1090</v>
      </c>
      <c r="C34" t="s">
        <v>1109</v>
      </c>
      <c r="D34" t="s">
        <v>911</v>
      </c>
      <c r="E34">
        <v>5092</v>
      </c>
      <c r="F34" t="s">
        <v>292</v>
      </c>
      <c r="G34">
        <v>25</v>
      </c>
      <c r="H34" t="s">
        <v>2752</v>
      </c>
      <c r="I34">
        <v>3</v>
      </c>
      <c r="J34">
        <v>1</v>
      </c>
    </row>
    <row r="35" spans="1:10" hidden="1" x14ac:dyDescent="0.25">
      <c r="A35" s="127">
        <v>40</v>
      </c>
      <c r="B35" t="s">
        <v>1118</v>
      </c>
      <c r="C35" t="s">
        <v>1154</v>
      </c>
      <c r="D35" t="s">
        <v>910</v>
      </c>
      <c r="E35">
        <v>363</v>
      </c>
      <c r="F35" t="s">
        <v>170</v>
      </c>
      <c r="G35">
        <v>25</v>
      </c>
      <c r="H35" t="s">
        <v>2752</v>
      </c>
      <c r="I35">
        <v>0</v>
      </c>
      <c r="J35">
        <v>1</v>
      </c>
    </row>
    <row r="36" spans="1:10" hidden="1" x14ac:dyDescent="0.25">
      <c r="A36">
        <v>16</v>
      </c>
      <c r="B36" t="s">
        <v>1090</v>
      </c>
      <c r="C36" t="s">
        <v>1125</v>
      </c>
      <c r="D36" t="s">
        <v>910</v>
      </c>
      <c r="E36">
        <v>5096</v>
      </c>
      <c r="F36" t="s">
        <v>302</v>
      </c>
      <c r="G36">
        <v>25</v>
      </c>
      <c r="H36" t="s">
        <v>2752</v>
      </c>
      <c r="I36">
        <v>16</v>
      </c>
      <c r="J36">
        <v>1</v>
      </c>
    </row>
    <row r="37" spans="1:10" hidden="1" x14ac:dyDescent="0.25">
      <c r="A37">
        <v>113</v>
      </c>
      <c r="B37" t="s">
        <v>1090</v>
      </c>
      <c r="C37" t="s">
        <v>1101</v>
      </c>
      <c r="D37" t="s">
        <v>910</v>
      </c>
      <c r="E37">
        <v>5100</v>
      </c>
      <c r="F37" t="s">
        <v>523</v>
      </c>
      <c r="G37">
        <v>25</v>
      </c>
      <c r="H37" t="s">
        <v>2752</v>
      </c>
      <c r="I37">
        <v>117</v>
      </c>
      <c r="J37">
        <v>1</v>
      </c>
    </row>
    <row r="38" spans="1:10" hidden="1" x14ac:dyDescent="0.25">
      <c r="A38" s="127">
        <v>76</v>
      </c>
      <c r="B38" t="s">
        <v>1118</v>
      </c>
      <c r="C38" t="s">
        <v>1175</v>
      </c>
      <c r="D38" t="s">
        <v>912</v>
      </c>
      <c r="E38">
        <v>428</v>
      </c>
      <c r="F38" t="s">
        <v>241</v>
      </c>
      <c r="G38">
        <v>25</v>
      </c>
      <c r="H38" t="s">
        <v>2752</v>
      </c>
      <c r="I38">
        <v>0</v>
      </c>
      <c r="J38">
        <v>1</v>
      </c>
    </row>
    <row r="39" spans="1:10" hidden="1" x14ac:dyDescent="0.25">
      <c r="A39" s="127">
        <v>38</v>
      </c>
      <c r="B39" t="s">
        <v>1118</v>
      </c>
      <c r="C39" t="s">
        <v>1154</v>
      </c>
      <c r="D39" t="s">
        <v>910</v>
      </c>
      <c r="E39">
        <v>482</v>
      </c>
      <c r="F39" t="s">
        <v>603</v>
      </c>
      <c r="G39">
        <v>30</v>
      </c>
      <c r="H39" t="s">
        <v>2752</v>
      </c>
      <c r="I39">
        <v>0</v>
      </c>
      <c r="J39">
        <v>1</v>
      </c>
    </row>
    <row r="40" spans="1:10" hidden="1" x14ac:dyDescent="0.25">
      <c r="A40">
        <v>58</v>
      </c>
      <c r="B40" t="s">
        <v>1090</v>
      </c>
      <c r="C40" t="s">
        <v>1154</v>
      </c>
      <c r="D40" t="s">
        <v>910</v>
      </c>
      <c r="E40">
        <v>5113</v>
      </c>
      <c r="F40" t="s">
        <v>354</v>
      </c>
      <c r="G40">
        <v>25</v>
      </c>
      <c r="H40" t="s">
        <v>2752</v>
      </c>
      <c r="I40">
        <v>58</v>
      </c>
      <c r="J40">
        <v>1</v>
      </c>
    </row>
    <row r="41" spans="1:10" hidden="1" x14ac:dyDescent="0.25">
      <c r="A41" s="127">
        <v>32</v>
      </c>
      <c r="B41" t="s">
        <v>1118</v>
      </c>
      <c r="C41" t="s">
        <v>1282</v>
      </c>
      <c r="D41" t="s">
        <v>911</v>
      </c>
      <c r="E41">
        <v>514</v>
      </c>
      <c r="F41" t="s">
        <v>591</v>
      </c>
      <c r="G41">
        <v>30</v>
      </c>
      <c r="H41" t="s">
        <v>2752</v>
      </c>
      <c r="I41">
        <v>0</v>
      </c>
      <c r="J41">
        <v>1</v>
      </c>
    </row>
    <row r="42" spans="1:10" hidden="1" x14ac:dyDescent="0.25">
      <c r="A42" s="127">
        <v>96</v>
      </c>
      <c r="B42" t="s">
        <v>1118</v>
      </c>
      <c r="C42" t="s">
        <v>1101</v>
      </c>
      <c r="D42" t="s">
        <v>910</v>
      </c>
      <c r="E42">
        <v>5118</v>
      </c>
      <c r="F42" t="s">
        <v>281</v>
      </c>
      <c r="G42">
        <v>25</v>
      </c>
      <c r="H42" t="s">
        <v>2752</v>
      </c>
      <c r="I42">
        <v>0</v>
      </c>
      <c r="J42">
        <v>1</v>
      </c>
    </row>
    <row r="43" spans="1:10" hidden="1" x14ac:dyDescent="0.25">
      <c r="A43" s="127">
        <v>21</v>
      </c>
      <c r="B43" t="s">
        <v>1118</v>
      </c>
      <c r="C43" t="s">
        <v>1175</v>
      </c>
      <c r="D43" t="s">
        <v>912</v>
      </c>
      <c r="E43">
        <v>523</v>
      </c>
      <c r="F43" t="s">
        <v>52</v>
      </c>
      <c r="G43">
        <v>20</v>
      </c>
      <c r="H43" t="s">
        <v>2752</v>
      </c>
      <c r="I43">
        <v>0</v>
      </c>
      <c r="J43">
        <v>1</v>
      </c>
    </row>
    <row r="44" spans="1:10" hidden="1" x14ac:dyDescent="0.25">
      <c r="A44">
        <v>62</v>
      </c>
      <c r="B44" t="s">
        <v>1090</v>
      </c>
      <c r="C44" t="s">
        <v>1154</v>
      </c>
      <c r="D44" t="s">
        <v>910</v>
      </c>
      <c r="E44">
        <v>5122</v>
      </c>
      <c r="F44" t="s">
        <v>436</v>
      </c>
      <c r="G44">
        <v>25</v>
      </c>
      <c r="H44" t="s">
        <v>2752</v>
      </c>
      <c r="I44">
        <v>62</v>
      </c>
      <c r="J44">
        <v>1</v>
      </c>
    </row>
    <row r="45" spans="1:10" hidden="1" x14ac:dyDescent="0.25">
      <c r="A45">
        <v>17</v>
      </c>
      <c r="B45" t="s">
        <v>1090</v>
      </c>
      <c r="C45" t="s">
        <v>1125</v>
      </c>
      <c r="D45" t="s">
        <v>910</v>
      </c>
      <c r="E45">
        <v>5123</v>
      </c>
      <c r="F45" t="s">
        <v>304</v>
      </c>
      <c r="G45">
        <v>25</v>
      </c>
      <c r="H45" t="s">
        <v>2752</v>
      </c>
      <c r="I45">
        <v>17</v>
      </c>
      <c r="J45">
        <v>1</v>
      </c>
    </row>
    <row r="46" spans="1:10" hidden="1" x14ac:dyDescent="0.25">
      <c r="A46" s="127">
        <v>67</v>
      </c>
      <c r="B46" t="s">
        <v>1118</v>
      </c>
      <c r="C46" t="s">
        <v>1131</v>
      </c>
      <c r="D46" t="s">
        <v>911</v>
      </c>
      <c r="E46">
        <v>585</v>
      </c>
      <c r="F46" t="s">
        <v>223</v>
      </c>
      <c r="G46">
        <v>25</v>
      </c>
      <c r="H46" t="s">
        <v>2752</v>
      </c>
      <c r="I46">
        <v>0</v>
      </c>
      <c r="J46">
        <v>1</v>
      </c>
    </row>
    <row r="47" spans="1:10" hidden="1" x14ac:dyDescent="0.25">
      <c r="A47" s="127">
        <v>41</v>
      </c>
      <c r="B47" t="s">
        <v>1118</v>
      </c>
      <c r="C47" t="s">
        <v>1154</v>
      </c>
      <c r="D47" t="s">
        <v>910</v>
      </c>
      <c r="E47">
        <v>596</v>
      </c>
      <c r="F47" t="s">
        <v>172</v>
      </c>
      <c r="G47">
        <v>25</v>
      </c>
      <c r="H47" t="s">
        <v>2753</v>
      </c>
      <c r="I47">
        <v>0</v>
      </c>
      <c r="J47">
        <v>1</v>
      </c>
    </row>
    <row r="48" spans="1:10" hidden="1" x14ac:dyDescent="0.25">
      <c r="A48" s="127">
        <v>14</v>
      </c>
      <c r="B48" t="s">
        <v>1118</v>
      </c>
      <c r="C48" t="s">
        <v>1125</v>
      </c>
      <c r="D48" t="s">
        <v>910</v>
      </c>
      <c r="E48">
        <v>605</v>
      </c>
      <c r="F48" t="s">
        <v>114</v>
      </c>
      <c r="G48">
        <v>25</v>
      </c>
      <c r="H48" t="s">
        <v>2752</v>
      </c>
      <c r="I48">
        <v>0</v>
      </c>
      <c r="J48">
        <v>1</v>
      </c>
    </row>
    <row r="49" spans="1:10" hidden="1" x14ac:dyDescent="0.25">
      <c r="A49">
        <v>63</v>
      </c>
      <c r="B49" t="s">
        <v>1090</v>
      </c>
      <c r="C49" t="s">
        <v>1154</v>
      </c>
      <c r="D49" t="s">
        <v>910</v>
      </c>
      <c r="E49">
        <v>5126</v>
      </c>
      <c r="F49" t="s">
        <v>438</v>
      </c>
      <c r="G49">
        <v>25</v>
      </c>
      <c r="H49" t="s">
        <v>2752</v>
      </c>
      <c r="I49">
        <v>63</v>
      </c>
      <c r="J49">
        <v>1</v>
      </c>
    </row>
    <row r="50" spans="1:10" hidden="1" x14ac:dyDescent="0.25">
      <c r="A50">
        <v>53</v>
      </c>
      <c r="B50" t="s">
        <v>1090</v>
      </c>
      <c r="C50" t="s">
        <v>1319</v>
      </c>
      <c r="D50" t="s">
        <v>910</v>
      </c>
      <c r="E50">
        <v>5128</v>
      </c>
      <c r="F50" t="s">
        <v>426</v>
      </c>
      <c r="G50">
        <v>25</v>
      </c>
      <c r="H50" t="s">
        <v>2752</v>
      </c>
      <c r="I50">
        <v>53</v>
      </c>
      <c r="J50">
        <v>1</v>
      </c>
    </row>
    <row r="51" spans="1:10" hidden="1" x14ac:dyDescent="0.25">
      <c r="A51" s="127">
        <v>57</v>
      </c>
      <c r="B51" t="s">
        <v>1118</v>
      </c>
      <c r="C51" t="s">
        <v>1325</v>
      </c>
      <c r="D51" t="s">
        <v>911</v>
      </c>
      <c r="E51">
        <v>672</v>
      </c>
      <c r="F51" t="s">
        <v>639</v>
      </c>
      <c r="G51">
        <v>30</v>
      </c>
      <c r="H51" t="s">
        <v>2752</v>
      </c>
      <c r="I51">
        <v>0</v>
      </c>
      <c r="J51">
        <v>1</v>
      </c>
    </row>
    <row r="52" spans="1:10" hidden="1" x14ac:dyDescent="0.25">
      <c r="A52" s="127">
        <v>22</v>
      </c>
      <c r="B52" t="s">
        <v>1118</v>
      </c>
      <c r="C52" t="s">
        <v>1125</v>
      </c>
      <c r="D52" t="s">
        <v>910</v>
      </c>
      <c r="E52">
        <v>673</v>
      </c>
      <c r="F52" t="s">
        <v>571</v>
      </c>
      <c r="G52">
        <v>30</v>
      </c>
      <c r="H52" t="s">
        <v>2752</v>
      </c>
      <c r="I52">
        <v>0</v>
      </c>
      <c r="J52">
        <v>1</v>
      </c>
    </row>
    <row r="53" spans="1:10" hidden="1" x14ac:dyDescent="0.25">
      <c r="A53">
        <v>77</v>
      </c>
      <c r="B53" t="s">
        <v>1090</v>
      </c>
      <c r="C53" t="s">
        <v>1131</v>
      </c>
      <c r="D53" t="s">
        <v>911</v>
      </c>
      <c r="E53">
        <v>5132</v>
      </c>
      <c r="F53" t="s">
        <v>458</v>
      </c>
      <c r="G53">
        <v>25</v>
      </c>
      <c r="H53" t="s">
        <v>2752</v>
      </c>
      <c r="I53">
        <v>77</v>
      </c>
      <c r="J53">
        <v>1</v>
      </c>
    </row>
    <row r="54" spans="1:10" hidden="1" x14ac:dyDescent="0.25">
      <c r="A54" s="127">
        <v>4</v>
      </c>
      <c r="B54" t="s">
        <v>1118</v>
      </c>
      <c r="C54" t="s">
        <v>1109</v>
      </c>
      <c r="D54" t="s">
        <v>911</v>
      </c>
      <c r="E54">
        <v>683</v>
      </c>
      <c r="F54" t="s">
        <v>535</v>
      </c>
      <c r="G54">
        <v>30</v>
      </c>
      <c r="H54" t="s">
        <v>2752</v>
      </c>
      <c r="I54">
        <v>0</v>
      </c>
      <c r="J54">
        <v>1</v>
      </c>
    </row>
    <row r="55" spans="1:10" hidden="1" x14ac:dyDescent="0.25">
      <c r="A55" s="127">
        <v>23</v>
      </c>
      <c r="B55" t="s">
        <v>1118</v>
      </c>
      <c r="C55" t="s">
        <v>1125</v>
      </c>
      <c r="D55" t="s">
        <v>910</v>
      </c>
      <c r="E55">
        <v>691</v>
      </c>
      <c r="F55" t="s">
        <v>573</v>
      </c>
      <c r="G55">
        <v>30</v>
      </c>
      <c r="H55" t="s">
        <v>2752</v>
      </c>
      <c r="I55">
        <v>0</v>
      </c>
      <c r="J55">
        <v>1</v>
      </c>
    </row>
    <row r="56" spans="1:10" hidden="1" x14ac:dyDescent="0.25">
      <c r="A56">
        <v>2</v>
      </c>
      <c r="B56" t="s">
        <v>1118</v>
      </c>
      <c r="C56" t="s">
        <v>1154</v>
      </c>
      <c r="D56" t="s">
        <v>910</v>
      </c>
      <c r="E56">
        <v>701</v>
      </c>
      <c r="F56" t="s">
        <v>865</v>
      </c>
      <c r="G56">
        <v>45</v>
      </c>
      <c r="H56" t="s">
        <v>2752</v>
      </c>
      <c r="I56">
        <v>2</v>
      </c>
      <c r="J56">
        <v>1</v>
      </c>
    </row>
    <row r="57" spans="1:10" hidden="1" x14ac:dyDescent="0.25">
      <c r="A57" s="127">
        <v>59</v>
      </c>
      <c r="B57" t="s">
        <v>1118</v>
      </c>
      <c r="C57" t="s">
        <v>1131</v>
      </c>
      <c r="D57" t="s">
        <v>911</v>
      </c>
      <c r="E57">
        <v>714</v>
      </c>
      <c r="F57" t="s">
        <v>803</v>
      </c>
      <c r="G57">
        <v>35</v>
      </c>
      <c r="H57" t="s">
        <v>2752</v>
      </c>
      <c r="I57">
        <v>0</v>
      </c>
      <c r="J57">
        <v>1</v>
      </c>
    </row>
    <row r="58" spans="1:10" hidden="1" x14ac:dyDescent="0.25">
      <c r="A58" s="127">
        <v>77</v>
      </c>
      <c r="B58" t="s">
        <v>1118</v>
      </c>
      <c r="C58" t="s">
        <v>1175</v>
      </c>
      <c r="D58" t="s">
        <v>912</v>
      </c>
      <c r="E58">
        <v>730</v>
      </c>
      <c r="F58" t="s">
        <v>243</v>
      </c>
      <c r="G58">
        <v>25</v>
      </c>
      <c r="H58" t="s">
        <v>2752</v>
      </c>
      <c r="I58">
        <v>0</v>
      </c>
      <c r="J58">
        <v>1</v>
      </c>
    </row>
    <row r="59" spans="1:10" hidden="1" x14ac:dyDescent="0.25">
      <c r="A59" s="127">
        <v>62</v>
      </c>
      <c r="B59" t="s">
        <v>1118</v>
      </c>
      <c r="C59" t="s">
        <v>1175</v>
      </c>
      <c r="D59" t="s">
        <v>912</v>
      </c>
      <c r="E59">
        <v>735</v>
      </c>
      <c r="F59" t="s">
        <v>649</v>
      </c>
      <c r="G59">
        <v>30</v>
      </c>
      <c r="H59" t="s">
        <v>2752</v>
      </c>
      <c r="I59">
        <v>0</v>
      </c>
      <c r="J59">
        <v>1</v>
      </c>
    </row>
    <row r="60" spans="1:10" hidden="1" x14ac:dyDescent="0.25">
      <c r="A60" s="127">
        <v>42</v>
      </c>
      <c r="B60" t="s">
        <v>1118</v>
      </c>
      <c r="C60" t="s">
        <v>1154</v>
      </c>
      <c r="D60" t="s">
        <v>910</v>
      </c>
      <c r="E60">
        <v>764</v>
      </c>
      <c r="F60" t="s">
        <v>174</v>
      </c>
      <c r="G60">
        <v>25</v>
      </c>
      <c r="H60" t="s">
        <v>2752</v>
      </c>
      <c r="I60">
        <v>0</v>
      </c>
      <c r="J60">
        <v>1</v>
      </c>
    </row>
    <row r="61" spans="1:10" hidden="1" x14ac:dyDescent="0.25">
      <c r="A61" s="127">
        <v>16</v>
      </c>
      <c r="B61" t="s">
        <v>1118</v>
      </c>
      <c r="C61" t="s">
        <v>1125</v>
      </c>
      <c r="D61" t="s">
        <v>910</v>
      </c>
      <c r="E61">
        <v>781</v>
      </c>
      <c r="F61" t="s">
        <v>721</v>
      </c>
      <c r="G61">
        <v>35</v>
      </c>
      <c r="H61" t="s">
        <v>2752</v>
      </c>
      <c r="I61">
        <v>0</v>
      </c>
      <c r="J61">
        <v>1</v>
      </c>
    </row>
    <row r="62" spans="1:10" hidden="1" x14ac:dyDescent="0.25">
      <c r="A62">
        <v>18</v>
      </c>
      <c r="B62" t="s">
        <v>1090</v>
      </c>
      <c r="C62" t="s">
        <v>1125</v>
      </c>
      <c r="D62" t="s">
        <v>910</v>
      </c>
      <c r="E62">
        <v>5137</v>
      </c>
      <c r="F62" t="s">
        <v>306</v>
      </c>
      <c r="G62">
        <v>25</v>
      </c>
      <c r="H62" t="s">
        <v>2752</v>
      </c>
      <c r="I62">
        <v>18</v>
      </c>
      <c r="J62">
        <v>1</v>
      </c>
    </row>
    <row r="63" spans="1:10" hidden="1" x14ac:dyDescent="0.25">
      <c r="A63" s="127">
        <v>70</v>
      </c>
      <c r="B63" t="s">
        <v>1118</v>
      </c>
      <c r="C63" t="s">
        <v>1131</v>
      </c>
      <c r="D63" t="s">
        <v>911</v>
      </c>
      <c r="E63">
        <v>817</v>
      </c>
      <c r="F63" t="s">
        <v>229</v>
      </c>
      <c r="G63">
        <v>25</v>
      </c>
      <c r="H63" t="s">
        <v>2752</v>
      </c>
      <c r="I63">
        <v>0</v>
      </c>
      <c r="J63">
        <v>1</v>
      </c>
    </row>
    <row r="64" spans="1:10" hidden="1" x14ac:dyDescent="0.25">
      <c r="A64">
        <v>64</v>
      </c>
      <c r="B64" t="s">
        <v>1090</v>
      </c>
      <c r="C64" t="s">
        <v>1154</v>
      </c>
      <c r="D64" t="s">
        <v>910</v>
      </c>
      <c r="E64">
        <v>5138</v>
      </c>
      <c r="F64" t="s">
        <v>440</v>
      </c>
      <c r="G64">
        <v>25</v>
      </c>
      <c r="H64" t="s">
        <v>2752</v>
      </c>
      <c r="I64">
        <v>64</v>
      </c>
      <c r="J64">
        <v>1</v>
      </c>
    </row>
    <row r="65" spans="1:10" hidden="1" x14ac:dyDescent="0.25">
      <c r="A65" s="127">
        <v>78</v>
      </c>
      <c r="B65" t="s">
        <v>1118</v>
      </c>
      <c r="C65" t="s">
        <v>1175</v>
      </c>
      <c r="D65" t="s">
        <v>912</v>
      </c>
      <c r="E65">
        <v>872</v>
      </c>
      <c r="F65" t="s">
        <v>245</v>
      </c>
      <c r="G65">
        <v>25</v>
      </c>
      <c r="H65" t="s">
        <v>2752</v>
      </c>
      <c r="I65">
        <v>0</v>
      </c>
      <c r="J65">
        <v>1</v>
      </c>
    </row>
    <row r="66" spans="1:10" hidden="1" x14ac:dyDescent="0.25">
      <c r="A66">
        <v>32</v>
      </c>
      <c r="B66" t="s">
        <v>1090</v>
      </c>
      <c r="C66" t="s">
        <v>1282</v>
      </c>
      <c r="D66" t="s">
        <v>911</v>
      </c>
      <c r="E66">
        <v>5142</v>
      </c>
      <c r="F66" t="s">
        <v>420</v>
      </c>
      <c r="G66">
        <v>25</v>
      </c>
      <c r="H66" t="s">
        <v>2752</v>
      </c>
      <c r="I66">
        <v>32</v>
      </c>
      <c r="J66">
        <v>1</v>
      </c>
    </row>
    <row r="67" spans="1:10" hidden="1" x14ac:dyDescent="0.25">
      <c r="A67">
        <v>95</v>
      </c>
      <c r="B67" t="s">
        <v>1090</v>
      </c>
      <c r="C67" t="s">
        <v>1175</v>
      </c>
      <c r="D67" t="s">
        <v>912</v>
      </c>
      <c r="E67">
        <v>5143</v>
      </c>
      <c r="F67" t="s">
        <v>495</v>
      </c>
      <c r="G67">
        <v>25</v>
      </c>
      <c r="H67" t="s">
        <v>2752</v>
      </c>
      <c r="I67">
        <v>95</v>
      </c>
      <c r="J67">
        <v>1</v>
      </c>
    </row>
    <row r="68" spans="1:10" hidden="1" x14ac:dyDescent="0.25">
      <c r="A68">
        <v>61</v>
      </c>
      <c r="B68" t="s">
        <v>1090</v>
      </c>
      <c r="C68" t="s">
        <v>1154</v>
      </c>
      <c r="D68" t="s">
        <v>910</v>
      </c>
      <c r="E68">
        <v>909</v>
      </c>
      <c r="F68" t="s">
        <v>434</v>
      </c>
      <c r="G68">
        <v>25</v>
      </c>
      <c r="H68" t="s">
        <v>2752</v>
      </c>
      <c r="I68">
        <v>61</v>
      </c>
      <c r="J68">
        <v>1</v>
      </c>
    </row>
    <row r="69" spans="1:10" hidden="1" x14ac:dyDescent="0.25">
      <c r="A69">
        <v>78</v>
      </c>
      <c r="B69" t="s">
        <v>1090</v>
      </c>
      <c r="C69" t="s">
        <v>1131</v>
      </c>
      <c r="D69" t="s">
        <v>911</v>
      </c>
      <c r="E69">
        <v>5145</v>
      </c>
      <c r="F69" t="s">
        <v>460</v>
      </c>
      <c r="G69">
        <v>25</v>
      </c>
      <c r="H69" t="s">
        <v>2752</v>
      </c>
      <c r="I69">
        <v>78</v>
      </c>
      <c r="J69">
        <v>1</v>
      </c>
    </row>
    <row r="70" spans="1:10" hidden="1" x14ac:dyDescent="0.25">
      <c r="A70">
        <v>65</v>
      </c>
      <c r="B70" t="s">
        <v>1090</v>
      </c>
      <c r="C70" t="s">
        <v>1154</v>
      </c>
      <c r="D70" t="s">
        <v>910</v>
      </c>
      <c r="E70">
        <v>5146</v>
      </c>
      <c r="F70" t="s">
        <v>442</v>
      </c>
      <c r="G70">
        <v>25</v>
      </c>
      <c r="H70" t="s">
        <v>2752</v>
      </c>
      <c r="I70">
        <v>65</v>
      </c>
      <c r="J70">
        <v>1</v>
      </c>
    </row>
    <row r="71" spans="1:10" hidden="1" x14ac:dyDescent="0.25">
      <c r="A71">
        <v>103</v>
      </c>
      <c r="B71" t="s">
        <v>1090</v>
      </c>
      <c r="C71" t="s">
        <v>1408</v>
      </c>
      <c r="D71" t="s">
        <v>911</v>
      </c>
      <c r="E71">
        <v>5147</v>
      </c>
      <c r="F71" t="s">
        <v>368</v>
      </c>
      <c r="G71">
        <v>25</v>
      </c>
      <c r="H71" t="s">
        <v>2752</v>
      </c>
      <c r="I71">
        <v>103</v>
      </c>
      <c r="J71">
        <v>1</v>
      </c>
    </row>
    <row r="72" spans="1:10" hidden="1" x14ac:dyDescent="0.25">
      <c r="A72" s="127">
        <v>68</v>
      </c>
      <c r="B72" t="s">
        <v>1118</v>
      </c>
      <c r="C72" t="s">
        <v>1131</v>
      </c>
      <c r="D72" t="s">
        <v>911</v>
      </c>
      <c r="E72">
        <v>951</v>
      </c>
      <c r="F72" t="s">
        <v>225</v>
      </c>
      <c r="G72">
        <v>25</v>
      </c>
      <c r="H72" t="s">
        <v>2752</v>
      </c>
      <c r="I72">
        <v>0</v>
      </c>
      <c r="J72">
        <v>1</v>
      </c>
    </row>
    <row r="73" spans="1:10" hidden="1" x14ac:dyDescent="0.25">
      <c r="A73" s="127">
        <v>35</v>
      </c>
      <c r="B73" t="s">
        <v>1118</v>
      </c>
      <c r="C73" t="s">
        <v>1319</v>
      </c>
      <c r="D73" t="s">
        <v>910</v>
      </c>
      <c r="E73">
        <v>1016</v>
      </c>
      <c r="F73" t="s">
        <v>158</v>
      </c>
      <c r="G73">
        <v>25</v>
      </c>
      <c r="H73" t="s">
        <v>2752</v>
      </c>
      <c r="I73">
        <v>0</v>
      </c>
      <c r="J73">
        <v>1</v>
      </c>
    </row>
    <row r="74" spans="1:10" hidden="1" x14ac:dyDescent="0.25">
      <c r="A74">
        <v>22</v>
      </c>
      <c r="B74" t="s">
        <v>1090</v>
      </c>
      <c r="C74" t="s">
        <v>1125</v>
      </c>
      <c r="D74" t="s">
        <v>910</v>
      </c>
      <c r="E74">
        <v>5151</v>
      </c>
      <c r="F74" t="s">
        <v>406</v>
      </c>
      <c r="G74">
        <v>25</v>
      </c>
      <c r="H74" t="s">
        <v>2752</v>
      </c>
      <c r="I74">
        <v>22</v>
      </c>
      <c r="J74">
        <v>1</v>
      </c>
    </row>
    <row r="75" spans="1:10" hidden="1" x14ac:dyDescent="0.25">
      <c r="A75" s="127">
        <v>63</v>
      </c>
      <c r="B75" t="s">
        <v>1118</v>
      </c>
      <c r="C75" t="s">
        <v>1175</v>
      </c>
      <c r="D75" t="s">
        <v>912</v>
      </c>
      <c r="E75">
        <v>1033</v>
      </c>
      <c r="F75" t="s">
        <v>651</v>
      </c>
      <c r="G75">
        <v>30</v>
      </c>
      <c r="H75" t="s">
        <v>2752</v>
      </c>
      <c r="I75">
        <v>0</v>
      </c>
      <c r="J75">
        <v>1</v>
      </c>
    </row>
    <row r="76" spans="1:10" hidden="1" x14ac:dyDescent="0.25">
      <c r="A76" s="127">
        <v>36</v>
      </c>
      <c r="B76" t="s">
        <v>1118</v>
      </c>
      <c r="C76" t="s">
        <v>1319</v>
      </c>
      <c r="D76" t="s">
        <v>910</v>
      </c>
      <c r="E76">
        <v>5152</v>
      </c>
      <c r="F76" t="s">
        <v>160</v>
      </c>
      <c r="G76">
        <v>25</v>
      </c>
      <c r="H76" t="s">
        <v>2752</v>
      </c>
      <c r="I76">
        <v>0</v>
      </c>
      <c r="J76">
        <v>1</v>
      </c>
    </row>
    <row r="77" spans="1:10" hidden="1" x14ac:dyDescent="0.25">
      <c r="A77">
        <v>79</v>
      </c>
      <c r="B77" t="s">
        <v>1090</v>
      </c>
      <c r="C77" t="s">
        <v>1131</v>
      </c>
      <c r="D77" t="s">
        <v>911</v>
      </c>
      <c r="E77">
        <v>5153</v>
      </c>
      <c r="F77" t="s">
        <v>462</v>
      </c>
      <c r="G77">
        <v>25</v>
      </c>
      <c r="H77" t="s">
        <v>2752</v>
      </c>
      <c r="I77">
        <v>79</v>
      </c>
      <c r="J77">
        <v>1</v>
      </c>
    </row>
    <row r="78" spans="1:10" hidden="1" x14ac:dyDescent="0.25">
      <c r="A78">
        <v>96</v>
      </c>
      <c r="B78" t="s">
        <v>1090</v>
      </c>
      <c r="C78" t="s">
        <v>1175</v>
      </c>
      <c r="D78" t="s">
        <v>912</v>
      </c>
      <c r="E78">
        <v>5154</v>
      </c>
      <c r="F78" t="s">
        <v>497</v>
      </c>
      <c r="G78">
        <v>25</v>
      </c>
      <c r="H78" t="s">
        <v>2752</v>
      </c>
      <c r="I78">
        <v>96</v>
      </c>
      <c r="J78">
        <v>1</v>
      </c>
    </row>
    <row r="79" spans="1:10" hidden="1" x14ac:dyDescent="0.25">
      <c r="A79" s="127">
        <v>22</v>
      </c>
      <c r="B79" t="s">
        <v>1118</v>
      </c>
      <c r="C79" t="s">
        <v>1175</v>
      </c>
      <c r="D79" t="s">
        <v>912</v>
      </c>
      <c r="E79">
        <v>1063</v>
      </c>
      <c r="F79" t="s">
        <v>54</v>
      </c>
      <c r="G79">
        <v>20</v>
      </c>
      <c r="H79" t="s">
        <v>2752</v>
      </c>
      <c r="I79">
        <v>0</v>
      </c>
      <c r="J79">
        <v>1</v>
      </c>
    </row>
    <row r="80" spans="1:10" hidden="1" x14ac:dyDescent="0.25">
      <c r="A80" s="127">
        <v>25</v>
      </c>
      <c r="B80" t="s">
        <v>1118</v>
      </c>
      <c r="C80" t="s">
        <v>1088</v>
      </c>
      <c r="D80" t="s">
        <v>911</v>
      </c>
      <c r="E80">
        <v>1097</v>
      </c>
      <c r="F80" t="s">
        <v>737</v>
      </c>
      <c r="G80">
        <v>35</v>
      </c>
      <c r="H80" t="s">
        <v>2752</v>
      </c>
      <c r="I80">
        <v>0</v>
      </c>
      <c r="J80">
        <v>1</v>
      </c>
    </row>
    <row r="81" spans="1:10" hidden="1" x14ac:dyDescent="0.25">
      <c r="A81" s="127">
        <v>18</v>
      </c>
      <c r="B81" t="s">
        <v>1118</v>
      </c>
      <c r="C81" t="s">
        <v>1125</v>
      </c>
      <c r="D81" t="s">
        <v>910</v>
      </c>
      <c r="E81">
        <v>1098</v>
      </c>
      <c r="F81" t="s">
        <v>725</v>
      </c>
      <c r="G81">
        <v>35</v>
      </c>
      <c r="H81" t="s">
        <v>2752</v>
      </c>
      <c r="I81">
        <v>0</v>
      </c>
      <c r="J81">
        <v>1</v>
      </c>
    </row>
    <row r="82" spans="1:10" hidden="1" x14ac:dyDescent="0.25">
      <c r="A82" s="127">
        <v>15</v>
      </c>
      <c r="B82" t="s">
        <v>1118</v>
      </c>
      <c r="C82" t="s">
        <v>1131</v>
      </c>
      <c r="D82" t="s">
        <v>911</v>
      </c>
      <c r="E82">
        <v>1100</v>
      </c>
      <c r="F82" t="s">
        <v>40</v>
      </c>
      <c r="G82">
        <v>20</v>
      </c>
      <c r="H82" t="s">
        <v>2752</v>
      </c>
      <c r="I82">
        <v>0</v>
      </c>
      <c r="J82">
        <v>1</v>
      </c>
    </row>
    <row r="83" spans="1:10" hidden="1" x14ac:dyDescent="0.25">
      <c r="A83" s="127">
        <v>54</v>
      </c>
      <c r="B83" t="s">
        <v>1118</v>
      </c>
      <c r="C83" t="s">
        <v>1131</v>
      </c>
      <c r="D83" t="s">
        <v>911</v>
      </c>
      <c r="E83">
        <v>1101</v>
      </c>
      <c r="F83" t="s">
        <v>633</v>
      </c>
      <c r="G83">
        <v>30</v>
      </c>
      <c r="H83" t="s">
        <v>2752</v>
      </c>
      <c r="I83">
        <v>0</v>
      </c>
      <c r="J83">
        <v>1</v>
      </c>
    </row>
    <row r="84" spans="1:10" hidden="1" x14ac:dyDescent="0.25">
      <c r="A84">
        <v>43</v>
      </c>
      <c r="B84" t="s">
        <v>1090</v>
      </c>
      <c r="C84" t="s">
        <v>1319</v>
      </c>
      <c r="D84" t="s">
        <v>910</v>
      </c>
      <c r="E84">
        <v>5158</v>
      </c>
      <c r="F84" t="s">
        <v>334</v>
      </c>
      <c r="G84">
        <v>25</v>
      </c>
      <c r="H84" t="s">
        <v>2752</v>
      </c>
      <c r="I84">
        <v>43</v>
      </c>
      <c r="J84">
        <v>1</v>
      </c>
    </row>
    <row r="85" spans="1:10" hidden="1" x14ac:dyDescent="0.25">
      <c r="A85" s="127">
        <v>15</v>
      </c>
      <c r="B85" t="s">
        <v>1118</v>
      </c>
      <c r="C85" t="s">
        <v>1125</v>
      </c>
      <c r="D85" t="s">
        <v>910</v>
      </c>
      <c r="E85">
        <v>1127</v>
      </c>
      <c r="F85" t="s">
        <v>116</v>
      </c>
      <c r="G85">
        <v>25</v>
      </c>
      <c r="H85" t="s">
        <v>2752</v>
      </c>
      <c r="I85">
        <v>0</v>
      </c>
      <c r="J85">
        <v>1</v>
      </c>
    </row>
    <row r="86" spans="1:10" hidden="1" x14ac:dyDescent="0.25">
      <c r="A86">
        <v>105</v>
      </c>
      <c r="B86" t="s">
        <v>1090</v>
      </c>
      <c r="C86" t="s">
        <v>1231</v>
      </c>
      <c r="D86" t="s">
        <v>910</v>
      </c>
      <c r="E86">
        <v>5162</v>
      </c>
      <c r="F86" t="s">
        <v>371</v>
      </c>
      <c r="G86">
        <v>25</v>
      </c>
      <c r="H86" t="s">
        <v>2752</v>
      </c>
      <c r="I86">
        <v>104</v>
      </c>
      <c r="J86">
        <v>1</v>
      </c>
    </row>
    <row r="87" spans="1:10" hidden="1" x14ac:dyDescent="0.25">
      <c r="A87" s="127">
        <v>64</v>
      </c>
      <c r="B87" t="s">
        <v>1118</v>
      </c>
      <c r="C87" t="s">
        <v>1175</v>
      </c>
      <c r="D87" t="s">
        <v>912</v>
      </c>
      <c r="E87">
        <v>1151</v>
      </c>
      <c r="F87" t="s">
        <v>813</v>
      </c>
      <c r="G87">
        <v>35</v>
      </c>
      <c r="H87" t="s">
        <v>2752</v>
      </c>
      <c r="I87">
        <v>0</v>
      </c>
      <c r="J87">
        <v>1</v>
      </c>
    </row>
    <row r="88" spans="1:10" hidden="1" x14ac:dyDescent="0.25">
      <c r="A88" s="127">
        <v>8</v>
      </c>
      <c r="B88" t="s">
        <v>1118</v>
      </c>
      <c r="C88" t="s">
        <v>1116</v>
      </c>
      <c r="D88" t="s">
        <v>912</v>
      </c>
      <c r="E88">
        <v>1159</v>
      </c>
      <c r="F88" t="s">
        <v>705</v>
      </c>
      <c r="G88">
        <v>35</v>
      </c>
      <c r="H88" t="s">
        <v>2752</v>
      </c>
      <c r="I88">
        <v>0</v>
      </c>
      <c r="J88">
        <v>1</v>
      </c>
    </row>
    <row r="89" spans="1:10" hidden="1" x14ac:dyDescent="0.25">
      <c r="A89">
        <v>66</v>
      </c>
      <c r="B89" t="s">
        <v>1090</v>
      </c>
      <c r="C89" t="s">
        <v>1154</v>
      </c>
      <c r="D89" t="s">
        <v>910</v>
      </c>
      <c r="E89">
        <v>5163</v>
      </c>
      <c r="F89" t="s">
        <v>444</v>
      </c>
      <c r="G89">
        <v>25</v>
      </c>
      <c r="H89" t="s">
        <v>2752</v>
      </c>
      <c r="I89">
        <v>66</v>
      </c>
      <c r="J89">
        <v>1</v>
      </c>
    </row>
    <row r="90" spans="1:10" hidden="1" x14ac:dyDescent="0.25">
      <c r="A90">
        <v>23</v>
      </c>
      <c r="B90" t="s">
        <v>1090</v>
      </c>
      <c r="C90" t="s">
        <v>1125</v>
      </c>
      <c r="D90" t="s">
        <v>910</v>
      </c>
      <c r="E90">
        <v>5166</v>
      </c>
      <c r="F90" t="s">
        <v>408</v>
      </c>
      <c r="G90">
        <v>25</v>
      </c>
      <c r="H90" t="s">
        <v>2752</v>
      </c>
      <c r="I90">
        <v>23</v>
      </c>
      <c r="J90">
        <v>1</v>
      </c>
    </row>
    <row r="91" spans="1:10" hidden="1" x14ac:dyDescent="0.25">
      <c r="A91">
        <v>4</v>
      </c>
      <c r="B91" t="s">
        <v>1090</v>
      </c>
      <c r="C91" t="s">
        <v>1109</v>
      </c>
      <c r="D91" t="s">
        <v>911</v>
      </c>
      <c r="E91">
        <v>5167</v>
      </c>
      <c r="F91" t="s">
        <v>294</v>
      </c>
      <c r="G91">
        <v>25</v>
      </c>
      <c r="H91" t="s">
        <v>2752</v>
      </c>
      <c r="I91">
        <v>4</v>
      </c>
      <c r="J91">
        <v>1</v>
      </c>
    </row>
    <row r="92" spans="1:10" hidden="1" x14ac:dyDescent="0.25">
      <c r="A92" s="127">
        <v>39</v>
      </c>
      <c r="B92" t="s">
        <v>1118</v>
      </c>
      <c r="C92" t="s">
        <v>1154</v>
      </c>
      <c r="D92" t="s">
        <v>910</v>
      </c>
      <c r="E92">
        <v>1196</v>
      </c>
      <c r="F92" t="s">
        <v>766</v>
      </c>
      <c r="G92">
        <v>35</v>
      </c>
      <c r="H92" t="s">
        <v>2752</v>
      </c>
      <c r="I92">
        <v>0</v>
      </c>
      <c r="J92">
        <v>1</v>
      </c>
    </row>
    <row r="93" spans="1:10" hidden="1" x14ac:dyDescent="0.25">
      <c r="A93">
        <v>114</v>
      </c>
      <c r="B93" t="s">
        <v>1090</v>
      </c>
      <c r="C93" t="s">
        <v>1101</v>
      </c>
      <c r="D93" t="s">
        <v>910</v>
      </c>
      <c r="E93">
        <v>5168</v>
      </c>
      <c r="F93" t="s">
        <v>525</v>
      </c>
      <c r="G93">
        <v>25</v>
      </c>
      <c r="H93" t="s">
        <v>2752</v>
      </c>
      <c r="I93">
        <v>118</v>
      </c>
      <c r="J93">
        <v>1</v>
      </c>
    </row>
    <row r="94" spans="1:10" hidden="1" x14ac:dyDescent="0.25">
      <c r="A94" s="127">
        <v>79</v>
      </c>
      <c r="B94" t="s">
        <v>1118</v>
      </c>
      <c r="C94" t="s">
        <v>1175</v>
      </c>
      <c r="D94" t="s">
        <v>912</v>
      </c>
      <c r="E94">
        <v>1204</v>
      </c>
      <c r="F94" t="s">
        <v>247</v>
      </c>
      <c r="G94">
        <v>25</v>
      </c>
      <c r="H94" t="s">
        <v>2752</v>
      </c>
      <c r="I94">
        <v>0</v>
      </c>
      <c r="J94">
        <v>1</v>
      </c>
    </row>
    <row r="95" spans="1:10" hidden="1" x14ac:dyDescent="0.25">
      <c r="A95" s="127">
        <v>40</v>
      </c>
      <c r="B95" t="s">
        <v>1118</v>
      </c>
      <c r="C95" t="s">
        <v>1154</v>
      </c>
      <c r="D95" t="s">
        <v>910</v>
      </c>
      <c r="E95">
        <v>1211</v>
      </c>
      <c r="F95" t="s">
        <v>768</v>
      </c>
      <c r="G95">
        <v>35</v>
      </c>
      <c r="H95" t="s">
        <v>2752</v>
      </c>
      <c r="I95">
        <v>0</v>
      </c>
      <c r="J95">
        <v>1</v>
      </c>
    </row>
    <row r="96" spans="1:10" hidden="1" x14ac:dyDescent="0.25">
      <c r="A96">
        <v>42</v>
      </c>
      <c r="B96" t="s">
        <v>1090</v>
      </c>
      <c r="C96" t="s">
        <v>1116</v>
      </c>
      <c r="D96" t="s">
        <v>912</v>
      </c>
      <c r="E96">
        <v>5171</v>
      </c>
      <c r="F96" t="s">
        <v>422</v>
      </c>
      <c r="G96">
        <v>25</v>
      </c>
      <c r="H96" t="s">
        <v>2752</v>
      </c>
      <c r="I96">
        <v>42</v>
      </c>
      <c r="J96">
        <v>1</v>
      </c>
    </row>
    <row r="97" spans="1:10" hidden="1" x14ac:dyDescent="0.25">
      <c r="A97" s="127">
        <v>16</v>
      </c>
      <c r="B97" t="s">
        <v>1118</v>
      </c>
      <c r="C97" t="s">
        <v>1125</v>
      </c>
      <c r="D97" t="s">
        <v>910</v>
      </c>
      <c r="E97">
        <v>1235</v>
      </c>
      <c r="F97" t="s">
        <v>118</v>
      </c>
      <c r="G97">
        <v>25</v>
      </c>
      <c r="H97" t="s">
        <v>2752</v>
      </c>
      <c r="I97">
        <v>0</v>
      </c>
      <c r="J97">
        <v>1</v>
      </c>
    </row>
    <row r="98" spans="1:10" hidden="1" x14ac:dyDescent="0.25">
      <c r="A98">
        <v>44</v>
      </c>
      <c r="B98" t="s">
        <v>1090</v>
      </c>
      <c r="C98" t="s">
        <v>1319</v>
      </c>
      <c r="D98" t="s">
        <v>910</v>
      </c>
      <c r="E98">
        <v>5174</v>
      </c>
      <c r="F98" t="s">
        <v>336</v>
      </c>
      <c r="G98">
        <v>25</v>
      </c>
      <c r="H98" t="s">
        <v>2752</v>
      </c>
      <c r="I98">
        <v>44</v>
      </c>
      <c r="J98">
        <v>1</v>
      </c>
    </row>
    <row r="99" spans="1:10" hidden="1" x14ac:dyDescent="0.25">
      <c r="A99">
        <v>97</v>
      </c>
      <c r="B99" t="s">
        <v>1090</v>
      </c>
      <c r="C99" t="s">
        <v>1175</v>
      </c>
      <c r="D99" t="s">
        <v>912</v>
      </c>
      <c r="E99">
        <v>5175</v>
      </c>
      <c r="F99" t="s">
        <v>499</v>
      </c>
      <c r="G99">
        <v>25</v>
      </c>
      <c r="H99" t="s">
        <v>2752</v>
      </c>
      <c r="I99">
        <v>97</v>
      </c>
      <c r="J99">
        <v>1</v>
      </c>
    </row>
    <row r="100" spans="1:10" hidden="1" x14ac:dyDescent="0.25">
      <c r="A100" s="127">
        <v>34</v>
      </c>
      <c r="B100" t="s">
        <v>1118</v>
      </c>
      <c r="C100" t="s">
        <v>1521</v>
      </c>
      <c r="D100" t="s">
        <v>911</v>
      </c>
      <c r="E100">
        <v>1251</v>
      </c>
      <c r="F100" t="s">
        <v>155</v>
      </c>
      <c r="G100">
        <v>25</v>
      </c>
      <c r="H100" t="s">
        <v>2752</v>
      </c>
      <c r="I100">
        <v>0</v>
      </c>
      <c r="J100">
        <v>1</v>
      </c>
    </row>
    <row r="101" spans="1:10" hidden="1" x14ac:dyDescent="0.25">
      <c r="A101">
        <v>45</v>
      </c>
      <c r="B101" t="s">
        <v>1090</v>
      </c>
      <c r="C101" t="s">
        <v>1319</v>
      </c>
      <c r="D101" t="s">
        <v>910</v>
      </c>
      <c r="E101">
        <v>5180</v>
      </c>
      <c r="F101" t="s">
        <v>338</v>
      </c>
      <c r="G101">
        <v>25</v>
      </c>
      <c r="H101" t="s">
        <v>2752</v>
      </c>
      <c r="I101">
        <v>45</v>
      </c>
      <c r="J101">
        <v>1</v>
      </c>
    </row>
    <row r="102" spans="1:10" hidden="1" x14ac:dyDescent="0.25">
      <c r="A102">
        <v>46</v>
      </c>
      <c r="B102" t="s">
        <v>1090</v>
      </c>
      <c r="C102" t="s">
        <v>1319</v>
      </c>
      <c r="D102" t="s">
        <v>910</v>
      </c>
      <c r="E102">
        <v>5181</v>
      </c>
      <c r="F102" t="s">
        <v>340</v>
      </c>
      <c r="G102">
        <v>25</v>
      </c>
      <c r="H102" t="s">
        <v>2752</v>
      </c>
      <c r="I102">
        <v>46</v>
      </c>
      <c r="J102">
        <v>1</v>
      </c>
    </row>
    <row r="103" spans="1:10" hidden="1" x14ac:dyDescent="0.25">
      <c r="A103">
        <v>5</v>
      </c>
      <c r="B103" t="s">
        <v>1090</v>
      </c>
      <c r="C103" t="s">
        <v>1109</v>
      </c>
      <c r="D103" t="s">
        <v>911</v>
      </c>
      <c r="E103">
        <v>5183</v>
      </c>
      <c r="F103" t="s">
        <v>296</v>
      </c>
      <c r="G103">
        <v>25</v>
      </c>
      <c r="H103" t="s">
        <v>2752</v>
      </c>
      <c r="I103">
        <v>5</v>
      </c>
      <c r="J103">
        <v>1</v>
      </c>
    </row>
    <row r="104" spans="1:10" hidden="1" x14ac:dyDescent="0.25">
      <c r="A104">
        <v>47</v>
      </c>
      <c r="B104" t="s">
        <v>1090</v>
      </c>
      <c r="C104" t="s">
        <v>1319</v>
      </c>
      <c r="D104" t="s">
        <v>910</v>
      </c>
      <c r="E104">
        <v>5185</v>
      </c>
      <c r="F104" t="s">
        <v>342</v>
      </c>
      <c r="G104">
        <v>25</v>
      </c>
      <c r="H104" t="s">
        <v>2752</v>
      </c>
      <c r="I104">
        <v>47</v>
      </c>
      <c r="J104">
        <v>1</v>
      </c>
    </row>
    <row r="105" spans="1:10" hidden="1" x14ac:dyDescent="0.25">
      <c r="A105" s="127">
        <v>41</v>
      </c>
      <c r="B105" t="s">
        <v>1118</v>
      </c>
      <c r="C105" t="s">
        <v>1154</v>
      </c>
      <c r="D105" t="s">
        <v>910</v>
      </c>
      <c r="E105">
        <v>1315</v>
      </c>
      <c r="F105" t="s">
        <v>770</v>
      </c>
      <c r="G105">
        <v>35</v>
      </c>
      <c r="H105" t="s">
        <v>2752</v>
      </c>
      <c r="I105">
        <v>0</v>
      </c>
      <c r="J105">
        <v>1</v>
      </c>
    </row>
    <row r="106" spans="1:10" hidden="1" x14ac:dyDescent="0.25">
      <c r="A106" s="127">
        <v>58</v>
      </c>
      <c r="B106" t="s">
        <v>1118</v>
      </c>
      <c r="C106" t="s">
        <v>1131</v>
      </c>
      <c r="D106" t="s">
        <v>911</v>
      </c>
      <c r="E106">
        <v>1321</v>
      </c>
      <c r="F106" t="s">
        <v>641</v>
      </c>
      <c r="G106">
        <v>30</v>
      </c>
      <c r="H106" t="s">
        <v>2752</v>
      </c>
      <c r="I106">
        <v>0</v>
      </c>
      <c r="J106">
        <v>1</v>
      </c>
    </row>
    <row r="107" spans="1:10" hidden="1" x14ac:dyDescent="0.25">
      <c r="A107">
        <v>115</v>
      </c>
      <c r="B107" t="s">
        <v>1090</v>
      </c>
      <c r="C107" t="s">
        <v>1101</v>
      </c>
      <c r="D107" t="s">
        <v>910</v>
      </c>
      <c r="E107">
        <v>5193</v>
      </c>
      <c r="F107" t="s">
        <v>378</v>
      </c>
      <c r="G107">
        <v>25</v>
      </c>
      <c r="H107" t="s">
        <v>2752</v>
      </c>
      <c r="I107">
        <v>112</v>
      </c>
      <c r="J107">
        <v>1</v>
      </c>
    </row>
    <row r="108" spans="1:10" hidden="1" x14ac:dyDescent="0.25">
      <c r="A108">
        <v>98</v>
      </c>
      <c r="B108" t="s">
        <v>1090</v>
      </c>
      <c r="C108" t="s">
        <v>1175</v>
      </c>
      <c r="D108" t="s">
        <v>912</v>
      </c>
      <c r="E108">
        <v>5194</v>
      </c>
      <c r="F108" t="s">
        <v>501</v>
      </c>
      <c r="G108">
        <v>25</v>
      </c>
      <c r="H108" t="s">
        <v>2752</v>
      </c>
      <c r="I108">
        <v>98</v>
      </c>
      <c r="J108">
        <v>1</v>
      </c>
    </row>
    <row r="109" spans="1:10" hidden="1" x14ac:dyDescent="0.25">
      <c r="A109" s="127">
        <v>33</v>
      </c>
      <c r="B109" t="s">
        <v>1118</v>
      </c>
      <c r="C109" t="s">
        <v>1282</v>
      </c>
      <c r="D109" t="s">
        <v>911</v>
      </c>
      <c r="E109">
        <v>1402</v>
      </c>
      <c r="F109" t="s">
        <v>593</v>
      </c>
      <c r="G109">
        <v>30</v>
      </c>
      <c r="H109" t="s">
        <v>2752</v>
      </c>
      <c r="I109">
        <v>0</v>
      </c>
      <c r="J109">
        <v>1</v>
      </c>
    </row>
    <row r="110" spans="1:10" hidden="1" x14ac:dyDescent="0.25">
      <c r="A110">
        <v>9</v>
      </c>
      <c r="B110" t="s">
        <v>1090</v>
      </c>
      <c r="C110" t="s">
        <v>1109</v>
      </c>
      <c r="D110" t="s">
        <v>911</v>
      </c>
      <c r="E110">
        <v>5195</v>
      </c>
      <c r="F110" t="s">
        <v>388</v>
      </c>
      <c r="G110">
        <v>25</v>
      </c>
      <c r="H110" t="s">
        <v>2752</v>
      </c>
      <c r="I110">
        <v>9</v>
      </c>
      <c r="J110">
        <v>1</v>
      </c>
    </row>
    <row r="111" spans="1:10" hidden="1" x14ac:dyDescent="0.25">
      <c r="A111" s="127">
        <v>35</v>
      </c>
      <c r="B111" t="s">
        <v>1118</v>
      </c>
      <c r="C111" t="s">
        <v>1563</v>
      </c>
      <c r="D111" t="s">
        <v>912</v>
      </c>
      <c r="E111">
        <v>1410</v>
      </c>
      <c r="F111" t="s">
        <v>597</v>
      </c>
      <c r="G111">
        <v>30</v>
      </c>
      <c r="H111" t="s">
        <v>2752</v>
      </c>
      <c r="I111">
        <v>0</v>
      </c>
      <c r="J111">
        <v>1</v>
      </c>
    </row>
    <row r="112" spans="1:10" hidden="1" x14ac:dyDescent="0.25">
      <c r="A112">
        <v>80</v>
      </c>
      <c r="B112" t="s">
        <v>1090</v>
      </c>
      <c r="C112" t="s">
        <v>1131</v>
      </c>
      <c r="D112" t="s">
        <v>911</v>
      </c>
      <c r="E112">
        <v>5197</v>
      </c>
      <c r="F112" t="s">
        <v>464</v>
      </c>
      <c r="G112">
        <v>25</v>
      </c>
      <c r="H112" t="s">
        <v>2752</v>
      </c>
      <c r="I112">
        <v>80</v>
      </c>
      <c r="J112">
        <v>1</v>
      </c>
    </row>
    <row r="113" spans="1:10" hidden="1" x14ac:dyDescent="0.25">
      <c r="A113" s="127">
        <v>18</v>
      </c>
      <c r="B113" t="s">
        <v>1118</v>
      </c>
      <c r="C113" t="s">
        <v>1125</v>
      </c>
      <c r="D113" t="s">
        <v>910</v>
      </c>
      <c r="E113">
        <v>1428</v>
      </c>
      <c r="F113" t="s">
        <v>122</v>
      </c>
      <c r="G113">
        <v>25</v>
      </c>
      <c r="H113" t="s">
        <v>2752</v>
      </c>
      <c r="I113">
        <v>0</v>
      </c>
      <c r="J113">
        <v>1</v>
      </c>
    </row>
    <row r="114" spans="1:10" hidden="1" x14ac:dyDescent="0.25">
      <c r="A114">
        <v>71</v>
      </c>
      <c r="B114" t="s">
        <v>1090</v>
      </c>
      <c r="C114" t="s">
        <v>1131</v>
      </c>
      <c r="D114" t="s">
        <v>911</v>
      </c>
      <c r="E114">
        <v>5198</v>
      </c>
      <c r="F114" t="s">
        <v>362</v>
      </c>
      <c r="G114">
        <v>25</v>
      </c>
      <c r="H114" t="s">
        <v>2752</v>
      </c>
      <c r="I114">
        <v>71</v>
      </c>
      <c r="J114">
        <v>1</v>
      </c>
    </row>
    <row r="115" spans="1:10" hidden="1" x14ac:dyDescent="0.25">
      <c r="A115" s="127">
        <v>69</v>
      </c>
      <c r="B115" t="s">
        <v>1118</v>
      </c>
      <c r="C115" t="s">
        <v>1131</v>
      </c>
      <c r="D115" t="s">
        <v>911</v>
      </c>
      <c r="E115">
        <v>1468</v>
      </c>
      <c r="F115" t="s">
        <v>227</v>
      </c>
      <c r="G115">
        <v>25</v>
      </c>
      <c r="H115" t="s">
        <v>2752</v>
      </c>
      <c r="I115">
        <v>0</v>
      </c>
      <c r="J115">
        <v>1</v>
      </c>
    </row>
    <row r="116" spans="1:10" hidden="1" x14ac:dyDescent="0.25">
      <c r="A116" s="127">
        <v>43</v>
      </c>
      <c r="B116" t="s">
        <v>1118</v>
      </c>
      <c r="C116" t="s">
        <v>1154</v>
      </c>
      <c r="D116" t="s">
        <v>910</v>
      </c>
      <c r="E116">
        <v>1485</v>
      </c>
      <c r="F116" t="s">
        <v>774</v>
      </c>
      <c r="G116">
        <v>35</v>
      </c>
      <c r="H116" t="s">
        <v>2752</v>
      </c>
      <c r="I116">
        <v>0</v>
      </c>
      <c r="J116">
        <v>1</v>
      </c>
    </row>
    <row r="117" spans="1:10" hidden="1" x14ac:dyDescent="0.25">
      <c r="A117">
        <v>116</v>
      </c>
      <c r="B117" t="s">
        <v>1090</v>
      </c>
      <c r="C117" t="s">
        <v>1101</v>
      </c>
      <c r="D117" t="s">
        <v>910</v>
      </c>
      <c r="E117">
        <v>5202</v>
      </c>
      <c r="F117" t="s">
        <v>380</v>
      </c>
      <c r="G117">
        <v>25</v>
      </c>
      <c r="H117" t="s">
        <v>2752</v>
      </c>
      <c r="I117">
        <v>113</v>
      </c>
      <c r="J117">
        <v>1</v>
      </c>
    </row>
    <row r="118" spans="1:10" hidden="1" x14ac:dyDescent="0.25">
      <c r="A118" s="127">
        <v>44</v>
      </c>
      <c r="B118" t="s">
        <v>1118</v>
      </c>
      <c r="C118" t="s">
        <v>1154</v>
      </c>
      <c r="D118" t="s">
        <v>910</v>
      </c>
      <c r="E118">
        <v>1518</v>
      </c>
      <c r="F118" t="s">
        <v>2736</v>
      </c>
      <c r="G118">
        <v>25</v>
      </c>
      <c r="H118" t="s">
        <v>2752</v>
      </c>
      <c r="I118">
        <v>0</v>
      </c>
      <c r="J118">
        <v>1</v>
      </c>
    </row>
    <row r="119" spans="1:10" hidden="1" x14ac:dyDescent="0.25">
      <c r="A119">
        <v>24</v>
      </c>
      <c r="B119" t="s">
        <v>1090</v>
      </c>
      <c r="C119" t="s">
        <v>1125</v>
      </c>
      <c r="D119" t="s">
        <v>910</v>
      </c>
      <c r="E119">
        <v>5207</v>
      </c>
      <c r="F119" t="s">
        <v>410</v>
      </c>
      <c r="G119">
        <v>25</v>
      </c>
      <c r="H119" t="s">
        <v>2752</v>
      </c>
      <c r="I119">
        <v>24</v>
      </c>
      <c r="J119">
        <v>1</v>
      </c>
    </row>
    <row r="120" spans="1:10" hidden="1" x14ac:dyDescent="0.25">
      <c r="A120" s="127">
        <v>74</v>
      </c>
      <c r="B120" t="s">
        <v>1118</v>
      </c>
      <c r="C120" t="s">
        <v>1175</v>
      </c>
      <c r="D120" t="s">
        <v>912</v>
      </c>
      <c r="E120">
        <v>1541</v>
      </c>
      <c r="F120" t="s">
        <v>231</v>
      </c>
      <c r="G120">
        <v>25</v>
      </c>
      <c r="H120" t="s">
        <v>2752</v>
      </c>
      <c r="I120">
        <v>0</v>
      </c>
      <c r="J120">
        <v>1</v>
      </c>
    </row>
    <row r="121" spans="1:10" hidden="1" x14ac:dyDescent="0.25">
      <c r="A121" s="127">
        <v>9</v>
      </c>
      <c r="B121" t="s">
        <v>1118</v>
      </c>
      <c r="C121" t="s">
        <v>1116</v>
      </c>
      <c r="D121" t="s">
        <v>912</v>
      </c>
      <c r="E121">
        <v>1547</v>
      </c>
      <c r="F121" t="s">
        <v>707</v>
      </c>
      <c r="G121">
        <v>35</v>
      </c>
      <c r="H121" t="s">
        <v>2752</v>
      </c>
      <c r="I121">
        <v>0</v>
      </c>
      <c r="J121">
        <v>1</v>
      </c>
    </row>
    <row r="122" spans="1:10" hidden="1" x14ac:dyDescent="0.25">
      <c r="A122">
        <v>54</v>
      </c>
      <c r="B122" t="s">
        <v>1090</v>
      </c>
      <c r="C122" t="s">
        <v>1319</v>
      </c>
      <c r="D122" t="s">
        <v>910</v>
      </c>
      <c r="E122">
        <v>5210</v>
      </c>
      <c r="F122" t="s">
        <v>428</v>
      </c>
      <c r="G122">
        <v>25</v>
      </c>
      <c r="H122" t="s">
        <v>2752</v>
      </c>
      <c r="I122">
        <v>54</v>
      </c>
      <c r="J122">
        <v>1</v>
      </c>
    </row>
    <row r="123" spans="1:10" hidden="1" x14ac:dyDescent="0.25">
      <c r="A123">
        <v>106</v>
      </c>
      <c r="B123" t="s">
        <v>1090</v>
      </c>
      <c r="C123" t="s">
        <v>1231</v>
      </c>
      <c r="D123" t="s">
        <v>910</v>
      </c>
      <c r="E123">
        <v>5214</v>
      </c>
      <c r="F123" t="s">
        <v>513</v>
      </c>
      <c r="G123">
        <v>25</v>
      </c>
      <c r="H123" t="s">
        <v>2752</v>
      </c>
      <c r="I123">
        <v>108</v>
      </c>
      <c r="J123">
        <v>1</v>
      </c>
    </row>
    <row r="124" spans="1:10" hidden="1" x14ac:dyDescent="0.25">
      <c r="A124">
        <v>81</v>
      </c>
      <c r="B124" t="s">
        <v>1090</v>
      </c>
      <c r="C124" t="s">
        <v>1131</v>
      </c>
      <c r="D124" t="s">
        <v>911</v>
      </c>
      <c r="E124">
        <v>5215</v>
      </c>
      <c r="F124" t="s">
        <v>466</v>
      </c>
      <c r="G124">
        <v>25</v>
      </c>
      <c r="H124" t="s">
        <v>2752</v>
      </c>
      <c r="I124">
        <v>81</v>
      </c>
      <c r="J124">
        <v>1</v>
      </c>
    </row>
    <row r="125" spans="1:10" hidden="1" x14ac:dyDescent="0.25">
      <c r="A125" s="127">
        <v>37</v>
      </c>
      <c r="B125" t="s">
        <v>1118</v>
      </c>
      <c r="C125" t="s">
        <v>1282</v>
      </c>
      <c r="D125" t="s">
        <v>911</v>
      </c>
      <c r="E125">
        <v>1635</v>
      </c>
      <c r="F125" t="s">
        <v>162</v>
      </c>
      <c r="G125">
        <v>25</v>
      </c>
      <c r="H125" t="s">
        <v>2752</v>
      </c>
      <c r="I125">
        <v>0</v>
      </c>
      <c r="J125">
        <v>1</v>
      </c>
    </row>
    <row r="126" spans="1:10" hidden="1" x14ac:dyDescent="0.25">
      <c r="A126" s="127">
        <v>45</v>
      </c>
      <c r="B126" t="s">
        <v>1118</v>
      </c>
      <c r="C126" t="s">
        <v>1154</v>
      </c>
      <c r="D126" t="s">
        <v>910</v>
      </c>
      <c r="E126">
        <v>1640</v>
      </c>
      <c r="F126" t="s">
        <v>180</v>
      </c>
      <c r="G126">
        <v>25</v>
      </c>
      <c r="H126" t="s">
        <v>2752</v>
      </c>
      <c r="I126">
        <v>0</v>
      </c>
      <c r="J126">
        <v>1</v>
      </c>
    </row>
    <row r="127" spans="1:10" hidden="1" x14ac:dyDescent="0.25">
      <c r="A127" s="127">
        <v>2</v>
      </c>
      <c r="B127" t="s">
        <v>1118</v>
      </c>
      <c r="C127" t="s">
        <v>1109</v>
      </c>
      <c r="D127" t="s">
        <v>911</v>
      </c>
      <c r="E127">
        <v>1641</v>
      </c>
      <c r="F127" t="s">
        <v>94</v>
      </c>
      <c r="G127">
        <v>25</v>
      </c>
      <c r="H127" t="s">
        <v>2752</v>
      </c>
      <c r="I127">
        <v>0</v>
      </c>
      <c r="J127">
        <v>1</v>
      </c>
    </row>
    <row r="128" spans="1:10" hidden="1" x14ac:dyDescent="0.25">
      <c r="A128" s="127">
        <v>39</v>
      </c>
      <c r="B128" t="s">
        <v>1118</v>
      </c>
      <c r="C128" t="s">
        <v>1627</v>
      </c>
      <c r="D128" t="s">
        <v>910</v>
      </c>
      <c r="E128">
        <v>1660</v>
      </c>
      <c r="F128" t="s">
        <v>605</v>
      </c>
      <c r="G128">
        <v>30</v>
      </c>
      <c r="H128" t="s">
        <v>2752</v>
      </c>
      <c r="I128">
        <v>0</v>
      </c>
      <c r="J128">
        <v>1</v>
      </c>
    </row>
    <row r="129" spans="1:10" hidden="1" x14ac:dyDescent="0.25">
      <c r="A129">
        <v>10</v>
      </c>
      <c r="B129" t="s">
        <v>1090</v>
      </c>
      <c r="C129" t="s">
        <v>1109</v>
      </c>
      <c r="D129" t="s">
        <v>911</v>
      </c>
      <c r="E129">
        <v>5217</v>
      </c>
      <c r="F129" t="s">
        <v>390</v>
      </c>
      <c r="G129">
        <v>25</v>
      </c>
      <c r="H129" t="s">
        <v>2752</v>
      </c>
      <c r="I129">
        <v>10</v>
      </c>
      <c r="J129">
        <v>1</v>
      </c>
    </row>
    <row r="130" spans="1:10" hidden="1" x14ac:dyDescent="0.25">
      <c r="A130" s="127">
        <v>20</v>
      </c>
      <c r="B130" t="s">
        <v>1118</v>
      </c>
      <c r="C130" t="s">
        <v>1125</v>
      </c>
      <c r="D130" t="s">
        <v>910</v>
      </c>
      <c r="E130">
        <v>1672</v>
      </c>
      <c r="F130" t="s">
        <v>729</v>
      </c>
      <c r="G130">
        <v>35</v>
      </c>
      <c r="H130" t="s">
        <v>2752</v>
      </c>
      <c r="I130">
        <v>0</v>
      </c>
      <c r="J130">
        <v>1</v>
      </c>
    </row>
    <row r="131" spans="1:10" hidden="1" x14ac:dyDescent="0.25">
      <c r="A131">
        <v>82</v>
      </c>
      <c r="B131" t="s">
        <v>1090</v>
      </c>
      <c r="C131" t="s">
        <v>1131</v>
      </c>
      <c r="D131" t="s">
        <v>911</v>
      </c>
      <c r="E131">
        <v>5219</v>
      </c>
      <c r="F131" t="s">
        <v>468</v>
      </c>
      <c r="G131">
        <v>25</v>
      </c>
      <c r="H131" t="s">
        <v>2752</v>
      </c>
      <c r="I131">
        <v>82</v>
      </c>
      <c r="J131">
        <v>1</v>
      </c>
    </row>
    <row r="132" spans="1:10" hidden="1" x14ac:dyDescent="0.25">
      <c r="A132" s="127">
        <v>19</v>
      </c>
      <c r="B132" t="s">
        <v>1118</v>
      </c>
      <c r="C132" t="s">
        <v>1125</v>
      </c>
      <c r="D132" t="s">
        <v>910</v>
      </c>
      <c r="E132">
        <v>1684</v>
      </c>
      <c r="F132" t="s">
        <v>124</v>
      </c>
      <c r="G132">
        <v>25</v>
      </c>
      <c r="H132" t="s">
        <v>2752</v>
      </c>
      <c r="I132">
        <v>0</v>
      </c>
      <c r="J132">
        <v>1</v>
      </c>
    </row>
    <row r="133" spans="1:10" hidden="1" x14ac:dyDescent="0.25">
      <c r="A133">
        <v>48</v>
      </c>
      <c r="B133" t="s">
        <v>1090</v>
      </c>
      <c r="C133" t="s">
        <v>1319</v>
      </c>
      <c r="D133" t="s">
        <v>910</v>
      </c>
      <c r="E133">
        <v>5220</v>
      </c>
      <c r="F133" t="s">
        <v>344</v>
      </c>
      <c r="G133">
        <v>25</v>
      </c>
      <c r="H133" t="s">
        <v>2752</v>
      </c>
      <c r="I133">
        <v>48</v>
      </c>
      <c r="J133">
        <v>1</v>
      </c>
    </row>
    <row r="134" spans="1:10" hidden="1" x14ac:dyDescent="0.25">
      <c r="A134" s="127">
        <v>7</v>
      </c>
      <c r="B134" t="s">
        <v>1118</v>
      </c>
      <c r="C134" t="s">
        <v>1116</v>
      </c>
      <c r="D134" t="s">
        <v>912</v>
      </c>
      <c r="E134">
        <v>1690</v>
      </c>
      <c r="F134" t="s">
        <v>91</v>
      </c>
      <c r="G134">
        <v>25</v>
      </c>
      <c r="H134" t="s">
        <v>2752</v>
      </c>
      <c r="I134">
        <v>0</v>
      </c>
      <c r="J134">
        <v>1</v>
      </c>
    </row>
    <row r="135" spans="1:10" hidden="1" x14ac:dyDescent="0.25">
      <c r="A135" s="127">
        <v>20</v>
      </c>
      <c r="B135" t="s">
        <v>1118</v>
      </c>
      <c r="C135" t="s">
        <v>1125</v>
      </c>
      <c r="D135" t="s">
        <v>910</v>
      </c>
      <c r="E135">
        <v>1737</v>
      </c>
      <c r="F135" t="s">
        <v>126</v>
      </c>
      <c r="G135">
        <v>25</v>
      </c>
      <c r="H135" t="s">
        <v>2752</v>
      </c>
      <c r="I135">
        <v>0</v>
      </c>
      <c r="J135">
        <v>1</v>
      </c>
    </row>
    <row r="136" spans="1:10" hidden="1" x14ac:dyDescent="0.25">
      <c r="A136">
        <v>67</v>
      </c>
      <c r="B136" t="s">
        <v>1090</v>
      </c>
      <c r="C136" t="s">
        <v>1154</v>
      </c>
      <c r="D136" t="s">
        <v>910</v>
      </c>
      <c r="E136">
        <v>5227</v>
      </c>
      <c r="F136" t="s">
        <v>446</v>
      </c>
      <c r="G136">
        <v>25</v>
      </c>
      <c r="H136" t="s">
        <v>2752</v>
      </c>
      <c r="I136">
        <v>67</v>
      </c>
      <c r="J136">
        <v>1</v>
      </c>
    </row>
    <row r="137" spans="1:10" hidden="1" x14ac:dyDescent="0.25">
      <c r="A137">
        <v>11</v>
      </c>
      <c r="B137" t="s">
        <v>1090</v>
      </c>
      <c r="C137" t="s">
        <v>1109</v>
      </c>
      <c r="D137" t="s">
        <v>911</v>
      </c>
      <c r="E137">
        <v>5232</v>
      </c>
      <c r="F137" t="s">
        <v>392</v>
      </c>
      <c r="G137">
        <v>25</v>
      </c>
      <c r="H137" t="s">
        <v>2752</v>
      </c>
      <c r="I137">
        <v>11</v>
      </c>
      <c r="J137">
        <v>1</v>
      </c>
    </row>
    <row r="138" spans="1:10" hidden="1" x14ac:dyDescent="0.25">
      <c r="A138" s="127">
        <v>2</v>
      </c>
      <c r="B138" t="s">
        <v>1118</v>
      </c>
      <c r="C138" t="s">
        <v>1109</v>
      </c>
      <c r="D138" t="s">
        <v>911</v>
      </c>
      <c r="E138">
        <v>1798</v>
      </c>
      <c r="F138" t="s">
        <v>693</v>
      </c>
      <c r="G138">
        <v>35</v>
      </c>
      <c r="H138" t="s">
        <v>2752</v>
      </c>
      <c r="I138">
        <v>0</v>
      </c>
      <c r="J138">
        <v>1</v>
      </c>
    </row>
    <row r="139" spans="1:10" hidden="1" x14ac:dyDescent="0.25">
      <c r="A139">
        <v>12</v>
      </c>
      <c r="B139" t="s">
        <v>1090</v>
      </c>
      <c r="C139" t="s">
        <v>1109</v>
      </c>
      <c r="D139" t="s">
        <v>911</v>
      </c>
      <c r="E139">
        <v>5237</v>
      </c>
      <c r="F139" t="s">
        <v>394</v>
      </c>
      <c r="G139">
        <v>25</v>
      </c>
      <c r="H139" t="s">
        <v>2752</v>
      </c>
      <c r="I139">
        <v>12</v>
      </c>
      <c r="J139">
        <v>1</v>
      </c>
    </row>
    <row r="140" spans="1:10" hidden="1" x14ac:dyDescent="0.25">
      <c r="A140" s="127">
        <v>21</v>
      </c>
      <c r="B140" t="s">
        <v>1118</v>
      </c>
      <c r="C140" t="s">
        <v>1125</v>
      </c>
      <c r="D140" t="s">
        <v>910</v>
      </c>
      <c r="E140">
        <v>1840</v>
      </c>
      <c r="F140" t="s">
        <v>128</v>
      </c>
      <c r="G140">
        <v>25</v>
      </c>
      <c r="H140" t="s">
        <v>2752</v>
      </c>
      <c r="I140">
        <v>0</v>
      </c>
      <c r="J140">
        <v>1</v>
      </c>
    </row>
    <row r="141" spans="1:10" hidden="1" x14ac:dyDescent="0.25">
      <c r="A141">
        <v>34</v>
      </c>
      <c r="B141" t="s">
        <v>1090</v>
      </c>
      <c r="C141" t="s">
        <v>1116</v>
      </c>
      <c r="D141" t="s">
        <v>912</v>
      </c>
      <c r="E141">
        <v>5239</v>
      </c>
      <c r="F141" t="s">
        <v>318</v>
      </c>
      <c r="G141">
        <v>25</v>
      </c>
      <c r="H141" t="s">
        <v>2752</v>
      </c>
      <c r="I141">
        <v>34</v>
      </c>
      <c r="J141">
        <v>1</v>
      </c>
    </row>
    <row r="142" spans="1:10" hidden="1" x14ac:dyDescent="0.25">
      <c r="A142" s="127">
        <v>99</v>
      </c>
      <c r="B142" t="s">
        <v>1090</v>
      </c>
      <c r="C142" t="s">
        <v>1175</v>
      </c>
      <c r="D142" t="s">
        <v>912</v>
      </c>
      <c r="E142">
        <v>5240</v>
      </c>
      <c r="F142" t="s">
        <v>503</v>
      </c>
      <c r="G142">
        <v>25</v>
      </c>
      <c r="H142" t="s">
        <v>2752</v>
      </c>
      <c r="I142">
        <v>99</v>
      </c>
      <c r="J142">
        <v>1</v>
      </c>
    </row>
    <row r="143" spans="1:10" hidden="1" x14ac:dyDescent="0.25">
      <c r="A143" s="127">
        <v>21</v>
      </c>
      <c r="B143" t="s">
        <v>1118</v>
      </c>
      <c r="C143" t="s">
        <v>1125</v>
      </c>
      <c r="D143" t="s">
        <v>910</v>
      </c>
      <c r="E143">
        <v>1867</v>
      </c>
      <c r="F143" t="s">
        <v>731</v>
      </c>
      <c r="G143">
        <v>35</v>
      </c>
      <c r="H143" t="s">
        <v>2752</v>
      </c>
      <c r="I143">
        <v>0</v>
      </c>
      <c r="J143">
        <v>1</v>
      </c>
    </row>
    <row r="144" spans="1:10" hidden="1" x14ac:dyDescent="0.25">
      <c r="A144" s="127">
        <v>90</v>
      </c>
      <c r="B144" t="s">
        <v>1118</v>
      </c>
      <c r="C144" t="s">
        <v>1175</v>
      </c>
      <c r="D144" t="s">
        <v>912</v>
      </c>
      <c r="E144">
        <v>1904</v>
      </c>
      <c r="F144" t="s">
        <v>269</v>
      </c>
      <c r="G144">
        <v>25</v>
      </c>
      <c r="H144" t="s">
        <v>2752</v>
      </c>
      <c r="I144">
        <v>0</v>
      </c>
      <c r="J144">
        <v>1</v>
      </c>
    </row>
    <row r="145" spans="1:10" hidden="1" x14ac:dyDescent="0.25">
      <c r="A145" s="127">
        <v>3</v>
      </c>
      <c r="B145" t="s">
        <v>1118</v>
      </c>
      <c r="C145" t="s">
        <v>1125</v>
      </c>
      <c r="D145" t="s">
        <v>910</v>
      </c>
      <c r="E145">
        <v>1910</v>
      </c>
      <c r="F145" t="s">
        <v>855</v>
      </c>
      <c r="G145">
        <v>40</v>
      </c>
      <c r="H145" t="s">
        <v>2752</v>
      </c>
      <c r="I145">
        <v>0</v>
      </c>
      <c r="J145">
        <v>1</v>
      </c>
    </row>
    <row r="146" spans="1:10" hidden="1" x14ac:dyDescent="0.25">
      <c r="A146" s="127">
        <v>5</v>
      </c>
      <c r="B146" t="s">
        <v>1090</v>
      </c>
      <c r="C146" t="s">
        <v>1319</v>
      </c>
      <c r="D146" t="s">
        <v>910</v>
      </c>
      <c r="E146">
        <v>5247</v>
      </c>
      <c r="F146" t="s">
        <v>669</v>
      </c>
      <c r="G146">
        <v>30</v>
      </c>
      <c r="H146" t="s">
        <v>2752</v>
      </c>
      <c r="I146">
        <v>4</v>
      </c>
      <c r="J146">
        <v>1</v>
      </c>
    </row>
    <row r="147" spans="1:10" hidden="1" x14ac:dyDescent="0.25">
      <c r="A147" s="127">
        <v>67</v>
      </c>
      <c r="B147" t="s">
        <v>1118</v>
      </c>
      <c r="C147" t="s">
        <v>1231</v>
      </c>
      <c r="D147" t="s">
        <v>910</v>
      </c>
      <c r="E147">
        <v>1913</v>
      </c>
      <c r="F147" t="s">
        <v>821</v>
      </c>
      <c r="G147">
        <v>35</v>
      </c>
      <c r="H147" t="s">
        <v>2752</v>
      </c>
      <c r="I147">
        <v>0</v>
      </c>
      <c r="J147">
        <v>1</v>
      </c>
    </row>
    <row r="148" spans="1:10" hidden="1" x14ac:dyDescent="0.25">
      <c r="A148" s="127">
        <v>1</v>
      </c>
      <c r="B148" t="s">
        <v>1118</v>
      </c>
      <c r="C148" t="s">
        <v>1319</v>
      </c>
      <c r="D148" t="s">
        <v>910</v>
      </c>
      <c r="E148">
        <v>1914</v>
      </c>
      <c r="F148" t="s">
        <v>7</v>
      </c>
      <c r="G148">
        <v>20</v>
      </c>
      <c r="H148" t="s">
        <v>2752</v>
      </c>
      <c r="I148">
        <v>0</v>
      </c>
      <c r="J148">
        <v>1</v>
      </c>
    </row>
    <row r="149" spans="1:10" hidden="1" x14ac:dyDescent="0.25">
      <c r="A149" s="127">
        <v>80</v>
      </c>
      <c r="B149" t="s">
        <v>1118</v>
      </c>
      <c r="C149" t="s">
        <v>1175</v>
      </c>
      <c r="D149" t="s">
        <v>912</v>
      </c>
      <c r="E149">
        <v>1933</v>
      </c>
      <c r="F149" t="s">
        <v>249</v>
      </c>
      <c r="G149">
        <v>25</v>
      </c>
      <c r="H149" t="s">
        <v>2752</v>
      </c>
      <c r="I149">
        <v>0</v>
      </c>
      <c r="J149">
        <v>1</v>
      </c>
    </row>
    <row r="150" spans="1:10" hidden="1" x14ac:dyDescent="0.25">
      <c r="A150">
        <v>68</v>
      </c>
      <c r="B150" t="s">
        <v>1090</v>
      </c>
      <c r="C150" t="s">
        <v>1154</v>
      </c>
      <c r="D150" t="s">
        <v>910</v>
      </c>
      <c r="E150">
        <v>5252</v>
      </c>
      <c r="F150" t="s">
        <v>448</v>
      </c>
      <c r="G150">
        <v>25</v>
      </c>
      <c r="H150" t="s">
        <v>2752</v>
      </c>
      <c r="I150">
        <v>68</v>
      </c>
      <c r="J150">
        <v>1</v>
      </c>
    </row>
    <row r="151" spans="1:10" hidden="1" x14ac:dyDescent="0.25">
      <c r="A151">
        <v>19</v>
      </c>
      <c r="B151" t="s">
        <v>1090</v>
      </c>
      <c r="C151" t="s">
        <v>1125</v>
      </c>
      <c r="D151" t="s">
        <v>910</v>
      </c>
      <c r="E151">
        <v>5253</v>
      </c>
      <c r="F151" t="s">
        <v>308</v>
      </c>
      <c r="G151">
        <v>25</v>
      </c>
      <c r="H151" t="s">
        <v>2752</v>
      </c>
      <c r="I151">
        <v>19</v>
      </c>
      <c r="J151">
        <v>1</v>
      </c>
    </row>
    <row r="152" spans="1:10" hidden="1" x14ac:dyDescent="0.25">
      <c r="A152" s="127">
        <v>41</v>
      </c>
      <c r="B152" t="s">
        <v>1118</v>
      </c>
      <c r="C152" t="s">
        <v>1154</v>
      </c>
      <c r="D152" t="s">
        <v>910</v>
      </c>
      <c r="E152">
        <v>1973</v>
      </c>
      <c r="F152" t="s">
        <v>609</v>
      </c>
      <c r="G152">
        <v>30</v>
      </c>
      <c r="H152" t="s">
        <v>2752</v>
      </c>
      <c r="I152">
        <v>0</v>
      </c>
      <c r="J152">
        <v>1</v>
      </c>
    </row>
    <row r="153" spans="1:10" hidden="1" x14ac:dyDescent="0.25">
      <c r="A153" s="127">
        <v>64</v>
      </c>
      <c r="B153" t="s">
        <v>1118</v>
      </c>
      <c r="C153" t="s">
        <v>1175</v>
      </c>
      <c r="D153" t="s">
        <v>912</v>
      </c>
      <c r="E153">
        <v>1990</v>
      </c>
      <c r="F153" t="s">
        <v>653</v>
      </c>
      <c r="G153">
        <v>30</v>
      </c>
      <c r="H153" t="s">
        <v>2752</v>
      </c>
      <c r="I153">
        <v>0</v>
      </c>
      <c r="J153">
        <v>1</v>
      </c>
    </row>
    <row r="154" spans="1:10" hidden="1" x14ac:dyDescent="0.25">
      <c r="A154">
        <v>13</v>
      </c>
      <c r="B154" t="s">
        <v>1090</v>
      </c>
      <c r="C154" t="s">
        <v>1109</v>
      </c>
      <c r="D154" t="s">
        <v>911</v>
      </c>
      <c r="E154">
        <v>5254</v>
      </c>
      <c r="F154" t="s">
        <v>396</v>
      </c>
      <c r="G154">
        <v>25</v>
      </c>
      <c r="H154" t="s">
        <v>2752</v>
      </c>
      <c r="I154">
        <v>13</v>
      </c>
      <c r="J154">
        <v>1</v>
      </c>
    </row>
    <row r="155" spans="1:10" hidden="1" x14ac:dyDescent="0.25">
      <c r="A155" s="127">
        <v>69</v>
      </c>
      <c r="B155" t="s">
        <v>1118</v>
      </c>
      <c r="C155" t="s">
        <v>1101</v>
      </c>
      <c r="D155" t="s">
        <v>910</v>
      </c>
      <c r="E155">
        <v>2011</v>
      </c>
      <c r="F155" t="s">
        <v>825</v>
      </c>
      <c r="G155">
        <v>35</v>
      </c>
      <c r="H155" t="s">
        <v>2752</v>
      </c>
      <c r="I155">
        <v>0</v>
      </c>
      <c r="J155">
        <v>1</v>
      </c>
    </row>
    <row r="156" spans="1:10" hidden="1" x14ac:dyDescent="0.25">
      <c r="A156" s="127">
        <v>38</v>
      </c>
      <c r="B156" t="s">
        <v>1118</v>
      </c>
      <c r="C156" t="s">
        <v>1282</v>
      </c>
      <c r="D156" t="s">
        <v>911</v>
      </c>
      <c r="E156">
        <v>2013</v>
      </c>
      <c r="F156" t="s">
        <v>164</v>
      </c>
      <c r="G156">
        <v>25</v>
      </c>
      <c r="H156" t="s">
        <v>2752</v>
      </c>
      <c r="I156">
        <v>0</v>
      </c>
      <c r="J156">
        <v>1</v>
      </c>
    </row>
    <row r="157" spans="1:10" hidden="1" x14ac:dyDescent="0.25">
      <c r="A157" s="127">
        <v>22</v>
      </c>
      <c r="B157" t="s">
        <v>1118</v>
      </c>
      <c r="C157" t="s">
        <v>1125</v>
      </c>
      <c r="D157" t="s">
        <v>910</v>
      </c>
      <c r="E157">
        <v>2017</v>
      </c>
      <c r="F157" t="s">
        <v>130</v>
      </c>
      <c r="G157">
        <v>25</v>
      </c>
      <c r="H157" t="s">
        <v>2752</v>
      </c>
      <c r="I157">
        <v>0</v>
      </c>
      <c r="J157">
        <v>1</v>
      </c>
    </row>
    <row r="158" spans="1:10" hidden="1" x14ac:dyDescent="0.25">
      <c r="A158" s="127">
        <v>91</v>
      </c>
      <c r="B158" t="s">
        <v>1118</v>
      </c>
      <c r="C158" t="s">
        <v>1101</v>
      </c>
      <c r="D158" t="s">
        <v>910</v>
      </c>
      <c r="E158">
        <v>2039</v>
      </c>
      <c r="F158" t="s">
        <v>271</v>
      </c>
      <c r="G158">
        <v>25</v>
      </c>
      <c r="H158" t="s">
        <v>2752</v>
      </c>
      <c r="I158">
        <v>0</v>
      </c>
      <c r="J158">
        <v>1</v>
      </c>
    </row>
    <row r="159" spans="1:10" hidden="1" x14ac:dyDescent="0.25">
      <c r="A159" s="127">
        <v>3</v>
      </c>
      <c r="B159" t="s">
        <v>1118</v>
      </c>
      <c r="C159" t="s">
        <v>1109</v>
      </c>
      <c r="D159" t="s">
        <v>911</v>
      </c>
      <c r="E159">
        <v>2047</v>
      </c>
      <c r="F159" t="s">
        <v>96</v>
      </c>
      <c r="G159">
        <v>25</v>
      </c>
      <c r="H159" t="s">
        <v>2752</v>
      </c>
      <c r="I159">
        <v>0</v>
      </c>
      <c r="J159">
        <v>1</v>
      </c>
    </row>
    <row r="160" spans="1:10" hidden="1" x14ac:dyDescent="0.25">
      <c r="A160" s="127">
        <v>1</v>
      </c>
      <c r="B160" t="s">
        <v>1118</v>
      </c>
      <c r="C160" t="s">
        <v>1125</v>
      </c>
      <c r="D160" t="s">
        <v>910</v>
      </c>
      <c r="E160">
        <v>2056</v>
      </c>
      <c r="F160" t="s">
        <v>863</v>
      </c>
      <c r="G160">
        <v>45</v>
      </c>
      <c r="H160" t="s">
        <v>2752</v>
      </c>
      <c r="I160">
        <v>1</v>
      </c>
      <c r="J160">
        <v>1</v>
      </c>
    </row>
    <row r="161" spans="1:10" hidden="1" x14ac:dyDescent="0.25">
      <c r="A161" s="127">
        <v>23</v>
      </c>
      <c r="B161" t="s">
        <v>1118</v>
      </c>
      <c r="C161" t="s">
        <v>1125</v>
      </c>
      <c r="D161" t="s">
        <v>910</v>
      </c>
      <c r="E161">
        <v>2069</v>
      </c>
      <c r="F161" t="s">
        <v>132</v>
      </c>
      <c r="G161">
        <v>25</v>
      </c>
      <c r="H161" t="s">
        <v>2752</v>
      </c>
      <c r="I161">
        <v>0</v>
      </c>
      <c r="J161">
        <v>1</v>
      </c>
    </row>
    <row r="162" spans="1:10" hidden="1" x14ac:dyDescent="0.25">
      <c r="A162">
        <v>1</v>
      </c>
      <c r="B162" t="s">
        <v>1090</v>
      </c>
      <c r="C162" t="s">
        <v>1753</v>
      </c>
      <c r="D162" t="s">
        <v>910</v>
      </c>
      <c r="E162">
        <v>5263</v>
      </c>
      <c r="F162" t="s">
        <v>287</v>
      </c>
      <c r="G162">
        <v>25</v>
      </c>
      <c r="H162" t="s">
        <v>2752</v>
      </c>
      <c r="I162">
        <v>1</v>
      </c>
      <c r="J162">
        <v>1</v>
      </c>
    </row>
    <row r="163" spans="1:10" hidden="1" x14ac:dyDescent="0.25">
      <c r="A163">
        <v>4</v>
      </c>
      <c r="B163" t="s">
        <v>1090</v>
      </c>
      <c r="C163" t="s">
        <v>1154</v>
      </c>
      <c r="D163" t="s">
        <v>910</v>
      </c>
      <c r="E163">
        <v>5270</v>
      </c>
      <c r="F163" t="s">
        <v>78</v>
      </c>
      <c r="G163">
        <v>20</v>
      </c>
      <c r="H163" t="s">
        <v>2752</v>
      </c>
      <c r="I163">
        <v>4</v>
      </c>
      <c r="J163">
        <v>1</v>
      </c>
    </row>
    <row r="164" spans="1:10" hidden="1" x14ac:dyDescent="0.25">
      <c r="A164">
        <v>25</v>
      </c>
      <c r="B164" t="s">
        <v>1090</v>
      </c>
      <c r="C164" t="s">
        <v>1125</v>
      </c>
      <c r="D164" t="s">
        <v>910</v>
      </c>
      <c r="E164">
        <v>5271</v>
      </c>
      <c r="F164" t="s">
        <v>412</v>
      </c>
      <c r="G164">
        <v>25</v>
      </c>
      <c r="H164" t="s">
        <v>2752</v>
      </c>
      <c r="I164">
        <v>25</v>
      </c>
      <c r="J164">
        <v>1</v>
      </c>
    </row>
    <row r="165" spans="1:10" hidden="1" x14ac:dyDescent="0.25">
      <c r="A165" s="127">
        <v>66</v>
      </c>
      <c r="B165" t="s">
        <v>1118</v>
      </c>
      <c r="C165" t="s">
        <v>1175</v>
      </c>
      <c r="D165" t="s">
        <v>912</v>
      </c>
      <c r="E165">
        <v>2169</v>
      </c>
      <c r="F165" t="s">
        <v>817</v>
      </c>
      <c r="G165">
        <v>35</v>
      </c>
      <c r="H165" t="s">
        <v>2752</v>
      </c>
      <c r="I165">
        <v>0</v>
      </c>
      <c r="J165">
        <v>1</v>
      </c>
    </row>
    <row r="166" spans="1:10" hidden="1" x14ac:dyDescent="0.25">
      <c r="A166" s="127">
        <v>17</v>
      </c>
      <c r="B166" t="s">
        <v>1118</v>
      </c>
      <c r="C166" t="s">
        <v>1116</v>
      </c>
      <c r="D166" t="s">
        <v>912</v>
      </c>
      <c r="E166">
        <v>2172</v>
      </c>
      <c r="F166" t="s">
        <v>561</v>
      </c>
      <c r="G166">
        <v>30</v>
      </c>
      <c r="H166" t="s">
        <v>2752</v>
      </c>
      <c r="I166">
        <v>0</v>
      </c>
      <c r="J166">
        <v>1</v>
      </c>
    </row>
    <row r="167" spans="1:10" hidden="1" x14ac:dyDescent="0.25">
      <c r="A167" s="127">
        <v>42</v>
      </c>
      <c r="B167" t="s">
        <v>1118</v>
      </c>
      <c r="C167" t="s">
        <v>1154</v>
      </c>
      <c r="D167" t="s">
        <v>910</v>
      </c>
      <c r="E167">
        <v>2183</v>
      </c>
      <c r="F167" t="s">
        <v>611</v>
      </c>
      <c r="G167">
        <v>30</v>
      </c>
      <c r="H167" t="s">
        <v>2752</v>
      </c>
      <c r="I167">
        <v>0</v>
      </c>
      <c r="J167">
        <v>1</v>
      </c>
    </row>
    <row r="168" spans="1:10" hidden="1" x14ac:dyDescent="0.25">
      <c r="A168">
        <v>43</v>
      </c>
      <c r="B168" t="s">
        <v>1090</v>
      </c>
      <c r="C168" t="s">
        <v>1116</v>
      </c>
      <c r="D168" t="s">
        <v>912</v>
      </c>
      <c r="E168">
        <v>5275</v>
      </c>
      <c r="F168" t="s">
        <v>424</v>
      </c>
      <c r="G168">
        <v>25</v>
      </c>
      <c r="H168" t="s">
        <v>2752</v>
      </c>
      <c r="I168">
        <v>43</v>
      </c>
      <c r="J168">
        <v>1</v>
      </c>
    </row>
    <row r="169" spans="1:10" hidden="1" x14ac:dyDescent="0.25">
      <c r="A169" s="127">
        <v>70</v>
      </c>
      <c r="B169" t="s">
        <v>1118</v>
      </c>
      <c r="C169" t="s">
        <v>1101</v>
      </c>
      <c r="D169" t="s">
        <v>910</v>
      </c>
      <c r="E169">
        <v>2263</v>
      </c>
      <c r="F169" t="s">
        <v>827</v>
      </c>
      <c r="G169">
        <v>35</v>
      </c>
      <c r="H169" t="s">
        <v>2752</v>
      </c>
      <c r="I169">
        <v>0</v>
      </c>
      <c r="J169">
        <v>1</v>
      </c>
    </row>
    <row r="170" spans="1:10" hidden="1" x14ac:dyDescent="0.25">
      <c r="A170" s="127">
        <v>33</v>
      </c>
      <c r="B170" t="s">
        <v>1118</v>
      </c>
      <c r="C170" t="s">
        <v>1563</v>
      </c>
      <c r="D170" t="s">
        <v>912</v>
      </c>
      <c r="E170">
        <v>2272</v>
      </c>
      <c r="F170" t="s">
        <v>752</v>
      </c>
      <c r="G170">
        <v>35</v>
      </c>
      <c r="H170" t="s">
        <v>2752</v>
      </c>
      <c r="I170">
        <v>0</v>
      </c>
      <c r="J170">
        <v>1</v>
      </c>
    </row>
    <row r="171" spans="1:10" hidden="1" x14ac:dyDescent="0.25">
      <c r="A171">
        <v>107</v>
      </c>
      <c r="B171" t="s">
        <v>1090</v>
      </c>
      <c r="C171" t="s">
        <v>1231</v>
      </c>
      <c r="D171" t="s">
        <v>910</v>
      </c>
      <c r="E171">
        <v>5284</v>
      </c>
      <c r="F171" t="s">
        <v>515</v>
      </c>
      <c r="G171">
        <v>25</v>
      </c>
      <c r="H171" t="s">
        <v>2752</v>
      </c>
      <c r="I171">
        <v>109</v>
      </c>
      <c r="J171">
        <v>1</v>
      </c>
    </row>
    <row r="172" spans="1:10" hidden="1" x14ac:dyDescent="0.25">
      <c r="A172">
        <v>57</v>
      </c>
      <c r="B172" t="s">
        <v>1090</v>
      </c>
      <c r="C172" t="s">
        <v>1319</v>
      </c>
      <c r="D172" t="s">
        <v>910</v>
      </c>
      <c r="E172">
        <v>2290</v>
      </c>
      <c r="F172" t="s">
        <v>402</v>
      </c>
      <c r="G172">
        <v>25</v>
      </c>
      <c r="H172" t="s">
        <v>2752</v>
      </c>
      <c r="I172">
        <v>57</v>
      </c>
      <c r="J172">
        <v>1</v>
      </c>
    </row>
    <row r="173" spans="1:10" hidden="1" x14ac:dyDescent="0.25">
      <c r="A173" s="127">
        <v>47</v>
      </c>
      <c r="B173" t="s">
        <v>1118</v>
      </c>
      <c r="C173" t="s">
        <v>1154</v>
      </c>
      <c r="D173" t="s">
        <v>910</v>
      </c>
      <c r="E173">
        <v>2291</v>
      </c>
      <c r="F173" t="s">
        <v>184</v>
      </c>
      <c r="G173">
        <v>25</v>
      </c>
      <c r="H173" t="s">
        <v>2752</v>
      </c>
      <c r="I173">
        <v>0</v>
      </c>
      <c r="J173">
        <v>1</v>
      </c>
    </row>
    <row r="174" spans="1:10" hidden="1" x14ac:dyDescent="0.25">
      <c r="A174" s="127">
        <v>31</v>
      </c>
      <c r="B174" t="s">
        <v>1118</v>
      </c>
      <c r="C174" t="s">
        <v>1319</v>
      </c>
      <c r="D174" t="s">
        <v>910</v>
      </c>
      <c r="E174">
        <v>2301</v>
      </c>
      <c r="F174" t="s">
        <v>589</v>
      </c>
      <c r="G174">
        <v>30</v>
      </c>
      <c r="H174" t="s">
        <v>2752</v>
      </c>
      <c r="I174">
        <v>0</v>
      </c>
      <c r="J174">
        <v>1</v>
      </c>
    </row>
    <row r="175" spans="1:10" hidden="1" x14ac:dyDescent="0.25">
      <c r="A175" s="127">
        <v>3</v>
      </c>
      <c r="B175" t="s">
        <v>1118</v>
      </c>
      <c r="C175" t="s">
        <v>1109</v>
      </c>
      <c r="D175" t="s">
        <v>911</v>
      </c>
      <c r="E175">
        <v>2311</v>
      </c>
      <c r="F175" t="s">
        <v>695</v>
      </c>
      <c r="G175">
        <v>35</v>
      </c>
      <c r="H175" t="s">
        <v>2752</v>
      </c>
      <c r="I175">
        <v>0</v>
      </c>
      <c r="J175">
        <v>1</v>
      </c>
    </row>
    <row r="176" spans="1:10" hidden="1" x14ac:dyDescent="0.25">
      <c r="A176" s="127">
        <v>65</v>
      </c>
      <c r="B176" t="s">
        <v>1118</v>
      </c>
      <c r="C176" t="s">
        <v>1175</v>
      </c>
      <c r="D176" t="s">
        <v>912</v>
      </c>
      <c r="E176">
        <v>2346</v>
      </c>
      <c r="F176" t="s">
        <v>655</v>
      </c>
      <c r="G176">
        <v>30</v>
      </c>
      <c r="H176" t="s">
        <v>2752</v>
      </c>
      <c r="I176">
        <v>0</v>
      </c>
      <c r="J176">
        <v>1</v>
      </c>
    </row>
    <row r="177" spans="1:10" hidden="1" x14ac:dyDescent="0.25">
      <c r="A177">
        <v>49</v>
      </c>
      <c r="B177" t="s">
        <v>1090</v>
      </c>
      <c r="C177" t="s">
        <v>1319</v>
      </c>
      <c r="D177" t="s">
        <v>910</v>
      </c>
      <c r="E177">
        <v>5287</v>
      </c>
      <c r="F177" t="s">
        <v>346</v>
      </c>
      <c r="G177">
        <v>25</v>
      </c>
      <c r="H177" t="s">
        <v>2752</v>
      </c>
      <c r="I177">
        <v>49</v>
      </c>
      <c r="J177">
        <v>1</v>
      </c>
    </row>
    <row r="178" spans="1:10" hidden="1" x14ac:dyDescent="0.25">
      <c r="A178" s="127">
        <v>81</v>
      </c>
      <c r="B178" t="s">
        <v>1118</v>
      </c>
      <c r="C178" t="s">
        <v>1175</v>
      </c>
      <c r="D178" t="s">
        <v>912</v>
      </c>
      <c r="E178">
        <v>2353</v>
      </c>
      <c r="F178" t="s">
        <v>251</v>
      </c>
      <c r="G178">
        <v>25</v>
      </c>
      <c r="H178" t="s">
        <v>2752</v>
      </c>
      <c r="I178">
        <v>0</v>
      </c>
      <c r="J178">
        <v>1</v>
      </c>
    </row>
    <row r="179" spans="1:10" hidden="1" x14ac:dyDescent="0.25">
      <c r="A179" s="127">
        <v>1</v>
      </c>
      <c r="B179" t="s">
        <v>1118</v>
      </c>
      <c r="C179" t="s">
        <v>1753</v>
      </c>
      <c r="D179" t="s">
        <v>910</v>
      </c>
      <c r="E179">
        <v>2359</v>
      </c>
      <c r="F179" t="s">
        <v>529</v>
      </c>
      <c r="G179">
        <v>30</v>
      </c>
      <c r="H179" t="s">
        <v>2752</v>
      </c>
      <c r="I179">
        <v>0</v>
      </c>
      <c r="J179">
        <v>1</v>
      </c>
    </row>
    <row r="180" spans="1:10" hidden="1" x14ac:dyDescent="0.25">
      <c r="A180" s="127">
        <v>33</v>
      </c>
      <c r="B180" t="s">
        <v>1118</v>
      </c>
      <c r="C180" t="s">
        <v>1088</v>
      </c>
      <c r="D180" t="s">
        <v>911</v>
      </c>
      <c r="E180">
        <v>2385</v>
      </c>
      <c r="F180" t="s">
        <v>152</v>
      </c>
      <c r="G180">
        <v>25</v>
      </c>
      <c r="H180" t="s">
        <v>2752</v>
      </c>
      <c r="I180">
        <v>0</v>
      </c>
      <c r="J180">
        <v>1</v>
      </c>
    </row>
    <row r="181" spans="1:10" hidden="1" x14ac:dyDescent="0.25">
      <c r="A181" s="127">
        <v>60</v>
      </c>
      <c r="B181" t="s">
        <v>1118</v>
      </c>
      <c r="C181" t="s">
        <v>1131</v>
      </c>
      <c r="D181" t="s">
        <v>911</v>
      </c>
      <c r="E181">
        <v>2430</v>
      </c>
      <c r="F181" t="s">
        <v>805</v>
      </c>
      <c r="G181">
        <v>35</v>
      </c>
      <c r="H181" t="s">
        <v>2752</v>
      </c>
      <c r="I181">
        <v>0</v>
      </c>
      <c r="J181">
        <v>1</v>
      </c>
    </row>
    <row r="182" spans="1:10" hidden="1" x14ac:dyDescent="0.25">
      <c r="A182" s="127">
        <v>44</v>
      </c>
      <c r="B182" t="s">
        <v>1118</v>
      </c>
      <c r="C182" t="s">
        <v>1154</v>
      </c>
      <c r="D182" t="s">
        <v>910</v>
      </c>
      <c r="E182">
        <v>2439</v>
      </c>
      <c r="F182" t="s">
        <v>775</v>
      </c>
      <c r="G182">
        <v>35</v>
      </c>
      <c r="H182" t="s">
        <v>2752</v>
      </c>
      <c r="I182">
        <v>0</v>
      </c>
      <c r="J182">
        <v>1</v>
      </c>
    </row>
    <row r="183" spans="1:10" hidden="1" x14ac:dyDescent="0.25">
      <c r="A183">
        <v>108</v>
      </c>
      <c r="B183" t="s">
        <v>1090</v>
      </c>
      <c r="C183" t="s">
        <v>1231</v>
      </c>
      <c r="D183" t="s">
        <v>910</v>
      </c>
      <c r="E183">
        <v>5297</v>
      </c>
      <c r="F183" t="s">
        <v>2737</v>
      </c>
      <c r="G183">
        <v>25</v>
      </c>
      <c r="H183" t="s">
        <v>2752</v>
      </c>
      <c r="I183">
        <v>110</v>
      </c>
      <c r="J183">
        <v>1</v>
      </c>
    </row>
    <row r="184" spans="1:10" hidden="1" x14ac:dyDescent="0.25">
      <c r="A184" s="127">
        <v>59</v>
      </c>
      <c r="B184" t="s">
        <v>1118</v>
      </c>
      <c r="C184" t="s">
        <v>1131</v>
      </c>
      <c r="D184" t="s">
        <v>911</v>
      </c>
      <c r="E184">
        <v>2471</v>
      </c>
      <c r="F184" t="s">
        <v>643</v>
      </c>
      <c r="G184">
        <v>30</v>
      </c>
      <c r="H184" t="s">
        <v>2752</v>
      </c>
      <c r="I184">
        <v>0</v>
      </c>
      <c r="J184">
        <v>1</v>
      </c>
    </row>
    <row r="185" spans="1:10" hidden="1" x14ac:dyDescent="0.25">
      <c r="A185" s="127">
        <v>16</v>
      </c>
      <c r="B185" t="s">
        <v>1118</v>
      </c>
      <c r="C185" t="s">
        <v>1131</v>
      </c>
      <c r="D185" t="s">
        <v>911</v>
      </c>
      <c r="E185">
        <v>2472</v>
      </c>
      <c r="F185" t="s">
        <v>42</v>
      </c>
      <c r="G185">
        <v>20</v>
      </c>
      <c r="H185" t="s">
        <v>2752</v>
      </c>
      <c r="I185">
        <v>0</v>
      </c>
      <c r="J185">
        <v>1</v>
      </c>
    </row>
    <row r="186" spans="1:10" hidden="1" x14ac:dyDescent="0.25">
      <c r="A186" s="127">
        <v>48</v>
      </c>
      <c r="B186" t="s">
        <v>1118</v>
      </c>
      <c r="C186" t="s">
        <v>1154</v>
      </c>
      <c r="D186" t="s">
        <v>910</v>
      </c>
      <c r="E186">
        <v>2476</v>
      </c>
      <c r="F186" t="s">
        <v>186</v>
      </c>
      <c r="G186">
        <v>25</v>
      </c>
      <c r="H186" t="s">
        <v>2752</v>
      </c>
      <c r="I186">
        <v>0</v>
      </c>
      <c r="J186">
        <v>1</v>
      </c>
    </row>
    <row r="187" spans="1:10" hidden="1" x14ac:dyDescent="0.25">
      <c r="A187" s="127">
        <v>24</v>
      </c>
      <c r="B187" t="s">
        <v>1118</v>
      </c>
      <c r="C187" t="s">
        <v>1125</v>
      </c>
      <c r="D187" t="s">
        <v>910</v>
      </c>
      <c r="E187">
        <v>2485</v>
      </c>
      <c r="F187" t="s">
        <v>575</v>
      </c>
      <c r="G187">
        <v>30</v>
      </c>
      <c r="H187" t="s">
        <v>2752</v>
      </c>
      <c r="I187">
        <v>0</v>
      </c>
      <c r="J187">
        <v>1</v>
      </c>
    </row>
    <row r="188" spans="1:10" hidden="1" x14ac:dyDescent="0.25">
      <c r="A188" s="127">
        <v>49</v>
      </c>
      <c r="B188" t="s">
        <v>1118</v>
      </c>
      <c r="C188" t="s">
        <v>1154</v>
      </c>
      <c r="D188" t="s">
        <v>910</v>
      </c>
      <c r="E188">
        <v>2504</v>
      </c>
      <c r="F188" t="s">
        <v>188</v>
      </c>
      <c r="G188">
        <v>25</v>
      </c>
      <c r="H188" t="s">
        <v>2752</v>
      </c>
      <c r="I188">
        <v>0</v>
      </c>
      <c r="J188">
        <v>1</v>
      </c>
    </row>
    <row r="189" spans="1:10" hidden="1" x14ac:dyDescent="0.25">
      <c r="A189">
        <v>10</v>
      </c>
      <c r="B189" t="s">
        <v>1090</v>
      </c>
      <c r="C189" t="s">
        <v>1131</v>
      </c>
      <c r="D189" t="s">
        <v>911</v>
      </c>
      <c r="E189">
        <v>5298</v>
      </c>
      <c r="F189" t="s">
        <v>673</v>
      </c>
      <c r="G189">
        <v>30</v>
      </c>
      <c r="H189" t="s">
        <v>2752</v>
      </c>
      <c r="I189">
        <v>11</v>
      </c>
      <c r="J189">
        <v>1</v>
      </c>
    </row>
    <row r="190" spans="1:10" hidden="1" x14ac:dyDescent="0.25">
      <c r="A190">
        <v>60</v>
      </c>
      <c r="B190" t="s">
        <v>1090</v>
      </c>
      <c r="C190" t="s">
        <v>1154</v>
      </c>
      <c r="D190" t="s">
        <v>910</v>
      </c>
      <c r="E190">
        <v>5299</v>
      </c>
      <c r="F190" t="s">
        <v>358</v>
      </c>
      <c r="G190">
        <v>25</v>
      </c>
      <c r="H190" t="s">
        <v>2752</v>
      </c>
      <c r="I190">
        <v>60</v>
      </c>
      <c r="J190">
        <v>1</v>
      </c>
    </row>
    <row r="191" spans="1:10" hidden="1" x14ac:dyDescent="0.25">
      <c r="A191" s="127">
        <v>50</v>
      </c>
      <c r="B191" t="s">
        <v>1118</v>
      </c>
      <c r="C191" t="s">
        <v>1154</v>
      </c>
      <c r="D191" t="s">
        <v>910</v>
      </c>
      <c r="E191">
        <v>2545</v>
      </c>
      <c r="F191" t="s">
        <v>190</v>
      </c>
      <c r="G191">
        <v>25</v>
      </c>
      <c r="H191" t="s">
        <v>2752</v>
      </c>
      <c r="I191">
        <v>0</v>
      </c>
      <c r="J191">
        <v>1</v>
      </c>
    </row>
    <row r="192" spans="1:10" x14ac:dyDescent="0.25">
      <c r="A192" s="127">
        <v>29</v>
      </c>
      <c r="B192" t="s">
        <v>1118</v>
      </c>
      <c r="C192" t="s">
        <v>1125</v>
      </c>
      <c r="D192" t="s">
        <v>910</v>
      </c>
      <c r="E192">
        <v>2548</v>
      </c>
      <c r="F192" t="s">
        <v>679</v>
      </c>
      <c r="G192">
        <v>35</v>
      </c>
      <c r="H192" t="s">
        <v>2752</v>
      </c>
      <c r="I192">
        <v>2</v>
      </c>
      <c r="J192">
        <v>2</v>
      </c>
    </row>
    <row r="193" spans="1:10" x14ac:dyDescent="0.25">
      <c r="A193">
        <v>2</v>
      </c>
      <c r="B193" t="s">
        <v>1090</v>
      </c>
      <c r="C193" t="s">
        <v>1319</v>
      </c>
      <c r="D193" t="s">
        <v>910</v>
      </c>
      <c r="E193">
        <v>2548</v>
      </c>
      <c r="F193" t="s">
        <v>679</v>
      </c>
      <c r="G193">
        <v>30</v>
      </c>
      <c r="H193" t="s">
        <v>2752</v>
      </c>
      <c r="I193">
        <v>2</v>
      </c>
      <c r="J193">
        <v>2</v>
      </c>
    </row>
    <row r="194" spans="1:10" hidden="1" x14ac:dyDescent="0.25">
      <c r="A194" s="127">
        <v>19</v>
      </c>
      <c r="B194" t="s">
        <v>1118</v>
      </c>
      <c r="C194" t="s">
        <v>1125</v>
      </c>
      <c r="D194" t="s">
        <v>910</v>
      </c>
      <c r="E194">
        <v>1220</v>
      </c>
      <c r="F194" t="s">
        <v>727</v>
      </c>
      <c r="G194">
        <v>35</v>
      </c>
      <c r="H194" t="s">
        <v>2752</v>
      </c>
      <c r="I194">
        <v>0</v>
      </c>
      <c r="J194">
        <v>1</v>
      </c>
    </row>
    <row r="195" spans="1:10" hidden="1" x14ac:dyDescent="0.25">
      <c r="A195">
        <v>72</v>
      </c>
      <c r="B195" t="s">
        <v>1090</v>
      </c>
      <c r="C195" t="s">
        <v>1131</v>
      </c>
      <c r="D195" t="s">
        <v>911</v>
      </c>
      <c r="E195">
        <v>5301</v>
      </c>
      <c r="F195" t="s">
        <v>364</v>
      </c>
      <c r="G195">
        <v>25</v>
      </c>
      <c r="H195" t="s">
        <v>2752</v>
      </c>
      <c r="I195">
        <v>72</v>
      </c>
      <c r="J195">
        <v>1</v>
      </c>
    </row>
    <row r="196" spans="1:10" hidden="1" x14ac:dyDescent="0.25">
      <c r="A196" s="127">
        <v>34</v>
      </c>
      <c r="B196" t="s">
        <v>1118</v>
      </c>
      <c r="C196" t="s">
        <v>1282</v>
      </c>
      <c r="D196" t="s">
        <v>911</v>
      </c>
      <c r="E196">
        <v>2614</v>
      </c>
      <c r="F196" t="s">
        <v>595</v>
      </c>
      <c r="G196">
        <v>30</v>
      </c>
      <c r="H196" t="s">
        <v>2752</v>
      </c>
      <c r="I196">
        <v>0</v>
      </c>
      <c r="J196">
        <v>1</v>
      </c>
    </row>
    <row r="197" spans="1:10" hidden="1" x14ac:dyDescent="0.25">
      <c r="A197" s="127">
        <v>17</v>
      </c>
      <c r="B197" t="s">
        <v>1118</v>
      </c>
      <c r="C197" t="s">
        <v>1131</v>
      </c>
      <c r="D197" t="s">
        <v>911</v>
      </c>
      <c r="E197">
        <v>2619</v>
      </c>
      <c r="F197" t="s">
        <v>44</v>
      </c>
      <c r="G197">
        <v>20</v>
      </c>
      <c r="H197" t="s">
        <v>2752</v>
      </c>
      <c r="I197">
        <v>0</v>
      </c>
      <c r="J197">
        <v>1</v>
      </c>
    </row>
    <row r="198" spans="1:10" hidden="1" x14ac:dyDescent="0.25">
      <c r="A198" s="127">
        <v>71</v>
      </c>
      <c r="B198" t="s">
        <v>1118</v>
      </c>
      <c r="C198" t="s">
        <v>1131</v>
      </c>
      <c r="D198" t="s">
        <v>911</v>
      </c>
      <c r="E198">
        <v>2643</v>
      </c>
      <c r="F198" t="s">
        <v>233</v>
      </c>
      <c r="G198">
        <v>25</v>
      </c>
      <c r="H198" t="s">
        <v>2752</v>
      </c>
      <c r="I198">
        <v>0</v>
      </c>
      <c r="J198">
        <v>1</v>
      </c>
    </row>
    <row r="199" spans="1:10" hidden="1" x14ac:dyDescent="0.25">
      <c r="A199">
        <v>36</v>
      </c>
      <c r="B199" t="s">
        <v>1090</v>
      </c>
      <c r="C199" t="s">
        <v>1116</v>
      </c>
      <c r="D199" t="s">
        <v>912</v>
      </c>
      <c r="E199">
        <v>5304</v>
      </c>
      <c r="F199" t="s">
        <v>322</v>
      </c>
      <c r="G199">
        <v>25</v>
      </c>
      <c r="H199" t="s">
        <v>2752</v>
      </c>
      <c r="I199">
        <v>36</v>
      </c>
      <c r="J199">
        <v>1</v>
      </c>
    </row>
    <row r="200" spans="1:10" hidden="1" x14ac:dyDescent="0.25">
      <c r="A200" s="127">
        <v>25</v>
      </c>
      <c r="B200" t="s">
        <v>1118</v>
      </c>
      <c r="C200" t="s">
        <v>1125</v>
      </c>
      <c r="D200" t="s">
        <v>910</v>
      </c>
      <c r="E200">
        <v>2660</v>
      </c>
      <c r="F200" t="s">
        <v>577</v>
      </c>
      <c r="G200">
        <v>30</v>
      </c>
      <c r="H200" t="s">
        <v>2752</v>
      </c>
      <c r="I200">
        <v>0</v>
      </c>
      <c r="J200">
        <v>1</v>
      </c>
    </row>
    <row r="201" spans="1:10" hidden="1" x14ac:dyDescent="0.25">
      <c r="A201" s="127">
        <v>31</v>
      </c>
      <c r="B201" t="s">
        <v>1118</v>
      </c>
      <c r="C201" t="s">
        <v>1125</v>
      </c>
      <c r="D201" t="s">
        <v>910</v>
      </c>
      <c r="E201">
        <v>5305</v>
      </c>
      <c r="F201" t="s">
        <v>148</v>
      </c>
      <c r="G201">
        <v>25</v>
      </c>
      <c r="H201" t="s">
        <v>2752</v>
      </c>
      <c r="I201">
        <v>0</v>
      </c>
      <c r="J201">
        <v>1</v>
      </c>
    </row>
    <row r="202" spans="1:10" hidden="1" x14ac:dyDescent="0.25">
      <c r="A202">
        <v>3</v>
      </c>
      <c r="B202" t="s">
        <v>1090</v>
      </c>
      <c r="C202" t="s">
        <v>1116</v>
      </c>
      <c r="D202" t="s">
        <v>912</v>
      </c>
      <c r="E202">
        <v>5307</v>
      </c>
      <c r="F202" t="s">
        <v>667</v>
      </c>
      <c r="G202">
        <v>30</v>
      </c>
      <c r="H202" t="s">
        <v>2752</v>
      </c>
      <c r="I202">
        <v>3</v>
      </c>
      <c r="J202">
        <v>1</v>
      </c>
    </row>
    <row r="203" spans="1:10" hidden="1" x14ac:dyDescent="0.25">
      <c r="A203" s="127">
        <v>10</v>
      </c>
      <c r="B203" t="s">
        <v>1118</v>
      </c>
      <c r="C203" t="s">
        <v>1116</v>
      </c>
      <c r="D203" t="s">
        <v>912</v>
      </c>
      <c r="E203">
        <v>2692</v>
      </c>
      <c r="F203" t="s">
        <v>709</v>
      </c>
      <c r="G203">
        <v>35</v>
      </c>
      <c r="H203" t="s">
        <v>2752</v>
      </c>
      <c r="I203">
        <v>0</v>
      </c>
      <c r="J203">
        <v>1</v>
      </c>
    </row>
    <row r="204" spans="1:10" hidden="1" x14ac:dyDescent="0.25">
      <c r="A204" s="127">
        <v>36</v>
      </c>
      <c r="B204" t="s">
        <v>1118</v>
      </c>
      <c r="C204" t="s">
        <v>1563</v>
      </c>
      <c r="D204" t="s">
        <v>912</v>
      </c>
      <c r="E204">
        <v>2694</v>
      </c>
      <c r="F204" t="s">
        <v>599</v>
      </c>
      <c r="G204">
        <v>30</v>
      </c>
      <c r="H204" t="s">
        <v>2752</v>
      </c>
      <c r="I204">
        <v>0</v>
      </c>
      <c r="J204">
        <v>1</v>
      </c>
    </row>
    <row r="205" spans="1:10" hidden="1" x14ac:dyDescent="0.25">
      <c r="A205">
        <v>5</v>
      </c>
      <c r="B205" t="s">
        <v>1118</v>
      </c>
      <c r="C205" t="s">
        <v>1131</v>
      </c>
      <c r="D205" t="s">
        <v>911</v>
      </c>
      <c r="E205">
        <v>2698</v>
      </c>
      <c r="F205" t="s">
        <v>871</v>
      </c>
      <c r="G205">
        <v>45</v>
      </c>
      <c r="H205" t="s">
        <v>2752</v>
      </c>
      <c r="I205">
        <v>5</v>
      </c>
      <c r="J205">
        <v>1</v>
      </c>
    </row>
    <row r="206" spans="1:10" hidden="1" x14ac:dyDescent="0.25">
      <c r="A206" s="127">
        <v>1</v>
      </c>
      <c r="B206" t="s">
        <v>1118</v>
      </c>
      <c r="C206" t="s">
        <v>1408</v>
      </c>
      <c r="D206" t="s">
        <v>911</v>
      </c>
      <c r="E206">
        <v>2700</v>
      </c>
      <c r="F206" t="s">
        <v>851</v>
      </c>
      <c r="G206">
        <v>40</v>
      </c>
      <c r="H206" t="s">
        <v>2752</v>
      </c>
      <c r="I206">
        <v>0</v>
      </c>
      <c r="J206">
        <v>1</v>
      </c>
    </row>
    <row r="207" spans="1:10" hidden="1" x14ac:dyDescent="0.25">
      <c r="A207" s="127">
        <v>72</v>
      </c>
      <c r="B207" t="s">
        <v>1118</v>
      </c>
      <c r="C207" t="s">
        <v>1131</v>
      </c>
      <c r="D207" t="s">
        <v>911</v>
      </c>
      <c r="E207">
        <v>2701</v>
      </c>
      <c r="F207" t="s">
        <v>235</v>
      </c>
      <c r="G207">
        <v>25</v>
      </c>
      <c r="H207" t="s">
        <v>2752</v>
      </c>
      <c r="I207">
        <v>0</v>
      </c>
      <c r="J207">
        <v>1</v>
      </c>
    </row>
    <row r="208" spans="1:10" hidden="1" x14ac:dyDescent="0.25">
      <c r="A208" s="127">
        <v>45</v>
      </c>
      <c r="B208" t="s">
        <v>1118</v>
      </c>
      <c r="C208" t="s">
        <v>1154</v>
      </c>
      <c r="D208" t="s">
        <v>910</v>
      </c>
      <c r="E208">
        <v>2720</v>
      </c>
      <c r="F208" t="s">
        <v>777</v>
      </c>
      <c r="G208">
        <v>35</v>
      </c>
      <c r="H208" t="s">
        <v>2752</v>
      </c>
      <c r="I208">
        <v>0</v>
      </c>
      <c r="J208">
        <v>1</v>
      </c>
    </row>
    <row r="209" spans="1:10" hidden="1" x14ac:dyDescent="0.25">
      <c r="A209" s="127">
        <v>3</v>
      </c>
      <c r="B209" t="s">
        <v>1118</v>
      </c>
      <c r="C209" t="s">
        <v>1125</v>
      </c>
      <c r="D209" t="s">
        <v>910</v>
      </c>
      <c r="E209">
        <v>2721</v>
      </c>
      <c r="F209" t="s">
        <v>12</v>
      </c>
      <c r="G209">
        <v>20</v>
      </c>
      <c r="H209" t="s">
        <v>2752</v>
      </c>
      <c r="I209">
        <v>0</v>
      </c>
      <c r="J209">
        <v>1</v>
      </c>
    </row>
    <row r="210" spans="1:10" hidden="1" x14ac:dyDescent="0.25">
      <c r="A210" s="127">
        <v>26</v>
      </c>
      <c r="B210" t="s">
        <v>1118</v>
      </c>
      <c r="C210" t="s">
        <v>1088</v>
      </c>
      <c r="D210" t="s">
        <v>911</v>
      </c>
      <c r="E210">
        <v>2728</v>
      </c>
      <c r="F210" t="s">
        <v>739</v>
      </c>
      <c r="G210">
        <v>35</v>
      </c>
      <c r="H210" t="s">
        <v>2752</v>
      </c>
      <c r="I210">
        <v>0</v>
      </c>
      <c r="J210">
        <v>1</v>
      </c>
    </row>
    <row r="211" spans="1:10" hidden="1" x14ac:dyDescent="0.25">
      <c r="A211" s="127">
        <v>18</v>
      </c>
      <c r="B211" t="s">
        <v>1118</v>
      </c>
      <c r="C211" t="s">
        <v>1131</v>
      </c>
      <c r="D211" t="s">
        <v>911</v>
      </c>
      <c r="E211">
        <v>2729</v>
      </c>
      <c r="F211" t="s">
        <v>46</v>
      </c>
      <c r="G211">
        <v>20</v>
      </c>
      <c r="H211" t="s">
        <v>2752</v>
      </c>
      <c r="I211">
        <v>0</v>
      </c>
      <c r="J211">
        <v>1</v>
      </c>
    </row>
    <row r="212" spans="1:10" hidden="1" x14ac:dyDescent="0.25">
      <c r="A212" s="127">
        <v>46</v>
      </c>
      <c r="B212" t="s">
        <v>1118</v>
      </c>
      <c r="C212" t="s">
        <v>1154</v>
      </c>
      <c r="D212" t="s">
        <v>910</v>
      </c>
      <c r="E212">
        <v>2735</v>
      </c>
      <c r="F212" t="s">
        <v>779</v>
      </c>
      <c r="G212">
        <v>35</v>
      </c>
      <c r="H212" t="s">
        <v>2752</v>
      </c>
      <c r="I212">
        <v>0</v>
      </c>
      <c r="J212">
        <v>1</v>
      </c>
    </row>
    <row r="213" spans="1:10" hidden="1" x14ac:dyDescent="0.25">
      <c r="A213" s="127">
        <v>5</v>
      </c>
      <c r="B213" t="s">
        <v>1118</v>
      </c>
      <c r="C213" t="s">
        <v>1109</v>
      </c>
      <c r="D213" t="s">
        <v>911</v>
      </c>
      <c r="E213">
        <v>2751</v>
      </c>
      <c r="F213" t="s">
        <v>2738</v>
      </c>
      <c r="G213">
        <v>30</v>
      </c>
      <c r="H213" t="s">
        <v>2752</v>
      </c>
      <c r="I213">
        <v>0</v>
      </c>
      <c r="J213">
        <v>1</v>
      </c>
    </row>
    <row r="214" spans="1:10" hidden="1" x14ac:dyDescent="0.25">
      <c r="A214">
        <v>37</v>
      </c>
      <c r="B214" t="s">
        <v>1090</v>
      </c>
      <c r="C214" t="s">
        <v>1116</v>
      </c>
      <c r="D214" t="s">
        <v>912</v>
      </c>
      <c r="E214">
        <v>5327</v>
      </c>
      <c r="F214" t="s">
        <v>324</v>
      </c>
      <c r="G214">
        <v>25</v>
      </c>
      <c r="H214" t="s">
        <v>2752</v>
      </c>
      <c r="I214">
        <v>37</v>
      </c>
      <c r="J214">
        <v>1</v>
      </c>
    </row>
    <row r="215" spans="1:10" hidden="1" x14ac:dyDescent="0.25">
      <c r="A215">
        <v>8</v>
      </c>
      <c r="B215" t="s">
        <v>1090</v>
      </c>
      <c r="C215" t="s">
        <v>1563</v>
      </c>
      <c r="D215" t="s">
        <v>912</v>
      </c>
      <c r="E215">
        <v>5323</v>
      </c>
      <c r="F215" t="s">
        <v>685</v>
      </c>
      <c r="G215">
        <v>30</v>
      </c>
      <c r="H215" t="s">
        <v>2752</v>
      </c>
      <c r="I215">
        <v>8</v>
      </c>
      <c r="J215">
        <v>1</v>
      </c>
    </row>
    <row r="216" spans="1:10" hidden="1" x14ac:dyDescent="0.25">
      <c r="A216">
        <v>59</v>
      </c>
      <c r="B216" t="s">
        <v>1090</v>
      </c>
      <c r="C216" t="s">
        <v>1154</v>
      </c>
      <c r="D216" t="s">
        <v>910</v>
      </c>
      <c r="E216">
        <v>5324</v>
      </c>
      <c r="F216" t="s">
        <v>356</v>
      </c>
      <c r="G216">
        <v>25</v>
      </c>
      <c r="H216" t="s">
        <v>2752</v>
      </c>
      <c r="I216">
        <v>59</v>
      </c>
      <c r="J216">
        <v>1</v>
      </c>
    </row>
    <row r="217" spans="1:10" hidden="1" x14ac:dyDescent="0.25">
      <c r="A217" s="127">
        <v>26</v>
      </c>
      <c r="B217" t="s">
        <v>1118</v>
      </c>
      <c r="C217" t="s">
        <v>1125</v>
      </c>
      <c r="D217" t="s">
        <v>910</v>
      </c>
      <c r="E217">
        <v>2774</v>
      </c>
      <c r="F217" t="s">
        <v>579</v>
      </c>
      <c r="G217">
        <v>30</v>
      </c>
      <c r="H217" t="s">
        <v>2752</v>
      </c>
      <c r="I217">
        <v>0</v>
      </c>
      <c r="J217">
        <v>1</v>
      </c>
    </row>
    <row r="218" spans="1:10" hidden="1" x14ac:dyDescent="0.25">
      <c r="A218">
        <v>109</v>
      </c>
      <c r="B218" t="s">
        <v>1090</v>
      </c>
      <c r="C218" t="s">
        <v>1231</v>
      </c>
      <c r="D218" t="s">
        <v>910</v>
      </c>
      <c r="E218">
        <v>5326</v>
      </c>
      <c r="F218" t="s">
        <v>373</v>
      </c>
      <c r="G218">
        <v>25</v>
      </c>
      <c r="H218" t="s">
        <v>2752</v>
      </c>
      <c r="I218">
        <v>105</v>
      </c>
      <c r="J218">
        <v>1</v>
      </c>
    </row>
    <row r="219" spans="1:10" hidden="1" x14ac:dyDescent="0.25">
      <c r="A219" s="127">
        <v>4</v>
      </c>
      <c r="B219" t="s">
        <v>1118</v>
      </c>
      <c r="C219" t="s">
        <v>1088</v>
      </c>
      <c r="D219" t="s">
        <v>911</v>
      </c>
      <c r="E219">
        <v>2781</v>
      </c>
      <c r="F219" t="s">
        <v>857</v>
      </c>
      <c r="G219">
        <v>40</v>
      </c>
      <c r="H219" t="s">
        <v>2752</v>
      </c>
      <c r="I219">
        <v>0</v>
      </c>
      <c r="J219">
        <v>1</v>
      </c>
    </row>
    <row r="220" spans="1:10" hidden="1" x14ac:dyDescent="0.25">
      <c r="A220" s="127">
        <v>46</v>
      </c>
      <c r="B220" t="s">
        <v>1118</v>
      </c>
      <c r="C220" t="s">
        <v>1154</v>
      </c>
      <c r="D220" t="s">
        <v>910</v>
      </c>
      <c r="E220">
        <v>2809</v>
      </c>
      <c r="F220" t="s">
        <v>621</v>
      </c>
      <c r="G220">
        <v>30</v>
      </c>
      <c r="H220" t="s">
        <v>2752</v>
      </c>
      <c r="I220">
        <v>0</v>
      </c>
      <c r="J220">
        <v>1</v>
      </c>
    </row>
    <row r="221" spans="1:10" hidden="1" x14ac:dyDescent="0.25">
      <c r="A221" s="127">
        <v>11</v>
      </c>
      <c r="B221" t="s">
        <v>1118</v>
      </c>
      <c r="C221" t="s">
        <v>1116</v>
      </c>
      <c r="D221" t="s">
        <v>912</v>
      </c>
      <c r="E221">
        <v>2842</v>
      </c>
      <c r="F221" t="s">
        <v>711</v>
      </c>
      <c r="G221">
        <v>35</v>
      </c>
      <c r="H221" t="s">
        <v>2752</v>
      </c>
      <c r="I221">
        <v>0</v>
      </c>
      <c r="J221">
        <v>1</v>
      </c>
    </row>
    <row r="222" spans="1:10" hidden="1" x14ac:dyDescent="0.25">
      <c r="A222" s="127">
        <v>30</v>
      </c>
      <c r="B222" t="s">
        <v>1118</v>
      </c>
      <c r="C222" t="s">
        <v>1319</v>
      </c>
      <c r="D222" t="s">
        <v>910</v>
      </c>
      <c r="E222">
        <v>2853</v>
      </c>
      <c r="F222" t="s">
        <v>746</v>
      </c>
      <c r="G222">
        <v>35</v>
      </c>
      <c r="H222" t="s">
        <v>2752</v>
      </c>
      <c r="I222">
        <v>0</v>
      </c>
      <c r="J222">
        <v>1</v>
      </c>
    </row>
    <row r="223" spans="1:10" hidden="1" x14ac:dyDescent="0.25">
      <c r="A223" s="127">
        <v>51</v>
      </c>
      <c r="B223" t="s">
        <v>1118</v>
      </c>
      <c r="C223" t="s">
        <v>1154</v>
      </c>
      <c r="D223" t="s">
        <v>910</v>
      </c>
      <c r="E223">
        <v>2854</v>
      </c>
      <c r="F223" t="s">
        <v>192</v>
      </c>
      <c r="G223">
        <v>25</v>
      </c>
      <c r="H223" t="s">
        <v>2752</v>
      </c>
      <c r="I223">
        <v>0</v>
      </c>
      <c r="J223">
        <v>1</v>
      </c>
    </row>
    <row r="224" spans="1:10" hidden="1" x14ac:dyDescent="0.25">
      <c r="A224" s="127">
        <v>24</v>
      </c>
      <c r="B224" t="s">
        <v>1118</v>
      </c>
      <c r="C224" t="s">
        <v>1125</v>
      </c>
      <c r="D224" t="s">
        <v>910</v>
      </c>
      <c r="E224">
        <v>2858</v>
      </c>
      <c r="F224" t="s">
        <v>134</v>
      </c>
      <c r="G224">
        <v>25</v>
      </c>
      <c r="H224" t="s">
        <v>2752</v>
      </c>
      <c r="I224">
        <v>0</v>
      </c>
      <c r="J224">
        <v>1</v>
      </c>
    </row>
    <row r="225" spans="1:10" hidden="1" x14ac:dyDescent="0.25">
      <c r="A225" s="127">
        <v>27</v>
      </c>
      <c r="B225" t="s">
        <v>1118</v>
      </c>
      <c r="C225" t="s">
        <v>1125</v>
      </c>
      <c r="D225" t="s">
        <v>910</v>
      </c>
      <c r="E225">
        <v>2871</v>
      </c>
      <c r="F225" t="s">
        <v>581</v>
      </c>
      <c r="G225">
        <v>30</v>
      </c>
      <c r="H225" t="s">
        <v>2752</v>
      </c>
      <c r="I225">
        <v>0</v>
      </c>
      <c r="J225">
        <v>1</v>
      </c>
    </row>
    <row r="226" spans="1:10" hidden="1" x14ac:dyDescent="0.25">
      <c r="A226">
        <v>14</v>
      </c>
      <c r="B226" t="s">
        <v>1090</v>
      </c>
      <c r="C226" t="s">
        <v>1109</v>
      </c>
      <c r="D226" t="s">
        <v>911</v>
      </c>
      <c r="E226">
        <v>5330</v>
      </c>
      <c r="F226" t="s">
        <v>398</v>
      </c>
      <c r="G226">
        <v>25</v>
      </c>
      <c r="H226" t="s">
        <v>2752</v>
      </c>
      <c r="I226">
        <v>14</v>
      </c>
      <c r="J226">
        <v>1</v>
      </c>
    </row>
    <row r="227" spans="1:10" hidden="1" x14ac:dyDescent="0.25">
      <c r="A227">
        <v>26</v>
      </c>
      <c r="B227" t="s">
        <v>1090</v>
      </c>
      <c r="C227" t="s">
        <v>1125</v>
      </c>
      <c r="D227" t="s">
        <v>910</v>
      </c>
      <c r="E227">
        <v>5332</v>
      </c>
      <c r="F227" t="s">
        <v>414</v>
      </c>
      <c r="G227">
        <v>25</v>
      </c>
      <c r="H227" t="s">
        <v>2752</v>
      </c>
      <c r="I227">
        <v>26</v>
      </c>
      <c r="J227">
        <v>1</v>
      </c>
    </row>
    <row r="228" spans="1:10" hidden="1" x14ac:dyDescent="0.25">
      <c r="A228" s="127">
        <v>92</v>
      </c>
      <c r="B228" t="s">
        <v>1118</v>
      </c>
      <c r="C228" t="s">
        <v>1101</v>
      </c>
      <c r="D228" t="s">
        <v>910</v>
      </c>
      <c r="E228">
        <v>2913</v>
      </c>
      <c r="F228" t="s">
        <v>2739</v>
      </c>
      <c r="G228">
        <v>25</v>
      </c>
      <c r="H228" t="s">
        <v>2752</v>
      </c>
      <c r="I228">
        <v>0</v>
      </c>
      <c r="J228">
        <v>1</v>
      </c>
    </row>
    <row r="229" spans="1:10" hidden="1" x14ac:dyDescent="0.25">
      <c r="A229" s="127">
        <v>60</v>
      </c>
      <c r="B229" t="s">
        <v>1118</v>
      </c>
      <c r="C229" t="s">
        <v>1325</v>
      </c>
      <c r="D229" t="s">
        <v>911</v>
      </c>
      <c r="E229">
        <v>2917</v>
      </c>
      <c r="F229" t="s">
        <v>645</v>
      </c>
      <c r="G229">
        <v>30</v>
      </c>
      <c r="H229" t="s">
        <v>2752</v>
      </c>
      <c r="I229">
        <v>0</v>
      </c>
      <c r="J229">
        <v>1</v>
      </c>
    </row>
    <row r="230" spans="1:10" hidden="1" x14ac:dyDescent="0.25">
      <c r="A230" s="127">
        <v>6</v>
      </c>
      <c r="B230" t="s">
        <v>1118</v>
      </c>
      <c r="C230" t="s">
        <v>1109</v>
      </c>
      <c r="D230" t="s">
        <v>911</v>
      </c>
      <c r="E230">
        <v>2919</v>
      </c>
      <c r="F230" t="s">
        <v>539</v>
      </c>
      <c r="G230">
        <v>30</v>
      </c>
      <c r="H230" t="s">
        <v>2752</v>
      </c>
      <c r="I230">
        <v>0</v>
      </c>
      <c r="J230">
        <v>1</v>
      </c>
    </row>
    <row r="231" spans="1:10" hidden="1" x14ac:dyDescent="0.25">
      <c r="A231" s="127">
        <v>2</v>
      </c>
      <c r="B231" t="s">
        <v>1118</v>
      </c>
      <c r="C231" t="s">
        <v>1109</v>
      </c>
      <c r="D231" t="s">
        <v>911</v>
      </c>
      <c r="E231">
        <v>2927</v>
      </c>
      <c r="F231" t="s">
        <v>853</v>
      </c>
      <c r="G231">
        <v>40</v>
      </c>
      <c r="H231" t="s">
        <v>2752</v>
      </c>
      <c r="I231">
        <v>0</v>
      </c>
      <c r="J231">
        <v>1</v>
      </c>
    </row>
    <row r="232" spans="1:10" hidden="1" x14ac:dyDescent="0.25">
      <c r="A232" s="127">
        <v>52</v>
      </c>
      <c r="B232" t="s">
        <v>1118</v>
      </c>
      <c r="C232" t="s">
        <v>1154</v>
      </c>
      <c r="D232" t="s">
        <v>910</v>
      </c>
      <c r="E232">
        <v>2944</v>
      </c>
      <c r="F232" t="s">
        <v>194</v>
      </c>
      <c r="G232">
        <v>25</v>
      </c>
      <c r="H232" t="s">
        <v>2752</v>
      </c>
      <c r="I232">
        <v>0</v>
      </c>
      <c r="J232">
        <v>1</v>
      </c>
    </row>
    <row r="233" spans="1:10" hidden="1" x14ac:dyDescent="0.25">
      <c r="A233" s="127">
        <v>25</v>
      </c>
      <c r="B233" t="s">
        <v>1118</v>
      </c>
      <c r="C233" t="s">
        <v>1125</v>
      </c>
      <c r="D233" t="s">
        <v>910</v>
      </c>
      <c r="E233">
        <v>2960</v>
      </c>
      <c r="F233" t="s">
        <v>136</v>
      </c>
      <c r="G233">
        <v>25</v>
      </c>
      <c r="H233" t="s">
        <v>2753</v>
      </c>
      <c r="I233">
        <v>0</v>
      </c>
      <c r="J233">
        <v>1</v>
      </c>
    </row>
    <row r="234" spans="1:10" hidden="1" x14ac:dyDescent="0.25">
      <c r="A234" s="127">
        <v>8</v>
      </c>
      <c r="B234" t="s">
        <v>1118</v>
      </c>
      <c r="C234" t="s">
        <v>1116</v>
      </c>
      <c r="D234" t="s">
        <v>912</v>
      </c>
      <c r="E234">
        <v>2966</v>
      </c>
      <c r="F234" t="s">
        <v>102</v>
      </c>
      <c r="G234">
        <v>25</v>
      </c>
      <c r="H234" t="s">
        <v>2752</v>
      </c>
      <c r="I234">
        <v>0</v>
      </c>
      <c r="J234">
        <v>1</v>
      </c>
    </row>
    <row r="235" spans="1:10" hidden="1" x14ac:dyDescent="0.25">
      <c r="A235" s="127">
        <v>7</v>
      </c>
      <c r="B235" t="s">
        <v>1118</v>
      </c>
      <c r="C235" t="s">
        <v>1109</v>
      </c>
      <c r="D235" t="s">
        <v>911</v>
      </c>
      <c r="E235">
        <v>2974</v>
      </c>
      <c r="F235" t="s">
        <v>541</v>
      </c>
      <c r="G235">
        <v>30</v>
      </c>
      <c r="H235" t="s">
        <v>2752</v>
      </c>
      <c r="I235">
        <v>0</v>
      </c>
      <c r="J235">
        <v>1</v>
      </c>
    </row>
    <row r="236" spans="1:10" hidden="1" x14ac:dyDescent="0.25">
      <c r="A236" s="127">
        <v>26</v>
      </c>
      <c r="B236" t="s">
        <v>1118</v>
      </c>
      <c r="C236" t="s">
        <v>1125</v>
      </c>
      <c r="D236" t="s">
        <v>910</v>
      </c>
      <c r="E236">
        <v>2978</v>
      </c>
      <c r="F236" t="s">
        <v>138</v>
      </c>
      <c r="G236">
        <v>25</v>
      </c>
      <c r="H236" t="s">
        <v>2752</v>
      </c>
      <c r="I236">
        <v>0</v>
      </c>
      <c r="J236">
        <v>1</v>
      </c>
    </row>
    <row r="237" spans="1:10" hidden="1" x14ac:dyDescent="0.25">
      <c r="A237" s="127">
        <v>83</v>
      </c>
      <c r="B237" t="s">
        <v>1118</v>
      </c>
      <c r="C237" t="s">
        <v>1175</v>
      </c>
      <c r="D237" t="s">
        <v>912</v>
      </c>
      <c r="E237">
        <v>2992</v>
      </c>
      <c r="F237" t="s">
        <v>255</v>
      </c>
      <c r="G237">
        <v>25</v>
      </c>
      <c r="H237" t="s">
        <v>2752</v>
      </c>
      <c r="I237">
        <v>0</v>
      </c>
      <c r="J237">
        <v>1</v>
      </c>
    </row>
    <row r="238" spans="1:10" hidden="1" x14ac:dyDescent="0.25">
      <c r="A238" s="127">
        <v>8</v>
      </c>
      <c r="B238" t="s">
        <v>1118</v>
      </c>
      <c r="C238" t="s">
        <v>1109</v>
      </c>
      <c r="D238" t="s">
        <v>911</v>
      </c>
      <c r="E238">
        <v>3003</v>
      </c>
      <c r="F238" t="s">
        <v>543</v>
      </c>
      <c r="G238">
        <v>30</v>
      </c>
      <c r="H238" t="s">
        <v>2752</v>
      </c>
      <c r="I238">
        <v>0</v>
      </c>
      <c r="J238">
        <v>1</v>
      </c>
    </row>
    <row r="239" spans="1:10" hidden="1" x14ac:dyDescent="0.25">
      <c r="A239" s="127">
        <v>53</v>
      </c>
      <c r="B239" t="s">
        <v>1118</v>
      </c>
      <c r="C239" t="s">
        <v>1154</v>
      </c>
      <c r="D239" t="s">
        <v>910</v>
      </c>
      <c r="E239">
        <v>3005</v>
      </c>
      <c r="F239" t="s">
        <v>196</v>
      </c>
      <c r="G239">
        <v>25</v>
      </c>
      <c r="H239" t="s">
        <v>2752</v>
      </c>
      <c r="I239">
        <v>0</v>
      </c>
      <c r="J239">
        <v>1</v>
      </c>
    </row>
    <row r="240" spans="1:10" hidden="1" x14ac:dyDescent="0.25">
      <c r="A240" s="127">
        <v>4</v>
      </c>
      <c r="B240" t="s">
        <v>1118</v>
      </c>
      <c r="C240" t="s">
        <v>1125</v>
      </c>
      <c r="D240" t="s">
        <v>910</v>
      </c>
      <c r="E240">
        <v>3009</v>
      </c>
      <c r="F240" t="s">
        <v>14</v>
      </c>
      <c r="G240">
        <v>20</v>
      </c>
      <c r="H240" t="s">
        <v>2752</v>
      </c>
      <c r="I240">
        <v>0</v>
      </c>
      <c r="J240">
        <v>1</v>
      </c>
    </row>
    <row r="241" spans="1:10" hidden="1" x14ac:dyDescent="0.25">
      <c r="A241">
        <v>84</v>
      </c>
      <c r="B241" t="s">
        <v>1090</v>
      </c>
      <c r="C241" t="s">
        <v>1131</v>
      </c>
      <c r="D241" t="s">
        <v>911</v>
      </c>
      <c r="E241">
        <v>5343</v>
      </c>
      <c r="F241" t="s">
        <v>472</v>
      </c>
      <c r="G241">
        <v>25</v>
      </c>
      <c r="H241" t="s">
        <v>2752</v>
      </c>
      <c r="I241">
        <v>84</v>
      </c>
      <c r="J241">
        <v>1</v>
      </c>
    </row>
    <row r="242" spans="1:10" hidden="1" x14ac:dyDescent="0.25">
      <c r="A242" s="127">
        <v>93</v>
      </c>
      <c r="B242" t="s">
        <v>1118</v>
      </c>
      <c r="C242" t="s">
        <v>1101</v>
      </c>
      <c r="D242" t="s">
        <v>910</v>
      </c>
      <c r="E242">
        <v>3071</v>
      </c>
      <c r="F242" t="s">
        <v>275</v>
      </c>
      <c r="G242">
        <v>25</v>
      </c>
      <c r="H242" t="s">
        <v>2752</v>
      </c>
      <c r="I242">
        <v>0</v>
      </c>
      <c r="J242">
        <v>1</v>
      </c>
    </row>
    <row r="243" spans="1:10" hidden="1" x14ac:dyDescent="0.25">
      <c r="A243" s="127">
        <v>23</v>
      </c>
      <c r="B243" t="s">
        <v>1118</v>
      </c>
      <c r="C243" t="s">
        <v>1175</v>
      </c>
      <c r="D243" t="s">
        <v>912</v>
      </c>
      <c r="E243">
        <v>3081</v>
      </c>
      <c r="F243" t="s">
        <v>56</v>
      </c>
      <c r="G243">
        <v>20</v>
      </c>
      <c r="H243" t="s">
        <v>2752</v>
      </c>
      <c r="I243">
        <v>0</v>
      </c>
      <c r="J243">
        <v>1</v>
      </c>
    </row>
    <row r="244" spans="1:10" hidden="1" x14ac:dyDescent="0.25">
      <c r="A244">
        <v>38</v>
      </c>
      <c r="B244" t="s">
        <v>1090</v>
      </c>
      <c r="C244" t="s">
        <v>1116</v>
      </c>
      <c r="D244" t="s">
        <v>912</v>
      </c>
      <c r="E244">
        <v>5349</v>
      </c>
      <c r="F244" t="s">
        <v>326</v>
      </c>
      <c r="G244">
        <v>25</v>
      </c>
      <c r="H244" t="s">
        <v>2752</v>
      </c>
      <c r="I244">
        <v>38</v>
      </c>
      <c r="J244">
        <v>1</v>
      </c>
    </row>
    <row r="245" spans="1:10" hidden="1" x14ac:dyDescent="0.25">
      <c r="A245">
        <v>85</v>
      </c>
      <c r="B245" t="s">
        <v>1090</v>
      </c>
      <c r="C245" t="s">
        <v>1131</v>
      </c>
      <c r="D245" t="s">
        <v>911</v>
      </c>
      <c r="E245">
        <v>5350</v>
      </c>
      <c r="F245" t="s">
        <v>474</v>
      </c>
      <c r="G245">
        <v>25</v>
      </c>
      <c r="H245" t="s">
        <v>2752</v>
      </c>
      <c r="I245">
        <v>85</v>
      </c>
      <c r="J245">
        <v>1</v>
      </c>
    </row>
    <row r="246" spans="1:10" hidden="1" x14ac:dyDescent="0.25">
      <c r="A246">
        <v>50</v>
      </c>
      <c r="B246" t="s">
        <v>1090</v>
      </c>
      <c r="C246" t="s">
        <v>1319</v>
      </c>
      <c r="D246" t="s">
        <v>910</v>
      </c>
      <c r="E246">
        <v>5353</v>
      </c>
      <c r="F246" t="s">
        <v>348</v>
      </c>
      <c r="G246">
        <v>25</v>
      </c>
      <c r="H246" t="s">
        <v>2752</v>
      </c>
      <c r="I246">
        <v>50</v>
      </c>
      <c r="J246">
        <v>1</v>
      </c>
    </row>
    <row r="247" spans="1:10" hidden="1" x14ac:dyDescent="0.25">
      <c r="A247" s="127">
        <v>10</v>
      </c>
      <c r="B247" t="s">
        <v>1118</v>
      </c>
      <c r="C247" t="s">
        <v>1088</v>
      </c>
      <c r="D247" t="s">
        <v>911</v>
      </c>
      <c r="E247">
        <v>3204</v>
      </c>
      <c r="F247" t="s">
        <v>26</v>
      </c>
      <c r="G247">
        <v>20</v>
      </c>
      <c r="H247" t="s">
        <v>2752</v>
      </c>
      <c r="I247">
        <v>0</v>
      </c>
      <c r="J247">
        <v>1</v>
      </c>
    </row>
    <row r="248" spans="1:10" hidden="1" x14ac:dyDescent="0.25">
      <c r="A248" s="127">
        <v>54</v>
      </c>
      <c r="B248" t="s">
        <v>1118</v>
      </c>
      <c r="C248" t="s">
        <v>1154</v>
      </c>
      <c r="D248" t="s">
        <v>910</v>
      </c>
      <c r="E248">
        <v>3196</v>
      </c>
      <c r="F248" t="s">
        <v>198</v>
      </c>
      <c r="G248">
        <v>25</v>
      </c>
      <c r="H248" t="s">
        <v>2752</v>
      </c>
      <c r="I248">
        <v>0</v>
      </c>
      <c r="J248">
        <v>1</v>
      </c>
    </row>
    <row r="249" spans="1:10" hidden="1" x14ac:dyDescent="0.25">
      <c r="A249">
        <v>73</v>
      </c>
      <c r="B249" t="s">
        <v>1090</v>
      </c>
      <c r="C249" t="s">
        <v>1131</v>
      </c>
      <c r="D249" t="s">
        <v>911</v>
      </c>
      <c r="E249">
        <v>5355</v>
      </c>
      <c r="F249" t="s">
        <v>366</v>
      </c>
      <c r="G249">
        <v>25</v>
      </c>
      <c r="H249" t="s">
        <v>2752</v>
      </c>
      <c r="I249">
        <v>73</v>
      </c>
      <c r="J249">
        <v>1</v>
      </c>
    </row>
    <row r="250" spans="1:10" hidden="1" x14ac:dyDescent="0.25">
      <c r="A250">
        <v>3</v>
      </c>
      <c r="B250" t="s">
        <v>1118</v>
      </c>
      <c r="C250" t="s">
        <v>1154</v>
      </c>
      <c r="D250" t="s">
        <v>910</v>
      </c>
      <c r="E250">
        <v>3205</v>
      </c>
      <c r="F250" t="s">
        <v>867</v>
      </c>
      <c r="G250">
        <v>45</v>
      </c>
      <c r="H250" t="s">
        <v>2752</v>
      </c>
      <c r="I250">
        <v>3</v>
      </c>
      <c r="J250">
        <v>1</v>
      </c>
    </row>
    <row r="251" spans="1:10" hidden="1" x14ac:dyDescent="0.25">
      <c r="A251">
        <v>9</v>
      </c>
      <c r="B251" t="s">
        <v>1090</v>
      </c>
      <c r="C251" t="s">
        <v>1131</v>
      </c>
      <c r="D251" t="s">
        <v>911</v>
      </c>
      <c r="E251">
        <v>5357</v>
      </c>
      <c r="F251" t="s">
        <v>86</v>
      </c>
      <c r="G251">
        <v>20</v>
      </c>
      <c r="H251" t="s">
        <v>2752</v>
      </c>
      <c r="I251">
        <v>6</v>
      </c>
      <c r="J251">
        <v>1</v>
      </c>
    </row>
    <row r="252" spans="1:10" hidden="1" x14ac:dyDescent="0.25">
      <c r="A252">
        <v>86</v>
      </c>
      <c r="B252" t="s">
        <v>1090</v>
      </c>
      <c r="C252" t="s">
        <v>1131</v>
      </c>
      <c r="D252" t="s">
        <v>911</v>
      </c>
      <c r="E252">
        <v>5358</v>
      </c>
      <c r="F252" t="s">
        <v>476</v>
      </c>
      <c r="G252">
        <v>25</v>
      </c>
      <c r="H252" t="s">
        <v>2752</v>
      </c>
      <c r="I252">
        <v>86</v>
      </c>
      <c r="J252">
        <v>1</v>
      </c>
    </row>
    <row r="253" spans="1:10" hidden="1" x14ac:dyDescent="0.25">
      <c r="A253" s="127">
        <v>12</v>
      </c>
      <c r="B253" t="s">
        <v>1118</v>
      </c>
      <c r="C253" t="s">
        <v>1116</v>
      </c>
      <c r="D253" t="s">
        <v>912</v>
      </c>
      <c r="E253">
        <v>3288</v>
      </c>
      <c r="F253" t="s">
        <v>713</v>
      </c>
      <c r="G253">
        <v>35</v>
      </c>
      <c r="H253" t="s">
        <v>2752</v>
      </c>
      <c r="I253">
        <v>0</v>
      </c>
      <c r="J253">
        <v>1</v>
      </c>
    </row>
    <row r="254" spans="1:10" hidden="1" x14ac:dyDescent="0.25">
      <c r="A254" s="127">
        <v>6</v>
      </c>
      <c r="B254" t="s">
        <v>1118</v>
      </c>
      <c r="C254" t="s">
        <v>1125</v>
      </c>
      <c r="D254" t="s">
        <v>910</v>
      </c>
      <c r="E254">
        <v>3292</v>
      </c>
      <c r="F254" t="s">
        <v>18</v>
      </c>
      <c r="G254">
        <v>20</v>
      </c>
      <c r="H254" t="s">
        <v>2752</v>
      </c>
      <c r="I254">
        <v>0</v>
      </c>
      <c r="J254">
        <v>1</v>
      </c>
    </row>
    <row r="255" spans="1:10" hidden="1" x14ac:dyDescent="0.25">
      <c r="A255">
        <v>2</v>
      </c>
      <c r="B255" t="s">
        <v>1090</v>
      </c>
      <c r="C255" t="s">
        <v>2087</v>
      </c>
      <c r="D255" t="s">
        <v>910</v>
      </c>
      <c r="E255">
        <v>5364</v>
      </c>
      <c r="F255" t="s">
        <v>290</v>
      </c>
      <c r="G255">
        <v>25</v>
      </c>
      <c r="H255" t="s">
        <v>2752</v>
      </c>
      <c r="I255">
        <v>2</v>
      </c>
      <c r="J255">
        <v>1</v>
      </c>
    </row>
    <row r="256" spans="1:10" hidden="1" x14ac:dyDescent="0.25">
      <c r="A256">
        <v>87</v>
      </c>
      <c r="B256" t="s">
        <v>1090</v>
      </c>
      <c r="C256" t="s">
        <v>1131</v>
      </c>
      <c r="D256" t="s">
        <v>911</v>
      </c>
      <c r="E256">
        <v>5365</v>
      </c>
      <c r="F256" t="s">
        <v>478</v>
      </c>
      <c r="G256">
        <v>25</v>
      </c>
      <c r="H256" t="s">
        <v>2752</v>
      </c>
      <c r="I256">
        <v>87</v>
      </c>
      <c r="J256">
        <v>1</v>
      </c>
    </row>
    <row r="257" spans="1:10" hidden="1" x14ac:dyDescent="0.25">
      <c r="A257" s="127">
        <v>43</v>
      </c>
      <c r="B257" t="s">
        <v>1118</v>
      </c>
      <c r="C257" t="s">
        <v>1154</v>
      </c>
      <c r="D257" t="s">
        <v>910</v>
      </c>
      <c r="E257">
        <v>3373</v>
      </c>
      <c r="F257" t="s">
        <v>613</v>
      </c>
      <c r="G257">
        <v>30</v>
      </c>
      <c r="H257" t="s">
        <v>2752</v>
      </c>
      <c r="I257">
        <v>0</v>
      </c>
      <c r="J257">
        <v>1</v>
      </c>
    </row>
    <row r="258" spans="1:10" hidden="1" x14ac:dyDescent="0.25">
      <c r="A258">
        <v>12</v>
      </c>
      <c r="B258" t="s">
        <v>1090</v>
      </c>
      <c r="C258" t="s">
        <v>1175</v>
      </c>
      <c r="D258" t="s">
        <v>912</v>
      </c>
      <c r="E258">
        <v>5370</v>
      </c>
      <c r="F258" t="s">
        <v>675</v>
      </c>
      <c r="G258">
        <v>30</v>
      </c>
      <c r="H258" t="s">
        <v>2752</v>
      </c>
      <c r="I258">
        <v>12</v>
      </c>
      <c r="J258">
        <v>1</v>
      </c>
    </row>
    <row r="259" spans="1:10" hidden="1" x14ac:dyDescent="0.25">
      <c r="A259">
        <v>31</v>
      </c>
      <c r="B259" t="s">
        <v>1090</v>
      </c>
      <c r="C259" t="s">
        <v>1088</v>
      </c>
      <c r="D259" t="s">
        <v>911</v>
      </c>
      <c r="E259">
        <v>5374</v>
      </c>
      <c r="F259" t="s">
        <v>418</v>
      </c>
      <c r="G259">
        <v>25</v>
      </c>
      <c r="H259" t="s">
        <v>2752</v>
      </c>
      <c r="I259">
        <v>31</v>
      </c>
      <c r="J259">
        <v>1</v>
      </c>
    </row>
    <row r="260" spans="1:10" hidden="1" x14ac:dyDescent="0.25">
      <c r="A260" s="127">
        <v>55</v>
      </c>
      <c r="B260" t="s">
        <v>1118</v>
      </c>
      <c r="C260" t="s">
        <v>1154</v>
      </c>
      <c r="D260" t="s">
        <v>910</v>
      </c>
      <c r="E260">
        <v>3412</v>
      </c>
      <c r="F260" t="s">
        <v>200</v>
      </c>
      <c r="G260">
        <v>25</v>
      </c>
      <c r="H260" t="s">
        <v>2752</v>
      </c>
      <c r="I260">
        <v>0</v>
      </c>
      <c r="J260">
        <v>1</v>
      </c>
    </row>
    <row r="261" spans="1:10" hidden="1" x14ac:dyDescent="0.25">
      <c r="A261">
        <v>20</v>
      </c>
      <c r="B261" t="s">
        <v>1090</v>
      </c>
      <c r="C261" t="s">
        <v>1125</v>
      </c>
      <c r="D261" t="s">
        <v>910</v>
      </c>
      <c r="E261">
        <v>5375</v>
      </c>
      <c r="F261" t="s">
        <v>310</v>
      </c>
      <c r="G261">
        <v>25</v>
      </c>
      <c r="H261" t="s">
        <v>2752</v>
      </c>
      <c r="I261">
        <v>20</v>
      </c>
      <c r="J261">
        <v>1</v>
      </c>
    </row>
    <row r="262" spans="1:10" hidden="1" x14ac:dyDescent="0.25">
      <c r="A262">
        <v>6</v>
      </c>
      <c r="B262" t="s">
        <v>1118</v>
      </c>
      <c r="C262" t="s">
        <v>1131</v>
      </c>
      <c r="D262" t="s">
        <v>911</v>
      </c>
      <c r="E262">
        <v>3426</v>
      </c>
      <c r="F262" t="s">
        <v>873</v>
      </c>
      <c r="G262">
        <v>45</v>
      </c>
      <c r="H262" t="s">
        <v>2752</v>
      </c>
      <c r="I262">
        <v>6</v>
      </c>
      <c r="J262">
        <v>1</v>
      </c>
    </row>
    <row r="263" spans="1:10" hidden="1" x14ac:dyDescent="0.25">
      <c r="A263" s="127">
        <v>13</v>
      </c>
      <c r="B263" t="s">
        <v>1118</v>
      </c>
      <c r="C263" t="s">
        <v>1154</v>
      </c>
      <c r="D263" t="s">
        <v>910</v>
      </c>
      <c r="E263">
        <v>3460</v>
      </c>
      <c r="F263" t="s">
        <v>36</v>
      </c>
      <c r="G263">
        <v>20</v>
      </c>
      <c r="H263" t="s">
        <v>2752</v>
      </c>
      <c r="I263">
        <v>0</v>
      </c>
      <c r="J263">
        <v>1</v>
      </c>
    </row>
    <row r="264" spans="1:10" hidden="1" x14ac:dyDescent="0.25">
      <c r="A264">
        <v>6</v>
      </c>
      <c r="B264" t="s">
        <v>1090</v>
      </c>
      <c r="C264" t="s">
        <v>1319</v>
      </c>
      <c r="D264" t="s">
        <v>910</v>
      </c>
      <c r="E264">
        <v>5380</v>
      </c>
      <c r="F264" t="s">
        <v>671</v>
      </c>
      <c r="G264">
        <v>30</v>
      </c>
      <c r="H264" t="s">
        <v>2752</v>
      </c>
      <c r="I264">
        <v>5</v>
      </c>
      <c r="J264">
        <v>1</v>
      </c>
    </row>
    <row r="265" spans="1:10" hidden="1" x14ac:dyDescent="0.25">
      <c r="A265">
        <v>55</v>
      </c>
      <c r="B265" t="s">
        <v>1090</v>
      </c>
      <c r="C265" t="s">
        <v>1319</v>
      </c>
      <c r="D265" t="s">
        <v>910</v>
      </c>
      <c r="E265">
        <v>5383</v>
      </c>
      <c r="F265" t="s">
        <v>430</v>
      </c>
      <c r="G265">
        <v>25</v>
      </c>
      <c r="H265" t="s">
        <v>2752</v>
      </c>
      <c r="I265">
        <v>55</v>
      </c>
      <c r="J265">
        <v>1</v>
      </c>
    </row>
    <row r="266" spans="1:10" hidden="1" x14ac:dyDescent="0.25">
      <c r="A266">
        <v>29</v>
      </c>
      <c r="B266" t="s">
        <v>1090</v>
      </c>
      <c r="C266" t="s">
        <v>1088</v>
      </c>
      <c r="D266" t="s">
        <v>911</v>
      </c>
      <c r="E266">
        <v>5386</v>
      </c>
      <c r="F266" t="s">
        <v>314</v>
      </c>
      <c r="G266">
        <v>25</v>
      </c>
      <c r="H266" t="s">
        <v>2752</v>
      </c>
      <c r="I266">
        <v>29</v>
      </c>
      <c r="J266">
        <v>1</v>
      </c>
    </row>
    <row r="267" spans="1:10" hidden="1" x14ac:dyDescent="0.25">
      <c r="A267">
        <v>88</v>
      </c>
      <c r="B267" t="s">
        <v>1090</v>
      </c>
      <c r="C267" t="s">
        <v>1131</v>
      </c>
      <c r="D267" t="s">
        <v>911</v>
      </c>
      <c r="E267">
        <v>5387</v>
      </c>
      <c r="F267" t="s">
        <v>480</v>
      </c>
      <c r="G267">
        <v>25</v>
      </c>
      <c r="H267" t="s">
        <v>2752</v>
      </c>
      <c r="I267">
        <v>88</v>
      </c>
      <c r="J267">
        <v>1</v>
      </c>
    </row>
    <row r="268" spans="1:10" hidden="1" x14ac:dyDescent="0.25">
      <c r="A268">
        <v>89</v>
      </c>
      <c r="B268" t="s">
        <v>1090</v>
      </c>
      <c r="C268" t="s">
        <v>1131</v>
      </c>
      <c r="D268" t="s">
        <v>911</v>
      </c>
      <c r="E268">
        <v>5389</v>
      </c>
      <c r="F268" t="s">
        <v>482</v>
      </c>
      <c r="G268">
        <v>25</v>
      </c>
      <c r="H268" t="s">
        <v>2752</v>
      </c>
      <c r="I268">
        <v>89</v>
      </c>
      <c r="J268">
        <v>1</v>
      </c>
    </row>
    <row r="269" spans="1:10" hidden="1" x14ac:dyDescent="0.25">
      <c r="A269" s="127">
        <v>84</v>
      </c>
      <c r="B269" t="s">
        <v>1118</v>
      </c>
      <c r="C269" t="s">
        <v>1175</v>
      </c>
      <c r="D269" t="s">
        <v>912</v>
      </c>
      <c r="E269">
        <v>3520</v>
      </c>
      <c r="F269" t="s">
        <v>257</v>
      </c>
      <c r="G269">
        <v>25</v>
      </c>
      <c r="H269" t="s">
        <v>2752</v>
      </c>
      <c r="I269">
        <v>0</v>
      </c>
      <c r="J269">
        <v>1</v>
      </c>
    </row>
    <row r="270" spans="1:10" hidden="1" x14ac:dyDescent="0.25">
      <c r="A270">
        <v>90</v>
      </c>
      <c r="B270" t="s">
        <v>1090</v>
      </c>
      <c r="C270" t="s">
        <v>1131</v>
      </c>
      <c r="D270" t="s">
        <v>911</v>
      </c>
      <c r="E270">
        <v>5390</v>
      </c>
      <c r="F270" t="s">
        <v>484</v>
      </c>
      <c r="G270">
        <v>25</v>
      </c>
      <c r="H270" t="s">
        <v>2752</v>
      </c>
      <c r="I270">
        <v>90</v>
      </c>
      <c r="J270">
        <v>1</v>
      </c>
    </row>
    <row r="271" spans="1:10" hidden="1" x14ac:dyDescent="0.25">
      <c r="A271" s="127">
        <v>27</v>
      </c>
      <c r="B271" t="s">
        <v>1118</v>
      </c>
      <c r="C271" t="s">
        <v>1088</v>
      </c>
      <c r="D271" t="s">
        <v>911</v>
      </c>
      <c r="E271">
        <v>3534</v>
      </c>
      <c r="F271" t="s">
        <v>741</v>
      </c>
      <c r="G271">
        <v>35</v>
      </c>
      <c r="H271" t="s">
        <v>2752</v>
      </c>
      <c r="I271">
        <v>0</v>
      </c>
      <c r="J271">
        <v>1</v>
      </c>
    </row>
    <row r="272" spans="1:10" hidden="1" x14ac:dyDescent="0.25">
      <c r="A272">
        <v>101</v>
      </c>
      <c r="B272" t="s">
        <v>1090</v>
      </c>
      <c r="C272" t="s">
        <v>1175</v>
      </c>
      <c r="D272" t="s">
        <v>912</v>
      </c>
      <c r="E272">
        <v>5393</v>
      </c>
      <c r="F272" t="s">
        <v>507</v>
      </c>
      <c r="G272">
        <v>25</v>
      </c>
      <c r="H272" t="s">
        <v>2752</v>
      </c>
      <c r="I272">
        <v>101</v>
      </c>
      <c r="J272">
        <v>1</v>
      </c>
    </row>
    <row r="273" spans="1:10" hidden="1" x14ac:dyDescent="0.25">
      <c r="A273" s="127">
        <v>71</v>
      </c>
      <c r="B273" t="s">
        <v>1118</v>
      </c>
      <c r="C273" t="s">
        <v>1101</v>
      </c>
      <c r="D273" t="s">
        <v>910</v>
      </c>
      <c r="E273">
        <v>3578</v>
      </c>
      <c r="F273" t="s">
        <v>829</v>
      </c>
      <c r="G273">
        <v>35</v>
      </c>
      <c r="H273" t="s">
        <v>2752</v>
      </c>
      <c r="I273">
        <v>0</v>
      </c>
      <c r="J273">
        <v>1</v>
      </c>
    </row>
    <row r="274" spans="1:10" hidden="1" x14ac:dyDescent="0.25">
      <c r="A274" s="127">
        <v>27</v>
      </c>
      <c r="B274" t="s">
        <v>1118</v>
      </c>
      <c r="C274" t="s">
        <v>1125</v>
      </c>
      <c r="D274" t="s">
        <v>910</v>
      </c>
      <c r="E274">
        <v>3609</v>
      </c>
      <c r="F274" t="s">
        <v>140</v>
      </c>
      <c r="G274">
        <v>25</v>
      </c>
      <c r="H274" t="s">
        <v>2752</v>
      </c>
      <c r="I274">
        <v>0</v>
      </c>
      <c r="J274">
        <v>1</v>
      </c>
    </row>
    <row r="275" spans="1:10" hidden="1" x14ac:dyDescent="0.25">
      <c r="A275">
        <v>51</v>
      </c>
      <c r="B275" t="s">
        <v>1090</v>
      </c>
      <c r="C275" t="s">
        <v>1319</v>
      </c>
      <c r="D275" t="s">
        <v>910</v>
      </c>
      <c r="E275">
        <v>5398</v>
      </c>
      <c r="F275" t="s">
        <v>350</v>
      </c>
      <c r="G275">
        <v>25</v>
      </c>
      <c r="H275" t="s">
        <v>2752</v>
      </c>
      <c r="I275">
        <v>51</v>
      </c>
      <c r="J275">
        <v>1</v>
      </c>
    </row>
    <row r="276" spans="1:10" hidden="1" x14ac:dyDescent="0.25">
      <c r="A276">
        <v>1</v>
      </c>
      <c r="B276" t="s">
        <v>1090</v>
      </c>
      <c r="C276" t="s">
        <v>1319</v>
      </c>
      <c r="D276" t="s">
        <v>910</v>
      </c>
      <c r="E276">
        <v>3616</v>
      </c>
      <c r="F276" t="s">
        <v>677</v>
      </c>
      <c r="G276">
        <v>30</v>
      </c>
      <c r="H276" t="s">
        <v>2752</v>
      </c>
      <c r="I276">
        <v>1</v>
      </c>
      <c r="J276">
        <v>1</v>
      </c>
    </row>
    <row r="277" spans="1:10" hidden="1" x14ac:dyDescent="0.25">
      <c r="A277" s="127">
        <v>6</v>
      </c>
      <c r="B277" t="s">
        <v>1118</v>
      </c>
      <c r="C277" t="s">
        <v>1109</v>
      </c>
      <c r="D277" t="s">
        <v>911</v>
      </c>
      <c r="E277">
        <v>3620</v>
      </c>
      <c r="F277" t="s">
        <v>166</v>
      </c>
      <c r="G277">
        <v>25</v>
      </c>
      <c r="H277" t="s">
        <v>2752</v>
      </c>
      <c r="I277">
        <v>0</v>
      </c>
      <c r="J277">
        <v>1</v>
      </c>
    </row>
    <row r="278" spans="1:10" hidden="1" x14ac:dyDescent="0.25">
      <c r="A278" s="127">
        <v>2</v>
      </c>
      <c r="B278" t="s">
        <v>1118</v>
      </c>
      <c r="C278" t="s">
        <v>1753</v>
      </c>
      <c r="D278" t="s">
        <v>910</v>
      </c>
      <c r="E278">
        <v>3623</v>
      </c>
      <c r="F278" t="s">
        <v>531</v>
      </c>
      <c r="G278">
        <v>30</v>
      </c>
      <c r="H278" t="s">
        <v>2752</v>
      </c>
      <c r="I278">
        <v>0</v>
      </c>
      <c r="J278">
        <v>1</v>
      </c>
    </row>
    <row r="279" spans="1:10" hidden="1" x14ac:dyDescent="0.25">
      <c r="A279" s="127">
        <v>56</v>
      </c>
      <c r="B279" t="s">
        <v>1118</v>
      </c>
      <c r="C279" t="s">
        <v>1154</v>
      </c>
      <c r="D279" t="s">
        <v>910</v>
      </c>
      <c r="E279">
        <v>3625</v>
      </c>
      <c r="F279" t="s">
        <v>202</v>
      </c>
      <c r="G279">
        <v>25</v>
      </c>
      <c r="H279" t="s">
        <v>2752</v>
      </c>
      <c r="I279">
        <v>0</v>
      </c>
      <c r="J279">
        <v>1</v>
      </c>
    </row>
    <row r="280" spans="1:10" hidden="1" x14ac:dyDescent="0.25">
      <c r="A280" s="127">
        <v>22</v>
      </c>
      <c r="B280" t="s">
        <v>1118</v>
      </c>
      <c r="C280" t="s">
        <v>1125</v>
      </c>
      <c r="D280" t="s">
        <v>910</v>
      </c>
      <c r="E280">
        <v>3652</v>
      </c>
      <c r="F280" t="s">
        <v>733</v>
      </c>
      <c r="G280">
        <v>35</v>
      </c>
      <c r="H280" t="s">
        <v>2752</v>
      </c>
      <c r="I280">
        <v>0</v>
      </c>
      <c r="J280">
        <v>1</v>
      </c>
    </row>
    <row r="281" spans="1:10" hidden="1" x14ac:dyDescent="0.25">
      <c r="A281" s="127">
        <v>31</v>
      </c>
      <c r="B281" t="s">
        <v>1118</v>
      </c>
      <c r="C281" t="s">
        <v>1282</v>
      </c>
      <c r="D281" t="s">
        <v>911</v>
      </c>
      <c r="E281">
        <v>3654</v>
      </c>
      <c r="F281" t="s">
        <v>748</v>
      </c>
      <c r="G281">
        <v>35</v>
      </c>
      <c r="H281" t="s">
        <v>2752</v>
      </c>
      <c r="I281">
        <v>0</v>
      </c>
      <c r="J281">
        <v>1</v>
      </c>
    </row>
    <row r="282" spans="1:10" hidden="1" x14ac:dyDescent="0.25">
      <c r="A282" s="127">
        <v>85</v>
      </c>
      <c r="B282" t="s">
        <v>1118</v>
      </c>
      <c r="C282" t="s">
        <v>1175</v>
      </c>
      <c r="D282" t="s">
        <v>912</v>
      </c>
      <c r="E282">
        <v>3657</v>
      </c>
      <c r="F282" t="s">
        <v>259</v>
      </c>
      <c r="G282">
        <v>25</v>
      </c>
      <c r="H282" t="s">
        <v>2752</v>
      </c>
      <c r="I282">
        <v>0</v>
      </c>
      <c r="J282">
        <v>1</v>
      </c>
    </row>
    <row r="283" spans="1:10" hidden="1" x14ac:dyDescent="0.25">
      <c r="A283" s="127">
        <v>73</v>
      </c>
      <c r="B283" t="s">
        <v>1118</v>
      </c>
      <c r="C283" t="s">
        <v>1131</v>
      </c>
      <c r="D283" t="s">
        <v>911</v>
      </c>
      <c r="E283">
        <v>3669</v>
      </c>
      <c r="F283" t="s">
        <v>237</v>
      </c>
      <c r="G283">
        <v>25</v>
      </c>
      <c r="H283" t="s">
        <v>2752</v>
      </c>
      <c r="I283">
        <v>0</v>
      </c>
      <c r="J283">
        <v>1</v>
      </c>
    </row>
    <row r="284" spans="1:10" hidden="1" x14ac:dyDescent="0.25">
      <c r="A284" s="127">
        <v>86</v>
      </c>
      <c r="B284" t="s">
        <v>1118</v>
      </c>
      <c r="C284" t="s">
        <v>1175</v>
      </c>
      <c r="D284" t="s">
        <v>912</v>
      </c>
      <c r="E284">
        <v>3678</v>
      </c>
      <c r="F284" t="s">
        <v>261</v>
      </c>
      <c r="G284">
        <v>25</v>
      </c>
      <c r="H284" t="s">
        <v>2752</v>
      </c>
      <c r="I284">
        <v>0</v>
      </c>
      <c r="J284">
        <v>1</v>
      </c>
    </row>
    <row r="285" spans="1:10" hidden="1" x14ac:dyDescent="0.25">
      <c r="A285">
        <v>39</v>
      </c>
      <c r="B285" t="s">
        <v>1090</v>
      </c>
      <c r="C285" t="s">
        <v>1116</v>
      </c>
      <c r="D285" t="s">
        <v>912</v>
      </c>
      <c r="E285">
        <v>5404</v>
      </c>
      <c r="F285" t="s">
        <v>328</v>
      </c>
      <c r="G285">
        <v>25</v>
      </c>
      <c r="H285" t="s">
        <v>2752</v>
      </c>
      <c r="I285">
        <v>39</v>
      </c>
      <c r="J285">
        <v>1</v>
      </c>
    </row>
    <row r="286" spans="1:10" hidden="1" x14ac:dyDescent="0.25">
      <c r="A286" s="127">
        <v>14</v>
      </c>
      <c r="B286" t="s">
        <v>1118</v>
      </c>
      <c r="C286" t="s">
        <v>1154</v>
      </c>
      <c r="D286" t="s">
        <v>910</v>
      </c>
      <c r="E286">
        <v>3685</v>
      </c>
      <c r="F286" t="s">
        <v>38</v>
      </c>
      <c r="G286">
        <v>20</v>
      </c>
      <c r="H286" t="s">
        <v>2752</v>
      </c>
      <c r="I286">
        <v>0</v>
      </c>
      <c r="J286">
        <v>1</v>
      </c>
    </row>
    <row r="287" spans="1:10" hidden="1" x14ac:dyDescent="0.25">
      <c r="A287" s="127">
        <v>94</v>
      </c>
      <c r="B287" t="s">
        <v>1118</v>
      </c>
      <c r="C287" t="s">
        <v>1101</v>
      </c>
      <c r="D287" t="s">
        <v>910</v>
      </c>
      <c r="E287">
        <v>3686</v>
      </c>
      <c r="F287" t="s">
        <v>277</v>
      </c>
      <c r="G287">
        <v>25</v>
      </c>
      <c r="H287" t="s">
        <v>2752</v>
      </c>
      <c r="I287">
        <v>0</v>
      </c>
      <c r="J287">
        <v>1</v>
      </c>
    </row>
    <row r="288" spans="1:10" hidden="1" x14ac:dyDescent="0.25">
      <c r="A288" s="127">
        <v>4</v>
      </c>
      <c r="B288" t="s">
        <v>1118</v>
      </c>
      <c r="C288" t="s">
        <v>1109</v>
      </c>
      <c r="D288" t="s">
        <v>911</v>
      </c>
      <c r="E288">
        <v>3708</v>
      </c>
      <c r="F288" t="s">
        <v>98</v>
      </c>
      <c r="G288">
        <v>25</v>
      </c>
      <c r="H288" t="s">
        <v>2752</v>
      </c>
      <c r="I288">
        <v>0</v>
      </c>
      <c r="J288">
        <v>1</v>
      </c>
    </row>
    <row r="289" spans="1:10" hidden="1" x14ac:dyDescent="0.25">
      <c r="A289" s="127">
        <v>2</v>
      </c>
      <c r="B289" t="s">
        <v>1118</v>
      </c>
      <c r="C289" t="s">
        <v>1109</v>
      </c>
      <c r="D289" t="s">
        <v>911</v>
      </c>
      <c r="E289">
        <v>3721</v>
      </c>
      <c r="F289" t="s">
        <v>9</v>
      </c>
      <c r="G289">
        <v>20</v>
      </c>
      <c r="H289" t="s">
        <v>2752</v>
      </c>
      <c r="I289">
        <v>0</v>
      </c>
      <c r="J289">
        <v>1</v>
      </c>
    </row>
    <row r="290" spans="1:10" hidden="1" x14ac:dyDescent="0.25">
      <c r="A290" s="127">
        <v>87</v>
      </c>
      <c r="B290" t="s">
        <v>1118</v>
      </c>
      <c r="C290" t="s">
        <v>1175</v>
      </c>
      <c r="D290" t="s">
        <v>912</v>
      </c>
      <c r="E290">
        <v>3723</v>
      </c>
      <c r="F290" t="s">
        <v>263</v>
      </c>
      <c r="G290">
        <v>25</v>
      </c>
      <c r="H290" t="s">
        <v>2752</v>
      </c>
      <c r="I290">
        <v>0</v>
      </c>
      <c r="J290">
        <v>1</v>
      </c>
    </row>
    <row r="291" spans="1:10" hidden="1" x14ac:dyDescent="0.25">
      <c r="A291" s="127">
        <v>88</v>
      </c>
      <c r="B291" t="s">
        <v>1118</v>
      </c>
      <c r="C291" t="s">
        <v>1175</v>
      </c>
      <c r="D291" t="s">
        <v>912</v>
      </c>
      <c r="E291">
        <v>3734</v>
      </c>
      <c r="F291" t="s">
        <v>265</v>
      </c>
      <c r="G291">
        <v>25</v>
      </c>
      <c r="H291" t="s">
        <v>2752</v>
      </c>
      <c r="I291">
        <v>0</v>
      </c>
      <c r="J291">
        <v>1</v>
      </c>
    </row>
    <row r="292" spans="1:10" hidden="1" x14ac:dyDescent="0.25">
      <c r="A292" s="127">
        <v>61</v>
      </c>
      <c r="B292" t="s">
        <v>1118</v>
      </c>
      <c r="C292" t="s">
        <v>1131</v>
      </c>
      <c r="D292" t="s">
        <v>911</v>
      </c>
      <c r="E292">
        <v>3766</v>
      </c>
      <c r="F292" t="s">
        <v>647</v>
      </c>
      <c r="G292">
        <v>30</v>
      </c>
      <c r="H292" t="s">
        <v>2752</v>
      </c>
      <c r="I292">
        <v>0</v>
      </c>
      <c r="J292">
        <v>1</v>
      </c>
    </row>
    <row r="293" spans="1:10" hidden="1" x14ac:dyDescent="0.25">
      <c r="A293" s="127">
        <v>10</v>
      </c>
      <c r="B293" t="s">
        <v>1118</v>
      </c>
      <c r="C293" t="s">
        <v>1109</v>
      </c>
      <c r="D293" t="s">
        <v>911</v>
      </c>
      <c r="E293">
        <v>3767</v>
      </c>
      <c r="F293" t="s">
        <v>547</v>
      </c>
      <c r="G293">
        <v>30</v>
      </c>
      <c r="H293" t="s">
        <v>2752</v>
      </c>
      <c r="I293">
        <v>0</v>
      </c>
      <c r="J293">
        <v>1</v>
      </c>
    </row>
    <row r="294" spans="1:10" hidden="1" x14ac:dyDescent="0.25">
      <c r="A294" s="127">
        <v>11</v>
      </c>
      <c r="B294" t="s">
        <v>1118</v>
      </c>
      <c r="C294" t="s">
        <v>1109</v>
      </c>
      <c r="D294" t="s">
        <v>911</v>
      </c>
      <c r="E294">
        <v>3786</v>
      </c>
      <c r="F294" t="s">
        <v>549</v>
      </c>
      <c r="G294">
        <v>30</v>
      </c>
      <c r="H294" t="s">
        <v>2752</v>
      </c>
      <c r="I294">
        <v>0</v>
      </c>
      <c r="J294">
        <v>1</v>
      </c>
    </row>
    <row r="295" spans="1:10" hidden="1" x14ac:dyDescent="0.25">
      <c r="A295" s="127">
        <v>13</v>
      </c>
      <c r="B295" t="s">
        <v>1118</v>
      </c>
      <c r="C295" t="s">
        <v>1116</v>
      </c>
      <c r="D295" t="s">
        <v>912</v>
      </c>
      <c r="E295">
        <v>3795</v>
      </c>
      <c r="F295" t="s">
        <v>715</v>
      </c>
      <c r="G295">
        <v>35</v>
      </c>
      <c r="H295" t="s">
        <v>2752</v>
      </c>
      <c r="I295">
        <v>0</v>
      </c>
      <c r="J295">
        <v>1</v>
      </c>
    </row>
    <row r="296" spans="1:10" hidden="1" x14ac:dyDescent="0.25">
      <c r="A296" s="127">
        <v>18</v>
      </c>
      <c r="B296" t="s">
        <v>1118</v>
      </c>
      <c r="C296" t="s">
        <v>1116</v>
      </c>
      <c r="D296" t="s">
        <v>912</v>
      </c>
      <c r="E296">
        <v>3815</v>
      </c>
      <c r="F296" t="s">
        <v>563</v>
      </c>
      <c r="G296">
        <v>30</v>
      </c>
      <c r="H296" t="s">
        <v>2752</v>
      </c>
      <c r="I296">
        <v>0</v>
      </c>
      <c r="J296">
        <v>1</v>
      </c>
    </row>
    <row r="297" spans="1:10" hidden="1" x14ac:dyDescent="0.25">
      <c r="A297" s="127">
        <v>28</v>
      </c>
      <c r="B297" t="s">
        <v>1118</v>
      </c>
      <c r="C297" t="s">
        <v>1125</v>
      </c>
      <c r="D297" t="s">
        <v>910</v>
      </c>
      <c r="E297">
        <v>3860</v>
      </c>
      <c r="F297" t="s">
        <v>583</v>
      </c>
      <c r="G297">
        <v>30</v>
      </c>
      <c r="H297" t="s">
        <v>2752</v>
      </c>
      <c r="I297">
        <v>0</v>
      </c>
      <c r="J297">
        <v>1</v>
      </c>
    </row>
    <row r="298" spans="1:10" hidden="1" x14ac:dyDescent="0.25">
      <c r="A298">
        <v>9</v>
      </c>
      <c r="B298" t="s">
        <v>1090</v>
      </c>
      <c r="C298" t="s">
        <v>1154</v>
      </c>
      <c r="D298" t="s">
        <v>910</v>
      </c>
      <c r="E298">
        <v>5419</v>
      </c>
      <c r="F298" t="s">
        <v>687</v>
      </c>
      <c r="G298">
        <v>30</v>
      </c>
      <c r="H298" t="s">
        <v>2752</v>
      </c>
      <c r="I298">
        <v>9</v>
      </c>
      <c r="J298">
        <v>1</v>
      </c>
    </row>
    <row r="299" spans="1:10" hidden="1" x14ac:dyDescent="0.25">
      <c r="A299" s="127">
        <v>55</v>
      </c>
      <c r="B299" t="s">
        <v>1118</v>
      </c>
      <c r="C299" t="s">
        <v>1154</v>
      </c>
      <c r="D299" t="s">
        <v>910</v>
      </c>
      <c r="E299">
        <v>3904</v>
      </c>
      <c r="F299" t="s">
        <v>797</v>
      </c>
      <c r="G299">
        <v>35</v>
      </c>
      <c r="H299" t="s">
        <v>2752</v>
      </c>
      <c r="I299">
        <v>0</v>
      </c>
      <c r="J299">
        <v>1</v>
      </c>
    </row>
    <row r="300" spans="1:10" hidden="1" x14ac:dyDescent="0.25">
      <c r="A300">
        <v>5</v>
      </c>
      <c r="B300" t="s">
        <v>1090</v>
      </c>
      <c r="C300" t="s">
        <v>1154</v>
      </c>
      <c r="D300" t="s">
        <v>910</v>
      </c>
      <c r="E300">
        <v>5425</v>
      </c>
      <c r="F300" t="s">
        <v>70</v>
      </c>
      <c r="G300">
        <v>20</v>
      </c>
      <c r="H300" t="s">
        <v>2752</v>
      </c>
      <c r="I300">
        <v>3</v>
      </c>
      <c r="J300">
        <v>1</v>
      </c>
    </row>
    <row r="301" spans="1:10" hidden="1" x14ac:dyDescent="0.25">
      <c r="A301" s="127">
        <v>47</v>
      </c>
      <c r="B301" t="s">
        <v>1118</v>
      </c>
      <c r="C301" t="s">
        <v>1154</v>
      </c>
      <c r="D301" t="s">
        <v>910</v>
      </c>
      <c r="E301">
        <v>3921</v>
      </c>
      <c r="F301" t="s">
        <v>623</v>
      </c>
      <c r="G301">
        <v>30</v>
      </c>
      <c r="H301" t="s">
        <v>2752</v>
      </c>
      <c r="I301">
        <v>0</v>
      </c>
      <c r="J301">
        <v>1</v>
      </c>
    </row>
    <row r="302" spans="1:10" hidden="1" x14ac:dyDescent="0.25">
      <c r="A302" s="127">
        <v>19</v>
      </c>
      <c r="B302" t="s">
        <v>1118</v>
      </c>
      <c r="C302" t="s">
        <v>1116</v>
      </c>
      <c r="D302" t="s">
        <v>912</v>
      </c>
      <c r="E302">
        <v>3930</v>
      </c>
      <c r="F302" t="s">
        <v>565</v>
      </c>
      <c r="G302">
        <v>30</v>
      </c>
      <c r="H302" t="s">
        <v>2752</v>
      </c>
      <c r="I302">
        <v>0</v>
      </c>
      <c r="J302">
        <v>1</v>
      </c>
    </row>
    <row r="303" spans="1:10" hidden="1" x14ac:dyDescent="0.25">
      <c r="A303" s="127">
        <v>56</v>
      </c>
      <c r="B303" t="s">
        <v>1118</v>
      </c>
      <c r="C303" t="s">
        <v>1154</v>
      </c>
      <c r="D303" t="s">
        <v>910</v>
      </c>
      <c r="E303">
        <v>3934</v>
      </c>
      <c r="F303" t="s">
        <v>799</v>
      </c>
      <c r="G303">
        <v>35</v>
      </c>
      <c r="H303" t="s">
        <v>2752</v>
      </c>
      <c r="I303">
        <v>0</v>
      </c>
      <c r="J303">
        <v>1</v>
      </c>
    </row>
    <row r="304" spans="1:10" hidden="1" x14ac:dyDescent="0.25">
      <c r="A304" s="127">
        <v>12</v>
      </c>
      <c r="B304" t="s">
        <v>1118</v>
      </c>
      <c r="C304" t="s">
        <v>1109</v>
      </c>
      <c r="D304" t="s">
        <v>911</v>
      </c>
      <c r="E304">
        <v>3936</v>
      </c>
      <c r="F304" t="s">
        <v>551</v>
      </c>
      <c r="G304">
        <v>30</v>
      </c>
      <c r="H304" t="s">
        <v>2752</v>
      </c>
      <c r="I304">
        <v>0</v>
      </c>
      <c r="J304">
        <v>1</v>
      </c>
    </row>
    <row r="305" spans="1:10" hidden="1" x14ac:dyDescent="0.25">
      <c r="A305" s="127">
        <v>14</v>
      </c>
      <c r="B305" t="s">
        <v>1118</v>
      </c>
      <c r="C305" t="s">
        <v>1116</v>
      </c>
      <c r="D305" t="s">
        <v>912</v>
      </c>
      <c r="E305">
        <v>3944</v>
      </c>
      <c r="F305" t="s">
        <v>717</v>
      </c>
      <c r="G305">
        <v>35</v>
      </c>
      <c r="H305" t="s">
        <v>2752</v>
      </c>
      <c r="I305">
        <v>0</v>
      </c>
      <c r="J305">
        <v>1</v>
      </c>
    </row>
    <row r="306" spans="1:10" hidden="1" x14ac:dyDescent="0.25">
      <c r="A306" s="127">
        <v>5</v>
      </c>
      <c r="B306" t="s">
        <v>1118</v>
      </c>
      <c r="C306" t="s">
        <v>1109</v>
      </c>
      <c r="D306" t="s">
        <v>911</v>
      </c>
      <c r="E306">
        <v>3947</v>
      </c>
      <c r="F306" t="s">
        <v>100</v>
      </c>
      <c r="G306">
        <v>25</v>
      </c>
      <c r="H306" t="s">
        <v>2752</v>
      </c>
      <c r="I306">
        <v>0</v>
      </c>
      <c r="J306">
        <v>1</v>
      </c>
    </row>
    <row r="307" spans="1:10" hidden="1" x14ac:dyDescent="0.25">
      <c r="A307" s="127">
        <v>13</v>
      </c>
      <c r="B307" t="s">
        <v>1118</v>
      </c>
      <c r="C307" t="s">
        <v>1109</v>
      </c>
      <c r="D307" t="s">
        <v>911</v>
      </c>
      <c r="E307">
        <v>3952</v>
      </c>
      <c r="F307" t="s">
        <v>553</v>
      </c>
      <c r="G307">
        <v>30</v>
      </c>
      <c r="H307" t="s">
        <v>2752</v>
      </c>
      <c r="I307">
        <v>0</v>
      </c>
      <c r="J307">
        <v>1</v>
      </c>
    </row>
    <row r="308" spans="1:10" hidden="1" x14ac:dyDescent="0.25">
      <c r="A308" s="127">
        <v>12</v>
      </c>
      <c r="B308" t="s">
        <v>1118</v>
      </c>
      <c r="C308" t="s">
        <v>1282</v>
      </c>
      <c r="D308" t="s">
        <v>911</v>
      </c>
      <c r="E308">
        <v>3961</v>
      </c>
      <c r="F308" t="s">
        <v>34</v>
      </c>
      <c r="G308">
        <v>20</v>
      </c>
      <c r="H308" t="s">
        <v>2752</v>
      </c>
      <c r="I308">
        <v>0</v>
      </c>
      <c r="J308">
        <v>1</v>
      </c>
    </row>
    <row r="309" spans="1:10" hidden="1" x14ac:dyDescent="0.25">
      <c r="A309" s="127">
        <v>7</v>
      </c>
      <c r="B309" t="s">
        <v>1118</v>
      </c>
      <c r="C309" t="s">
        <v>1125</v>
      </c>
      <c r="D309" t="s">
        <v>910</v>
      </c>
      <c r="E309">
        <v>3988</v>
      </c>
      <c r="F309" t="s">
        <v>20</v>
      </c>
      <c r="G309">
        <v>20</v>
      </c>
      <c r="H309" t="s">
        <v>2752</v>
      </c>
      <c r="I309">
        <v>0</v>
      </c>
      <c r="J309">
        <v>1</v>
      </c>
    </row>
    <row r="310" spans="1:10" hidden="1" x14ac:dyDescent="0.25">
      <c r="A310" s="127">
        <v>47</v>
      </c>
      <c r="B310" t="s">
        <v>1118</v>
      </c>
      <c r="C310" t="s">
        <v>1154</v>
      </c>
      <c r="D310" t="s">
        <v>910</v>
      </c>
      <c r="E310">
        <v>3997</v>
      </c>
      <c r="F310" t="s">
        <v>781</v>
      </c>
      <c r="G310">
        <v>35</v>
      </c>
      <c r="H310" t="s">
        <v>2752</v>
      </c>
      <c r="I310">
        <v>0</v>
      </c>
      <c r="J310">
        <v>1</v>
      </c>
    </row>
    <row r="311" spans="1:10" hidden="1" x14ac:dyDescent="0.25">
      <c r="A311" s="127">
        <v>58</v>
      </c>
      <c r="B311" t="s">
        <v>1118</v>
      </c>
      <c r="C311" t="s">
        <v>1154</v>
      </c>
      <c r="D311" t="s">
        <v>910</v>
      </c>
      <c r="E311">
        <v>4001</v>
      </c>
      <c r="F311" t="s">
        <v>206</v>
      </c>
      <c r="G311">
        <v>25</v>
      </c>
      <c r="H311" t="s">
        <v>2752</v>
      </c>
      <c r="I311">
        <v>0</v>
      </c>
      <c r="J311">
        <v>1</v>
      </c>
    </row>
    <row r="312" spans="1:10" hidden="1" x14ac:dyDescent="0.25">
      <c r="A312" s="127">
        <v>35</v>
      </c>
      <c r="B312" t="s">
        <v>1118</v>
      </c>
      <c r="C312" t="s">
        <v>1154</v>
      </c>
      <c r="D312" t="s">
        <v>910</v>
      </c>
      <c r="E312">
        <v>4011</v>
      </c>
      <c r="F312" t="s">
        <v>758</v>
      </c>
      <c r="G312">
        <v>35</v>
      </c>
      <c r="H312" t="s">
        <v>2752</v>
      </c>
      <c r="I312">
        <v>0</v>
      </c>
      <c r="J312">
        <v>1</v>
      </c>
    </row>
    <row r="313" spans="1:10" hidden="1" x14ac:dyDescent="0.25">
      <c r="A313" s="127">
        <v>4</v>
      </c>
      <c r="B313" t="s">
        <v>1118</v>
      </c>
      <c r="C313" t="s">
        <v>1109</v>
      </c>
      <c r="D313" t="s">
        <v>911</v>
      </c>
      <c r="E313">
        <v>4017</v>
      </c>
      <c r="F313" t="s">
        <v>697</v>
      </c>
      <c r="G313">
        <v>35</v>
      </c>
      <c r="H313" t="s">
        <v>2752</v>
      </c>
      <c r="I313">
        <v>0</v>
      </c>
      <c r="J313">
        <v>1</v>
      </c>
    </row>
    <row r="314" spans="1:10" hidden="1" x14ac:dyDescent="0.25">
      <c r="A314">
        <v>91</v>
      </c>
      <c r="B314" t="s">
        <v>1090</v>
      </c>
      <c r="C314" t="s">
        <v>1131</v>
      </c>
      <c r="D314" t="s">
        <v>911</v>
      </c>
      <c r="E314">
        <v>5430</v>
      </c>
      <c r="F314" t="s">
        <v>486</v>
      </c>
      <c r="G314">
        <v>25</v>
      </c>
      <c r="H314" t="s">
        <v>2752</v>
      </c>
      <c r="I314">
        <v>91</v>
      </c>
      <c r="J314">
        <v>1</v>
      </c>
    </row>
    <row r="315" spans="1:10" hidden="1" x14ac:dyDescent="0.25">
      <c r="A315">
        <v>92</v>
      </c>
      <c r="B315" t="s">
        <v>1090</v>
      </c>
      <c r="C315" t="s">
        <v>1131</v>
      </c>
      <c r="D315" t="s">
        <v>911</v>
      </c>
      <c r="E315">
        <v>5433</v>
      </c>
      <c r="F315" t="s">
        <v>488</v>
      </c>
      <c r="G315">
        <v>25</v>
      </c>
      <c r="H315" t="s">
        <v>2752</v>
      </c>
      <c r="I315">
        <v>92</v>
      </c>
      <c r="J315">
        <v>1</v>
      </c>
    </row>
    <row r="316" spans="1:10" hidden="1" x14ac:dyDescent="0.25">
      <c r="A316" s="127">
        <v>61</v>
      </c>
      <c r="B316" t="s">
        <v>1118</v>
      </c>
      <c r="C316" t="s">
        <v>1131</v>
      </c>
      <c r="D316" t="s">
        <v>911</v>
      </c>
      <c r="E316">
        <v>4094</v>
      </c>
      <c r="F316" t="s">
        <v>807</v>
      </c>
      <c r="G316">
        <v>35</v>
      </c>
      <c r="H316" t="s">
        <v>2752</v>
      </c>
      <c r="I316">
        <v>0</v>
      </c>
      <c r="J316">
        <v>1</v>
      </c>
    </row>
    <row r="317" spans="1:10" hidden="1" x14ac:dyDescent="0.25">
      <c r="A317" s="127">
        <v>14</v>
      </c>
      <c r="B317" t="s">
        <v>1118</v>
      </c>
      <c r="C317" t="s">
        <v>1109</v>
      </c>
      <c r="D317" t="s">
        <v>911</v>
      </c>
      <c r="E317">
        <v>4099</v>
      </c>
      <c r="F317" t="s">
        <v>555</v>
      </c>
      <c r="G317">
        <v>30</v>
      </c>
      <c r="H317" t="s">
        <v>2752</v>
      </c>
      <c r="I317">
        <v>0</v>
      </c>
      <c r="J317">
        <v>1</v>
      </c>
    </row>
    <row r="318" spans="1:10" hidden="1" x14ac:dyDescent="0.25">
      <c r="A318" s="127">
        <v>72</v>
      </c>
      <c r="B318" t="s">
        <v>1118</v>
      </c>
      <c r="C318" t="s">
        <v>1101</v>
      </c>
      <c r="D318" t="s">
        <v>910</v>
      </c>
      <c r="E318">
        <v>4108</v>
      </c>
      <c r="F318" t="s">
        <v>831</v>
      </c>
      <c r="G318">
        <v>35</v>
      </c>
      <c r="H318" t="s">
        <v>2752</v>
      </c>
      <c r="I318">
        <v>0</v>
      </c>
      <c r="J318">
        <v>1</v>
      </c>
    </row>
    <row r="319" spans="1:10" hidden="1" x14ac:dyDescent="0.25">
      <c r="A319">
        <v>110</v>
      </c>
      <c r="B319" t="s">
        <v>1090</v>
      </c>
      <c r="C319" t="s">
        <v>1231</v>
      </c>
      <c r="D319" t="s">
        <v>910</v>
      </c>
      <c r="E319">
        <v>5436</v>
      </c>
      <c r="F319" t="s">
        <v>519</v>
      </c>
      <c r="G319">
        <v>25</v>
      </c>
      <c r="H319" t="s">
        <v>2752</v>
      </c>
      <c r="I319">
        <v>111</v>
      </c>
      <c r="J319">
        <v>1</v>
      </c>
    </row>
    <row r="320" spans="1:10" hidden="1" x14ac:dyDescent="0.25">
      <c r="A320" s="127">
        <v>73</v>
      </c>
      <c r="B320" t="s">
        <v>1118</v>
      </c>
      <c r="C320" t="s">
        <v>1101</v>
      </c>
      <c r="D320" t="s">
        <v>910</v>
      </c>
      <c r="E320">
        <v>4154</v>
      </c>
      <c r="F320" t="s">
        <v>833</v>
      </c>
      <c r="G320">
        <v>35</v>
      </c>
      <c r="H320" t="s">
        <v>2752</v>
      </c>
      <c r="I320">
        <v>0</v>
      </c>
      <c r="J320">
        <v>1</v>
      </c>
    </row>
    <row r="321" spans="1:10" hidden="1" x14ac:dyDescent="0.25">
      <c r="A321">
        <v>111</v>
      </c>
      <c r="B321" t="s">
        <v>1090</v>
      </c>
      <c r="C321" t="s">
        <v>1231</v>
      </c>
      <c r="D321" t="s">
        <v>910</v>
      </c>
      <c r="E321">
        <v>5439</v>
      </c>
      <c r="F321" t="s">
        <v>375</v>
      </c>
      <c r="G321">
        <v>25</v>
      </c>
      <c r="H321" t="s">
        <v>2752</v>
      </c>
      <c r="I321">
        <v>106</v>
      </c>
      <c r="J321">
        <v>1</v>
      </c>
    </row>
    <row r="322" spans="1:10" hidden="1" x14ac:dyDescent="0.25">
      <c r="A322">
        <v>52</v>
      </c>
      <c r="B322" t="s">
        <v>1090</v>
      </c>
      <c r="C322" t="s">
        <v>1319</v>
      </c>
      <c r="D322" t="s">
        <v>910</v>
      </c>
      <c r="E322">
        <v>5441</v>
      </c>
      <c r="F322" t="s">
        <v>352</v>
      </c>
      <c r="G322">
        <v>25</v>
      </c>
      <c r="H322" t="s">
        <v>2752</v>
      </c>
      <c r="I322">
        <v>52</v>
      </c>
      <c r="J322">
        <v>1</v>
      </c>
    </row>
    <row r="323" spans="1:10" hidden="1" x14ac:dyDescent="0.25">
      <c r="A323">
        <v>40</v>
      </c>
      <c r="B323" t="s">
        <v>1090</v>
      </c>
      <c r="C323" t="s">
        <v>1116</v>
      </c>
      <c r="D323" t="s">
        <v>912</v>
      </c>
      <c r="E323">
        <v>5442</v>
      </c>
      <c r="F323" t="s">
        <v>330</v>
      </c>
      <c r="G323">
        <v>25</v>
      </c>
      <c r="H323" t="s">
        <v>2752</v>
      </c>
      <c r="I323">
        <v>40</v>
      </c>
      <c r="J323">
        <v>1</v>
      </c>
    </row>
    <row r="324" spans="1:10" hidden="1" x14ac:dyDescent="0.25">
      <c r="A324">
        <v>6</v>
      </c>
      <c r="B324" t="s">
        <v>1090</v>
      </c>
      <c r="C324" t="s">
        <v>1109</v>
      </c>
      <c r="D324" t="s">
        <v>911</v>
      </c>
      <c r="E324">
        <v>5444</v>
      </c>
      <c r="F324" t="s">
        <v>298</v>
      </c>
      <c r="G324">
        <v>25</v>
      </c>
      <c r="H324" t="s">
        <v>2752</v>
      </c>
      <c r="I324">
        <v>6</v>
      </c>
      <c r="J324">
        <v>1</v>
      </c>
    </row>
    <row r="325" spans="1:10" hidden="1" x14ac:dyDescent="0.25">
      <c r="A325" s="127">
        <v>62</v>
      </c>
      <c r="B325" t="s">
        <v>1118</v>
      </c>
      <c r="C325" t="s">
        <v>1131</v>
      </c>
      <c r="D325" t="s">
        <v>911</v>
      </c>
      <c r="E325">
        <v>4243</v>
      </c>
      <c r="F325" t="s">
        <v>809</v>
      </c>
      <c r="G325">
        <v>35</v>
      </c>
      <c r="H325" t="s">
        <v>2752</v>
      </c>
      <c r="I325">
        <v>0</v>
      </c>
      <c r="J325">
        <v>1</v>
      </c>
    </row>
    <row r="326" spans="1:10" hidden="1" x14ac:dyDescent="0.25">
      <c r="A326" s="127">
        <v>60</v>
      </c>
      <c r="B326" t="s">
        <v>1118</v>
      </c>
      <c r="C326" t="s">
        <v>1154</v>
      </c>
      <c r="D326" t="s">
        <v>910</v>
      </c>
      <c r="E326">
        <v>4244</v>
      </c>
      <c r="F326" t="s">
        <v>210</v>
      </c>
      <c r="G326">
        <v>25</v>
      </c>
      <c r="H326" t="s">
        <v>2752</v>
      </c>
      <c r="I326">
        <v>0</v>
      </c>
      <c r="J326">
        <v>1</v>
      </c>
    </row>
    <row r="327" spans="1:10" hidden="1" x14ac:dyDescent="0.25">
      <c r="A327" s="127">
        <v>1</v>
      </c>
      <c r="B327" t="s">
        <v>1118</v>
      </c>
      <c r="C327" t="s">
        <v>1753</v>
      </c>
      <c r="D327" t="s">
        <v>910</v>
      </c>
      <c r="E327">
        <v>4245</v>
      </c>
      <c r="F327" t="s">
        <v>89</v>
      </c>
      <c r="G327">
        <v>25</v>
      </c>
      <c r="H327" t="s">
        <v>2753</v>
      </c>
      <c r="I327">
        <v>0</v>
      </c>
      <c r="J327">
        <v>1</v>
      </c>
    </row>
    <row r="328" spans="1:10" hidden="1" x14ac:dyDescent="0.25">
      <c r="A328" s="127">
        <v>61</v>
      </c>
      <c r="B328" t="s">
        <v>1118</v>
      </c>
      <c r="C328" t="s">
        <v>1154</v>
      </c>
      <c r="D328" t="s">
        <v>910</v>
      </c>
      <c r="E328">
        <v>4284</v>
      </c>
      <c r="F328" t="s">
        <v>212</v>
      </c>
      <c r="G328">
        <v>25</v>
      </c>
      <c r="H328" t="s">
        <v>2752</v>
      </c>
      <c r="I328">
        <v>0</v>
      </c>
      <c r="J328">
        <v>1</v>
      </c>
    </row>
    <row r="329" spans="1:10" hidden="1" x14ac:dyDescent="0.25">
      <c r="A329">
        <v>118</v>
      </c>
      <c r="B329" t="s">
        <v>1090</v>
      </c>
      <c r="C329" t="s">
        <v>1101</v>
      </c>
      <c r="D329" t="s">
        <v>910</v>
      </c>
      <c r="E329">
        <v>5457</v>
      </c>
      <c r="F329" t="s">
        <v>384</v>
      </c>
      <c r="G329">
        <v>25</v>
      </c>
      <c r="H329" t="s">
        <v>2752</v>
      </c>
      <c r="I329">
        <v>115</v>
      </c>
      <c r="J329">
        <v>1</v>
      </c>
    </row>
    <row r="330" spans="1:10" hidden="1" x14ac:dyDescent="0.25">
      <c r="A330">
        <v>56</v>
      </c>
      <c r="B330" t="s">
        <v>1090</v>
      </c>
      <c r="C330" t="s">
        <v>1319</v>
      </c>
      <c r="D330" t="s">
        <v>910</v>
      </c>
      <c r="E330">
        <v>5458</v>
      </c>
      <c r="F330" t="s">
        <v>432</v>
      </c>
      <c r="G330">
        <v>25</v>
      </c>
      <c r="H330" t="s">
        <v>2752</v>
      </c>
      <c r="I330">
        <v>56</v>
      </c>
      <c r="J330">
        <v>1</v>
      </c>
    </row>
    <row r="331" spans="1:10" hidden="1" x14ac:dyDescent="0.25">
      <c r="A331" s="127">
        <v>24</v>
      </c>
      <c r="B331" t="s">
        <v>1118</v>
      </c>
      <c r="C331" t="s">
        <v>1125</v>
      </c>
      <c r="D331" t="s">
        <v>910</v>
      </c>
      <c r="E331">
        <v>4332</v>
      </c>
      <c r="F331" t="s">
        <v>754</v>
      </c>
      <c r="G331">
        <v>35</v>
      </c>
      <c r="H331" t="s">
        <v>2752</v>
      </c>
      <c r="I331">
        <v>0</v>
      </c>
      <c r="J331">
        <v>1</v>
      </c>
    </row>
    <row r="332" spans="1:10" hidden="1" x14ac:dyDescent="0.25">
      <c r="A332">
        <v>93</v>
      </c>
      <c r="B332" t="s">
        <v>1090</v>
      </c>
      <c r="C332" t="s">
        <v>1131</v>
      </c>
      <c r="D332" t="s">
        <v>911</v>
      </c>
      <c r="E332">
        <v>5462</v>
      </c>
      <c r="F332" t="s">
        <v>490</v>
      </c>
      <c r="G332">
        <v>25</v>
      </c>
      <c r="H332" t="s">
        <v>2752</v>
      </c>
      <c r="I332">
        <v>93</v>
      </c>
      <c r="J332">
        <v>1</v>
      </c>
    </row>
    <row r="333" spans="1:10" hidden="1" x14ac:dyDescent="0.25">
      <c r="A333" s="127">
        <v>48</v>
      </c>
      <c r="B333" t="s">
        <v>1118</v>
      </c>
      <c r="C333" t="s">
        <v>1154</v>
      </c>
      <c r="D333" t="s">
        <v>910</v>
      </c>
      <c r="E333">
        <v>17717</v>
      </c>
      <c r="F333" t="s">
        <v>2740</v>
      </c>
      <c r="G333">
        <v>30</v>
      </c>
      <c r="H333" t="s">
        <v>2752</v>
      </c>
      <c r="I333">
        <v>0</v>
      </c>
      <c r="J333">
        <v>1</v>
      </c>
    </row>
    <row r="334" spans="1:10" hidden="1" x14ac:dyDescent="0.25">
      <c r="A334" s="127">
        <v>9</v>
      </c>
      <c r="B334" t="s">
        <v>1118</v>
      </c>
      <c r="C334" t="s">
        <v>1125</v>
      </c>
      <c r="D334" t="s">
        <v>910</v>
      </c>
      <c r="E334">
        <v>4384</v>
      </c>
      <c r="F334" t="s">
        <v>24</v>
      </c>
      <c r="G334">
        <v>20</v>
      </c>
      <c r="H334" t="s">
        <v>2752</v>
      </c>
      <c r="I334">
        <v>0</v>
      </c>
      <c r="J334">
        <v>1</v>
      </c>
    </row>
    <row r="335" spans="1:10" hidden="1" x14ac:dyDescent="0.25">
      <c r="A335" s="127">
        <v>52</v>
      </c>
      <c r="B335" t="s">
        <v>1118</v>
      </c>
      <c r="C335" t="s">
        <v>1154</v>
      </c>
      <c r="D335" t="s">
        <v>910</v>
      </c>
      <c r="E335">
        <v>4713</v>
      </c>
      <c r="F335" t="s">
        <v>791</v>
      </c>
      <c r="G335">
        <v>35</v>
      </c>
      <c r="H335" t="s">
        <v>2752</v>
      </c>
      <c r="I335">
        <v>0</v>
      </c>
      <c r="J335">
        <v>1</v>
      </c>
    </row>
    <row r="336" spans="1:10" hidden="1" x14ac:dyDescent="0.25">
      <c r="A336">
        <v>3</v>
      </c>
      <c r="B336" t="s">
        <v>1090</v>
      </c>
      <c r="C336" t="s">
        <v>1319</v>
      </c>
      <c r="D336" t="s">
        <v>910</v>
      </c>
      <c r="E336">
        <v>5468</v>
      </c>
      <c r="F336" t="s">
        <v>847</v>
      </c>
      <c r="G336">
        <v>35</v>
      </c>
      <c r="H336" t="s">
        <v>2752</v>
      </c>
      <c r="I336">
        <v>3</v>
      </c>
      <c r="J336">
        <v>1</v>
      </c>
    </row>
    <row r="337" spans="1:10" hidden="1" x14ac:dyDescent="0.25">
      <c r="A337" s="127">
        <v>62</v>
      </c>
      <c r="B337" t="s">
        <v>1118</v>
      </c>
      <c r="C337" t="s">
        <v>1154</v>
      </c>
      <c r="D337" t="s">
        <v>910</v>
      </c>
      <c r="E337">
        <v>4397</v>
      </c>
      <c r="F337" t="s">
        <v>214</v>
      </c>
      <c r="G337">
        <v>25</v>
      </c>
      <c r="H337" t="s">
        <v>2752</v>
      </c>
      <c r="I337">
        <v>0</v>
      </c>
      <c r="J337">
        <v>1</v>
      </c>
    </row>
    <row r="338" spans="1:10" hidden="1" x14ac:dyDescent="0.25">
      <c r="A338" s="127">
        <v>63</v>
      </c>
      <c r="B338" t="s">
        <v>1118</v>
      </c>
      <c r="C338" t="s">
        <v>1154</v>
      </c>
      <c r="D338" t="s">
        <v>910</v>
      </c>
      <c r="E338">
        <v>4424</v>
      </c>
      <c r="F338" t="s">
        <v>216</v>
      </c>
      <c r="G338">
        <v>25</v>
      </c>
      <c r="H338" t="s">
        <v>2752</v>
      </c>
      <c r="I338">
        <v>0</v>
      </c>
      <c r="J338">
        <v>1</v>
      </c>
    </row>
    <row r="339" spans="1:10" hidden="1" x14ac:dyDescent="0.25">
      <c r="A339">
        <v>3</v>
      </c>
      <c r="B339" t="s">
        <v>1090</v>
      </c>
      <c r="C339" t="s">
        <v>1563</v>
      </c>
      <c r="D339" t="s">
        <v>912</v>
      </c>
      <c r="E339">
        <v>5475</v>
      </c>
      <c r="F339" t="s">
        <v>76</v>
      </c>
      <c r="G339">
        <v>20</v>
      </c>
      <c r="H339" t="s">
        <v>2752</v>
      </c>
      <c r="I339">
        <v>2</v>
      </c>
      <c r="J339">
        <v>1</v>
      </c>
    </row>
    <row r="340" spans="1:10" hidden="1" x14ac:dyDescent="0.25">
      <c r="A340" s="127">
        <v>49</v>
      </c>
      <c r="B340" t="s">
        <v>1118</v>
      </c>
      <c r="C340" t="s">
        <v>1154</v>
      </c>
      <c r="D340" t="s">
        <v>910</v>
      </c>
      <c r="E340">
        <v>4482</v>
      </c>
      <c r="F340" t="s">
        <v>785</v>
      </c>
      <c r="G340">
        <v>35</v>
      </c>
      <c r="H340" t="s">
        <v>2752</v>
      </c>
      <c r="I340">
        <v>0</v>
      </c>
      <c r="J340">
        <v>1</v>
      </c>
    </row>
    <row r="341" spans="1:10" hidden="1" x14ac:dyDescent="0.25">
      <c r="A341">
        <v>7</v>
      </c>
      <c r="B341" t="s">
        <v>1090</v>
      </c>
      <c r="C341" t="s">
        <v>1319</v>
      </c>
      <c r="D341" t="s">
        <v>910</v>
      </c>
      <c r="E341">
        <v>4495</v>
      </c>
      <c r="F341" t="s">
        <v>683</v>
      </c>
      <c r="G341">
        <v>30</v>
      </c>
      <c r="H341" t="s">
        <v>2752</v>
      </c>
      <c r="I341">
        <v>7</v>
      </c>
      <c r="J341">
        <v>1</v>
      </c>
    </row>
    <row r="342" spans="1:10" hidden="1" x14ac:dyDescent="0.25">
      <c r="A342" s="127">
        <v>32</v>
      </c>
      <c r="B342" t="s">
        <v>1118</v>
      </c>
      <c r="C342" t="s">
        <v>1282</v>
      </c>
      <c r="D342" t="s">
        <v>911</v>
      </c>
      <c r="E342">
        <v>4509</v>
      </c>
      <c r="F342" t="s">
        <v>750</v>
      </c>
      <c r="G342">
        <v>35</v>
      </c>
      <c r="H342" t="s">
        <v>2752</v>
      </c>
      <c r="I342">
        <v>0</v>
      </c>
      <c r="J342">
        <v>1</v>
      </c>
    </row>
    <row r="343" spans="1:10" hidden="1" x14ac:dyDescent="0.25">
      <c r="A343" s="127">
        <v>63</v>
      </c>
      <c r="B343" t="s">
        <v>1118</v>
      </c>
      <c r="C343" t="s">
        <v>1131</v>
      </c>
      <c r="D343" t="s">
        <v>911</v>
      </c>
      <c r="E343">
        <v>4515</v>
      </c>
      <c r="F343" t="s">
        <v>811</v>
      </c>
      <c r="G343">
        <v>35</v>
      </c>
      <c r="H343" t="s">
        <v>2752</v>
      </c>
      <c r="I343">
        <v>0</v>
      </c>
      <c r="J343">
        <v>1</v>
      </c>
    </row>
    <row r="344" spans="1:10" hidden="1" x14ac:dyDescent="0.25">
      <c r="A344" s="127">
        <v>20</v>
      </c>
      <c r="B344" t="s">
        <v>1118</v>
      </c>
      <c r="C344" t="s">
        <v>1116</v>
      </c>
      <c r="D344" t="s">
        <v>912</v>
      </c>
      <c r="E344">
        <v>4520</v>
      </c>
      <c r="F344" t="s">
        <v>567</v>
      </c>
      <c r="G344">
        <v>30</v>
      </c>
      <c r="H344" t="s">
        <v>2752</v>
      </c>
      <c r="I344">
        <v>0</v>
      </c>
      <c r="J344">
        <v>1</v>
      </c>
    </row>
    <row r="345" spans="1:10" hidden="1" x14ac:dyDescent="0.25">
      <c r="A345" s="127">
        <v>3</v>
      </c>
      <c r="B345" t="s">
        <v>1118</v>
      </c>
      <c r="C345" t="s">
        <v>2087</v>
      </c>
      <c r="D345" t="s">
        <v>910</v>
      </c>
      <c r="E345">
        <v>4525</v>
      </c>
      <c r="F345" t="s">
        <v>533</v>
      </c>
      <c r="G345">
        <v>30</v>
      </c>
      <c r="H345" t="s">
        <v>2752</v>
      </c>
      <c r="I345">
        <v>0</v>
      </c>
      <c r="J345">
        <v>1</v>
      </c>
    </row>
    <row r="346" spans="1:10" hidden="1" x14ac:dyDescent="0.25">
      <c r="A346" s="127">
        <v>28</v>
      </c>
      <c r="B346" t="s">
        <v>1118</v>
      </c>
      <c r="C346" t="s">
        <v>1408</v>
      </c>
      <c r="D346" t="s">
        <v>911</v>
      </c>
      <c r="E346">
        <v>4527</v>
      </c>
      <c r="F346" t="s">
        <v>743</v>
      </c>
      <c r="G346">
        <v>35</v>
      </c>
      <c r="H346" t="s">
        <v>2752</v>
      </c>
      <c r="I346">
        <v>0</v>
      </c>
      <c r="J346">
        <v>1</v>
      </c>
    </row>
    <row r="347" spans="1:10" hidden="1" x14ac:dyDescent="0.25">
      <c r="A347">
        <v>4</v>
      </c>
      <c r="B347" t="s">
        <v>1118</v>
      </c>
      <c r="C347" t="s">
        <v>1154</v>
      </c>
      <c r="D347" t="s">
        <v>910</v>
      </c>
      <c r="E347">
        <v>4539</v>
      </c>
      <c r="F347" t="s">
        <v>869</v>
      </c>
      <c r="G347">
        <v>45</v>
      </c>
      <c r="H347" t="s">
        <v>2752</v>
      </c>
      <c r="I347">
        <v>4</v>
      </c>
      <c r="J347">
        <v>1</v>
      </c>
    </row>
    <row r="348" spans="1:10" hidden="1" x14ac:dyDescent="0.25">
      <c r="A348" s="127">
        <v>74</v>
      </c>
      <c r="B348" t="s">
        <v>1118</v>
      </c>
      <c r="C348" t="s">
        <v>1101</v>
      </c>
      <c r="D348" t="s">
        <v>910</v>
      </c>
      <c r="E348">
        <v>4543</v>
      </c>
      <c r="F348" t="s">
        <v>835</v>
      </c>
      <c r="G348">
        <v>35</v>
      </c>
      <c r="H348" t="s">
        <v>2752</v>
      </c>
      <c r="I348">
        <v>0</v>
      </c>
      <c r="J348">
        <v>1</v>
      </c>
    </row>
    <row r="349" spans="1:10" hidden="1" x14ac:dyDescent="0.25">
      <c r="A349" s="127">
        <v>50</v>
      </c>
      <c r="B349" t="s">
        <v>1118</v>
      </c>
      <c r="C349" t="s">
        <v>1154</v>
      </c>
      <c r="D349" t="s">
        <v>910</v>
      </c>
      <c r="E349">
        <v>4572</v>
      </c>
      <c r="F349" t="s">
        <v>787</v>
      </c>
      <c r="G349">
        <v>35</v>
      </c>
      <c r="H349" t="s">
        <v>2752</v>
      </c>
      <c r="I349">
        <v>0</v>
      </c>
      <c r="J349">
        <v>1</v>
      </c>
    </row>
    <row r="350" spans="1:10" hidden="1" x14ac:dyDescent="0.25">
      <c r="A350" s="127">
        <v>29</v>
      </c>
      <c r="B350" t="s">
        <v>1118</v>
      </c>
      <c r="C350" t="s">
        <v>1125</v>
      </c>
      <c r="D350" t="s">
        <v>910</v>
      </c>
      <c r="E350">
        <v>4587</v>
      </c>
      <c r="F350" t="s">
        <v>585</v>
      </c>
      <c r="G350">
        <v>30</v>
      </c>
      <c r="H350" t="s">
        <v>2752</v>
      </c>
      <c r="I350">
        <v>0</v>
      </c>
      <c r="J350">
        <v>1</v>
      </c>
    </row>
    <row r="351" spans="1:10" hidden="1" x14ac:dyDescent="0.25">
      <c r="A351" s="127">
        <v>5</v>
      </c>
      <c r="B351" t="s">
        <v>1118</v>
      </c>
      <c r="C351" t="s">
        <v>1109</v>
      </c>
      <c r="D351" t="s">
        <v>911</v>
      </c>
      <c r="E351">
        <v>4596</v>
      </c>
      <c r="F351" t="s">
        <v>699</v>
      </c>
      <c r="G351">
        <v>35</v>
      </c>
      <c r="H351" t="s">
        <v>2752</v>
      </c>
      <c r="I351">
        <v>0</v>
      </c>
      <c r="J351">
        <v>1</v>
      </c>
    </row>
    <row r="352" spans="1:10" hidden="1" x14ac:dyDescent="0.25">
      <c r="A352" s="127">
        <v>6</v>
      </c>
      <c r="B352" t="s">
        <v>1118</v>
      </c>
      <c r="C352" t="s">
        <v>1109</v>
      </c>
      <c r="D352" t="s">
        <v>911</v>
      </c>
      <c r="E352">
        <v>4626</v>
      </c>
      <c r="F352" t="s">
        <v>701</v>
      </c>
      <c r="G352">
        <v>35</v>
      </c>
      <c r="H352" t="s">
        <v>2752</v>
      </c>
      <c r="I352">
        <v>0</v>
      </c>
      <c r="J352">
        <v>1</v>
      </c>
    </row>
    <row r="353" spans="1:10" hidden="1" x14ac:dyDescent="0.25">
      <c r="A353" s="127">
        <v>15</v>
      </c>
      <c r="B353" t="s">
        <v>1118</v>
      </c>
      <c r="C353" t="s">
        <v>1109</v>
      </c>
      <c r="D353" t="s">
        <v>911</v>
      </c>
      <c r="E353">
        <v>4632</v>
      </c>
      <c r="F353" t="s">
        <v>557</v>
      </c>
      <c r="G353">
        <v>30</v>
      </c>
      <c r="H353" t="s">
        <v>2752</v>
      </c>
      <c r="I353">
        <v>0</v>
      </c>
      <c r="J353">
        <v>1</v>
      </c>
    </row>
    <row r="354" spans="1:10" hidden="1" x14ac:dyDescent="0.25">
      <c r="A354" s="127">
        <v>51</v>
      </c>
      <c r="B354" t="s">
        <v>1118</v>
      </c>
      <c r="C354" t="s">
        <v>1154</v>
      </c>
      <c r="D354" t="s">
        <v>910</v>
      </c>
      <c r="E354">
        <v>4681</v>
      </c>
      <c r="F354" t="s">
        <v>789</v>
      </c>
      <c r="G354">
        <v>35</v>
      </c>
      <c r="H354" t="s">
        <v>2752</v>
      </c>
      <c r="I354">
        <v>0</v>
      </c>
      <c r="J354">
        <v>1</v>
      </c>
    </row>
    <row r="355" spans="1:10" hidden="1" x14ac:dyDescent="0.25">
      <c r="A355" s="127">
        <v>44</v>
      </c>
      <c r="B355" t="s">
        <v>1118</v>
      </c>
      <c r="C355" t="s">
        <v>1154</v>
      </c>
      <c r="D355" t="s">
        <v>910</v>
      </c>
      <c r="E355">
        <v>4683</v>
      </c>
      <c r="F355" t="s">
        <v>615</v>
      </c>
      <c r="G355">
        <v>30</v>
      </c>
      <c r="H355" t="s">
        <v>2752</v>
      </c>
      <c r="I355">
        <v>0</v>
      </c>
      <c r="J355">
        <v>1</v>
      </c>
    </row>
    <row r="356" spans="1:10" hidden="1" x14ac:dyDescent="0.25">
      <c r="A356" s="127">
        <v>48</v>
      </c>
      <c r="B356" t="s">
        <v>1118</v>
      </c>
      <c r="C356" t="s">
        <v>1154</v>
      </c>
      <c r="D356" t="s">
        <v>910</v>
      </c>
      <c r="E356">
        <v>4389</v>
      </c>
      <c r="F356" t="s">
        <v>783</v>
      </c>
      <c r="G356">
        <v>35</v>
      </c>
      <c r="H356" t="s">
        <v>2752</v>
      </c>
      <c r="I356">
        <v>0</v>
      </c>
      <c r="J356">
        <v>1</v>
      </c>
    </row>
    <row r="357" spans="1:10" hidden="1" x14ac:dyDescent="0.25">
      <c r="A357" s="127">
        <v>64</v>
      </c>
      <c r="B357" t="s">
        <v>1118</v>
      </c>
      <c r="C357" t="s">
        <v>1154</v>
      </c>
      <c r="D357" t="s">
        <v>910</v>
      </c>
      <c r="E357">
        <v>4720</v>
      </c>
      <c r="F357" t="s">
        <v>218</v>
      </c>
      <c r="G357">
        <v>25</v>
      </c>
      <c r="H357" t="s">
        <v>2752</v>
      </c>
      <c r="I357">
        <v>0</v>
      </c>
      <c r="J357">
        <v>1</v>
      </c>
    </row>
    <row r="358" spans="1:10" hidden="1" x14ac:dyDescent="0.25">
      <c r="A358">
        <v>7</v>
      </c>
      <c r="B358" t="s">
        <v>1090</v>
      </c>
      <c r="C358" t="s">
        <v>1109</v>
      </c>
      <c r="D358" t="s">
        <v>911</v>
      </c>
      <c r="E358">
        <v>5497</v>
      </c>
      <c r="F358" t="s">
        <v>300</v>
      </c>
      <c r="G358">
        <v>25</v>
      </c>
      <c r="H358" t="s">
        <v>2752</v>
      </c>
      <c r="I358">
        <v>7</v>
      </c>
      <c r="J358">
        <v>1</v>
      </c>
    </row>
    <row r="359" spans="1:10" hidden="1" x14ac:dyDescent="0.25">
      <c r="A359" s="127">
        <v>8</v>
      </c>
      <c r="B359" t="s">
        <v>1118</v>
      </c>
      <c r="C359" t="s">
        <v>1125</v>
      </c>
      <c r="D359" t="s">
        <v>910</v>
      </c>
      <c r="E359">
        <v>4758</v>
      </c>
      <c r="F359" t="s">
        <v>22</v>
      </c>
      <c r="G359">
        <v>20</v>
      </c>
      <c r="H359" t="s">
        <v>2752</v>
      </c>
      <c r="I359">
        <v>0</v>
      </c>
      <c r="J359">
        <v>1</v>
      </c>
    </row>
    <row r="360" spans="1:10" hidden="1" x14ac:dyDescent="0.25">
      <c r="A360" s="127">
        <v>11</v>
      </c>
      <c r="B360" t="s">
        <v>1118</v>
      </c>
      <c r="C360" t="s">
        <v>1408</v>
      </c>
      <c r="D360" t="s">
        <v>911</v>
      </c>
      <c r="E360">
        <v>4763</v>
      </c>
      <c r="F360" t="s">
        <v>31</v>
      </c>
      <c r="G360">
        <v>20</v>
      </c>
      <c r="H360" t="s">
        <v>2752</v>
      </c>
      <c r="I360">
        <v>0</v>
      </c>
      <c r="J360">
        <v>1</v>
      </c>
    </row>
    <row r="361" spans="1:10" hidden="1" x14ac:dyDescent="0.25">
      <c r="A361" s="127">
        <v>49</v>
      </c>
      <c r="B361" t="s">
        <v>1118</v>
      </c>
      <c r="C361" t="s">
        <v>1131</v>
      </c>
      <c r="D361" t="s">
        <v>911</v>
      </c>
      <c r="E361">
        <v>4767</v>
      </c>
      <c r="F361" t="s">
        <v>617</v>
      </c>
      <c r="G361">
        <v>30</v>
      </c>
      <c r="H361" t="s">
        <v>2752</v>
      </c>
      <c r="I361">
        <v>0</v>
      </c>
      <c r="J361">
        <v>1</v>
      </c>
    </row>
    <row r="362" spans="1:10" hidden="1" x14ac:dyDescent="0.25">
      <c r="A362" s="127">
        <v>5</v>
      </c>
      <c r="B362" t="s">
        <v>1118</v>
      </c>
      <c r="C362" t="s">
        <v>1319</v>
      </c>
      <c r="D362" t="s">
        <v>910</v>
      </c>
      <c r="E362">
        <v>4779</v>
      </c>
      <c r="F362" t="s">
        <v>859</v>
      </c>
      <c r="G362">
        <v>40</v>
      </c>
      <c r="H362" t="s">
        <v>2752</v>
      </c>
      <c r="I362">
        <v>0</v>
      </c>
      <c r="J362">
        <v>1</v>
      </c>
    </row>
    <row r="363" spans="1:10" hidden="1" x14ac:dyDescent="0.25">
      <c r="A363">
        <v>41</v>
      </c>
      <c r="B363" t="s">
        <v>1090</v>
      </c>
      <c r="C363" t="s">
        <v>1116</v>
      </c>
      <c r="D363" t="s">
        <v>912</v>
      </c>
      <c r="E363">
        <v>5505</v>
      </c>
      <c r="F363" t="s">
        <v>332</v>
      </c>
      <c r="G363">
        <v>25</v>
      </c>
      <c r="H363" t="s">
        <v>2752</v>
      </c>
      <c r="I363">
        <v>41</v>
      </c>
      <c r="J363">
        <v>1</v>
      </c>
    </row>
    <row r="364" spans="1:10" hidden="1" x14ac:dyDescent="0.25">
      <c r="A364">
        <v>4</v>
      </c>
      <c r="B364" t="s">
        <v>1090</v>
      </c>
      <c r="C364" t="s">
        <v>1319</v>
      </c>
      <c r="D364" t="s">
        <v>910</v>
      </c>
      <c r="E364">
        <v>4841</v>
      </c>
      <c r="F364" t="s">
        <v>2741</v>
      </c>
      <c r="G364">
        <v>35</v>
      </c>
      <c r="H364" t="s">
        <v>2752</v>
      </c>
      <c r="I364">
        <v>4</v>
      </c>
      <c r="J364">
        <v>1</v>
      </c>
    </row>
    <row r="365" spans="1:10" hidden="1" x14ac:dyDescent="0.25">
      <c r="A365" s="127">
        <v>23</v>
      </c>
      <c r="B365" t="s">
        <v>1118</v>
      </c>
      <c r="C365" t="s">
        <v>1125</v>
      </c>
      <c r="D365" t="s">
        <v>910</v>
      </c>
      <c r="E365">
        <v>4886</v>
      </c>
      <c r="F365" t="s">
        <v>735</v>
      </c>
      <c r="G365">
        <v>35</v>
      </c>
      <c r="H365" t="s">
        <v>2752</v>
      </c>
      <c r="I365">
        <v>0</v>
      </c>
      <c r="J365">
        <v>1</v>
      </c>
    </row>
    <row r="366" spans="1:10" hidden="1" x14ac:dyDescent="0.25">
      <c r="A366" s="127">
        <v>65</v>
      </c>
      <c r="B366" t="s">
        <v>1118</v>
      </c>
      <c r="C366" t="s">
        <v>1154</v>
      </c>
      <c r="D366" t="s">
        <v>910</v>
      </c>
      <c r="E366">
        <v>4892</v>
      </c>
      <c r="F366" t="s">
        <v>220</v>
      </c>
      <c r="G366">
        <v>25</v>
      </c>
      <c r="H366" t="s">
        <v>2752</v>
      </c>
      <c r="I366">
        <v>0</v>
      </c>
      <c r="J366">
        <v>1</v>
      </c>
    </row>
    <row r="367" spans="1:10" hidden="1" x14ac:dyDescent="0.25">
      <c r="A367">
        <v>69</v>
      </c>
      <c r="B367" t="s">
        <v>1090</v>
      </c>
      <c r="C367" t="s">
        <v>1154</v>
      </c>
      <c r="D367" t="s">
        <v>910</v>
      </c>
      <c r="E367">
        <v>5507</v>
      </c>
      <c r="F367" t="s">
        <v>450</v>
      </c>
      <c r="G367">
        <v>25</v>
      </c>
      <c r="H367" t="s">
        <v>2752</v>
      </c>
      <c r="I367">
        <v>69</v>
      </c>
      <c r="J367">
        <v>1</v>
      </c>
    </row>
    <row r="368" spans="1:10" hidden="1" x14ac:dyDescent="0.25">
      <c r="A368" s="127">
        <v>57</v>
      </c>
      <c r="B368" t="s">
        <v>1118</v>
      </c>
      <c r="C368" t="s">
        <v>1154</v>
      </c>
      <c r="D368" t="s">
        <v>910</v>
      </c>
      <c r="E368">
        <v>4904</v>
      </c>
      <c r="F368" t="s">
        <v>801</v>
      </c>
      <c r="G368">
        <v>35</v>
      </c>
      <c r="H368" t="s">
        <v>2752</v>
      </c>
      <c r="I368">
        <v>0</v>
      </c>
      <c r="J368">
        <v>1</v>
      </c>
    </row>
    <row r="369" spans="1:10" hidden="1" x14ac:dyDescent="0.25">
      <c r="A369">
        <v>119</v>
      </c>
      <c r="B369" t="s">
        <v>1090</v>
      </c>
      <c r="C369" t="s">
        <v>1101</v>
      </c>
      <c r="D369" t="s">
        <v>910</v>
      </c>
      <c r="E369">
        <v>5510</v>
      </c>
      <c r="F369" t="s">
        <v>527</v>
      </c>
      <c r="G369">
        <v>25</v>
      </c>
      <c r="H369" t="s">
        <v>2752</v>
      </c>
      <c r="I369">
        <v>119</v>
      </c>
      <c r="J369">
        <v>1</v>
      </c>
    </row>
    <row r="370" spans="1:10" hidden="1" x14ac:dyDescent="0.25">
      <c r="A370" s="127">
        <v>55</v>
      </c>
      <c r="B370" t="s">
        <v>1118</v>
      </c>
      <c r="C370" t="s">
        <v>1131</v>
      </c>
      <c r="D370" t="s">
        <v>911</v>
      </c>
      <c r="E370">
        <v>4932</v>
      </c>
      <c r="F370" t="s">
        <v>635</v>
      </c>
      <c r="G370">
        <v>30</v>
      </c>
      <c r="H370" t="s">
        <v>2752</v>
      </c>
      <c r="I370">
        <v>0</v>
      </c>
      <c r="J370">
        <v>1</v>
      </c>
    </row>
    <row r="371" spans="1:10" hidden="1" x14ac:dyDescent="0.25">
      <c r="A371">
        <v>1</v>
      </c>
      <c r="B371" t="s">
        <v>1090</v>
      </c>
      <c r="C371" t="s">
        <v>1125</v>
      </c>
      <c r="D371" t="s">
        <v>910</v>
      </c>
      <c r="E371">
        <v>4946</v>
      </c>
      <c r="F371" t="s">
        <v>67</v>
      </c>
      <c r="G371">
        <v>20</v>
      </c>
      <c r="H371" t="s">
        <v>2752</v>
      </c>
      <c r="I371">
        <v>1</v>
      </c>
      <c r="J371">
        <v>1</v>
      </c>
    </row>
    <row r="372" spans="1:10" hidden="1" x14ac:dyDescent="0.25">
      <c r="A372">
        <v>4</v>
      </c>
      <c r="B372" t="s">
        <v>1090</v>
      </c>
      <c r="C372" t="s">
        <v>1319</v>
      </c>
      <c r="D372" t="s">
        <v>910</v>
      </c>
      <c r="E372">
        <v>4992</v>
      </c>
      <c r="F372" t="s">
        <v>681</v>
      </c>
      <c r="G372">
        <v>30</v>
      </c>
      <c r="H372" t="s">
        <v>2752</v>
      </c>
      <c r="I372">
        <v>6</v>
      </c>
      <c r="J372">
        <v>1</v>
      </c>
    </row>
    <row r="373" spans="1:10" hidden="1" x14ac:dyDescent="0.25">
      <c r="A373" s="127">
        <v>75</v>
      </c>
      <c r="B373" t="s">
        <v>1118</v>
      </c>
      <c r="C373" t="s">
        <v>1101</v>
      </c>
      <c r="D373" t="s">
        <v>910</v>
      </c>
      <c r="E373">
        <v>4993</v>
      </c>
      <c r="F373" t="s">
        <v>837</v>
      </c>
      <c r="G373">
        <v>35</v>
      </c>
      <c r="H373" t="s">
        <v>2752</v>
      </c>
      <c r="I373">
        <v>0</v>
      </c>
      <c r="J373">
        <v>1</v>
      </c>
    </row>
    <row r="374" spans="1:10" hidden="1" x14ac:dyDescent="0.25">
      <c r="A374" s="127">
        <v>89</v>
      </c>
      <c r="B374" t="s">
        <v>1118</v>
      </c>
      <c r="C374" t="s">
        <v>1175</v>
      </c>
      <c r="D374" t="s">
        <v>912</v>
      </c>
      <c r="E374">
        <v>5003</v>
      </c>
      <c r="F374" t="s">
        <v>267</v>
      </c>
      <c r="G374">
        <v>25</v>
      </c>
      <c r="H374" t="s">
        <v>2752</v>
      </c>
      <c r="I374">
        <v>0</v>
      </c>
      <c r="J374">
        <v>1</v>
      </c>
    </row>
    <row r="375" spans="1:10" hidden="1" x14ac:dyDescent="0.25">
      <c r="A375" s="127">
        <v>53</v>
      </c>
      <c r="B375" t="s">
        <v>1118</v>
      </c>
      <c r="C375" t="s">
        <v>1154</v>
      </c>
      <c r="D375" t="s">
        <v>910</v>
      </c>
      <c r="E375">
        <v>5014</v>
      </c>
      <c r="F375" t="s">
        <v>793</v>
      </c>
      <c r="G375">
        <v>35</v>
      </c>
      <c r="H375" t="s">
        <v>2752</v>
      </c>
      <c r="I375">
        <v>0</v>
      </c>
      <c r="J375">
        <v>1</v>
      </c>
    </row>
    <row r="376" spans="1:10" hidden="1" x14ac:dyDescent="0.25">
      <c r="A376">
        <v>94</v>
      </c>
      <c r="B376" t="s">
        <v>1090</v>
      </c>
      <c r="C376" t="s">
        <v>1131</v>
      </c>
      <c r="D376" t="s">
        <v>911</v>
      </c>
      <c r="E376">
        <v>5523</v>
      </c>
      <c r="F376" t="s">
        <v>492</v>
      </c>
      <c r="G376">
        <v>25</v>
      </c>
      <c r="H376" t="s">
        <v>2752</v>
      </c>
      <c r="I376">
        <v>94</v>
      </c>
      <c r="J376">
        <v>1</v>
      </c>
    </row>
    <row r="377" spans="1:10" hidden="1" x14ac:dyDescent="0.25">
      <c r="A377">
        <v>2</v>
      </c>
      <c r="B377" t="s">
        <v>2524</v>
      </c>
      <c r="C377" t="s">
        <v>1088</v>
      </c>
      <c r="D377" t="s">
        <v>911</v>
      </c>
      <c r="E377">
        <v>109</v>
      </c>
      <c r="F377" t="s">
        <v>73</v>
      </c>
      <c r="G377">
        <v>20</v>
      </c>
      <c r="H377" t="s">
        <v>2752</v>
      </c>
      <c r="I377">
        <v>1</v>
      </c>
      <c r="J377">
        <v>1</v>
      </c>
    </row>
    <row r="378" spans="1:10" hidden="1" x14ac:dyDescent="0.25">
      <c r="A378">
        <v>7</v>
      </c>
      <c r="B378" t="s">
        <v>2524</v>
      </c>
      <c r="C378" t="s">
        <v>1131</v>
      </c>
      <c r="D378" t="s">
        <v>911</v>
      </c>
      <c r="E378">
        <v>1854</v>
      </c>
      <c r="F378" t="s">
        <v>82</v>
      </c>
      <c r="G378">
        <v>20</v>
      </c>
      <c r="H378" t="s">
        <v>2752</v>
      </c>
      <c r="I378">
        <v>2</v>
      </c>
      <c r="J378">
        <v>1</v>
      </c>
    </row>
    <row r="379" spans="1:10" hidden="1" x14ac:dyDescent="0.25">
      <c r="A379">
        <v>8</v>
      </c>
      <c r="B379" t="s">
        <v>2524</v>
      </c>
      <c r="C379" t="s">
        <v>1131</v>
      </c>
      <c r="D379" t="s">
        <v>911</v>
      </c>
      <c r="E379">
        <v>4248</v>
      </c>
      <c r="F379" t="s">
        <v>84</v>
      </c>
      <c r="G379">
        <v>20</v>
      </c>
      <c r="H379" t="s">
        <v>2752</v>
      </c>
      <c r="I379">
        <v>3</v>
      </c>
      <c r="J379">
        <v>1</v>
      </c>
    </row>
    <row r="380" spans="1:10" hidden="1" x14ac:dyDescent="0.25">
      <c r="A380">
        <v>1</v>
      </c>
      <c r="B380" t="s">
        <v>1118</v>
      </c>
      <c r="C380" t="s">
        <v>1101</v>
      </c>
      <c r="D380" t="s">
        <v>910</v>
      </c>
      <c r="E380">
        <v>235</v>
      </c>
      <c r="F380" t="s">
        <v>861</v>
      </c>
      <c r="G380">
        <v>40</v>
      </c>
      <c r="H380" t="s">
        <v>2752</v>
      </c>
      <c r="I380">
        <v>1</v>
      </c>
      <c r="J380">
        <v>1</v>
      </c>
    </row>
    <row r="381" spans="1:10" hidden="1" x14ac:dyDescent="0.25">
      <c r="A381">
        <v>4</v>
      </c>
      <c r="B381" t="s">
        <v>1118</v>
      </c>
      <c r="C381" t="s">
        <v>1101</v>
      </c>
      <c r="D381" t="s">
        <v>910</v>
      </c>
      <c r="E381">
        <v>239</v>
      </c>
      <c r="F381" t="s">
        <v>663</v>
      </c>
      <c r="G381">
        <v>30</v>
      </c>
      <c r="H381" t="s">
        <v>2752</v>
      </c>
      <c r="I381">
        <v>4</v>
      </c>
      <c r="J381">
        <v>1</v>
      </c>
    </row>
    <row r="382" spans="1:10" hidden="1" x14ac:dyDescent="0.25">
      <c r="A382">
        <v>2</v>
      </c>
      <c r="B382" t="s">
        <v>1118</v>
      </c>
      <c r="C382" t="s">
        <v>1131</v>
      </c>
      <c r="D382" t="s">
        <v>911</v>
      </c>
      <c r="E382">
        <v>332</v>
      </c>
      <c r="F382" t="s">
        <v>285</v>
      </c>
      <c r="G382">
        <v>25</v>
      </c>
      <c r="H382" t="s">
        <v>2752</v>
      </c>
      <c r="I382">
        <v>2</v>
      </c>
      <c r="J382">
        <v>1</v>
      </c>
    </row>
    <row r="383" spans="1:10" hidden="1" x14ac:dyDescent="0.25">
      <c r="A383">
        <v>3</v>
      </c>
      <c r="B383" t="s">
        <v>1118</v>
      </c>
      <c r="C383" t="s">
        <v>1101</v>
      </c>
      <c r="D383" t="s">
        <v>910</v>
      </c>
      <c r="E383">
        <v>711</v>
      </c>
      <c r="F383" t="s">
        <v>661</v>
      </c>
      <c r="G383">
        <v>30</v>
      </c>
      <c r="H383" t="s">
        <v>2752</v>
      </c>
      <c r="I383">
        <v>3</v>
      </c>
      <c r="J383">
        <v>1</v>
      </c>
    </row>
    <row r="384" spans="1:10" hidden="1" x14ac:dyDescent="0.25">
      <c r="A384">
        <v>1</v>
      </c>
      <c r="B384" t="s">
        <v>1118</v>
      </c>
      <c r="C384" t="s">
        <v>1154</v>
      </c>
      <c r="D384" t="s">
        <v>910</v>
      </c>
      <c r="E384">
        <v>736</v>
      </c>
      <c r="F384" t="s">
        <v>839</v>
      </c>
      <c r="G384">
        <v>35</v>
      </c>
      <c r="H384" t="s">
        <v>2752</v>
      </c>
      <c r="I384">
        <v>1</v>
      </c>
      <c r="J384">
        <v>1</v>
      </c>
    </row>
    <row r="385" spans="1:10" hidden="1" x14ac:dyDescent="0.25">
      <c r="A385">
        <v>1</v>
      </c>
      <c r="B385" t="s">
        <v>1118</v>
      </c>
      <c r="C385" t="s">
        <v>1154</v>
      </c>
      <c r="D385" t="s">
        <v>910</v>
      </c>
      <c r="E385">
        <v>2052</v>
      </c>
      <c r="F385" t="s">
        <v>657</v>
      </c>
      <c r="G385">
        <v>30</v>
      </c>
      <c r="H385" t="s">
        <v>2752</v>
      </c>
      <c r="I385">
        <v>1</v>
      </c>
      <c r="J385">
        <v>1</v>
      </c>
    </row>
    <row r="386" spans="1:10" hidden="1" x14ac:dyDescent="0.25">
      <c r="A386">
        <v>5</v>
      </c>
      <c r="B386" t="s">
        <v>1118</v>
      </c>
      <c r="C386" t="s">
        <v>1101</v>
      </c>
      <c r="D386" t="s">
        <v>910</v>
      </c>
      <c r="E386">
        <v>2959</v>
      </c>
      <c r="F386" t="s">
        <v>665</v>
      </c>
      <c r="G386">
        <v>30</v>
      </c>
      <c r="H386" t="s">
        <v>2752</v>
      </c>
      <c r="I386">
        <v>5</v>
      </c>
      <c r="J386">
        <v>1</v>
      </c>
    </row>
    <row r="387" spans="1:10" hidden="1" x14ac:dyDescent="0.25">
      <c r="A387">
        <v>1</v>
      </c>
      <c r="B387" t="s">
        <v>1118</v>
      </c>
      <c r="C387" t="s">
        <v>1131</v>
      </c>
      <c r="D387" t="s">
        <v>911</v>
      </c>
      <c r="E387">
        <v>2975</v>
      </c>
      <c r="F387" t="s">
        <v>62</v>
      </c>
      <c r="G387">
        <v>20</v>
      </c>
      <c r="H387" t="s">
        <v>2752</v>
      </c>
      <c r="I387">
        <v>1</v>
      </c>
      <c r="J387">
        <v>1</v>
      </c>
    </row>
    <row r="388" spans="1:10" hidden="1" x14ac:dyDescent="0.25">
      <c r="A388">
        <v>1</v>
      </c>
      <c r="B388" t="s">
        <v>1118</v>
      </c>
      <c r="C388" t="s">
        <v>1154</v>
      </c>
      <c r="D388" t="s">
        <v>910</v>
      </c>
      <c r="E388">
        <v>3114</v>
      </c>
      <c r="F388" t="s">
        <v>283</v>
      </c>
      <c r="G388">
        <v>25</v>
      </c>
      <c r="H388" t="s">
        <v>2752</v>
      </c>
      <c r="I388">
        <v>1</v>
      </c>
      <c r="J388">
        <v>1</v>
      </c>
    </row>
    <row r="389" spans="1:10" hidden="1" x14ac:dyDescent="0.25">
      <c r="A389">
        <v>2</v>
      </c>
      <c r="B389" t="s">
        <v>1118</v>
      </c>
      <c r="C389" t="s">
        <v>1131</v>
      </c>
      <c r="D389" t="s">
        <v>911</v>
      </c>
      <c r="E389">
        <v>3137</v>
      </c>
      <c r="F389" t="s">
        <v>64</v>
      </c>
      <c r="G389">
        <v>20</v>
      </c>
      <c r="H389" t="s">
        <v>2752</v>
      </c>
      <c r="I389">
        <v>2</v>
      </c>
      <c r="J389">
        <v>1</v>
      </c>
    </row>
    <row r="390" spans="1:10" hidden="1" x14ac:dyDescent="0.25">
      <c r="A390">
        <v>2</v>
      </c>
      <c r="B390" t="s">
        <v>1118</v>
      </c>
      <c r="C390" t="s">
        <v>1154</v>
      </c>
      <c r="D390" t="s">
        <v>910</v>
      </c>
      <c r="E390">
        <v>4255</v>
      </c>
      <c r="F390" t="s">
        <v>841</v>
      </c>
      <c r="G390">
        <v>35</v>
      </c>
      <c r="H390" t="s">
        <v>2752</v>
      </c>
      <c r="I390">
        <v>2</v>
      </c>
      <c r="J390">
        <v>1</v>
      </c>
    </row>
    <row r="391" spans="1:10" hidden="1" x14ac:dyDescent="0.25">
      <c r="A391">
        <v>2</v>
      </c>
      <c r="B391" t="s">
        <v>1118</v>
      </c>
      <c r="C391" t="s">
        <v>1131</v>
      </c>
      <c r="D391" t="s">
        <v>911</v>
      </c>
      <c r="E391">
        <v>4431</v>
      </c>
      <c r="F391" t="s">
        <v>659</v>
      </c>
      <c r="G391">
        <v>30</v>
      </c>
      <c r="H391" t="s">
        <v>2752</v>
      </c>
      <c r="I391">
        <v>2</v>
      </c>
      <c r="J391">
        <v>1</v>
      </c>
    </row>
    <row r="392" spans="1:10" hidden="1" x14ac:dyDescent="0.25">
      <c r="A392">
        <v>21</v>
      </c>
      <c r="B392" t="s">
        <v>1090</v>
      </c>
      <c r="C392" t="s">
        <v>1125</v>
      </c>
      <c r="D392" t="s">
        <v>910</v>
      </c>
      <c r="E392">
        <v>5063</v>
      </c>
      <c r="F392" t="s">
        <v>404</v>
      </c>
      <c r="G392">
        <v>25</v>
      </c>
      <c r="H392" t="s">
        <v>2752</v>
      </c>
      <c r="I392">
        <v>21</v>
      </c>
      <c r="J392">
        <v>1</v>
      </c>
    </row>
    <row r="393" spans="1:10" hidden="1" x14ac:dyDescent="0.25">
      <c r="A393" s="127">
        <v>34</v>
      </c>
      <c r="B393" t="s">
        <v>1118</v>
      </c>
      <c r="C393" t="s">
        <v>1154</v>
      </c>
      <c r="D393" t="s">
        <v>910</v>
      </c>
      <c r="E393">
        <v>57</v>
      </c>
      <c r="F393" t="s">
        <v>756</v>
      </c>
      <c r="G393">
        <v>35</v>
      </c>
      <c r="H393" t="s">
        <v>2752</v>
      </c>
      <c r="I393">
        <v>0</v>
      </c>
      <c r="J393">
        <v>1</v>
      </c>
    </row>
    <row r="394" spans="1:10" hidden="1" x14ac:dyDescent="0.25">
      <c r="A394" s="127">
        <v>30</v>
      </c>
      <c r="B394" t="s">
        <v>1118</v>
      </c>
      <c r="C394" t="s">
        <v>1521</v>
      </c>
      <c r="D394" t="s">
        <v>911</v>
      </c>
      <c r="E394">
        <v>182</v>
      </c>
      <c r="F394" t="s">
        <v>587</v>
      </c>
      <c r="G394">
        <v>30</v>
      </c>
      <c r="H394" t="s">
        <v>2752</v>
      </c>
      <c r="I394">
        <v>0</v>
      </c>
      <c r="J394">
        <v>1</v>
      </c>
    </row>
    <row r="395" spans="1:10" hidden="1" x14ac:dyDescent="0.25">
      <c r="A395" s="127">
        <v>13</v>
      </c>
      <c r="B395" t="s">
        <v>1118</v>
      </c>
      <c r="C395" t="s">
        <v>1125</v>
      </c>
      <c r="D395" t="s">
        <v>910</v>
      </c>
      <c r="E395">
        <v>510</v>
      </c>
      <c r="F395" t="s">
        <v>112</v>
      </c>
      <c r="G395">
        <v>25</v>
      </c>
      <c r="H395" t="s">
        <v>2752</v>
      </c>
      <c r="I395">
        <v>0</v>
      </c>
      <c r="J395">
        <v>1</v>
      </c>
    </row>
    <row r="396" spans="1:10" hidden="1" x14ac:dyDescent="0.25">
      <c r="A396" s="127">
        <v>58</v>
      </c>
      <c r="B396" t="s">
        <v>1118</v>
      </c>
      <c r="C396" t="s">
        <v>1154</v>
      </c>
      <c r="D396" t="s">
        <v>910</v>
      </c>
      <c r="E396">
        <v>944</v>
      </c>
      <c r="F396" t="s">
        <v>819</v>
      </c>
      <c r="G396">
        <v>35</v>
      </c>
      <c r="H396" t="s">
        <v>2752</v>
      </c>
      <c r="I396">
        <v>0</v>
      </c>
      <c r="J396">
        <v>1</v>
      </c>
    </row>
    <row r="397" spans="1:10" hidden="1" x14ac:dyDescent="0.25">
      <c r="A397" s="127">
        <v>17</v>
      </c>
      <c r="B397" t="s">
        <v>1118</v>
      </c>
      <c r="C397" t="s">
        <v>1125</v>
      </c>
      <c r="D397" t="s">
        <v>910</v>
      </c>
      <c r="E397">
        <v>1065</v>
      </c>
      <c r="F397" t="s">
        <v>723</v>
      </c>
      <c r="G397">
        <v>35</v>
      </c>
      <c r="H397" t="s">
        <v>2752</v>
      </c>
      <c r="I397">
        <v>0</v>
      </c>
      <c r="J397">
        <v>1</v>
      </c>
    </row>
    <row r="398" spans="1:10" hidden="1" x14ac:dyDescent="0.25">
      <c r="A398" s="127">
        <v>17</v>
      </c>
      <c r="B398" t="s">
        <v>1118</v>
      </c>
      <c r="C398" t="s">
        <v>1125</v>
      </c>
      <c r="D398" t="s">
        <v>910</v>
      </c>
      <c r="E398">
        <v>1312</v>
      </c>
      <c r="F398" t="s">
        <v>120</v>
      </c>
      <c r="G398">
        <v>25</v>
      </c>
      <c r="H398" t="s">
        <v>2752</v>
      </c>
      <c r="I398">
        <v>0</v>
      </c>
      <c r="J398">
        <v>1</v>
      </c>
    </row>
    <row r="399" spans="1:10" hidden="1" x14ac:dyDescent="0.25">
      <c r="A399" s="127">
        <v>19</v>
      </c>
      <c r="B399" t="s">
        <v>1118</v>
      </c>
      <c r="C399" t="s">
        <v>1131</v>
      </c>
      <c r="D399" t="s">
        <v>911</v>
      </c>
      <c r="E399">
        <v>5187</v>
      </c>
      <c r="F399" t="s">
        <v>48</v>
      </c>
      <c r="G399">
        <v>20</v>
      </c>
      <c r="H399" t="s">
        <v>2752</v>
      </c>
      <c r="I399">
        <v>0</v>
      </c>
      <c r="J399">
        <v>1</v>
      </c>
    </row>
    <row r="400" spans="1:10" hidden="1" x14ac:dyDescent="0.25">
      <c r="A400" s="127">
        <v>40</v>
      </c>
      <c r="B400" t="s">
        <v>1118</v>
      </c>
      <c r="C400" t="s">
        <v>1154</v>
      </c>
      <c r="D400" t="s">
        <v>910</v>
      </c>
      <c r="E400">
        <v>1735</v>
      </c>
      <c r="F400" t="s">
        <v>607</v>
      </c>
      <c r="G400">
        <v>30</v>
      </c>
      <c r="H400" t="s">
        <v>2752</v>
      </c>
      <c r="I400">
        <v>0</v>
      </c>
      <c r="J400">
        <v>1</v>
      </c>
    </row>
    <row r="401" spans="1:10" hidden="1" x14ac:dyDescent="0.25">
      <c r="A401">
        <v>28</v>
      </c>
      <c r="B401" t="s">
        <v>1090</v>
      </c>
      <c r="C401" t="s">
        <v>1088</v>
      </c>
      <c r="D401" t="s">
        <v>911</v>
      </c>
      <c r="E401">
        <v>5244</v>
      </c>
      <c r="F401" t="s">
        <v>312</v>
      </c>
      <c r="G401">
        <v>25</v>
      </c>
      <c r="H401" t="s">
        <v>2752</v>
      </c>
      <c r="I401">
        <v>28</v>
      </c>
      <c r="J401">
        <v>1</v>
      </c>
    </row>
    <row r="402" spans="1:10" hidden="1" x14ac:dyDescent="0.25">
      <c r="A402" s="127">
        <v>46</v>
      </c>
      <c r="B402" t="s">
        <v>1118</v>
      </c>
      <c r="C402" t="s">
        <v>1154</v>
      </c>
      <c r="D402" t="s">
        <v>910</v>
      </c>
      <c r="E402">
        <v>1898</v>
      </c>
      <c r="F402" t="s">
        <v>182</v>
      </c>
      <c r="G402">
        <v>25</v>
      </c>
      <c r="H402" t="s">
        <v>2752</v>
      </c>
      <c r="I402">
        <v>0</v>
      </c>
      <c r="J402">
        <v>1</v>
      </c>
    </row>
    <row r="403" spans="1:10" hidden="1" x14ac:dyDescent="0.25">
      <c r="A403">
        <v>35</v>
      </c>
      <c r="B403" t="s">
        <v>1090</v>
      </c>
      <c r="C403" t="s">
        <v>1116</v>
      </c>
      <c r="D403" t="s">
        <v>912</v>
      </c>
      <c r="E403">
        <v>5279</v>
      </c>
      <c r="F403" t="s">
        <v>320</v>
      </c>
      <c r="G403">
        <v>25</v>
      </c>
      <c r="H403" t="s">
        <v>2752</v>
      </c>
      <c r="I403">
        <v>35</v>
      </c>
      <c r="J403">
        <v>1</v>
      </c>
    </row>
    <row r="404" spans="1:10" hidden="1" x14ac:dyDescent="0.25">
      <c r="A404" s="127">
        <v>82</v>
      </c>
      <c r="B404" t="s">
        <v>1118</v>
      </c>
      <c r="C404" t="s">
        <v>1175</v>
      </c>
      <c r="D404" t="s">
        <v>912</v>
      </c>
      <c r="E404">
        <v>2384</v>
      </c>
      <c r="F404" t="s">
        <v>253</v>
      </c>
      <c r="G404">
        <v>25</v>
      </c>
      <c r="H404" t="s">
        <v>2752</v>
      </c>
      <c r="I404">
        <v>0</v>
      </c>
      <c r="J404">
        <v>1</v>
      </c>
    </row>
    <row r="405" spans="1:10" hidden="1" x14ac:dyDescent="0.25">
      <c r="A405" s="127">
        <v>5</v>
      </c>
      <c r="B405" t="s">
        <v>1118</v>
      </c>
      <c r="C405" t="s">
        <v>1125</v>
      </c>
      <c r="D405" t="s">
        <v>910</v>
      </c>
      <c r="E405">
        <v>3225</v>
      </c>
      <c r="F405" t="s">
        <v>16</v>
      </c>
      <c r="G405">
        <v>20</v>
      </c>
      <c r="H405" t="s">
        <v>2752</v>
      </c>
      <c r="I405">
        <v>0</v>
      </c>
      <c r="J405">
        <v>1</v>
      </c>
    </row>
    <row r="406" spans="1:10" hidden="1" x14ac:dyDescent="0.25">
      <c r="A406">
        <v>100</v>
      </c>
      <c r="B406" t="s">
        <v>1090</v>
      </c>
      <c r="C406" t="s">
        <v>1175</v>
      </c>
      <c r="D406" t="s">
        <v>912</v>
      </c>
      <c r="E406">
        <v>5388</v>
      </c>
      <c r="F406" t="s">
        <v>505</v>
      </c>
      <c r="G406">
        <v>25</v>
      </c>
      <c r="H406" t="s">
        <v>2752</v>
      </c>
      <c r="I406">
        <v>100</v>
      </c>
      <c r="J406">
        <v>1</v>
      </c>
    </row>
    <row r="407" spans="1:10" hidden="1" x14ac:dyDescent="0.25">
      <c r="A407">
        <v>9</v>
      </c>
      <c r="B407" t="s">
        <v>1118</v>
      </c>
      <c r="C407" t="s">
        <v>1109</v>
      </c>
      <c r="D407" t="s">
        <v>911</v>
      </c>
      <c r="E407">
        <v>3598</v>
      </c>
      <c r="F407" t="s">
        <v>545</v>
      </c>
      <c r="G407">
        <v>30</v>
      </c>
      <c r="H407" t="s">
        <v>2752</v>
      </c>
      <c r="I407">
        <v>0</v>
      </c>
      <c r="J407">
        <v>1</v>
      </c>
    </row>
    <row r="408" spans="1:10" hidden="1" x14ac:dyDescent="0.25">
      <c r="A408" s="127">
        <v>28</v>
      </c>
      <c r="B408" t="s">
        <v>1118</v>
      </c>
      <c r="C408" t="s">
        <v>1125</v>
      </c>
      <c r="D408" t="s">
        <v>910</v>
      </c>
      <c r="E408">
        <v>3622</v>
      </c>
      <c r="F408" t="s">
        <v>142</v>
      </c>
      <c r="G408">
        <v>25</v>
      </c>
      <c r="H408" t="s">
        <v>2752</v>
      </c>
      <c r="I408">
        <v>0</v>
      </c>
      <c r="J408">
        <v>1</v>
      </c>
    </row>
    <row r="409" spans="1:10" hidden="1" x14ac:dyDescent="0.25">
      <c r="A409" s="127">
        <v>32</v>
      </c>
      <c r="B409" t="s">
        <v>1118</v>
      </c>
      <c r="C409" t="s">
        <v>1125</v>
      </c>
      <c r="D409" t="s">
        <v>910</v>
      </c>
      <c r="E409">
        <v>4000</v>
      </c>
      <c r="F409" t="s">
        <v>150</v>
      </c>
      <c r="G409">
        <v>25</v>
      </c>
      <c r="H409" t="s">
        <v>2752</v>
      </c>
      <c r="I409">
        <v>0</v>
      </c>
      <c r="J409">
        <v>1</v>
      </c>
    </row>
    <row r="410" spans="1:10" hidden="1" x14ac:dyDescent="0.25">
      <c r="A410">
        <v>102</v>
      </c>
      <c r="B410" t="s">
        <v>1090</v>
      </c>
      <c r="C410" t="s">
        <v>1175</v>
      </c>
      <c r="D410" t="s">
        <v>912</v>
      </c>
      <c r="E410">
        <v>5437</v>
      </c>
      <c r="F410" t="s">
        <v>509</v>
      </c>
      <c r="G410">
        <v>25</v>
      </c>
      <c r="H410" t="s">
        <v>2752</v>
      </c>
      <c r="I410">
        <v>102</v>
      </c>
      <c r="J410">
        <v>1</v>
      </c>
    </row>
    <row r="411" spans="1:10" hidden="1" x14ac:dyDescent="0.25">
      <c r="A411" s="127">
        <v>20</v>
      </c>
      <c r="B411" t="s">
        <v>1118</v>
      </c>
      <c r="C411" t="s">
        <v>1131</v>
      </c>
      <c r="D411" t="s">
        <v>911</v>
      </c>
      <c r="E411">
        <v>6064</v>
      </c>
      <c r="F411" t="s">
        <v>50</v>
      </c>
      <c r="G411">
        <v>20</v>
      </c>
      <c r="H411" t="s">
        <v>2752</v>
      </c>
      <c r="I411">
        <v>0</v>
      </c>
      <c r="J411">
        <v>1</v>
      </c>
    </row>
    <row r="412" spans="1:10" hidden="1" x14ac:dyDescent="0.25">
      <c r="A412" s="127">
        <v>9</v>
      </c>
      <c r="B412" t="s">
        <v>1118</v>
      </c>
      <c r="C412" t="s">
        <v>1125</v>
      </c>
      <c r="D412" t="s">
        <v>910</v>
      </c>
      <c r="E412">
        <v>4557</v>
      </c>
      <c r="F412" t="s">
        <v>104</v>
      </c>
      <c r="G412">
        <v>25</v>
      </c>
      <c r="H412" t="s">
        <v>2752</v>
      </c>
      <c r="I412">
        <v>0</v>
      </c>
      <c r="J412">
        <v>1</v>
      </c>
    </row>
    <row r="413" spans="1:10" hidden="1" x14ac:dyDescent="0.25">
      <c r="A413" s="127">
        <v>50</v>
      </c>
      <c r="B413" t="s">
        <v>1118</v>
      </c>
      <c r="C413" t="s">
        <v>2657</v>
      </c>
      <c r="D413" t="s">
        <v>911</v>
      </c>
      <c r="E413">
        <v>4670</v>
      </c>
      <c r="F413" t="s">
        <v>625</v>
      </c>
      <c r="G413">
        <v>30</v>
      </c>
      <c r="H413" t="s">
        <v>2752</v>
      </c>
      <c r="I413">
        <v>0</v>
      </c>
      <c r="J413">
        <v>1</v>
      </c>
    </row>
    <row r="414" spans="1:10" hidden="1" x14ac:dyDescent="0.25">
      <c r="A414">
        <v>76</v>
      </c>
      <c r="B414" t="s">
        <v>1090</v>
      </c>
      <c r="C414" t="s">
        <v>1131</v>
      </c>
      <c r="D414" t="s">
        <v>911</v>
      </c>
      <c r="E414">
        <v>5129</v>
      </c>
      <c r="F414" t="s">
        <v>456</v>
      </c>
      <c r="G414">
        <v>25</v>
      </c>
      <c r="H414" t="s">
        <v>2752</v>
      </c>
      <c r="I414">
        <v>76</v>
      </c>
      <c r="J414">
        <v>1</v>
      </c>
    </row>
    <row r="415" spans="1:10" hidden="1" x14ac:dyDescent="0.25">
      <c r="A415">
        <v>10</v>
      </c>
      <c r="B415" t="s">
        <v>1090</v>
      </c>
      <c r="C415" t="s">
        <v>1154</v>
      </c>
      <c r="D415" t="s">
        <v>910</v>
      </c>
      <c r="E415">
        <v>5243</v>
      </c>
      <c r="F415" t="s">
        <v>2742</v>
      </c>
      <c r="G415">
        <v>30</v>
      </c>
      <c r="H415" t="s">
        <v>2752</v>
      </c>
      <c r="I415">
        <v>10</v>
      </c>
      <c r="J415">
        <v>1</v>
      </c>
    </row>
    <row r="416" spans="1:10" hidden="1" x14ac:dyDescent="0.25">
      <c r="A416" s="127">
        <v>59</v>
      </c>
      <c r="B416" t="s">
        <v>1118</v>
      </c>
      <c r="C416" t="s">
        <v>1154</v>
      </c>
      <c r="D416" t="s">
        <v>910</v>
      </c>
      <c r="E416">
        <v>4034</v>
      </c>
      <c r="F416" t="s">
        <v>208</v>
      </c>
      <c r="G416">
        <v>25</v>
      </c>
      <c r="H416" t="s">
        <v>2752</v>
      </c>
      <c r="I416">
        <v>0</v>
      </c>
      <c r="J416">
        <v>1</v>
      </c>
    </row>
    <row r="417" spans="1:10" hidden="1" x14ac:dyDescent="0.25">
      <c r="A417" s="127">
        <v>29</v>
      </c>
      <c r="B417" t="s">
        <v>1118</v>
      </c>
      <c r="C417" t="s">
        <v>1125</v>
      </c>
      <c r="D417" t="s">
        <v>910</v>
      </c>
      <c r="E417">
        <v>4082</v>
      </c>
      <c r="F417" t="s">
        <v>144</v>
      </c>
      <c r="G417">
        <v>25</v>
      </c>
      <c r="H417" t="s">
        <v>2752</v>
      </c>
      <c r="I417">
        <v>0</v>
      </c>
      <c r="J417">
        <v>1</v>
      </c>
    </row>
    <row r="418" spans="1:10" hidden="1" x14ac:dyDescent="0.25">
      <c r="A418">
        <v>2</v>
      </c>
      <c r="B418" t="s">
        <v>1090</v>
      </c>
      <c r="C418" t="s">
        <v>1319</v>
      </c>
      <c r="D418" t="s">
        <v>910</v>
      </c>
      <c r="E418">
        <v>5438</v>
      </c>
      <c r="F418" t="s">
        <v>845</v>
      </c>
      <c r="G418">
        <v>35</v>
      </c>
      <c r="H418" t="s">
        <v>2752</v>
      </c>
      <c r="I418">
        <v>2</v>
      </c>
      <c r="J418">
        <v>1</v>
      </c>
    </row>
    <row r="419" spans="1:10" hidden="1" x14ac:dyDescent="0.25">
      <c r="A419">
        <v>117</v>
      </c>
      <c r="B419" t="s">
        <v>1090</v>
      </c>
      <c r="C419" t="s">
        <v>1101</v>
      </c>
      <c r="D419" t="s">
        <v>910</v>
      </c>
      <c r="E419">
        <v>5209</v>
      </c>
      <c r="F419" t="s">
        <v>382</v>
      </c>
      <c r="G419">
        <v>25</v>
      </c>
      <c r="H419" t="s">
        <v>2752</v>
      </c>
      <c r="I419">
        <v>114</v>
      </c>
      <c r="J419">
        <v>1</v>
      </c>
    </row>
    <row r="420" spans="1:10" hidden="1" x14ac:dyDescent="0.25">
      <c r="A420" s="127">
        <v>54</v>
      </c>
      <c r="B420" t="s">
        <v>1118</v>
      </c>
      <c r="C420" t="s">
        <v>1154</v>
      </c>
      <c r="D420" t="s">
        <v>910</v>
      </c>
      <c r="E420">
        <v>3664</v>
      </c>
      <c r="F420" t="s">
        <v>795</v>
      </c>
      <c r="G420">
        <v>35</v>
      </c>
      <c r="H420" t="s">
        <v>2752</v>
      </c>
      <c r="I420">
        <v>0</v>
      </c>
      <c r="J420">
        <v>1</v>
      </c>
    </row>
    <row r="421" spans="1:10" hidden="1" x14ac:dyDescent="0.25">
      <c r="A421" s="127">
        <v>43</v>
      </c>
      <c r="B421" t="s">
        <v>1118</v>
      </c>
      <c r="C421" t="s">
        <v>1154</v>
      </c>
      <c r="D421" t="s">
        <v>910</v>
      </c>
      <c r="E421">
        <v>813</v>
      </c>
      <c r="F421" t="s">
        <v>176</v>
      </c>
      <c r="G421">
        <v>25</v>
      </c>
      <c r="H421" t="s">
        <v>2752</v>
      </c>
      <c r="I421">
        <v>0</v>
      </c>
      <c r="J421">
        <v>1</v>
      </c>
    </row>
    <row r="422" spans="1:10" hidden="1" x14ac:dyDescent="0.25">
      <c r="A422" s="127">
        <v>42</v>
      </c>
      <c r="B422" t="s">
        <v>1118</v>
      </c>
      <c r="C422" t="s">
        <v>1154</v>
      </c>
      <c r="D422" t="s">
        <v>910</v>
      </c>
      <c r="E422">
        <v>1442</v>
      </c>
      <c r="F422" t="s">
        <v>772</v>
      </c>
      <c r="G422">
        <v>35</v>
      </c>
      <c r="H422" t="s">
        <v>2752</v>
      </c>
      <c r="I422">
        <v>0</v>
      </c>
      <c r="J422">
        <v>1</v>
      </c>
    </row>
    <row r="423" spans="1:10" hidden="1" x14ac:dyDescent="0.25">
      <c r="A423" s="127">
        <v>65</v>
      </c>
      <c r="B423" t="s">
        <v>1118</v>
      </c>
      <c r="C423" t="s">
        <v>1175</v>
      </c>
      <c r="D423" t="s">
        <v>912</v>
      </c>
      <c r="E423">
        <v>1916</v>
      </c>
      <c r="F423" t="s">
        <v>815</v>
      </c>
      <c r="G423">
        <v>35</v>
      </c>
      <c r="H423" t="s">
        <v>2752</v>
      </c>
      <c r="I423">
        <v>0</v>
      </c>
      <c r="J423">
        <v>1</v>
      </c>
    </row>
    <row r="424" spans="1:10" hidden="1" x14ac:dyDescent="0.25">
      <c r="A424">
        <v>83</v>
      </c>
      <c r="B424" t="s">
        <v>1090</v>
      </c>
      <c r="C424" t="s">
        <v>1131</v>
      </c>
      <c r="D424" t="s">
        <v>911</v>
      </c>
      <c r="E424">
        <v>5264</v>
      </c>
      <c r="F424" t="s">
        <v>470</v>
      </c>
      <c r="G424">
        <v>25</v>
      </c>
      <c r="H424" t="s">
        <v>2752</v>
      </c>
      <c r="I424">
        <v>83</v>
      </c>
      <c r="J424">
        <v>1</v>
      </c>
    </row>
    <row r="425" spans="1:10" hidden="1" x14ac:dyDescent="0.25">
      <c r="A425" s="127">
        <v>45</v>
      </c>
      <c r="B425" t="s">
        <v>1118</v>
      </c>
      <c r="C425" t="s">
        <v>1154</v>
      </c>
      <c r="D425" t="s">
        <v>910</v>
      </c>
      <c r="E425">
        <v>2286</v>
      </c>
      <c r="F425" t="s">
        <v>619</v>
      </c>
      <c r="G425">
        <v>30</v>
      </c>
      <c r="H425" t="s">
        <v>2752</v>
      </c>
      <c r="I425">
        <v>0</v>
      </c>
      <c r="J425">
        <v>1</v>
      </c>
    </row>
    <row r="426" spans="1:10" hidden="1" x14ac:dyDescent="0.25">
      <c r="A426" s="127">
        <v>57</v>
      </c>
      <c r="B426" t="s">
        <v>1118</v>
      </c>
      <c r="C426" t="s">
        <v>1154</v>
      </c>
      <c r="D426" t="s">
        <v>910</v>
      </c>
      <c r="E426">
        <v>3695</v>
      </c>
      <c r="F426" t="s">
        <v>204</v>
      </c>
      <c r="G426">
        <v>25</v>
      </c>
      <c r="H426" t="s">
        <v>2752</v>
      </c>
      <c r="I426">
        <v>0</v>
      </c>
      <c r="J426">
        <v>1</v>
      </c>
    </row>
    <row r="427" spans="1:10" hidden="1" x14ac:dyDescent="0.25">
      <c r="A427" s="127">
        <v>15</v>
      </c>
      <c r="B427" t="s">
        <v>1118</v>
      </c>
      <c r="C427" t="s">
        <v>1116</v>
      </c>
      <c r="D427" t="s">
        <v>912</v>
      </c>
      <c r="E427">
        <v>5019</v>
      </c>
      <c r="F427" t="s">
        <v>719</v>
      </c>
      <c r="G427">
        <v>35</v>
      </c>
      <c r="H427" t="s">
        <v>2752</v>
      </c>
      <c r="I427">
        <v>0</v>
      </c>
      <c r="J427">
        <v>1</v>
      </c>
    </row>
    <row r="428" spans="1:10" hidden="1" x14ac:dyDescent="0.25">
      <c r="A428" s="127">
        <v>30</v>
      </c>
      <c r="B428" t="s">
        <v>1118</v>
      </c>
      <c r="C428" t="s">
        <v>1125</v>
      </c>
      <c r="D428" t="s">
        <v>910</v>
      </c>
      <c r="E428">
        <v>4997</v>
      </c>
      <c r="F428" t="s">
        <v>146</v>
      </c>
      <c r="G428">
        <v>25</v>
      </c>
      <c r="H428" t="s">
        <v>2752</v>
      </c>
      <c r="I428">
        <v>0</v>
      </c>
      <c r="J428">
        <v>1</v>
      </c>
    </row>
  </sheetData>
  <autoFilter ref="A1:J428" xr:uid="{C077B9F8-C705-4392-BF29-91125E09914F}">
    <filterColumn colId="9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</vt:lpstr>
      <vt:lpstr>Nómina</vt:lpstr>
      <vt:lpstr>Hoja5</vt:lpstr>
      <vt:lpstr>Puesto</vt:lpstr>
      <vt:lpstr>Hoja6</vt:lpstr>
      <vt:lpstr>DOP</vt:lpstr>
      <vt:lpstr>Región-Unidad</vt:lpstr>
      <vt:lpstr>OBSERVACIONES</vt:lpstr>
      <vt:lpstr>prelacion azalea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Azalea Barrera Pech</dc:creator>
  <cp:lastModifiedBy>Andrés Pinto</cp:lastModifiedBy>
  <cp:lastPrinted>2023-10-10T18:51:36Z</cp:lastPrinted>
  <dcterms:created xsi:type="dcterms:W3CDTF">2023-10-10T18:01:09Z</dcterms:created>
  <dcterms:modified xsi:type="dcterms:W3CDTF">2023-12-01T04:20:20Z</dcterms:modified>
</cp:coreProperties>
</file>