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FEN\Semestres\2017-1\MFW\Clases\Entropia, Information Gain, Mutual Information\"/>
    </mc:Choice>
  </mc:AlternateContent>
  <bookViews>
    <workbookView xWindow="0" yWindow="0" windowWidth="23040" windowHeight="8370" activeTab="1"/>
  </bookViews>
  <sheets>
    <sheet name="resumen entropia" sheetId="10" r:id="rId1"/>
    <sheet name="ejemplos de entropia" sheetId="9" r:id="rId2"/>
    <sheet name="ejemplo variables dep no-lineal" sheetId="8" r:id="rId3"/>
    <sheet name="ejemplo variables dep lineales" sheetId="7" r:id="rId4"/>
    <sheet name="ejemplo vars indep unif" sheetId="3" r:id="rId5"/>
    <sheet name="ejemplo &quot;variables&quot; constantes" sheetId="6" r:id="rId6"/>
    <sheet name="information gain" sheetId="11" r:id="rId7"/>
    <sheet name="Sheet1" sheetId="1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1" l="1"/>
  <c r="J15" i="11"/>
  <c r="N11" i="11"/>
  <c r="N10" i="11"/>
  <c r="N12" i="11" l="1"/>
  <c r="O10" i="11" s="1"/>
  <c r="C24" i="10"/>
  <c r="D24" i="10"/>
  <c r="E24" i="10"/>
  <c r="C22" i="10"/>
  <c r="D22" i="10"/>
  <c r="E22" i="10"/>
  <c r="C23" i="10"/>
  <c r="D23" i="10"/>
  <c r="E23" i="10"/>
  <c r="D21" i="10"/>
  <c r="E21" i="10"/>
  <c r="C21" i="10"/>
  <c r="E4" i="10"/>
  <c r="E5" i="10"/>
  <c r="E6" i="10"/>
  <c r="E3" i="10"/>
  <c r="D6" i="10"/>
  <c r="D5" i="10"/>
  <c r="D4" i="10"/>
  <c r="D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71" i="9"/>
  <c r="U9" i="9"/>
  <c r="N9" i="9"/>
  <c r="I9" i="9"/>
  <c r="I36" i="11"/>
  <c r="I35" i="11"/>
  <c r="C36" i="11"/>
  <c r="C35" i="11"/>
  <c r="N5" i="11"/>
  <c r="N4" i="11"/>
  <c r="N6" i="11" s="1"/>
  <c r="O11" i="11" l="1"/>
  <c r="P11" i="11" s="1"/>
  <c r="Q11" i="11" s="1"/>
  <c r="P10" i="11"/>
  <c r="Q10" i="11" s="1"/>
  <c r="O5" i="11"/>
  <c r="O4" i="11"/>
  <c r="K112" i="9"/>
  <c r="J36" i="11"/>
  <c r="I37" i="11"/>
  <c r="J35" i="11" s="1"/>
  <c r="C37" i="11"/>
  <c r="C3" i="10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23" i="9"/>
  <c r="K94" i="9"/>
  <c r="D11" i="10" s="1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17" i="9"/>
  <c r="R6" i="9"/>
  <c r="S6" i="9" s="1"/>
  <c r="R10" i="9"/>
  <c r="S10" i="9" s="1"/>
  <c r="R11" i="9"/>
  <c r="S11" i="9" s="1"/>
  <c r="R15" i="9"/>
  <c r="S15" i="9"/>
  <c r="R18" i="9"/>
  <c r="S18" i="9" s="1"/>
  <c r="R20" i="9"/>
  <c r="S20" i="9" s="1"/>
  <c r="R23" i="9"/>
  <c r="S23" i="9" s="1"/>
  <c r="R26" i="9"/>
  <c r="S26" i="9" s="1"/>
  <c r="R27" i="9"/>
  <c r="S27" i="9"/>
  <c r="R29" i="9"/>
  <c r="S29" i="9" s="1"/>
  <c r="R31" i="9"/>
  <c r="S31" i="9"/>
  <c r="R32" i="9"/>
  <c r="S32" i="9" s="1"/>
  <c r="R36" i="9"/>
  <c r="S36" i="9"/>
  <c r="R38" i="9"/>
  <c r="S38" i="9" s="1"/>
  <c r="Q5" i="9"/>
  <c r="R5" i="9" s="1"/>
  <c r="S5" i="9" s="1"/>
  <c r="Q6" i="9"/>
  <c r="Q7" i="9"/>
  <c r="R7" i="9" s="1"/>
  <c r="S7" i="9" s="1"/>
  <c r="Q8" i="9"/>
  <c r="R8" i="9" s="1"/>
  <c r="S8" i="9" s="1"/>
  <c r="Q9" i="9"/>
  <c r="R9" i="9" s="1"/>
  <c r="S9" i="9" s="1"/>
  <c r="Q10" i="9"/>
  <c r="Q11" i="9"/>
  <c r="Q12" i="9"/>
  <c r="R12" i="9" s="1"/>
  <c r="S12" i="9" s="1"/>
  <c r="Q13" i="9"/>
  <c r="R13" i="9" s="1"/>
  <c r="S13" i="9" s="1"/>
  <c r="Q14" i="9"/>
  <c r="R14" i="9" s="1"/>
  <c r="S14" i="9" s="1"/>
  <c r="Q15" i="9"/>
  <c r="Q16" i="9"/>
  <c r="R16" i="9" s="1"/>
  <c r="S16" i="9" s="1"/>
  <c r="Q17" i="9"/>
  <c r="R17" i="9" s="1"/>
  <c r="S17" i="9" s="1"/>
  <c r="Q18" i="9"/>
  <c r="Q19" i="9"/>
  <c r="R19" i="9" s="1"/>
  <c r="S19" i="9" s="1"/>
  <c r="Q20" i="9"/>
  <c r="Q21" i="9"/>
  <c r="R21" i="9" s="1"/>
  <c r="S21" i="9" s="1"/>
  <c r="Q22" i="9"/>
  <c r="R22" i="9" s="1"/>
  <c r="S22" i="9" s="1"/>
  <c r="Q23" i="9"/>
  <c r="Q24" i="9"/>
  <c r="R24" i="9" s="1"/>
  <c r="S24" i="9" s="1"/>
  <c r="Q25" i="9"/>
  <c r="R25" i="9" s="1"/>
  <c r="S25" i="9" s="1"/>
  <c r="Q26" i="9"/>
  <c r="Q27" i="9"/>
  <c r="Q28" i="9"/>
  <c r="R28" i="9" s="1"/>
  <c r="S28" i="9" s="1"/>
  <c r="Q29" i="9"/>
  <c r="Q30" i="9"/>
  <c r="R30" i="9" s="1"/>
  <c r="S30" i="9" s="1"/>
  <c r="Q31" i="9"/>
  <c r="Q32" i="9"/>
  <c r="Q33" i="9"/>
  <c r="R33" i="9" s="1"/>
  <c r="S33" i="9" s="1"/>
  <c r="Q34" i="9"/>
  <c r="R34" i="9" s="1"/>
  <c r="S34" i="9" s="1"/>
  <c r="Q35" i="9"/>
  <c r="R35" i="9" s="1"/>
  <c r="S35" i="9" s="1"/>
  <c r="Q36" i="9"/>
  <c r="Q37" i="9"/>
  <c r="R37" i="9" s="1"/>
  <c r="S37" i="9" s="1"/>
  <c r="Q38" i="9"/>
  <c r="Q39" i="9"/>
  <c r="R39" i="9" s="1"/>
  <c r="S39" i="9" s="1"/>
  <c r="Q4" i="9"/>
  <c r="R4" i="9" s="1"/>
  <c r="S4" i="9" s="1"/>
  <c r="M6" i="9"/>
  <c r="N6" i="9" s="1"/>
  <c r="L7" i="9"/>
  <c r="G6" i="9"/>
  <c r="M5" i="9"/>
  <c r="N5" i="9" s="1"/>
  <c r="M4" i="9"/>
  <c r="N4" i="9" s="1"/>
  <c r="H5" i="9"/>
  <c r="I5" i="9" s="1"/>
  <c r="I8" i="9" s="1"/>
  <c r="C4" i="10" s="1"/>
  <c r="H4" i="9"/>
  <c r="I4" i="9" s="1"/>
  <c r="C4" i="9"/>
  <c r="D4" i="9" s="1"/>
  <c r="D8" i="9" s="1"/>
  <c r="T24" i="6"/>
  <c r="V24" i="6" s="1"/>
  <c r="K22" i="6"/>
  <c r="J10" i="11" l="1"/>
  <c r="D36" i="11"/>
  <c r="P4" i="11"/>
  <c r="Q4" i="11" s="1"/>
  <c r="J4" i="11" s="1"/>
  <c r="P5" i="11"/>
  <c r="Q5" i="11"/>
  <c r="E11" i="10"/>
  <c r="D12" i="10"/>
  <c r="E12" i="10" s="1"/>
  <c r="K164" i="9"/>
  <c r="K146" i="9"/>
  <c r="D14" i="10" s="1"/>
  <c r="K58" i="9"/>
  <c r="K40" i="9"/>
  <c r="D8" i="10" s="1"/>
  <c r="F149" i="9"/>
  <c r="E152" i="9" s="1"/>
  <c r="F148" i="9"/>
  <c r="F150" i="9"/>
  <c r="F96" i="9"/>
  <c r="F98" i="9"/>
  <c r="F97" i="9"/>
  <c r="E100" i="9" s="1"/>
  <c r="K35" i="11"/>
  <c r="L35" i="11" s="1"/>
  <c r="K36" i="11"/>
  <c r="L36" i="11" s="1"/>
  <c r="E36" i="11"/>
  <c r="F36" i="11" s="1"/>
  <c r="D35" i="11"/>
  <c r="U8" i="9"/>
  <c r="C6" i="10" s="1"/>
  <c r="N8" i="9"/>
  <c r="C5" i="10" s="1"/>
  <c r="F44" i="9"/>
  <c r="F42" i="9"/>
  <c r="F43" i="9"/>
  <c r="E46" i="9" s="1"/>
  <c r="E123" i="9"/>
  <c r="F120" i="9"/>
  <c r="F121" i="9"/>
  <c r="E71" i="9"/>
  <c r="F68" i="9"/>
  <c r="F67" i="9"/>
  <c r="F69" i="9"/>
  <c r="F13" i="9"/>
  <c r="F14" i="9"/>
  <c r="F15" i="9"/>
  <c r="E17" i="9"/>
  <c r="K120" i="8"/>
  <c r="K110" i="8"/>
  <c r="K111" i="8" s="1"/>
  <c r="K100" i="8"/>
  <c r="K101" i="8" s="1"/>
  <c r="K90" i="8"/>
  <c r="K80" i="8"/>
  <c r="K70" i="8"/>
  <c r="K71" i="8" s="1"/>
  <c r="K61" i="8"/>
  <c r="K60" i="8"/>
  <c r="K52" i="8"/>
  <c r="K50" i="8"/>
  <c r="K51" i="8" s="1"/>
  <c r="K40" i="8"/>
  <c r="K41" i="8" s="1"/>
  <c r="B31" i="8"/>
  <c r="F31" i="8" s="1"/>
  <c r="K30" i="8"/>
  <c r="B30" i="8"/>
  <c r="F30" i="8" s="1"/>
  <c r="B29" i="8"/>
  <c r="F29" i="8" s="1"/>
  <c r="B28" i="8"/>
  <c r="F28" i="8" s="1"/>
  <c r="B27" i="8"/>
  <c r="F27" i="8" s="1"/>
  <c r="B26" i="8"/>
  <c r="F26" i="8" s="1"/>
  <c r="B25" i="8"/>
  <c r="F25" i="8" s="1"/>
  <c r="B24" i="8"/>
  <c r="F24" i="8" s="1"/>
  <c r="B23" i="8"/>
  <c r="F23" i="8" s="1"/>
  <c r="B22" i="8"/>
  <c r="F22" i="8" s="1"/>
  <c r="B21" i="8"/>
  <c r="C21" i="8" s="1"/>
  <c r="B20" i="8"/>
  <c r="F20" i="8" s="1"/>
  <c r="B19" i="8"/>
  <c r="F19" i="8" s="1"/>
  <c r="B18" i="8"/>
  <c r="F18" i="8" s="1"/>
  <c r="B17" i="8"/>
  <c r="F17" i="8" s="1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F9" i="8" s="1"/>
  <c r="I8" i="8"/>
  <c r="I9" i="8" s="1"/>
  <c r="B8" i="8"/>
  <c r="F8" i="8" s="1"/>
  <c r="I7" i="8"/>
  <c r="B7" i="8"/>
  <c r="C7" i="8" s="1"/>
  <c r="R6" i="8"/>
  <c r="R7" i="8" s="1"/>
  <c r="I6" i="8"/>
  <c r="B6" i="8"/>
  <c r="F6" i="8" s="1"/>
  <c r="B5" i="8"/>
  <c r="F5" i="8" s="1"/>
  <c r="B4" i="8"/>
  <c r="F4" i="8" s="1"/>
  <c r="B3" i="8"/>
  <c r="F3" i="8" s="1"/>
  <c r="B2" i="8"/>
  <c r="V23" i="6"/>
  <c r="K121" i="7"/>
  <c r="K120" i="7"/>
  <c r="K112" i="7"/>
  <c r="K111" i="7"/>
  <c r="K110" i="7"/>
  <c r="K100" i="7"/>
  <c r="K90" i="7"/>
  <c r="K91" i="7" s="1"/>
  <c r="K80" i="7"/>
  <c r="K81" i="7" s="1"/>
  <c r="K70" i="7"/>
  <c r="K71" i="7" s="1"/>
  <c r="K60" i="7"/>
  <c r="K50" i="7"/>
  <c r="K40" i="7"/>
  <c r="K31" i="7"/>
  <c r="K32" i="7" s="1"/>
  <c r="B31" i="7"/>
  <c r="F31" i="7" s="1"/>
  <c r="K30" i="7"/>
  <c r="B30" i="7"/>
  <c r="F30" i="7" s="1"/>
  <c r="B29" i="7"/>
  <c r="F29" i="7" s="1"/>
  <c r="B28" i="7"/>
  <c r="F28" i="7" s="1"/>
  <c r="B27" i="7"/>
  <c r="F27" i="7" s="1"/>
  <c r="B26" i="7"/>
  <c r="F26" i="7" s="1"/>
  <c r="B25" i="7"/>
  <c r="F25" i="7" s="1"/>
  <c r="B24" i="7"/>
  <c r="F24" i="7" s="1"/>
  <c r="B23" i="7"/>
  <c r="C23" i="7" s="1"/>
  <c r="B22" i="7"/>
  <c r="F22" i="7" s="1"/>
  <c r="B21" i="7"/>
  <c r="F21" i="7" s="1"/>
  <c r="B20" i="7"/>
  <c r="C20" i="7" s="1"/>
  <c r="B19" i="7"/>
  <c r="F19" i="7" s="1"/>
  <c r="B18" i="7"/>
  <c r="F18" i="7" s="1"/>
  <c r="B17" i="7"/>
  <c r="F17" i="7" s="1"/>
  <c r="B16" i="7"/>
  <c r="F16" i="7" s="1"/>
  <c r="B15" i="7"/>
  <c r="F15" i="7" s="1"/>
  <c r="B14" i="7"/>
  <c r="F14" i="7" s="1"/>
  <c r="B13" i="7"/>
  <c r="F13" i="7" s="1"/>
  <c r="B12" i="7"/>
  <c r="F12" i="7" s="1"/>
  <c r="B11" i="7"/>
  <c r="F11" i="7" s="1"/>
  <c r="B10" i="7"/>
  <c r="F10" i="7" s="1"/>
  <c r="B9" i="7"/>
  <c r="F9" i="7" s="1"/>
  <c r="I8" i="7"/>
  <c r="I9" i="7" s="1"/>
  <c r="B8" i="7"/>
  <c r="F8" i="7" s="1"/>
  <c r="R7" i="7"/>
  <c r="R8" i="7" s="1"/>
  <c r="I7" i="7"/>
  <c r="B7" i="7"/>
  <c r="F7" i="7" s="1"/>
  <c r="R6" i="7"/>
  <c r="I6" i="7"/>
  <c r="B6" i="7"/>
  <c r="F6" i="7" s="1"/>
  <c r="B5" i="7"/>
  <c r="C5" i="7" s="1"/>
  <c r="B4" i="7"/>
  <c r="C4" i="7" s="1"/>
  <c r="B3" i="7"/>
  <c r="F3" i="7" s="1"/>
  <c r="B2" i="7"/>
  <c r="K120" i="6"/>
  <c r="K110" i="6"/>
  <c r="K111" i="6" s="1"/>
  <c r="K100" i="6"/>
  <c r="K90" i="6"/>
  <c r="K80" i="6"/>
  <c r="K70" i="6"/>
  <c r="K71" i="6" s="1"/>
  <c r="K61" i="6"/>
  <c r="K60" i="6"/>
  <c r="K52" i="6"/>
  <c r="K53" i="6" s="1"/>
  <c r="K50" i="6"/>
  <c r="K51" i="6" s="1"/>
  <c r="K43" i="6"/>
  <c r="K42" i="6"/>
  <c r="K41" i="6"/>
  <c r="K40" i="6"/>
  <c r="K30" i="6"/>
  <c r="K31" i="6" s="1"/>
  <c r="G26" i="6"/>
  <c r="R10" i="6"/>
  <c r="R11" i="6" s="1"/>
  <c r="I7" i="6"/>
  <c r="R6" i="6"/>
  <c r="R7" i="6" s="1"/>
  <c r="R8" i="6" s="1"/>
  <c r="R9" i="6" s="1"/>
  <c r="I6" i="6"/>
  <c r="G4" i="6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K120" i="3"/>
  <c r="K121" i="3" s="1"/>
  <c r="K122" i="3" s="1"/>
  <c r="K110" i="3"/>
  <c r="K100" i="3"/>
  <c r="K101" i="3" s="1"/>
  <c r="K102" i="3" s="1"/>
  <c r="K90" i="3"/>
  <c r="K91" i="3" s="1"/>
  <c r="K92" i="3" s="1"/>
  <c r="K80" i="3"/>
  <c r="K81" i="3" s="1"/>
  <c r="K70" i="3"/>
  <c r="K71" i="3" s="1"/>
  <c r="K72" i="3" s="1"/>
  <c r="K60" i="3"/>
  <c r="K50" i="3"/>
  <c r="K51" i="3" s="1"/>
  <c r="K52" i="3" s="1"/>
  <c r="K40" i="3"/>
  <c r="K41" i="3" s="1"/>
  <c r="K42" i="3" s="1"/>
  <c r="K43" i="3" s="1"/>
  <c r="K30" i="3"/>
  <c r="K31" i="3" s="1"/>
  <c r="R6" i="3"/>
  <c r="I6" i="3"/>
  <c r="I7" i="3" s="1"/>
  <c r="I8" i="3" s="1"/>
  <c r="E14" i="10" l="1"/>
  <c r="E26" i="10" s="1"/>
  <c r="D26" i="10"/>
  <c r="E8" i="10"/>
  <c r="E25" i="10" s="1"/>
  <c r="D25" i="10"/>
  <c r="D9" i="10"/>
  <c r="E9" i="10" s="1"/>
  <c r="D15" i="10"/>
  <c r="E15" i="10" s="1"/>
  <c r="G149" i="9"/>
  <c r="F152" i="9" s="1"/>
  <c r="G97" i="9"/>
  <c r="F100" i="9" s="1"/>
  <c r="I40" i="11"/>
  <c r="E35" i="11"/>
  <c r="F35" i="11" s="1"/>
  <c r="C40" i="11" s="1"/>
  <c r="D46" i="11" s="1"/>
  <c r="D49" i="11" s="1"/>
  <c r="G43" i="9"/>
  <c r="B121" i="9"/>
  <c r="B69" i="9"/>
  <c r="B15" i="9"/>
  <c r="M17" i="8"/>
  <c r="K22" i="3"/>
  <c r="F2" i="7"/>
  <c r="F2" i="8"/>
  <c r="F7" i="8"/>
  <c r="F21" i="8"/>
  <c r="J9" i="8"/>
  <c r="J5" i="8"/>
  <c r="J4" i="8" s="1"/>
  <c r="R8" i="8"/>
  <c r="K91" i="8"/>
  <c r="C30" i="8"/>
  <c r="C12" i="8"/>
  <c r="I10" i="8"/>
  <c r="C15" i="8"/>
  <c r="C24" i="8"/>
  <c r="C28" i="8"/>
  <c r="K121" i="8"/>
  <c r="J8" i="8"/>
  <c r="K42" i="8"/>
  <c r="J7" i="8"/>
  <c r="C31" i="8"/>
  <c r="K62" i="8"/>
  <c r="C20" i="8"/>
  <c r="K53" i="8"/>
  <c r="J6" i="8"/>
  <c r="C18" i="8"/>
  <c r="C16" i="8"/>
  <c r="K31" i="8"/>
  <c r="K102" i="8"/>
  <c r="C22" i="8"/>
  <c r="C25" i="8"/>
  <c r="K81" i="8"/>
  <c r="C5" i="8"/>
  <c r="K72" i="8"/>
  <c r="K112" i="8"/>
  <c r="F23" i="7"/>
  <c r="F20" i="7"/>
  <c r="G20" i="7" s="1"/>
  <c r="F4" i="7"/>
  <c r="F5" i="7"/>
  <c r="C17" i="7"/>
  <c r="J6" i="7"/>
  <c r="R9" i="7"/>
  <c r="G11" i="7"/>
  <c r="K33" i="7"/>
  <c r="G21" i="7"/>
  <c r="C21" i="7"/>
  <c r="G27" i="7"/>
  <c r="K82" i="7"/>
  <c r="K41" i="7"/>
  <c r="J7" i="7"/>
  <c r="C13" i="7"/>
  <c r="C9" i="7"/>
  <c r="G29" i="7"/>
  <c r="C14" i="7"/>
  <c r="C18" i="7"/>
  <c r="C15" i="7"/>
  <c r="J9" i="7"/>
  <c r="J5" i="7"/>
  <c r="C27" i="7"/>
  <c r="C25" i="7"/>
  <c r="I10" i="7"/>
  <c r="J8" i="7"/>
  <c r="G18" i="7"/>
  <c r="K51" i="7"/>
  <c r="G6" i="7"/>
  <c r="C30" i="7"/>
  <c r="C7" i="7"/>
  <c r="C19" i="7"/>
  <c r="C3" i="7"/>
  <c r="K61" i="7"/>
  <c r="K113" i="7"/>
  <c r="K122" i="7"/>
  <c r="K72" i="7"/>
  <c r="K92" i="7"/>
  <c r="K101" i="7"/>
  <c r="K32" i="6"/>
  <c r="S7" i="6"/>
  <c r="G20" i="6"/>
  <c r="G29" i="6"/>
  <c r="G3" i="6"/>
  <c r="G6" i="6"/>
  <c r="G9" i="6"/>
  <c r="J5" i="6"/>
  <c r="G19" i="6"/>
  <c r="G21" i="6"/>
  <c r="G25" i="6"/>
  <c r="K54" i="6"/>
  <c r="I8" i="6"/>
  <c r="J7" i="6"/>
  <c r="R12" i="6"/>
  <c r="S11" i="6"/>
  <c r="S10" i="6"/>
  <c r="S8" i="6"/>
  <c r="T8" i="6" s="1"/>
  <c r="S5" i="6"/>
  <c r="S9" i="6"/>
  <c r="G12" i="6"/>
  <c r="G15" i="6"/>
  <c r="K81" i="6"/>
  <c r="K44" i="6"/>
  <c r="G18" i="6"/>
  <c r="G27" i="6"/>
  <c r="K62" i="6"/>
  <c r="K121" i="6"/>
  <c r="G2" i="6"/>
  <c r="J6" i="6"/>
  <c r="G13" i="6"/>
  <c r="K72" i="6"/>
  <c r="G8" i="6"/>
  <c r="S6" i="6"/>
  <c r="K101" i="6"/>
  <c r="K91" i="6"/>
  <c r="K112" i="6"/>
  <c r="J7" i="3"/>
  <c r="S6" i="3"/>
  <c r="S5" i="3"/>
  <c r="T5" i="3" s="1"/>
  <c r="T4" i="3" s="1"/>
  <c r="J5" i="3"/>
  <c r="K5" i="3" s="1"/>
  <c r="K4" i="3" s="1"/>
  <c r="I9" i="3"/>
  <c r="J8" i="3"/>
  <c r="K44" i="3"/>
  <c r="J6" i="3"/>
  <c r="R7" i="3"/>
  <c r="K32" i="3"/>
  <c r="K111" i="3"/>
  <c r="K61" i="3"/>
  <c r="K73" i="3"/>
  <c r="K53" i="3"/>
  <c r="K93" i="3"/>
  <c r="K123" i="3"/>
  <c r="K103" i="3"/>
  <c r="K82" i="3"/>
  <c r="E101" i="9" l="1"/>
  <c r="G100" i="9"/>
  <c r="F46" i="9"/>
  <c r="E47" i="9" s="1"/>
  <c r="F47" i="9" s="1"/>
  <c r="F17" i="9"/>
  <c r="G17" i="9" s="1"/>
  <c r="F123" i="9"/>
  <c r="F71" i="9"/>
  <c r="E72" i="9" s="1"/>
  <c r="F72" i="9" s="1"/>
  <c r="E73" i="9" s="1"/>
  <c r="F73" i="9" s="1"/>
  <c r="E74" i="9" s="1"/>
  <c r="F74" i="9" s="1"/>
  <c r="V17" i="8"/>
  <c r="K22" i="7"/>
  <c r="K22" i="8"/>
  <c r="S6" i="8"/>
  <c r="K6" i="8"/>
  <c r="K5" i="8"/>
  <c r="K4" i="8" s="1"/>
  <c r="K7" i="8"/>
  <c r="K63" i="8"/>
  <c r="K73" i="8"/>
  <c r="K54" i="8"/>
  <c r="S5" i="8"/>
  <c r="K8" i="8"/>
  <c r="K113" i="8"/>
  <c r="K32" i="8"/>
  <c r="K43" i="8"/>
  <c r="K103" i="8"/>
  <c r="K9" i="8"/>
  <c r="S8" i="8"/>
  <c r="R9" i="8"/>
  <c r="K82" i="8"/>
  <c r="K122" i="8"/>
  <c r="J10" i="8"/>
  <c r="K10" i="8" s="1"/>
  <c r="I11" i="8"/>
  <c r="K92" i="8"/>
  <c r="S7" i="8"/>
  <c r="S8" i="7"/>
  <c r="S5" i="7"/>
  <c r="S4" i="7" s="1"/>
  <c r="K9" i="7"/>
  <c r="S7" i="7"/>
  <c r="S6" i="7"/>
  <c r="K6" i="7"/>
  <c r="K7" i="7"/>
  <c r="K8" i="7"/>
  <c r="K73" i="7"/>
  <c r="K62" i="7"/>
  <c r="I11" i="7"/>
  <c r="J10" i="7"/>
  <c r="K10" i="7" s="1"/>
  <c r="K83" i="7"/>
  <c r="G23" i="7"/>
  <c r="S9" i="7"/>
  <c r="G7" i="7"/>
  <c r="G30" i="7"/>
  <c r="G9" i="7"/>
  <c r="G17" i="7"/>
  <c r="R10" i="7"/>
  <c r="G4" i="7"/>
  <c r="G31" i="7"/>
  <c r="K114" i="7"/>
  <c r="G24" i="7"/>
  <c r="K102" i="7"/>
  <c r="K42" i="7"/>
  <c r="J4" i="7"/>
  <c r="K5" i="7"/>
  <c r="K34" i="7"/>
  <c r="K123" i="7"/>
  <c r="K93" i="7"/>
  <c r="K52" i="7"/>
  <c r="G16" i="7"/>
  <c r="K6" i="6"/>
  <c r="T7" i="6"/>
  <c r="T6" i="6"/>
  <c r="T9" i="6"/>
  <c r="T10" i="6"/>
  <c r="K113" i="6"/>
  <c r="I9" i="6"/>
  <c r="J8" i="6"/>
  <c r="K8" i="6" s="1"/>
  <c r="J4" i="6"/>
  <c r="K5" i="6"/>
  <c r="K92" i="6"/>
  <c r="K73" i="6"/>
  <c r="K45" i="6"/>
  <c r="T11" i="6"/>
  <c r="K102" i="6"/>
  <c r="K63" i="6"/>
  <c r="K55" i="6"/>
  <c r="T5" i="6"/>
  <c r="S4" i="6"/>
  <c r="K122" i="6"/>
  <c r="K82" i="6"/>
  <c r="S12" i="6"/>
  <c r="T12" i="6" s="1"/>
  <c r="G23" i="6"/>
  <c r="R13" i="6"/>
  <c r="G28" i="6"/>
  <c r="G16" i="6"/>
  <c r="K33" i="6"/>
  <c r="K7" i="6"/>
  <c r="G7" i="6"/>
  <c r="K8" i="3"/>
  <c r="T6" i="3"/>
  <c r="S4" i="3"/>
  <c r="K6" i="3"/>
  <c r="J4" i="3"/>
  <c r="K112" i="3"/>
  <c r="K45" i="3"/>
  <c r="K62" i="3"/>
  <c r="K104" i="3"/>
  <c r="K74" i="3"/>
  <c r="K7" i="3"/>
  <c r="S7" i="3"/>
  <c r="T7" i="3" s="1"/>
  <c r="R8" i="3"/>
  <c r="K54" i="3"/>
  <c r="K83" i="3"/>
  <c r="K94" i="3"/>
  <c r="C4" i="3"/>
  <c r="C20" i="3"/>
  <c r="C7" i="3"/>
  <c r="J9" i="3"/>
  <c r="K9" i="3" s="1"/>
  <c r="C22" i="3"/>
  <c r="I10" i="3"/>
  <c r="K124" i="3"/>
  <c r="K33" i="3"/>
  <c r="F101" i="9" l="1"/>
  <c r="E102" i="9" s="1"/>
  <c r="F102" i="9" s="1"/>
  <c r="E103" i="9" s="1"/>
  <c r="F103" i="9" s="1"/>
  <c r="E153" i="9"/>
  <c r="F153" i="9" s="1"/>
  <c r="G152" i="9"/>
  <c r="G47" i="9"/>
  <c r="E48" i="9"/>
  <c r="G46" i="9"/>
  <c r="E18" i="9"/>
  <c r="F18" i="9" s="1"/>
  <c r="E19" i="9" s="1"/>
  <c r="G71" i="9"/>
  <c r="E124" i="9"/>
  <c r="F124" i="9" s="1"/>
  <c r="G123" i="9"/>
  <c r="G72" i="9"/>
  <c r="G73" i="9"/>
  <c r="E75" i="9"/>
  <c r="F75" i="9" s="1"/>
  <c r="T6" i="8"/>
  <c r="T7" i="8"/>
  <c r="T8" i="8"/>
  <c r="K55" i="8"/>
  <c r="T5" i="8"/>
  <c r="S4" i="8"/>
  <c r="K83" i="8"/>
  <c r="K104" i="8"/>
  <c r="K114" i="8"/>
  <c r="K93" i="8"/>
  <c r="K64" i="8"/>
  <c r="J11" i="8"/>
  <c r="K11" i="8" s="1"/>
  <c r="I12" i="8"/>
  <c r="S9" i="8"/>
  <c r="T9" i="8" s="1"/>
  <c r="G31" i="8"/>
  <c r="G5" i="8"/>
  <c r="R10" i="8"/>
  <c r="G30" i="8"/>
  <c r="G25" i="8"/>
  <c r="G24" i="8"/>
  <c r="G20" i="8"/>
  <c r="G28" i="8"/>
  <c r="G21" i="8"/>
  <c r="G18" i="8"/>
  <c r="G12" i="8"/>
  <c r="G22" i="8"/>
  <c r="K44" i="8"/>
  <c r="K74" i="8"/>
  <c r="K123" i="8"/>
  <c r="K33" i="8"/>
  <c r="T9" i="7"/>
  <c r="T8" i="7"/>
  <c r="T7" i="7"/>
  <c r="T5" i="7"/>
  <c r="T4" i="7" s="1"/>
  <c r="T6" i="7"/>
  <c r="K35" i="7"/>
  <c r="K84" i="7"/>
  <c r="K4" i="7"/>
  <c r="R11" i="7"/>
  <c r="S10" i="7"/>
  <c r="T10" i="7" s="1"/>
  <c r="K74" i="7"/>
  <c r="J11" i="7"/>
  <c r="K11" i="7" s="1"/>
  <c r="I12" i="7"/>
  <c r="K94" i="7"/>
  <c r="K43" i="7"/>
  <c r="K115" i="7"/>
  <c r="K53" i="7"/>
  <c r="K124" i="7"/>
  <c r="K103" i="7"/>
  <c r="K63" i="7"/>
  <c r="J9" i="6"/>
  <c r="K9" i="6" s="1"/>
  <c r="C9" i="6"/>
  <c r="C18" i="6"/>
  <c r="C6" i="6"/>
  <c r="I10" i="6"/>
  <c r="C23" i="6"/>
  <c r="C31" i="6"/>
  <c r="C3" i="6"/>
  <c r="C12" i="6"/>
  <c r="C5" i="6"/>
  <c r="C2" i="6"/>
  <c r="C10" i="6"/>
  <c r="C11" i="6"/>
  <c r="C16" i="6"/>
  <c r="C7" i="6"/>
  <c r="C19" i="6"/>
  <c r="C8" i="6"/>
  <c r="C17" i="6"/>
  <c r="C29" i="6"/>
  <c r="K34" i="6"/>
  <c r="K56" i="6"/>
  <c r="S13" i="6"/>
  <c r="T13" i="6" s="1"/>
  <c r="R14" i="6"/>
  <c r="G11" i="6"/>
  <c r="G5" i="6"/>
  <c r="G22" i="6"/>
  <c r="G31" i="6"/>
  <c r="G10" i="6"/>
  <c r="G14" i="6"/>
  <c r="K123" i="6"/>
  <c r="K93" i="6"/>
  <c r="K64" i="6"/>
  <c r="K4" i="6"/>
  <c r="K114" i="6"/>
  <c r="K103" i="6"/>
  <c r="T4" i="6"/>
  <c r="K83" i="6"/>
  <c r="K74" i="6"/>
  <c r="K46" i="6"/>
  <c r="G24" i="6"/>
  <c r="G17" i="6"/>
  <c r="K95" i="3"/>
  <c r="K46" i="3"/>
  <c r="K34" i="3"/>
  <c r="K105" i="3"/>
  <c r="I11" i="3"/>
  <c r="J10" i="3"/>
  <c r="K10" i="3" s="1"/>
  <c r="K55" i="3"/>
  <c r="K75" i="3"/>
  <c r="K84" i="3"/>
  <c r="S8" i="3"/>
  <c r="T8" i="3" s="1"/>
  <c r="R9" i="3"/>
  <c r="K113" i="3"/>
  <c r="K125" i="3"/>
  <c r="K63" i="3"/>
  <c r="G101" i="9" l="1"/>
  <c r="E154" i="9"/>
  <c r="F154" i="9" s="1"/>
  <c r="E104" i="9"/>
  <c r="F104" i="9" s="1"/>
  <c r="G102" i="9"/>
  <c r="F48" i="9"/>
  <c r="E49" i="9" s="1"/>
  <c r="E125" i="9"/>
  <c r="F125" i="9" s="1"/>
  <c r="E76" i="9"/>
  <c r="F76" i="9" s="1"/>
  <c r="G74" i="9"/>
  <c r="G18" i="9"/>
  <c r="K105" i="8"/>
  <c r="K84" i="8"/>
  <c r="K34" i="8"/>
  <c r="K75" i="8"/>
  <c r="I13" i="8"/>
  <c r="J12" i="8"/>
  <c r="K12" i="8" s="1"/>
  <c r="C13" i="8"/>
  <c r="C27" i="8"/>
  <c r="C2" i="8"/>
  <c r="C9" i="8"/>
  <c r="C6" i="8"/>
  <c r="C23" i="8"/>
  <c r="C3" i="8"/>
  <c r="C29" i="8"/>
  <c r="C19" i="8"/>
  <c r="C17" i="8"/>
  <c r="C4" i="8"/>
  <c r="K45" i="8"/>
  <c r="K65" i="8"/>
  <c r="K115" i="8"/>
  <c r="K94" i="8"/>
  <c r="K124" i="8"/>
  <c r="S10" i="8"/>
  <c r="T10" i="8" s="1"/>
  <c r="R11" i="8"/>
  <c r="T4" i="8"/>
  <c r="K56" i="8"/>
  <c r="I13" i="7"/>
  <c r="J12" i="7"/>
  <c r="K12" i="7" s="1"/>
  <c r="C26" i="7"/>
  <c r="C31" i="7"/>
  <c r="C22" i="7"/>
  <c r="C12" i="7"/>
  <c r="C16" i="7"/>
  <c r="C2" i="7"/>
  <c r="C28" i="7"/>
  <c r="C10" i="7"/>
  <c r="C29" i="7"/>
  <c r="K85" i="7"/>
  <c r="K116" i="7"/>
  <c r="K75" i="7"/>
  <c r="K104" i="7"/>
  <c r="R12" i="7"/>
  <c r="S11" i="7"/>
  <c r="T11" i="7" s="1"/>
  <c r="K125" i="7"/>
  <c r="K44" i="7"/>
  <c r="K95" i="7"/>
  <c r="K64" i="7"/>
  <c r="K54" i="7"/>
  <c r="K36" i="7"/>
  <c r="K35" i="6"/>
  <c r="K57" i="6"/>
  <c r="K75" i="6"/>
  <c r="K115" i="6"/>
  <c r="K94" i="6"/>
  <c r="J10" i="6"/>
  <c r="K10" i="6" s="1"/>
  <c r="I11" i="6"/>
  <c r="K124" i="6"/>
  <c r="S14" i="6"/>
  <c r="T14" i="6" s="1"/>
  <c r="G30" i="6"/>
  <c r="N125" i="6" s="1"/>
  <c r="K47" i="6"/>
  <c r="K84" i="6"/>
  <c r="K104" i="6"/>
  <c r="K65" i="6"/>
  <c r="K106" i="3"/>
  <c r="K56" i="3"/>
  <c r="K114" i="3"/>
  <c r="G20" i="3"/>
  <c r="G7" i="3"/>
  <c r="G26" i="3"/>
  <c r="S9" i="3"/>
  <c r="T9" i="3" s="1"/>
  <c r="G17" i="3"/>
  <c r="R10" i="3"/>
  <c r="G21" i="3"/>
  <c r="G16" i="3"/>
  <c r="K126" i="3"/>
  <c r="K35" i="3"/>
  <c r="K96" i="3"/>
  <c r="K64" i="3"/>
  <c r="I12" i="3"/>
  <c r="J11" i="3"/>
  <c r="K11" i="3" s="1"/>
  <c r="K47" i="3"/>
  <c r="K85" i="3"/>
  <c r="K76" i="3"/>
  <c r="G103" i="9" l="1"/>
  <c r="E155" i="9"/>
  <c r="F155" i="9" s="1"/>
  <c r="G153" i="9"/>
  <c r="E105" i="9"/>
  <c r="F105" i="9" s="1"/>
  <c r="G48" i="9"/>
  <c r="F49" i="9"/>
  <c r="E50" i="9" s="1"/>
  <c r="E126" i="9"/>
  <c r="F126" i="9" s="1"/>
  <c r="G124" i="9"/>
  <c r="G75" i="9"/>
  <c r="E77" i="9"/>
  <c r="F77" i="9" s="1"/>
  <c r="F19" i="9"/>
  <c r="G19" i="9" s="1"/>
  <c r="K125" i="8"/>
  <c r="K116" i="8"/>
  <c r="K35" i="8"/>
  <c r="K66" i="8"/>
  <c r="K57" i="8"/>
  <c r="I14" i="8"/>
  <c r="J13" i="8"/>
  <c r="K13" i="8" s="1"/>
  <c r="K95" i="8"/>
  <c r="C11" i="8"/>
  <c r="K85" i="8"/>
  <c r="K46" i="8"/>
  <c r="C10" i="8"/>
  <c r="C8" i="8"/>
  <c r="K76" i="8"/>
  <c r="K106" i="8"/>
  <c r="R12" i="8"/>
  <c r="S11" i="8"/>
  <c r="T11" i="8" s="1"/>
  <c r="K96" i="7"/>
  <c r="R13" i="7"/>
  <c r="S12" i="7"/>
  <c r="T12" i="7" s="1"/>
  <c r="G25" i="7"/>
  <c r="G19" i="7"/>
  <c r="G28" i="7"/>
  <c r="G5" i="7"/>
  <c r="G3" i="7"/>
  <c r="G12" i="7"/>
  <c r="G2" i="7"/>
  <c r="G13" i="7"/>
  <c r="K105" i="7"/>
  <c r="K117" i="7"/>
  <c r="K37" i="7"/>
  <c r="K55" i="7"/>
  <c r="K65" i="7"/>
  <c r="K45" i="7"/>
  <c r="K86" i="7"/>
  <c r="K76" i="7"/>
  <c r="K126" i="7"/>
  <c r="I14" i="7"/>
  <c r="J13" i="7"/>
  <c r="K13" i="7" s="1"/>
  <c r="N119" i="6"/>
  <c r="N53" i="6"/>
  <c r="N33" i="6"/>
  <c r="N74" i="6"/>
  <c r="N34" i="6"/>
  <c r="N54" i="6"/>
  <c r="N55" i="6"/>
  <c r="N113" i="6"/>
  <c r="N98" i="6"/>
  <c r="K125" i="6"/>
  <c r="J11" i="6"/>
  <c r="K11" i="6" s="1"/>
  <c r="I12" i="6"/>
  <c r="N38" i="6"/>
  <c r="N51" i="6"/>
  <c r="N58" i="6"/>
  <c r="N67" i="6"/>
  <c r="N92" i="6"/>
  <c r="N99" i="6"/>
  <c r="N77" i="6"/>
  <c r="N89" i="6"/>
  <c r="N123" i="6"/>
  <c r="N36" i="6"/>
  <c r="N69" i="6"/>
  <c r="N116" i="6"/>
  <c r="N121" i="6"/>
  <c r="N109" i="6"/>
  <c r="N100" i="6"/>
  <c r="K58" i="6"/>
  <c r="K48" i="6"/>
  <c r="N68" i="6"/>
  <c r="N90" i="6"/>
  <c r="N60" i="6"/>
  <c r="N76" i="6"/>
  <c r="N32" i="6"/>
  <c r="N108" i="6"/>
  <c r="N78" i="6"/>
  <c r="N35" i="6"/>
  <c r="N43" i="6"/>
  <c r="N65" i="6"/>
  <c r="N101" i="6"/>
  <c r="N66" i="6"/>
  <c r="N111" i="6"/>
  <c r="K36" i="6"/>
  <c r="N103" i="6"/>
  <c r="N52" i="6"/>
  <c r="N124" i="6"/>
  <c r="N70" i="6"/>
  <c r="N126" i="6"/>
  <c r="N83" i="6"/>
  <c r="N106" i="6"/>
  <c r="N120" i="6"/>
  <c r="N93" i="6"/>
  <c r="N49" i="6"/>
  <c r="N29" i="6"/>
  <c r="N117" i="6"/>
  <c r="K76" i="6"/>
  <c r="N62" i="6"/>
  <c r="N110" i="6"/>
  <c r="N118" i="6"/>
  <c r="N41" i="6"/>
  <c r="N48" i="6"/>
  <c r="N82" i="6"/>
  <c r="N39" i="6"/>
  <c r="K66" i="6"/>
  <c r="K85" i="6"/>
  <c r="N50" i="6"/>
  <c r="N79" i="6"/>
  <c r="N105" i="6"/>
  <c r="N42" i="6"/>
  <c r="N37" i="6"/>
  <c r="N64" i="6"/>
  <c r="N56" i="6"/>
  <c r="N46" i="6"/>
  <c r="N73" i="6"/>
  <c r="N86" i="6"/>
  <c r="N94" i="6"/>
  <c r="N63" i="6"/>
  <c r="N102" i="6"/>
  <c r="K105" i="6"/>
  <c r="N112" i="6"/>
  <c r="N31" i="6"/>
  <c r="N61" i="6"/>
  <c r="N84" i="6"/>
  <c r="T15" i="6"/>
  <c r="N57" i="6"/>
  <c r="N45" i="6"/>
  <c r="N75" i="6"/>
  <c r="N85" i="6"/>
  <c r="K95" i="6"/>
  <c r="N122" i="6"/>
  <c r="N104" i="6"/>
  <c r="N127" i="6"/>
  <c r="N59" i="6"/>
  <c r="N96" i="6"/>
  <c r="N88" i="6"/>
  <c r="N115" i="6"/>
  <c r="N95" i="6"/>
  <c r="N80" i="6"/>
  <c r="N72" i="6"/>
  <c r="N87" i="6"/>
  <c r="N30" i="6"/>
  <c r="N114" i="6"/>
  <c r="N128" i="6"/>
  <c r="N40" i="6"/>
  <c r="N71" i="6"/>
  <c r="N81" i="6"/>
  <c r="N47" i="6"/>
  <c r="N97" i="6"/>
  <c r="N91" i="6"/>
  <c r="N107" i="6"/>
  <c r="N44" i="6"/>
  <c r="K116" i="6"/>
  <c r="C21" i="3"/>
  <c r="C16" i="3"/>
  <c r="C3" i="3"/>
  <c r="C10" i="3"/>
  <c r="C6" i="3"/>
  <c r="C17" i="3"/>
  <c r="C2" i="3"/>
  <c r="K65" i="3"/>
  <c r="K57" i="3"/>
  <c r="K77" i="3"/>
  <c r="K115" i="3"/>
  <c r="K86" i="3"/>
  <c r="K97" i="3"/>
  <c r="I13" i="3"/>
  <c r="J12" i="3"/>
  <c r="K12" i="3" s="1"/>
  <c r="C27" i="3"/>
  <c r="C23" i="3"/>
  <c r="C25" i="3"/>
  <c r="C31" i="3"/>
  <c r="C18" i="3"/>
  <c r="C9" i="3"/>
  <c r="C14" i="3"/>
  <c r="C5" i="3"/>
  <c r="C13" i="3"/>
  <c r="K48" i="3"/>
  <c r="K127" i="3"/>
  <c r="K107" i="3"/>
  <c r="K36" i="3"/>
  <c r="S10" i="3"/>
  <c r="T10" i="3" s="1"/>
  <c r="R11" i="3"/>
  <c r="G154" i="9" l="1"/>
  <c r="E156" i="9"/>
  <c r="F156" i="9" s="1"/>
  <c r="E106" i="9"/>
  <c r="F106" i="9" s="1"/>
  <c r="G104" i="9"/>
  <c r="G49" i="9"/>
  <c r="F50" i="9"/>
  <c r="E51" i="9" s="1"/>
  <c r="E127" i="9"/>
  <c r="F127" i="9" s="1"/>
  <c r="G125" i="9"/>
  <c r="E78" i="9"/>
  <c r="F78" i="9" s="1"/>
  <c r="G76" i="9"/>
  <c r="E20" i="9"/>
  <c r="K117" i="8"/>
  <c r="J14" i="8"/>
  <c r="K14" i="8" s="1"/>
  <c r="C14" i="8"/>
  <c r="S12" i="8"/>
  <c r="T12" i="8" s="1"/>
  <c r="R13" i="8"/>
  <c r="G4" i="8"/>
  <c r="G13" i="8"/>
  <c r="G23" i="8"/>
  <c r="G3" i="8"/>
  <c r="G14" i="8"/>
  <c r="G7" i="8"/>
  <c r="G8" i="8"/>
  <c r="G6" i="8"/>
  <c r="G17" i="8"/>
  <c r="G27" i="8"/>
  <c r="G2" i="8"/>
  <c r="G19" i="8"/>
  <c r="G15" i="8"/>
  <c r="G10" i="8"/>
  <c r="G9" i="8"/>
  <c r="G29" i="8"/>
  <c r="G16" i="8"/>
  <c r="K58" i="8"/>
  <c r="K107" i="8"/>
  <c r="K96" i="8"/>
  <c r="K86" i="8"/>
  <c r="K36" i="8"/>
  <c r="K77" i="8"/>
  <c r="K47" i="8"/>
  <c r="K126" i="8"/>
  <c r="C26" i="8"/>
  <c r="K67" i="8"/>
  <c r="J14" i="7"/>
  <c r="K14" i="7" s="1"/>
  <c r="K15" i="7" s="1"/>
  <c r="L13" i="7" s="1"/>
  <c r="M13" i="7" s="1"/>
  <c r="C6" i="7"/>
  <c r="K127" i="7"/>
  <c r="K106" i="7"/>
  <c r="K87" i="7"/>
  <c r="S13" i="7"/>
  <c r="T13" i="7" s="1"/>
  <c r="R14" i="7"/>
  <c r="S14" i="7" s="1"/>
  <c r="G15" i="7"/>
  <c r="C11" i="7"/>
  <c r="K97" i="7"/>
  <c r="K118" i="7"/>
  <c r="G10" i="7"/>
  <c r="K38" i="7"/>
  <c r="K77" i="7"/>
  <c r="K56" i="7"/>
  <c r="C8" i="7"/>
  <c r="K46" i="7"/>
  <c r="K66" i="7"/>
  <c r="U7" i="6"/>
  <c r="V7" i="6" s="1"/>
  <c r="U8" i="6"/>
  <c r="V8" i="6" s="1"/>
  <c r="U6" i="6"/>
  <c r="V6" i="6" s="1"/>
  <c r="U12" i="6"/>
  <c r="V12" i="6" s="1"/>
  <c r="U11" i="6"/>
  <c r="V11" i="6" s="1"/>
  <c r="U5" i="6"/>
  <c r="U10" i="6"/>
  <c r="V10" i="6" s="1"/>
  <c r="U9" i="6"/>
  <c r="V9" i="6" s="1"/>
  <c r="U13" i="6"/>
  <c r="V13" i="6" s="1"/>
  <c r="U14" i="6"/>
  <c r="V14" i="6" s="1"/>
  <c r="K117" i="6"/>
  <c r="K106" i="6"/>
  <c r="K86" i="6"/>
  <c r="J12" i="6"/>
  <c r="K12" i="6" s="1"/>
  <c r="I13" i="6"/>
  <c r="C20" i="6"/>
  <c r="C22" i="6"/>
  <c r="C26" i="6"/>
  <c r="C27" i="6"/>
  <c r="C15" i="6"/>
  <c r="C13" i="6"/>
  <c r="C24" i="6"/>
  <c r="C30" i="6"/>
  <c r="K96" i="6"/>
  <c r="K126" i="6"/>
  <c r="K67" i="6"/>
  <c r="K77" i="6"/>
  <c r="K37" i="6"/>
  <c r="C26" i="3"/>
  <c r="C28" i="3"/>
  <c r="C11" i="3"/>
  <c r="K58" i="3"/>
  <c r="K108" i="3"/>
  <c r="J13" i="3"/>
  <c r="K13" i="3" s="1"/>
  <c r="I14" i="3"/>
  <c r="C15" i="3" s="1"/>
  <c r="K116" i="3"/>
  <c r="K87" i="3"/>
  <c r="K98" i="3"/>
  <c r="K66" i="3"/>
  <c r="K37" i="3"/>
  <c r="S11" i="3"/>
  <c r="T11" i="3" s="1"/>
  <c r="R12" i="3"/>
  <c r="K78" i="3"/>
  <c r="K128" i="3"/>
  <c r="E157" i="9" l="1"/>
  <c r="F157" i="9" s="1"/>
  <c r="G155" i="9"/>
  <c r="E107" i="9"/>
  <c r="F107" i="9" s="1"/>
  <c r="G105" i="9"/>
  <c r="G50" i="9"/>
  <c r="F51" i="9"/>
  <c r="E52" i="9" s="1"/>
  <c r="G126" i="9"/>
  <c r="E128" i="9"/>
  <c r="F128" i="9" s="1"/>
  <c r="G77" i="9"/>
  <c r="E79" i="9"/>
  <c r="F79" i="9" s="1"/>
  <c r="F20" i="9"/>
  <c r="G20" i="9" s="1"/>
  <c r="M62" i="8"/>
  <c r="M112" i="8"/>
  <c r="M84" i="8"/>
  <c r="M71" i="8"/>
  <c r="M49" i="8"/>
  <c r="M83" i="8"/>
  <c r="M103" i="8"/>
  <c r="M57" i="8"/>
  <c r="M60" i="8"/>
  <c r="M101" i="8"/>
  <c r="M76" i="8"/>
  <c r="M39" i="8"/>
  <c r="S13" i="8"/>
  <c r="T13" i="8" s="1"/>
  <c r="R14" i="8"/>
  <c r="S14" i="8" s="1"/>
  <c r="M72" i="8"/>
  <c r="M113" i="8"/>
  <c r="M95" i="8"/>
  <c r="M90" i="8"/>
  <c r="M51" i="8"/>
  <c r="M69" i="8"/>
  <c r="M102" i="8"/>
  <c r="M99" i="8"/>
  <c r="M46" i="8"/>
  <c r="K37" i="8"/>
  <c r="M36" i="8"/>
  <c r="M93" i="8"/>
  <c r="M89" i="8"/>
  <c r="M73" i="8"/>
  <c r="M47" i="8"/>
  <c r="K48" i="8"/>
  <c r="M86" i="8"/>
  <c r="K87" i="8"/>
  <c r="M96" i="8"/>
  <c r="K97" i="8"/>
  <c r="M107" i="8"/>
  <c r="K108" i="8"/>
  <c r="G26" i="8"/>
  <c r="M70" i="8"/>
  <c r="M33" i="8"/>
  <c r="M50" i="8"/>
  <c r="M85" i="8"/>
  <c r="M52" i="8"/>
  <c r="M105" i="8"/>
  <c r="M123" i="8"/>
  <c r="M124" i="8"/>
  <c r="M115" i="8"/>
  <c r="M126" i="8"/>
  <c r="K127" i="8"/>
  <c r="M58" i="8"/>
  <c r="O58" i="8"/>
  <c r="G11" i="8"/>
  <c r="K118" i="8"/>
  <c r="M117" i="8"/>
  <c r="M81" i="8"/>
  <c r="M110" i="8"/>
  <c r="M56" i="8"/>
  <c r="M34" i="8"/>
  <c r="M59" i="8"/>
  <c r="M31" i="8"/>
  <c r="M61" i="8"/>
  <c r="M116" i="8"/>
  <c r="M44" i="8"/>
  <c r="M35" i="8"/>
  <c r="M106" i="8"/>
  <c r="M94" i="8"/>
  <c r="M32" i="8"/>
  <c r="M91" i="8"/>
  <c r="M29" i="8"/>
  <c r="M43" i="8"/>
  <c r="K15" i="8"/>
  <c r="M66" i="8"/>
  <c r="M79" i="8"/>
  <c r="M80" i="8"/>
  <c r="M63" i="8"/>
  <c r="M67" i="8"/>
  <c r="K68" i="8"/>
  <c r="M125" i="8"/>
  <c r="K78" i="8"/>
  <c r="M77" i="8"/>
  <c r="M41" i="8"/>
  <c r="M119" i="8"/>
  <c r="M64" i="8"/>
  <c r="M55" i="8"/>
  <c r="M40" i="8"/>
  <c r="M75" i="8"/>
  <c r="M100" i="8"/>
  <c r="M122" i="8"/>
  <c r="M104" i="8"/>
  <c r="M65" i="8"/>
  <c r="M74" i="8"/>
  <c r="M120" i="8"/>
  <c r="M111" i="8"/>
  <c r="M53" i="8"/>
  <c r="M92" i="8"/>
  <c r="M45" i="8"/>
  <c r="M114" i="8"/>
  <c r="M42" i="8"/>
  <c r="M82" i="8"/>
  <c r="M109" i="8"/>
  <c r="M30" i="8"/>
  <c r="M121" i="8"/>
  <c r="M54" i="8"/>
  <c r="T14" i="7"/>
  <c r="T15" i="7" s="1"/>
  <c r="U13" i="7" s="1"/>
  <c r="V13" i="7" s="1"/>
  <c r="K67" i="7"/>
  <c r="K78" i="7"/>
  <c r="K98" i="7"/>
  <c r="G8" i="7"/>
  <c r="G14" i="7"/>
  <c r="L8" i="7"/>
  <c r="M8" i="7" s="1"/>
  <c r="L6" i="7"/>
  <c r="M6" i="7" s="1"/>
  <c r="L7" i="7"/>
  <c r="M7" i="7" s="1"/>
  <c r="L9" i="7"/>
  <c r="M9" i="7" s="1"/>
  <c r="L5" i="7"/>
  <c r="L10" i="7"/>
  <c r="M10" i="7" s="1"/>
  <c r="L4" i="7"/>
  <c r="L11" i="7"/>
  <c r="M11" i="7" s="1"/>
  <c r="U4" i="7"/>
  <c r="L12" i="7"/>
  <c r="M12" i="7" s="1"/>
  <c r="G26" i="7"/>
  <c r="K128" i="7"/>
  <c r="K47" i="7"/>
  <c r="K88" i="7"/>
  <c r="L14" i="7"/>
  <c r="M14" i="7" s="1"/>
  <c r="C24" i="7"/>
  <c r="M97" i="7" s="1"/>
  <c r="P97" i="7" s="1"/>
  <c r="G22" i="7"/>
  <c r="K57" i="7"/>
  <c r="K107" i="7"/>
  <c r="J13" i="6"/>
  <c r="K13" i="6" s="1"/>
  <c r="I14" i="6"/>
  <c r="J14" i="6" s="1"/>
  <c r="U15" i="6"/>
  <c r="V5" i="6"/>
  <c r="V16" i="6" s="1"/>
  <c r="K127" i="6"/>
  <c r="K97" i="6"/>
  <c r="K68" i="6"/>
  <c r="C21" i="6"/>
  <c r="C4" i="6"/>
  <c r="C14" i="6"/>
  <c r="K78" i="6"/>
  <c r="K118" i="6"/>
  <c r="K107" i="6"/>
  <c r="C28" i="6"/>
  <c r="K38" i="6"/>
  <c r="C25" i="6"/>
  <c r="K87" i="6"/>
  <c r="G10" i="3"/>
  <c r="G22" i="3"/>
  <c r="G6" i="3"/>
  <c r="C19" i="3"/>
  <c r="C29" i="3"/>
  <c r="G28" i="3"/>
  <c r="G19" i="3"/>
  <c r="G3" i="3"/>
  <c r="C8" i="3"/>
  <c r="C24" i="3"/>
  <c r="J14" i="3"/>
  <c r="K14" i="3" s="1"/>
  <c r="C12" i="3"/>
  <c r="C30" i="3"/>
  <c r="S12" i="3"/>
  <c r="T12" i="3" s="1"/>
  <c r="R13" i="3"/>
  <c r="G8" i="3" s="1"/>
  <c r="G27" i="3"/>
  <c r="G14" i="3"/>
  <c r="G23" i="3"/>
  <c r="G24" i="3"/>
  <c r="G15" i="3"/>
  <c r="G25" i="3"/>
  <c r="G18" i="3"/>
  <c r="G11" i="3"/>
  <c r="G9" i="3"/>
  <c r="G13" i="3"/>
  <c r="G31" i="3"/>
  <c r="G5" i="3"/>
  <c r="K67" i="3"/>
  <c r="K88" i="3"/>
  <c r="K38" i="3"/>
  <c r="K117" i="3"/>
  <c r="E158" i="9" l="1"/>
  <c r="F158" i="9" s="1"/>
  <c r="G156" i="9"/>
  <c r="E108" i="9"/>
  <c r="F108" i="9" s="1"/>
  <c r="G106" i="9"/>
  <c r="G51" i="9"/>
  <c r="F52" i="9"/>
  <c r="E53" i="9" s="1"/>
  <c r="E129" i="9"/>
  <c r="F129" i="9" s="1"/>
  <c r="G127" i="9"/>
  <c r="E80" i="9"/>
  <c r="F80" i="9" s="1"/>
  <c r="G78" i="9"/>
  <c r="E21" i="9"/>
  <c r="O40" i="8"/>
  <c r="R40" i="8" s="1"/>
  <c r="U40" i="8" s="1"/>
  <c r="O112" i="8"/>
  <c r="R112" i="8" s="1"/>
  <c r="O42" i="8"/>
  <c r="R42" i="8" s="1"/>
  <c r="U42" i="8" s="1"/>
  <c r="O52" i="8"/>
  <c r="R52" i="8" s="1"/>
  <c r="U52" i="8" s="1"/>
  <c r="O92" i="8"/>
  <c r="R92" i="8" s="1"/>
  <c r="U92" i="8" s="1"/>
  <c r="O82" i="8"/>
  <c r="R82" i="8" s="1"/>
  <c r="U82" i="8" s="1"/>
  <c r="O32" i="8"/>
  <c r="R32" i="8" s="1"/>
  <c r="O102" i="8"/>
  <c r="R102" i="8" s="1"/>
  <c r="O62" i="8"/>
  <c r="R62" i="8" s="1"/>
  <c r="O122" i="8"/>
  <c r="R122" i="8" s="1"/>
  <c r="U122" i="8" s="1"/>
  <c r="O72" i="8"/>
  <c r="R72" i="8" s="1"/>
  <c r="O80" i="8"/>
  <c r="R80" i="8" s="1"/>
  <c r="O50" i="8"/>
  <c r="R50" i="8" s="1"/>
  <c r="U50" i="8" s="1"/>
  <c r="O113" i="8"/>
  <c r="R113" i="8" s="1"/>
  <c r="U113" i="8" s="1"/>
  <c r="O109" i="8"/>
  <c r="R109" i="8" s="1"/>
  <c r="U109" i="8" s="1"/>
  <c r="O119" i="8"/>
  <c r="R119" i="8" s="1"/>
  <c r="U119" i="8" s="1"/>
  <c r="O103" i="8"/>
  <c r="R103" i="8" s="1"/>
  <c r="O77" i="8"/>
  <c r="R77" i="8" s="1"/>
  <c r="U77" i="8" s="1"/>
  <c r="O106" i="8"/>
  <c r="R106" i="8" s="1"/>
  <c r="O86" i="8"/>
  <c r="R86" i="8" s="1"/>
  <c r="O53" i="8"/>
  <c r="R53" i="8" s="1"/>
  <c r="O74" i="8"/>
  <c r="R74" i="8" s="1"/>
  <c r="U74" i="8" s="1"/>
  <c r="O66" i="8"/>
  <c r="R66" i="8" s="1"/>
  <c r="O76" i="8"/>
  <c r="R76" i="8" s="1"/>
  <c r="O36" i="8"/>
  <c r="R36" i="8" s="1"/>
  <c r="O126" i="8"/>
  <c r="R126" i="8" s="1"/>
  <c r="U126" i="8" s="1"/>
  <c r="O46" i="8"/>
  <c r="R46" i="8" s="1"/>
  <c r="O96" i="8"/>
  <c r="R96" i="8" s="1"/>
  <c r="U96" i="8" s="1"/>
  <c r="O116" i="8"/>
  <c r="R116" i="8" s="1"/>
  <c r="O56" i="8"/>
  <c r="R56" i="8" s="1"/>
  <c r="U56" i="8" s="1"/>
  <c r="O84" i="8"/>
  <c r="R84" i="8" s="1"/>
  <c r="O65" i="8"/>
  <c r="R65" i="8" s="1"/>
  <c r="O55" i="8"/>
  <c r="R55" i="8" s="1"/>
  <c r="U55" i="8" s="1"/>
  <c r="O54" i="8"/>
  <c r="R54" i="8" s="1"/>
  <c r="O49" i="8"/>
  <c r="R49" i="8" s="1"/>
  <c r="U49" i="8" s="1"/>
  <c r="O69" i="8"/>
  <c r="R69" i="8" s="1"/>
  <c r="U69" i="8" s="1"/>
  <c r="O39" i="8"/>
  <c r="R39" i="8" s="1"/>
  <c r="O59" i="8"/>
  <c r="R59" i="8" s="1"/>
  <c r="U59" i="8" s="1"/>
  <c r="O29" i="8"/>
  <c r="R29" i="8" s="1"/>
  <c r="U29" i="8" s="1"/>
  <c r="O79" i="8"/>
  <c r="R79" i="8" s="1"/>
  <c r="O99" i="8"/>
  <c r="R99" i="8" s="1"/>
  <c r="U99" i="8" s="1"/>
  <c r="O89" i="8"/>
  <c r="R89" i="8" s="1"/>
  <c r="O34" i="8"/>
  <c r="R34" i="8" s="1"/>
  <c r="O94" i="8"/>
  <c r="R94" i="8" s="1"/>
  <c r="U94" i="8" s="1"/>
  <c r="O114" i="8"/>
  <c r="R114" i="8" s="1"/>
  <c r="U114" i="8" s="1"/>
  <c r="O124" i="8"/>
  <c r="R124" i="8" s="1"/>
  <c r="U124" i="8" s="1"/>
  <c r="O104" i="8"/>
  <c r="R104" i="8" s="1"/>
  <c r="U104" i="8" s="1"/>
  <c r="O44" i="8"/>
  <c r="R44" i="8" s="1"/>
  <c r="O64" i="8"/>
  <c r="R64" i="8" s="1"/>
  <c r="O41" i="8"/>
  <c r="R41" i="8" s="1"/>
  <c r="U41" i="8" s="1"/>
  <c r="O121" i="8"/>
  <c r="R121" i="8" s="1"/>
  <c r="O91" i="8"/>
  <c r="R91" i="8" s="1"/>
  <c r="O61" i="8"/>
  <c r="R61" i="8" s="1"/>
  <c r="U61" i="8" s="1"/>
  <c r="O111" i="8"/>
  <c r="R111" i="8" s="1"/>
  <c r="U111" i="8" s="1"/>
  <c r="O115" i="8"/>
  <c r="R115" i="8" s="1"/>
  <c r="U115" i="8" s="1"/>
  <c r="O31" i="8"/>
  <c r="R31" i="8" s="1"/>
  <c r="U31" i="8" s="1"/>
  <c r="O71" i="8"/>
  <c r="R71" i="8" s="1"/>
  <c r="O81" i="8"/>
  <c r="R81" i="8" s="1"/>
  <c r="U81" i="8" s="1"/>
  <c r="O101" i="8"/>
  <c r="R101" i="8" s="1"/>
  <c r="U101" i="8" s="1"/>
  <c r="O51" i="8"/>
  <c r="R51" i="8" s="1"/>
  <c r="O30" i="8"/>
  <c r="R30" i="8" s="1"/>
  <c r="O90" i="8"/>
  <c r="R90" i="8" s="1"/>
  <c r="U90" i="8" s="1"/>
  <c r="O63" i="8"/>
  <c r="R63" i="8" s="1"/>
  <c r="U63" i="8" s="1"/>
  <c r="P71" i="8"/>
  <c r="O83" i="8"/>
  <c r="R83" i="8" s="1"/>
  <c r="U83" i="8" s="1"/>
  <c r="O43" i="8"/>
  <c r="R43" i="8" s="1"/>
  <c r="O33" i="8"/>
  <c r="R33" i="8" s="1"/>
  <c r="N122" i="8"/>
  <c r="Q122" i="8" s="1"/>
  <c r="O60" i="8"/>
  <c r="R60" i="8" s="1"/>
  <c r="U60" i="8" s="1"/>
  <c r="O93" i="8"/>
  <c r="R93" i="8" s="1"/>
  <c r="O123" i="8"/>
  <c r="R123" i="8" s="1"/>
  <c r="U123" i="8" s="1"/>
  <c r="O73" i="8"/>
  <c r="R73" i="8" s="1"/>
  <c r="O70" i="8"/>
  <c r="R70" i="8" s="1"/>
  <c r="U70" i="8" s="1"/>
  <c r="O120" i="8"/>
  <c r="R120" i="8" s="1"/>
  <c r="N68" i="8"/>
  <c r="Q68" i="8" s="1"/>
  <c r="O110" i="8"/>
  <c r="R110" i="8" s="1"/>
  <c r="U110" i="8" s="1"/>
  <c r="P109" i="8"/>
  <c r="P45" i="8"/>
  <c r="P65" i="8"/>
  <c r="P79" i="8"/>
  <c r="P91" i="8"/>
  <c r="P116" i="8"/>
  <c r="N36" i="8"/>
  <c r="Q36" i="8" s="1"/>
  <c r="O67" i="8"/>
  <c r="R67" i="8" s="1"/>
  <c r="O100" i="8"/>
  <c r="R100" i="8" s="1"/>
  <c r="U100" i="8" s="1"/>
  <c r="N69" i="8"/>
  <c r="Q69" i="8" s="1"/>
  <c r="N38" i="8"/>
  <c r="Q38" i="8" s="1"/>
  <c r="P73" i="8"/>
  <c r="N48" i="8"/>
  <c r="Q48" i="8" s="1"/>
  <c r="N116" i="8"/>
  <c r="Q116" i="8" s="1"/>
  <c r="N79" i="8"/>
  <c r="Q79" i="8" s="1"/>
  <c r="O117" i="8"/>
  <c r="R117" i="8" s="1"/>
  <c r="N65" i="8"/>
  <c r="Q65" i="8" s="1"/>
  <c r="P103" i="8"/>
  <c r="N112" i="8"/>
  <c r="Q112" i="8" s="1"/>
  <c r="P82" i="8"/>
  <c r="P62" i="8"/>
  <c r="P33" i="8"/>
  <c r="P89" i="8"/>
  <c r="P113" i="8"/>
  <c r="P42" i="8"/>
  <c r="P53" i="8"/>
  <c r="P122" i="8"/>
  <c r="P55" i="8"/>
  <c r="P125" i="8"/>
  <c r="P32" i="8"/>
  <c r="N119" i="8"/>
  <c r="Q119" i="8" s="1"/>
  <c r="O45" i="8"/>
  <c r="R45" i="8" s="1"/>
  <c r="U45" i="8" s="1"/>
  <c r="O105" i="8"/>
  <c r="R105" i="8" s="1"/>
  <c r="U105" i="8" s="1"/>
  <c r="P76" i="8"/>
  <c r="P46" i="8"/>
  <c r="N43" i="8"/>
  <c r="Q43" i="8" s="1"/>
  <c r="N71" i="8"/>
  <c r="Q71" i="8" s="1"/>
  <c r="N85" i="8"/>
  <c r="Q85" i="8" s="1"/>
  <c r="O85" i="8"/>
  <c r="R85" i="8" s="1"/>
  <c r="P111" i="8"/>
  <c r="O35" i="8"/>
  <c r="R35" i="8" s="1"/>
  <c r="P52" i="8"/>
  <c r="N35" i="8"/>
  <c r="Q35" i="8" s="1"/>
  <c r="P106" i="8"/>
  <c r="P81" i="8"/>
  <c r="P115" i="8"/>
  <c r="P102" i="8"/>
  <c r="N39" i="8"/>
  <c r="Q39" i="8" s="1"/>
  <c r="N72" i="8"/>
  <c r="Q72" i="8" s="1"/>
  <c r="N92" i="8"/>
  <c r="Q92" i="8" s="1"/>
  <c r="P121" i="8"/>
  <c r="P119" i="8"/>
  <c r="P67" i="8"/>
  <c r="N50" i="8"/>
  <c r="Q50" i="8" s="1"/>
  <c r="N33" i="8"/>
  <c r="Q33" i="8" s="1"/>
  <c r="N76" i="8"/>
  <c r="Q76" i="8" s="1"/>
  <c r="N94" i="8"/>
  <c r="Q94" i="8" s="1"/>
  <c r="N96" i="8"/>
  <c r="Q96" i="8" s="1"/>
  <c r="T14" i="8"/>
  <c r="T15" i="8" s="1"/>
  <c r="P101" i="8"/>
  <c r="P105" i="8"/>
  <c r="P96" i="8"/>
  <c r="N73" i="8"/>
  <c r="Q73" i="8" s="1"/>
  <c r="P72" i="8"/>
  <c r="P83" i="8"/>
  <c r="P99" i="8"/>
  <c r="N62" i="8"/>
  <c r="Q62" i="8" s="1"/>
  <c r="N75" i="8"/>
  <c r="Q75" i="8" s="1"/>
  <c r="P43" i="8"/>
  <c r="P126" i="8"/>
  <c r="N83" i="8"/>
  <c r="Q83" i="8" s="1"/>
  <c r="P75" i="8"/>
  <c r="P41" i="8"/>
  <c r="P63" i="8"/>
  <c r="P35" i="8"/>
  <c r="P117" i="8"/>
  <c r="P84" i="8"/>
  <c r="O95" i="8"/>
  <c r="R95" i="8" s="1"/>
  <c r="N53" i="8"/>
  <c r="Q53" i="8" s="1"/>
  <c r="N114" i="8"/>
  <c r="Q114" i="8" s="1"/>
  <c r="N81" i="8"/>
  <c r="Q81" i="8" s="1"/>
  <c r="N98" i="8"/>
  <c r="Q98" i="8" s="1"/>
  <c r="P51" i="8"/>
  <c r="O125" i="8"/>
  <c r="R125" i="8" s="1"/>
  <c r="U125" i="8" s="1"/>
  <c r="P92" i="8"/>
  <c r="P104" i="8"/>
  <c r="P66" i="8"/>
  <c r="P61" i="8"/>
  <c r="P56" i="8"/>
  <c r="P60" i="8"/>
  <c r="P123" i="8"/>
  <c r="N29" i="8"/>
  <c r="Q29" i="8" s="1"/>
  <c r="R58" i="8"/>
  <c r="U58" i="8" s="1"/>
  <c r="P70" i="8"/>
  <c r="N77" i="8"/>
  <c r="Q77" i="8" s="1"/>
  <c r="N127" i="8"/>
  <c r="Q127" i="8" s="1"/>
  <c r="P58" i="8"/>
  <c r="P85" i="8"/>
  <c r="P86" i="8"/>
  <c r="P93" i="8"/>
  <c r="N95" i="8"/>
  <c r="Q95" i="8" s="1"/>
  <c r="P30" i="8"/>
  <c r="P114" i="8"/>
  <c r="P74" i="8"/>
  <c r="P40" i="8"/>
  <c r="P77" i="8"/>
  <c r="P80" i="8"/>
  <c r="P29" i="8"/>
  <c r="P44" i="8"/>
  <c r="P34" i="8"/>
  <c r="L14" i="8"/>
  <c r="M14" i="8" s="1"/>
  <c r="P47" i="8"/>
  <c r="P36" i="8"/>
  <c r="N80" i="8"/>
  <c r="Q80" i="8" s="1"/>
  <c r="N32" i="8"/>
  <c r="Q32" i="8" s="1"/>
  <c r="N64" i="8"/>
  <c r="Q64" i="8" s="1"/>
  <c r="N109" i="8"/>
  <c r="Q109" i="8" s="1"/>
  <c r="O75" i="8"/>
  <c r="R75" i="8" s="1"/>
  <c r="O118" i="8"/>
  <c r="R118" i="8" s="1"/>
  <c r="M118" i="8"/>
  <c r="P118" i="8" s="1"/>
  <c r="N63" i="8"/>
  <c r="Q63" i="8" s="1"/>
  <c r="N91" i="8"/>
  <c r="Q91" i="8" s="1"/>
  <c r="N55" i="8"/>
  <c r="Q55" i="8" s="1"/>
  <c r="N102" i="8"/>
  <c r="Q102" i="8" s="1"/>
  <c r="N99" i="8"/>
  <c r="Q99" i="8" s="1"/>
  <c r="N104" i="8"/>
  <c r="Q104" i="8" s="1"/>
  <c r="N115" i="8"/>
  <c r="Q115" i="8" s="1"/>
  <c r="N78" i="8"/>
  <c r="Q78" i="8" s="1"/>
  <c r="N34" i="8"/>
  <c r="Q34" i="8" s="1"/>
  <c r="N58" i="8"/>
  <c r="Q58" i="8" s="1"/>
  <c r="N110" i="8"/>
  <c r="Q110" i="8" s="1"/>
  <c r="N107" i="8"/>
  <c r="Q107" i="8" s="1"/>
  <c r="P110" i="8"/>
  <c r="P112" i="8"/>
  <c r="P57" i="8"/>
  <c r="P124" i="8"/>
  <c r="P50" i="8"/>
  <c r="P107" i="8"/>
  <c r="O47" i="8"/>
  <c r="R47" i="8" s="1"/>
  <c r="P69" i="8"/>
  <c r="N61" i="8"/>
  <c r="Q61" i="8" s="1"/>
  <c r="N31" i="8"/>
  <c r="Q31" i="8" s="1"/>
  <c r="N44" i="8"/>
  <c r="Q44" i="8" s="1"/>
  <c r="N41" i="8"/>
  <c r="Q41" i="8" s="1"/>
  <c r="N67" i="8"/>
  <c r="Q67" i="8" s="1"/>
  <c r="N74" i="8"/>
  <c r="Q74" i="8" s="1"/>
  <c r="N128" i="8"/>
  <c r="Q128" i="8" s="1"/>
  <c r="N118" i="8"/>
  <c r="Q118" i="8" s="1"/>
  <c r="N125" i="8"/>
  <c r="Q125" i="8" s="1"/>
  <c r="N124" i="8"/>
  <c r="Q124" i="8" s="1"/>
  <c r="N93" i="8"/>
  <c r="Q93" i="8" s="1"/>
  <c r="P90" i="8"/>
  <c r="O68" i="8"/>
  <c r="R68" i="8" s="1"/>
  <c r="M68" i="8"/>
  <c r="P68" i="8" s="1"/>
  <c r="O97" i="8"/>
  <c r="R97" i="8" s="1"/>
  <c r="K98" i="8"/>
  <c r="M97" i="8"/>
  <c r="P97" i="8" s="1"/>
  <c r="K38" i="8"/>
  <c r="O37" i="8"/>
  <c r="R37" i="8" s="1"/>
  <c r="M37" i="8"/>
  <c r="P37" i="8" s="1"/>
  <c r="K88" i="8"/>
  <c r="O87" i="8"/>
  <c r="R87" i="8" s="1"/>
  <c r="M87" i="8"/>
  <c r="P87" i="8" s="1"/>
  <c r="N70" i="8"/>
  <c r="Q70" i="8" s="1"/>
  <c r="N30" i="8"/>
  <c r="Q30" i="8" s="1"/>
  <c r="N121" i="8"/>
  <c r="Q121" i="8" s="1"/>
  <c r="N40" i="8"/>
  <c r="Q40" i="8" s="1"/>
  <c r="N37" i="8"/>
  <c r="Q37" i="8" s="1"/>
  <c r="N51" i="8"/>
  <c r="Q51" i="8" s="1"/>
  <c r="N88" i="8"/>
  <c r="Q88" i="8" s="1"/>
  <c r="N87" i="8"/>
  <c r="Q87" i="8" s="1"/>
  <c r="N82" i="8"/>
  <c r="Q82" i="8" s="1"/>
  <c r="N84" i="8"/>
  <c r="Q84" i="8" s="1"/>
  <c r="N113" i="8"/>
  <c r="Q113" i="8" s="1"/>
  <c r="N100" i="8"/>
  <c r="Q100" i="8" s="1"/>
  <c r="N111" i="8"/>
  <c r="Q111" i="8" s="1"/>
  <c r="O78" i="8"/>
  <c r="R78" i="8" s="1"/>
  <c r="M78" i="8"/>
  <c r="P78" i="8" s="1"/>
  <c r="O107" i="8"/>
  <c r="R107" i="8" s="1"/>
  <c r="N45" i="8"/>
  <c r="Q45" i="8" s="1"/>
  <c r="N46" i="8"/>
  <c r="Q46" i="8" s="1"/>
  <c r="N52" i="8"/>
  <c r="Q52" i="8" s="1"/>
  <c r="N103" i="8"/>
  <c r="Q103" i="8" s="1"/>
  <c r="N86" i="8"/>
  <c r="Q86" i="8" s="1"/>
  <c r="N117" i="8"/>
  <c r="Q117" i="8" s="1"/>
  <c r="O108" i="8"/>
  <c r="R108" i="8" s="1"/>
  <c r="M108" i="8"/>
  <c r="P108" i="8" s="1"/>
  <c r="N49" i="8"/>
  <c r="Q49" i="8" s="1"/>
  <c r="N106" i="8"/>
  <c r="Q106" i="8" s="1"/>
  <c r="N66" i="8"/>
  <c r="Q66" i="8" s="1"/>
  <c r="N120" i="8"/>
  <c r="Q120" i="8" s="1"/>
  <c r="N101" i="8"/>
  <c r="Q101" i="8" s="1"/>
  <c r="N89" i="8"/>
  <c r="Q89" i="8" s="1"/>
  <c r="N108" i="8"/>
  <c r="Q108" i="8" s="1"/>
  <c r="L7" i="8"/>
  <c r="M7" i="8" s="1"/>
  <c r="L6" i="8"/>
  <c r="M6" i="8" s="1"/>
  <c r="L5" i="8"/>
  <c r="L4" i="8"/>
  <c r="L10" i="8"/>
  <c r="M10" i="8" s="1"/>
  <c r="L8" i="8"/>
  <c r="M8" i="8" s="1"/>
  <c r="L9" i="8"/>
  <c r="M9" i="8" s="1"/>
  <c r="L11" i="8"/>
  <c r="M11" i="8" s="1"/>
  <c r="L12" i="8"/>
  <c r="M12" i="8" s="1"/>
  <c r="U4" i="8"/>
  <c r="L13" i="8"/>
  <c r="M13" i="8" s="1"/>
  <c r="P31" i="8"/>
  <c r="P54" i="8"/>
  <c r="P120" i="8"/>
  <c r="P100" i="8"/>
  <c r="P64" i="8"/>
  <c r="P94" i="8"/>
  <c r="P59" i="8"/>
  <c r="O57" i="8"/>
  <c r="R57" i="8" s="1"/>
  <c r="O127" i="8"/>
  <c r="R127" i="8" s="1"/>
  <c r="M127" i="8"/>
  <c r="P127" i="8" s="1"/>
  <c r="K128" i="8"/>
  <c r="P39" i="8"/>
  <c r="O48" i="8"/>
  <c r="R48" i="8" s="1"/>
  <c r="M48" i="8"/>
  <c r="P48" i="8" s="1"/>
  <c r="N42" i="8"/>
  <c r="Q42" i="8" s="1"/>
  <c r="N47" i="8"/>
  <c r="Q47" i="8" s="1"/>
  <c r="N59" i="8"/>
  <c r="Q59" i="8" s="1"/>
  <c r="N54" i="8"/>
  <c r="Q54" i="8" s="1"/>
  <c r="N105" i="8"/>
  <c r="Q105" i="8" s="1"/>
  <c r="N126" i="8"/>
  <c r="Q126" i="8" s="1"/>
  <c r="N57" i="8"/>
  <c r="Q57" i="8" s="1"/>
  <c r="N60" i="8"/>
  <c r="Q60" i="8" s="1"/>
  <c r="N56" i="8"/>
  <c r="Q56" i="8" s="1"/>
  <c r="N90" i="8"/>
  <c r="Q90" i="8" s="1"/>
  <c r="N97" i="8"/>
  <c r="Q97" i="8" s="1"/>
  <c r="N123" i="8"/>
  <c r="Q123" i="8" s="1"/>
  <c r="P95" i="8"/>
  <c r="P49" i="8"/>
  <c r="M82" i="7"/>
  <c r="P82" i="7" s="1"/>
  <c r="M124" i="7"/>
  <c r="P124" i="7" s="1"/>
  <c r="M96" i="7"/>
  <c r="P96" i="7" s="1"/>
  <c r="M64" i="7"/>
  <c r="P64" i="7" s="1"/>
  <c r="O104" i="7"/>
  <c r="R104" i="7" s="1"/>
  <c r="U104" i="7" s="1"/>
  <c r="M63" i="7"/>
  <c r="P63" i="7" s="1"/>
  <c r="O38" i="7"/>
  <c r="R38" i="7" s="1"/>
  <c r="U38" i="7" s="1"/>
  <c r="M35" i="7"/>
  <c r="P35" i="7" s="1"/>
  <c r="O127" i="7"/>
  <c r="R127" i="7" s="1"/>
  <c r="U127" i="7" s="1"/>
  <c r="O33" i="7"/>
  <c r="R33" i="7" s="1"/>
  <c r="U33" i="7" s="1"/>
  <c r="O118" i="7"/>
  <c r="R118" i="7" s="1"/>
  <c r="U118" i="7" s="1"/>
  <c r="M109" i="7"/>
  <c r="P109" i="7" s="1"/>
  <c r="M118" i="7"/>
  <c r="P118" i="7" s="1"/>
  <c r="M116" i="7"/>
  <c r="P116" i="7" s="1"/>
  <c r="O116" i="7"/>
  <c r="R116" i="7" s="1"/>
  <c r="O106" i="7"/>
  <c r="R106" i="7" s="1"/>
  <c r="M40" i="7"/>
  <c r="P40" i="7" s="1"/>
  <c r="O63" i="7"/>
  <c r="R63" i="7" s="1"/>
  <c r="U63" i="7" s="1"/>
  <c r="O32" i="7"/>
  <c r="R32" i="7" s="1"/>
  <c r="U32" i="7" s="1"/>
  <c r="O30" i="7"/>
  <c r="R30" i="7" s="1"/>
  <c r="U30" i="7" s="1"/>
  <c r="M45" i="7"/>
  <c r="P45" i="7" s="1"/>
  <c r="M106" i="7"/>
  <c r="P106" i="7" s="1"/>
  <c r="O70" i="7"/>
  <c r="R70" i="7" s="1"/>
  <c r="U70" i="7" s="1"/>
  <c r="M120" i="7"/>
  <c r="P120" i="7" s="1"/>
  <c r="M94" i="7"/>
  <c r="P94" i="7" s="1"/>
  <c r="M38" i="7"/>
  <c r="P38" i="7" s="1"/>
  <c r="O50" i="7"/>
  <c r="R50" i="7" s="1"/>
  <c r="U50" i="7" s="1"/>
  <c r="M90" i="7"/>
  <c r="P90" i="7" s="1"/>
  <c r="M95" i="7"/>
  <c r="P95" i="7" s="1"/>
  <c r="O122" i="7"/>
  <c r="R122" i="7" s="1"/>
  <c r="U122" i="7" s="1"/>
  <c r="M125" i="7"/>
  <c r="P125" i="7" s="1"/>
  <c r="O87" i="7"/>
  <c r="R87" i="7" s="1"/>
  <c r="U87" i="7" s="1"/>
  <c r="O73" i="7"/>
  <c r="R73" i="7" s="1"/>
  <c r="U73" i="7" s="1"/>
  <c r="M39" i="7"/>
  <c r="P39" i="7" s="1"/>
  <c r="O36" i="7"/>
  <c r="R36" i="7" s="1"/>
  <c r="M71" i="7"/>
  <c r="P71" i="7" s="1"/>
  <c r="M93" i="7"/>
  <c r="P93" i="7" s="1"/>
  <c r="M87" i="7"/>
  <c r="P87" i="7" s="1"/>
  <c r="O97" i="7"/>
  <c r="R97" i="7" s="1"/>
  <c r="U97" i="7" s="1"/>
  <c r="M31" i="7"/>
  <c r="P31" i="7" s="1"/>
  <c r="O42" i="7"/>
  <c r="R42" i="7" s="1"/>
  <c r="U42" i="7" s="1"/>
  <c r="O93" i="7"/>
  <c r="R93" i="7" s="1"/>
  <c r="U93" i="7" s="1"/>
  <c r="O83" i="7"/>
  <c r="R83" i="7" s="1"/>
  <c r="U83" i="7" s="1"/>
  <c r="O45" i="7"/>
  <c r="R45" i="7" s="1"/>
  <c r="M41" i="7"/>
  <c r="P41" i="7" s="1"/>
  <c r="M89" i="7"/>
  <c r="P89" i="7" s="1"/>
  <c r="M56" i="7"/>
  <c r="P56" i="7" s="1"/>
  <c r="M114" i="7"/>
  <c r="P114" i="7" s="1"/>
  <c r="M111" i="7"/>
  <c r="P111" i="7" s="1"/>
  <c r="O102" i="7"/>
  <c r="R102" i="7" s="1"/>
  <c r="O111" i="7"/>
  <c r="R111" i="7" s="1"/>
  <c r="U111" i="7" s="1"/>
  <c r="O110" i="7"/>
  <c r="R110" i="7" s="1"/>
  <c r="M51" i="7"/>
  <c r="P51" i="7" s="1"/>
  <c r="O77" i="7"/>
  <c r="R77" i="7" s="1"/>
  <c r="U77" i="7" s="1"/>
  <c r="O43" i="7"/>
  <c r="R43" i="7" s="1"/>
  <c r="U43" i="7" s="1"/>
  <c r="O31" i="7"/>
  <c r="R31" i="7" s="1"/>
  <c r="U31" i="7" s="1"/>
  <c r="O99" i="7"/>
  <c r="R99" i="7" s="1"/>
  <c r="U99" i="7" s="1"/>
  <c r="O92" i="7"/>
  <c r="R92" i="7" s="1"/>
  <c r="U92" i="7" s="1"/>
  <c r="M53" i="7"/>
  <c r="P53" i="7" s="1"/>
  <c r="M101" i="7"/>
  <c r="P101" i="7" s="1"/>
  <c r="O49" i="7"/>
  <c r="R49" i="7" s="1"/>
  <c r="O40" i="7"/>
  <c r="R40" i="7" s="1"/>
  <c r="U40" i="7" s="1"/>
  <c r="O60" i="7"/>
  <c r="R60" i="7" s="1"/>
  <c r="O65" i="7"/>
  <c r="R65" i="7" s="1"/>
  <c r="U65" i="7" s="1"/>
  <c r="O115" i="7"/>
  <c r="R115" i="7" s="1"/>
  <c r="U115" i="7" s="1"/>
  <c r="M37" i="7"/>
  <c r="P37" i="7" s="1"/>
  <c r="M60" i="7"/>
  <c r="P60" i="7" s="1"/>
  <c r="M112" i="7"/>
  <c r="P112" i="7" s="1"/>
  <c r="M121" i="7"/>
  <c r="P121" i="7" s="1"/>
  <c r="M110" i="7"/>
  <c r="P110" i="7" s="1"/>
  <c r="O79" i="7"/>
  <c r="R79" i="7" s="1"/>
  <c r="U79" i="7" s="1"/>
  <c r="M84" i="7"/>
  <c r="P84" i="7" s="1"/>
  <c r="M36" i="7"/>
  <c r="P36" i="7" s="1"/>
  <c r="M34" i="7"/>
  <c r="P34" i="7" s="1"/>
  <c r="M69" i="7"/>
  <c r="P69" i="7" s="1"/>
  <c r="M126" i="7"/>
  <c r="P126" i="7" s="1"/>
  <c r="O61" i="7"/>
  <c r="R61" i="7" s="1"/>
  <c r="U61" i="7" s="1"/>
  <c r="O39" i="7"/>
  <c r="R39" i="7" s="1"/>
  <c r="U39" i="7" s="1"/>
  <c r="O69" i="7"/>
  <c r="R69" i="7" s="1"/>
  <c r="U69" i="7" s="1"/>
  <c r="M99" i="7"/>
  <c r="P99" i="7" s="1"/>
  <c r="M32" i="7"/>
  <c r="P32" i="7" s="1"/>
  <c r="M91" i="7"/>
  <c r="P91" i="7" s="1"/>
  <c r="O75" i="7"/>
  <c r="R75" i="7" s="1"/>
  <c r="U75" i="7" s="1"/>
  <c r="O119" i="7"/>
  <c r="R119" i="7" s="1"/>
  <c r="U119" i="7" s="1"/>
  <c r="M83" i="7"/>
  <c r="P83" i="7" s="1"/>
  <c r="M80" i="7"/>
  <c r="P80" i="7" s="1"/>
  <c r="M61" i="7"/>
  <c r="P61" i="7" s="1"/>
  <c r="M119" i="7"/>
  <c r="P119" i="7" s="1"/>
  <c r="M46" i="7"/>
  <c r="P46" i="7" s="1"/>
  <c r="O95" i="7"/>
  <c r="R95" i="7" s="1"/>
  <c r="U95" i="7" s="1"/>
  <c r="O86" i="7"/>
  <c r="R86" i="7" s="1"/>
  <c r="O66" i="7"/>
  <c r="R66" i="7" s="1"/>
  <c r="U66" i="7" s="1"/>
  <c r="O37" i="7"/>
  <c r="R37" i="7" s="1"/>
  <c r="O101" i="7"/>
  <c r="R101" i="7" s="1"/>
  <c r="U101" i="7" s="1"/>
  <c r="O109" i="7"/>
  <c r="R109" i="7" s="1"/>
  <c r="O59" i="7"/>
  <c r="R59" i="7" s="1"/>
  <c r="U59" i="7" s="1"/>
  <c r="M33" i="7"/>
  <c r="P33" i="7" s="1"/>
  <c r="M102" i="7"/>
  <c r="P102" i="7" s="1"/>
  <c r="O52" i="7"/>
  <c r="R52" i="7" s="1"/>
  <c r="O85" i="7"/>
  <c r="R85" i="7" s="1"/>
  <c r="O81" i="7"/>
  <c r="R81" i="7" s="1"/>
  <c r="O90" i="7"/>
  <c r="R90" i="7" s="1"/>
  <c r="U60" i="7"/>
  <c r="O54" i="7"/>
  <c r="R54" i="7" s="1"/>
  <c r="M88" i="7"/>
  <c r="P88" i="7" s="1"/>
  <c r="O88" i="7"/>
  <c r="R88" i="7" s="1"/>
  <c r="M117" i="7"/>
  <c r="P117" i="7" s="1"/>
  <c r="O96" i="7"/>
  <c r="R96" i="7" s="1"/>
  <c r="O55" i="7"/>
  <c r="R55" i="7" s="1"/>
  <c r="M76" i="7"/>
  <c r="P76" i="7" s="1"/>
  <c r="M55" i="7"/>
  <c r="P55" i="7" s="1"/>
  <c r="O35" i="7"/>
  <c r="R35" i="7" s="1"/>
  <c r="M65" i="7"/>
  <c r="P65" i="7" s="1"/>
  <c r="O71" i="7"/>
  <c r="R71" i="7" s="1"/>
  <c r="O125" i="7"/>
  <c r="R125" i="7" s="1"/>
  <c r="O112" i="7"/>
  <c r="R112" i="7" s="1"/>
  <c r="M42" i="7"/>
  <c r="P42" i="7" s="1"/>
  <c r="O62" i="7"/>
  <c r="R62" i="7" s="1"/>
  <c r="M49" i="7"/>
  <c r="P49" i="7" s="1"/>
  <c r="M123" i="7"/>
  <c r="P123" i="7" s="1"/>
  <c r="M59" i="7"/>
  <c r="P59" i="7" s="1"/>
  <c r="O89" i="7"/>
  <c r="R89" i="7" s="1"/>
  <c r="O84" i="7"/>
  <c r="R84" i="7" s="1"/>
  <c r="O51" i="7"/>
  <c r="R51" i="7" s="1"/>
  <c r="O74" i="7"/>
  <c r="R74" i="7" s="1"/>
  <c r="M72" i="7"/>
  <c r="P72" i="7" s="1"/>
  <c r="O113" i="7"/>
  <c r="R113" i="7" s="1"/>
  <c r="O123" i="7"/>
  <c r="R123" i="7" s="1"/>
  <c r="O124" i="7"/>
  <c r="R124" i="7" s="1"/>
  <c r="O80" i="7"/>
  <c r="R80" i="7" s="1"/>
  <c r="O53" i="7"/>
  <c r="R53" i="7" s="1"/>
  <c r="O46" i="7"/>
  <c r="R46" i="7" s="1"/>
  <c r="M86" i="7"/>
  <c r="P86" i="7" s="1"/>
  <c r="M98" i="7"/>
  <c r="P98" i="7" s="1"/>
  <c r="O98" i="7"/>
  <c r="R98" i="7" s="1"/>
  <c r="M66" i="7"/>
  <c r="P66" i="7" s="1"/>
  <c r="O114" i="7"/>
  <c r="R114" i="7" s="1"/>
  <c r="O44" i="7"/>
  <c r="R44" i="7" s="1"/>
  <c r="K68" i="7"/>
  <c r="M67" i="7"/>
  <c r="P67" i="7" s="1"/>
  <c r="O67" i="7"/>
  <c r="R67" i="7" s="1"/>
  <c r="O41" i="7"/>
  <c r="R41" i="7" s="1"/>
  <c r="K58" i="7"/>
  <c r="M57" i="7"/>
  <c r="P57" i="7" s="1"/>
  <c r="O57" i="7"/>
  <c r="R57" i="7" s="1"/>
  <c r="O105" i="7"/>
  <c r="R105" i="7" s="1"/>
  <c r="M54" i="7"/>
  <c r="P54" i="7" s="1"/>
  <c r="O100" i="7"/>
  <c r="R100" i="7" s="1"/>
  <c r="M73" i="7"/>
  <c r="P73" i="7" s="1"/>
  <c r="O120" i="7"/>
  <c r="R120" i="7" s="1"/>
  <c r="M92" i="7"/>
  <c r="P92" i="7" s="1"/>
  <c r="M104" i="7"/>
  <c r="P104" i="7" s="1"/>
  <c r="M52" i="7"/>
  <c r="P52" i="7" s="1"/>
  <c r="O82" i="7"/>
  <c r="R82" i="7" s="1"/>
  <c r="O121" i="7"/>
  <c r="R121" i="7" s="1"/>
  <c r="M44" i="7"/>
  <c r="P44" i="7" s="1"/>
  <c r="M29" i="7"/>
  <c r="P29" i="7" s="1"/>
  <c r="M100" i="7"/>
  <c r="P100" i="7" s="1"/>
  <c r="M74" i="7"/>
  <c r="P74" i="7" s="1"/>
  <c r="M81" i="7"/>
  <c r="P81" i="7" s="1"/>
  <c r="M43" i="7"/>
  <c r="P43" i="7" s="1"/>
  <c r="M47" i="7"/>
  <c r="P47" i="7" s="1"/>
  <c r="K48" i="7"/>
  <c r="O47" i="7"/>
  <c r="R47" i="7" s="1"/>
  <c r="L15" i="7"/>
  <c r="M5" i="7"/>
  <c r="M16" i="7" s="1"/>
  <c r="N123" i="7"/>
  <c r="Q123" i="7" s="1"/>
  <c r="N114" i="7"/>
  <c r="Q114" i="7" s="1"/>
  <c r="N72" i="7"/>
  <c r="Q72" i="7" s="1"/>
  <c r="N117" i="7"/>
  <c r="Q117" i="7" s="1"/>
  <c r="N44" i="7"/>
  <c r="Q44" i="7" s="1"/>
  <c r="N64" i="7"/>
  <c r="Q64" i="7" s="1"/>
  <c r="N101" i="7"/>
  <c r="Q101" i="7" s="1"/>
  <c r="N39" i="7"/>
  <c r="Q39" i="7" s="1"/>
  <c r="N38" i="7"/>
  <c r="Q38" i="7" s="1"/>
  <c r="N84" i="7"/>
  <c r="Q84" i="7" s="1"/>
  <c r="N93" i="7"/>
  <c r="Q93" i="7" s="1"/>
  <c r="N33" i="7"/>
  <c r="Q33" i="7" s="1"/>
  <c r="N30" i="7"/>
  <c r="Q30" i="7" s="1"/>
  <c r="N108" i="7"/>
  <c r="Q108" i="7" s="1"/>
  <c r="N95" i="7"/>
  <c r="Q95" i="7" s="1"/>
  <c r="N124" i="7"/>
  <c r="Q124" i="7" s="1"/>
  <c r="N107" i="7"/>
  <c r="Q107" i="7" s="1"/>
  <c r="N70" i="7"/>
  <c r="Q70" i="7" s="1"/>
  <c r="N97" i="7"/>
  <c r="Q97" i="7" s="1"/>
  <c r="N122" i="7"/>
  <c r="Q122" i="7" s="1"/>
  <c r="N50" i="7"/>
  <c r="Q50" i="7" s="1"/>
  <c r="N51" i="7"/>
  <c r="Q51" i="7" s="1"/>
  <c r="N115" i="7"/>
  <c r="Q115" i="7" s="1"/>
  <c r="N104" i="7"/>
  <c r="Q104" i="7" s="1"/>
  <c r="N91" i="7"/>
  <c r="Q91" i="7" s="1"/>
  <c r="N75" i="7"/>
  <c r="Q75" i="7" s="1"/>
  <c r="N56" i="7"/>
  <c r="Q56" i="7" s="1"/>
  <c r="N77" i="7"/>
  <c r="Q77" i="7" s="1"/>
  <c r="N66" i="7"/>
  <c r="Q66" i="7" s="1"/>
  <c r="N105" i="7"/>
  <c r="Q105" i="7" s="1"/>
  <c r="N62" i="7"/>
  <c r="Q62" i="7" s="1"/>
  <c r="N40" i="7"/>
  <c r="Q40" i="7" s="1"/>
  <c r="N118" i="7"/>
  <c r="Q118" i="7" s="1"/>
  <c r="N76" i="7"/>
  <c r="Q76" i="7" s="1"/>
  <c r="N48" i="7"/>
  <c r="Q48" i="7" s="1"/>
  <c r="N106" i="7"/>
  <c r="Q106" i="7" s="1"/>
  <c r="N45" i="7"/>
  <c r="Q45" i="7" s="1"/>
  <c r="N49" i="7"/>
  <c r="Q49" i="7" s="1"/>
  <c r="N119" i="7"/>
  <c r="Q119" i="7" s="1"/>
  <c r="N110" i="7"/>
  <c r="Q110" i="7" s="1"/>
  <c r="N125" i="7"/>
  <c r="Q125" i="7" s="1"/>
  <c r="N116" i="7"/>
  <c r="Q116" i="7" s="1"/>
  <c r="N89" i="7"/>
  <c r="Q89" i="7" s="1"/>
  <c r="N47" i="7"/>
  <c r="Q47" i="7" s="1"/>
  <c r="N99" i="7"/>
  <c r="Q99" i="7" s="1"/>
  <c r="N36" i="7"/>
  <c r="Q36" i="7" s="1"/>
  <c r="N34" i="7"/>
  <c r="Q34" i="7" s="1"/>
  <c r="N87" i="7"/>
  <c r="Q87" i="7" s="1"/>
  <c r="N29" i="7"/>
  <c r="Q29" i="7" s="1"/>
  <c r="N80" i="7"/>
  <c r="Q80" i="7" s="1"/>
  <c r="N109" i="7"/>
  <c r="Q109" i="7" s="1"/>
  <c r="N69" i="7"/>
  <c r="Q69" i="7" s="1"/>
  <c r="N113" i="7"/>
  <c r="Q113" i="7" s="1"/>
  <c r="N55" i="7"/>
  <c r="Q55" i="7" s="1"/>
  <c r="N90" i="7"/>
  <c r="Q90" i="7" s="1"/>
  <c r="N41" i="7"/>
  <c r="Q41" i="7" s="1"/>
  <c r="N86" i="7"/>
  <c r="Q86" i="7" s="1"/>
  <c r="N127" i="7"/>
  <c r="Q127" i="7" s="1"/>
  <c r="N128" i="7"/>
  <c r="Q128" i="7" s="1"/>
  <c r="N73" i="7"/>
  <c r="Q73" i="7" s="1"/>
  <c r="N43" i="7"/>
  <c r="Q43" i="7" s="1"/>
  <c r="N37" i="7"/>
  <c r="Q37" i="7" s="1"/>
  <c r="N111" i="7"/>
  <c r="Q111" i="7" s="1"/>
  <c r="N100" i="7"/>
  <c r="Q100" i="7" s="1"/>
  <c r="N126" i="7"/>
  <c r="Q126" i="7" s="1"/>
  <c r="N112" i="7"/>
  <c r="Q112" i="7" s="1"/>
  <c r="N71" i="7"/>
  <c r="Q71" i="7" s="1"/>
  <c r="N52" i="7"/>
  <c r="Q52" i="7" s="1"/>
  <c r="N35" i="7"/>
  <c r="Q35" i="7" s="1"/>
  <c r="N67" i="7"/>
  <c r="Q67" i="7" s="1"/>
  <c r="N58" i="7"/>
  <c r="Q58" i="7" s="1"/>
  <c r="N88" i="7"/>
  <c r="Q88" i="7" s="1"/>
  <c r="N78" i="7"/>
  <c r="Q78" i="7" s="1"/>
  <c r="N102" i="7"/>
  <c r="Q102" i="7" s="1"/>
  <c r="N120" i="7"/>
  <c r="Q120" i="7" s="1"/>
  <c r="N96" i="7"/>
  <c r="Q96" i="7" s="1"/>
  <c r="N85" i="7"/>
  <c r="Q85" i="7" s="1"/>
  <c r="N83" i="7"/>
  <c r="Q83" i="7" s="1"/>
  <c r="N103" i="7"/>
  <c r="Q103" i="7" s="1"/>
  <c r="N98" i="7"/>
  <c r="Q98" i="7" s="1"/>
  <c r="N94" i="7"/>
  <c r="Q94" i="7" s="1"/>
  <c r="N31" i="7"/>
  <c r="Q31" i="7" s="1"/>
  <c r="N54" i="7"/>
  <c r="Q54" i="7" s="1"/>
  <c r="N57" i="7"/>
  <c r="Q57" i="7" s="1"/>
  <c r="N79" i="7"/>
  <c r="Q79" i="7" s="1"/>
  <c r="N60" i="7"/>
  <c r="Q60" i="7" s="1"/>
  <c r="N68" i="7"/>
  <c r="Q68" i="7" s="1"/>
  <c r="N32" i="7"/>
  <c r="Q32" i="7" s="1"/>
  <c r="N92" i="7"/>
  <c r="Q92" i="7" s="1"/>
  <c r="N81" i="7"/>
  <c r="Q81" i="7" s="1"/>
  <c r="N82" i="7"/>
  <c r="Q82" i="7" s="1"/>
  <c r="N65" i="7"/>
  <c r="Q65" i="7" s="1"/>
  <c r="N59" i="7"/>
  <c r="Q59" i="7" s="1"/>
  <c r="N74" i="7"/>
  <c r="Q74" i="7" s="1"/>
  <c r="N121" i="7"/>
  <c r="Q121" i="7" s="1"/>
  <c r="N53" i="7"/>
  <c r="Q53" i="7" s="1"/>
  <c r="N46" i="7"/>
  <c r="Q46" i="7" s="1"/>
  <c r="N63" i="7"/>
  <c r="Q63" i="7" s="1"/>
  <c r="N61" i="7"/>
  <c r="Q61" i="7" s="1"/>
  <c r="N42" i="7"/>
  <c r="Q42" i="7" s="1"/>
  <c r="M77" i="7"/>
  <c r="P77" i="7" s="1"/>
  <c r="O126" i="7"/>
  <c r="R126" i="7" s="1"/>
  <c r="O94" i="7"/>
  <c r="R94" i="7" s="1"/>
  <c r="O128" i="7"/>
  <c r="R128" i="7" s="1"/>
  <c r="M128" i="7"/>
  <c r="P128" i="7" s="1"/>
  <c r="M107" i="7"/>
  <c r="P107" i="7" s="1"/>
  <c r="O107" i="7"/>
  <c r="R107" i="7" s="1"/>
  <c r="K108" i="7"/>
  <c r="O64" i="7"/>
  <c r="R64" i="7" s="1"/>
  <c r="O34" i="7"/>
  <c r="R34" i="7" s="1"/>
  <c r="U6" i="7"/>
  <c r="V6" i="7" s="1"/>
  <c r="U7" i="7"/>
  <c r="V7" i="7" s="1"/>
  <c r="U8" i="7"/>
  <c r="V8" i="7" s="1"/>
  <c r="U5" i="7"/>
  <c r="U9" i="7"/>
  <c r="V9" i="7" s="1"/>
  <c r="U10" i="7"/>
  <c r="V10" i="7" s="1"/>
  <c r="U11" i="7"/>
  <c r="V11" i="7" s="1"/>
  <c r="U12" i="7"/>
  <c r="V12" i="7" s="1"/>
  <c r="O56" i="7"/>
  <c r="R56" i="7" s="1"/>
  <c r="O117" i="7"/>
  <c r="R117" i="7" s="1"/>
  <c r="O72" i="7"/>
  <c r="R72" i="7" s="1"/>
  <c r="M70" i="7"/>
  <c r="P70" i="7" s="1"/>
  <c r="M113" i="7"/>
  <c r="P113" i="7" s="1"/>
  <c r="M79" i="7"/>
  <c r="P79" i="7" s="1"/>
  <c r="M122" i="7"/>
  <c r="P122" i="7" s="1"/>
  <c r="M85" i="7"/>
  <c r="P85" i="7" s="1"/>
  <c r="M62" i="7"/>
  <c r="P62" i="7" s="1"/>
  <c r="O91" i="7"/>
  <c r="R91" i="7" s="1"/>
  <c r="M50" i="7"/>
  <c r="P50" i="7" s="1"/>
  <c r="M115" i="7"/>
  <c r="P115" i="7" s="1"/>
  <c r="O29" i="7"/>
  <c r="R29" i="7" s="1"/>
  <c r="M75" i="7"/>
  <c r="P75" i="7" s="1"/>
  <c r="O103" i="7"/>
  <c r="R103" i="7" s="1"/>
  <c r="M30" i="7"/>
  <c r="P30" i="7" s="1"/>
  <c r="M103" i="7"/>
  <c r="P103" i="7" s="1"/>
  <c r="M127" i="7"/>
  <c r="P127" i="7" s="1"/>
  <c r="U14" i="7"/>
  <c r="V14" i="7" s="1"/>
  <c r="O76" i="7"/>
  <c r="R76" i="7" s="1"/>
  <c r="O78" i="7"/>
  <c r="R78" i="7" s="1"/>
  <c r="M78" i="7"/>
  <c r="P78" i="7" s="1"/>
  <c r="M105" i="7"/>
  <c r="P105" i="7" s="1"/>
  <c r="O77" i="6"/>
  <c r="M77" i="6"/>
  <c r="O67" i="6"/>
  <c r="O96" i="6"/>
  <c r="M126" i="6"/>
  <c r="M37" i="6"/>
  <c r="O86" i="6"/>
  <c r="O106" i="6"/>
  <c r="M67" i="6"/>
  <c r="M117" i="6"/>
  <c r="O126" i="6"/>
  <c r="O37" i="6"/>
  <c r="O117" i="6"/>
  <c r="O127" i="6"/>
  <c r="M127" i="6"/>
  <c r="K128" i="6"/>
  <c r="M38" i="6"/>
  <c r="O38" i="6"/>
  <c r="K88" i="6"/>
  <c r="O87" i="6"/>
  <c r="M87" i="6"/>
  <c r="M86" i="6"/>
  <c r="M106" i="6"/>
  <c r="O97" i="6"/>
  <c r="K98" i="6"/>
  <c r="M97" i="6"/>
  <c r="K14" i="6"/>
  <c r="O118" i="6"/>
  <c r="M118" i="6"/>
  <c r="O68" i="6"/>
  <c r="M68" i="6"/>
  <c r="M78" i="6"/>
  <c r="O78" i="6"/>
  <c r="M107" i="6"/>
  <c r="K108" i="6"/>
  <c r="O107" i="6"/>
  <c r="M55" i="6"/>
  <c r="O92" i="6"/>
  <c r="O119" i="6"/>
  <c r="O99" i="6"/>
  <c r="O39" i="6"/>
  <c r="M52" i="6"/>
  <c r="M50" i="6"/>
  <c r="O60" i="6"/>
  <c r="M100" i="6"/>
  <c r="O71" i="6"/>
  <c r="M121" i="6"/>
  <c r="M32" i="6"/>
  <c r="O73" i="6"/>
  <c r="O82" i="6"/>
  <c r="M56" i="6"/>
  <c r="O102" i="6"/>
  <c r="M46" i="6"/>
  <c r="M64" i="6"/>
  <c r="O89" i="6"/>
  <c r="M59" i="6"/>
  <c r="M29" i="6"/>
  <c r="M53" i="6"/>
  <c r="M111" i="6"/>
  <c r="O100" i="6"/>
  <c r="O80" i="6"/>
  <c r="M62" i="6"/>
  <c r="M63" i="6"/>
  <c r="O33" i="6"/>
  <c r="M119" i="6"/>
  <c r="O109" i="6"/>
  <c r="O41" i="6"/>
  <c r="M109" i="6"/>
  <c r="M69" i="6"/>
  <c r="M43" i="6"/>
  <c r="O61" i="6"/>
  <c r="M81" i="6"/>
  <c r="M91" i="6"/>
  <c r="O63" i="6"/>
  <c r="O55" i="6"/>
  <c r="O93" i="6"/>
  <c r="O29" i="6"/>
  <c r="O52" i="6"/>
  <c r="M101" i="6"/>
  <c r="M102" i="6"/>
  <c r="O43" i="6"/>
  <c r="M112" i="6"/>
  <c r="O34" i="6"/>
  <c r="M99" i="6"/>
  <c r="O70" i="6"/>
  <c r="O49" i="6"/>
  <c r="M39" i="6"/>
  <c r="O30" i="6"/>
  <c r="M60" i="6"/>
  <c r="M71" i="6"/>
  <c r="O90" i="6"/>
  <c r="O72" i="6"/>
  <c r="M44" i="6"/>
  <c r="M92" i="6"/>
  <c r="O113" i="6"/>
  <c r="M73" i="6"/>
  <c r="M114" i="6"/>
  <c r="O123" i="6"/>
  <c r="O42" i="6"/>
  <c r="O81" i="6"/>
  <c r="M82" i="6"/>
  <c r="O114" i="6"/>
  <c r="M123" i="6"/>
  <c r="O83" i="6"/>
  <c r="M122" i="6"/>
  <c r="O111" i="6"/>
  <c r="O79" i="6"/>
  <c r="M51" i="6"/>
  <c r="O53" i="6"/>
  <c r="O101" i="6"/>
  <c r="O74" i="6"/>
  <c r="O110" i="6"/>
  <c r="M49" i="6"/>
  <c r="O50" i="6"/>
  <c r="M110" i="6"/>
  <c r="M120" i="6"/>
  <c r="M61" i="6"/>
  <c r="O44" i="6"/>
  <c r="O112" i="6"/>
  <c r="M113" i="6"/>
  <c r="M93" i="6"/>
  <c r="O122" i="6"/>
  <c r="M89" i="6"/>
  <c r="O69" i="6"/>
  <c r="M41" i="6"/>
  <c r="M40" i="6"/>
  <c r="M42" i="6"/>
  <c r="M80" i="6"/>
  <c r="O31" i="6"/>
  <c r="O62" i="6"/>
  <c r="O54" i="6"/>
  <c r="M72" i="6"/>
  <c r="O56" i="6"/>
  <c r="M33" i="6"/>
  <c r="O103" i="6"/>
  <c r="M79" i="6"/>
  <c r="O51" i="6"/>
  <c r="O40" i="6"/>
  <c r="M70" i="6"/>
  <c r="M90" i="6"/>
  <c r="M30" i="6"/>
  <c r="O120" i="6"/>
  <c r="O121" i="6"/>
  <c r="M54" i="6"/>
  <c r="O32" i="6"/>
  <c r="O45" i="6"/>
  <c r="M45" i="6"/>
  <c r="O46" i="6"/>
  <c r="O64" i="6"/>
  <c r="M83" i="6"/>
  <c r="O59" i="6"/>
  <c r="M31" i="6"/>
  <c r="O91" i="6"/>
  <c r="M34" i="6"/>
  <c r="M103" i="6"/>
  <c r="M74" i="6"/>
  <c r="M57" i="6"/>
  <c r="M75" i="6"/>
  <c r="O65" i="6"/>
  <c r="M124" i="6"/>
  <c r="O47" i="6"/>
  <c r="M35" i="6"/>
  <c r="M65" i="6"/>
  <c r="M115" i="6"/>
  <c r="M47" i="6"/>
  <c r="O35" i="6"/>
  <c r="O75" i="6"/>
  <c r="O124" i="6"/>
  <c r="M94" i="6"/>
  <c r="O84" i="6"/>
  <c r="M104" i="6"/>
  <c r="O115" i="6"/>
  <c r="O57" i="6"/>
  <c r="O94" i="6"/>
  <c r="M84" i="6"/>
  <c r="O104" i="6"/>
  <c r="O95" i="6"/>
  <c r="O125" i="6"/>
  <c r="M58" i="6"/>
  <c r="O58" i="6"/>
  <c r="O76" i="6"/>
  <c r="O48" i="6"/>
  <c r="M36" i="6"/>
  <c r="O105" i="6"/>
  <c r="O116" i="6"/>
  <c r="M105" i="6"/>
  <c r="M48" i="6"/>
  <c r="M116" i="6"/>
  <c r="M66" i="6"/>
  <c r="O85" i="6"/>
  <c r="O66" i="6"/>
  <c r="M76" i="6"/>
  <c r="M85" i="6"/>
  <c r="M95" i="6"/>
  <c r="M125" i="6"/>
  <c r="O36" i="6"/>
  <c r="M96" i="6"/>
  <c r="G29" i="3"/>
  <c r="M66" i="3"/>
  <c r="O98" i="3"/>
  <c r="O58" i="3"/>
  <c r="M108" i="3"/>
  <c r="M98" i="3"/>
  <c r="M37" i="3"/>
  <c r="O108" i="3"/>
  <c r="M78" i="3"/>
  <c r="O128" i="3"/>
  <c r="M87" i="3"/>
  <c r="M128" i="3"/>
  <c r="S13" i="3"/>
  <c r="T13" i="3" s="1"/>
  <c r="R14" i="3"/>
  <c r="G2" i="3" s="1"/>
  <c r="M67" i="3"/>
  <c r="K68" i="3"/>
  <c r="O38" i="3"/>
  <c r="M38" i="3"/>
  <c r="O88" i="3"/>
  <c r="M88" i="3"/>
  <c r="M117" i="3"/>
  <c r="K118" i="3"/>
  <c r="M116" i="3"/>
  <c r="O78" i="3"/>
  <c r="M58" i="3"/>
  <c r="M47" i="3"/>
  <c r="M56" i="3"/>
  <c r="M126" i="3"/>
  <c r="M110" i="3"/>
  <c r="M81" i="3"/>
  <c r="M89" i="3"/>
  <c r="M40" i="3"/>
  <c r="M72" i="3"/>
  <c r="M92" i="3"/>
  <c r="M95" i="3"/>
  <c r="O48" i="3"/>
  <c r="M76" i="3"/>
  <c r="M93" i="3"/>
  <c r="M31" i="3"/>
  <c r="M102" i="3"/>
  <c r="M34" i="3"/>
  <c r="M44" i="3"/>
  <c r="M100" i="3"/>
  <c r="M74" i="3"/>
  <c r="M84" i="3"/>
  <c r="M94" i="3"/>
  <c r="M115" i="3"/>
  <c r="M97" i="3"/>
  <c r="M123" i="3"/>
  <c r="M71" i="3"/>
  <c r="M62" i="3"/>
  <c r="M59" i="3"/>
  <c r="M30" i="3"/>
  <c r="M45" i="3"/>
  <c r="M121" i="3"/>
  <c r="M54" i="3"/>
  <c r="M101" i="3"/>
  <c r="M60" i="3"/>
  <c r="M55" i="3"/>
  <c r="M77" i="3"/>
  <c r="M107" i="3"/>
  <c r="M109" i="3"/>
  <c r="M99" i="3"/>
  <c r="M114" i="3"/>
  <c r="M36" i="3"/>
  <c r="M105" i="3"/>
  <c r="M85" i="3"/>
  <c r="M82" i="3"/>
  <c r="M50" i="3"/>
  <c r="M96" i="3"/>
  <c r="M57" i="3"/>
  <c r="M65" i="3"/>
  <c r="M32" i="3"/>
  <c r="M104" i="3"/>
  <c r="M42" i="3"/>
  <c r="M91" i="3"/>
  <c r="M120" i="3"/>
  <c r="M90" i="3"/>
  <c r="M103" i="3"/>
  <c r="M46" i="3"/>
  <c r="M86" i="3"/>
  <c r="M61" i="3"/>
  <c r="M112" i="3"/>
  <c r="M69" i="3"/>
  <c r="M53" i="3"/>
  <c r="M124" i="3"/>
  <c r="M70" i="3"/>
  <c r="M79" i="3"/>
  <c r="M75" i="3"/>
  <c r="M113" i="3"/>
  <c r="M127" i="3"/>
  <c r="M111" i="3"/>
  <c r="M48" i="3"/>
  <c r="M73" i="3"/>
  <c r="M80" i="3"/>
  <c r="M83" i="3"/>
  <c r="M33" i="3"/>
  <c r="M51" i="3"/>
  <c r="M29" i="3"/>
  <c r="M52" i="3"/>
  <c r="M49" i="3"/>
  <c r="M63" i="3"/>
  <c r="M64" i="3"/>
  <c r="M122" i="3"/>
  <c r="M125" i="3"/>
  <c r="M35" i="3"/>
  <c r="M39" i="3"/>
  <c r="M43" i="3"/>
  <c r="M119" i="3"/>
  <c r="M106" i="3"/>
  <c r="M41" i="3"/>
  <c r="K15" i="3"/>
  <c r="L14" i="3" s="1"/>
  <c r="M14" i="3" s="1"/>
  <c r="E159" i="9" l="1"/>
  <c r="F159" i="9" s="1"/>
  <c r="G157" i="9"/>
  <c r="E109" i="9"/>
  <c r="F109" i="9" s="1"/>
  <c r="G107" i="9"/>
  <c r="G52" i="9"/>
  <c r="F53" i="9"/>
  <c r="E54" i="9" s="1"/>
  <c r="E130" i="9"/>
  <c r="F130" i="9" s="1"/>
  <c r="G128" i="9"/>
  <c r="G79" i="9"/>
  <c r="E81" i="9"/>
  <c r="F81" i="9" s="1"/>
  <c r="F21" i="9"/>
  <c r="E22" i="9" s="1"/>
  <c r="S33" i="7"/>
  <c r="V33" i="7" s="1"/>
  <c r="T104" i="8"/>
  <c r="W104" i="8" s="1"/>
  <c r="S36" i="8"/>
  <c r="V36" i="8" s="1"/>
  <c r="T93" i="8"/>
  <c r="W93" i="8" s="1"/>
  <c r="S89" i="8"/>
  <c r="V89" i="8" s="1"/>
  <c r="S45" i="8"/>
  <c r="V45" i="8" s="1"/>
  <c r="S58" i="8"/>
  <c r="V58" i="8" s="1"/>
  <c r="S55" i="8"/>
  <c r="V55" i="8" s="1"/>
  <c r="T74" i="8"/>
  <c r="W74" i="8" s="1"/>
  <c r="S74" i="8"/>
  <c r="V74" i="8" s="1"/>
  <c r="S122" i="8"/>
  <c r="V122" i="8" s="1"/>
  <c r="T103" i="8"/>
  <c r="W103" i="8" s="1"/>
  <c r="S32" i="7"/>
  <c r="V32" i="7" s="1"/>
  <c r="X51" i="8"/>
  <c r="Y51" i="8" s="1"/>
  <c r="S85" i="8"/>
  <c r="V85" i="8" s="1"/>
  <c r="S123" i="8"/>
  <c r="V123" i="8" s="1"/>
  <c r="T91" i="8"/>
  <c r="W91" i="8" s="1"/>
  <c r="T125" i="8"/>
  <c r="W125" i="8" s="1"/>
  <c r="T71" i="8"/>
  <c r="W71" i="8" s="1"/>
  <c r="X42" i="8"/>
  <c r="Y42" i="8" s="1"/>
  <c r="U89" i="8"/>
  <c r="S93" i="8"/>
  <c r="V93" i="8" s="1"/>
  <c r="S32" i="8"/>
  <c r="V32" i="8" s="1"/>
  <c r="T89" i="8"/>
  <c r="W89" i="8" s="1"/>
  <c r="S83" i="8"/>
  <c r="V83" i="8" s="1"/>
  <c r="U32" i="8"/>
  <c r="X64" i="8"/>
  <c r="Y64" i="8" s="1"/>
  <c r="T82" i="8"/>
  <c r="W82" i="8" s="1"/>
  <c r="T105" i="8"/>
  <c r="W105" i="8" s="1"/>
  <c r="T70" i="8"/>
  <c r="W70" i="8" s="1"/>
  <c r="S92" i="8"/>
  <c r="V92" i="8" s="1"/>
  <c r="T32" i="8"/>
  <c r="W32" i="8" s="1"/>
  <c r="S100" i="8"/>
  <c r="V100" i="8" s="1"/>
  <c r="X77" i="8"/>
  <c r="Y77" i="8" s="1"/>
  <c r="T90" i="8"/>
  <c r="W90" i="8" s="1"/>
  <c r="T117" i="8"/>
  <c r="W117" i="8" s="1"/>
  <c r="T92" i="8"/>
  <c r="W92" i="8" s="1"/>
  <c r="T53" i="8"/>
  <c r="W53" i="8" s="1"/>
  <c r="X111" i="8"/>
  <c r="Y111" i="8" s="1"/>
  <c r="S54" i="8"/>
  <c r="V54" i="8" s="1"/>
  <c r="T123" i="8"/>
  <c r="W123" i="8" s="1"/>
  <c r="S94" i="8"/>
  <c r="V94" i="8" s="1"/>
  <c r="S65" i="8"/>
  <c r="V65" i="8" s="1"/>
  <c r="S90" i="8"/>
  <c r="V90" i="8" s="1"/>
  <c r="T83" i="8"/>
  <c r="W83" i="8" s="1"/>
  <c r="S96" i="8"/>
  <c r="V96" i="8" s="1"/>
  <c r="T99" i="8"/>
  <c r="W99" i="8" s="1"/>
  <c r="T52" i="8"/>
  <c r="W52" i="8" s="1"/>
  <c r="T55" i="8"/>
  <c r="W55" i="8" s="1"/>
  <c r="S63" i="8"/>
  <c r="V63" i="8" s="1"/>
  <c r="S59" i="8"/>
  <c r="V59" i="8" s="1"/>
  <c r="X115" i="8"/>
  <c r="Y115" i="8" s="1"/>
  <c r="S113" i="8"/>
  <c r="V113" i="8" s="1"/>
  <c r="T111" i="8"/>
  <c r="W111" i="8" s="1"/>
  <c r="T58" i="8"/>
  <c r="W58" i="8" s="1"/>
  <c r="T30" i="8"/>
  <c r="W30" i="8" s="1"/>
  <c r="S81" i="8"/>
  <c r="V81" i="8" s="1"/>
  <c r="X117" i="8"/>
  <c r="Y117" i="8" s="1"/>
  <c r="T122" i="8"/>
  <c r="W122" i="8" s="1"/>
  <c r="U51" i="8"/>
  <c r="T44" i="8"/>
  <c r="W44" i="8" s="1"/>
  <c r="T126" i="8"/>
  <c r="W126" i="8" s="1"/>
  <c r="U103" i="8"/>
  <c r="S86" i="8"/>
  <c r="V86" i="8" s="1"/>
  <c r="T81" i="8"/>
  <c r="W81" i="8" s="1"/>
  <c r="S60" i="8"/>
  <c r="V60" i="8" s="1"/>
  <c r="S70" i="8"/>
  <c r="V70" i="8" s="1"/>
  <c r="U117" i="8"/>
  <c r="U71" i="8"/>
  <c r="X110" i="8"/>
  <c r="Y110" i="8" s="1"/>
  <c r="T115" i="8"/>
  <c r="W115" i="8" s="1"/>
  <c r="S53" i="8"/>
  <c r="V53" i="8" s="1"/>
  <c r="S125" i="8"/>
  <c r="V125" i="8" s="1"/>
  <c r="T61" i="8"/>
  <c r="W61" i="8" s="1"/>
  <c r="T29" i="8"/>
  <c r="W29" i="8" s="1"/>
  <c r="T31" i="8"/>
  <c r="W31" i="8" s="1"/>
  <c r="X89" i="8"/>
  <c r="Y89" i="8" s="1"/>
  <c r="X52" i="8"/>
  <c r="Y52" i="8" s="1"/>
  <c r="S67" i="8"/>
  <c r="V67" i="8" s="1"/>
  <c r="U67" i="8"/>
  <c r="T67" i="8"/>
  <c r="W67" i="8" s="1"/>
  <c r="X100" i="8"/>
  <c r="Y100" i="8" s="1"/>
  <c r="U65" i="8"/>
  <c r="S117" i="8"/>
  <c r="V117" i="8" s="1"/>
  <c r="S109" i="8"/>
  <c r="V109" i="8" s="1"/>
  <c r="X71" i="8"/>
  <c r="Y71" i="8" s="1"/>
  <c r="X69" i="8"/>
  <c r="Y69" i="8" s="1"/>
  <c r="X75" i="8"/>
  <c r="Y75" i="8" s="1"/>
  <c r="T54" i="8"/>
  <c r="W54" i="8" s="1"/>
  <c r="T46" i="8"/>
  <c r="W46" i="8" s="1"/>
  <c r="S71" i="8"/>
  <c r="V71" i="8" s="1"/>
  <c r="T100" i="8"/>
  <c r="W100" i="8" s="1"/>
  <c r="X65" i="8"/>
  <c r="Y65" i="8" s="1"/>
  <c r="X83" i="8"/>
  <c r="Y83" i="8" s="1"/>
  <c r="X32" i="8"/>
  <c r="Y32" i="8" s="1"/>
  <c r="X109" i="8"/>
  <c r="Y109" i="8" s="1"/>
  <c r="X58" i="8"/>
  <c r="Y58" i="8" s="1"/>
  <c r="T77" i="8"/>
  <c r="W77" i="8" s="1"/>
  <c r="S31" i="8"/>
  <c r="V31" i="8" s="1"/>
  <c r="T110" i="8"/>
  <c r="W110" i="8" s="1"/>
  <c r="T119" i="8"/>
  <c r="W119" i="8" s="1"/>
  <c r="X122" i="8"/>
  <c r="Y122" i="8" s="1"/>
  <c r="S119" i="8"/>
  <c r="V119" i="8" s="1"/>
  <c r="U30" i="8"/>
  <c r="S77" i="8"/>
  <c r="V77" i="8" s="1"/>
  <c r="T40" i="8"/>
  <c r="W40" i="8" s="1"/>
  <c r="S39" i="8"/>
  <c r="V39" i="8" s="1"/>
  <c r="T59" i="8"/>
  <c r="W59" i="8" s="1"/>
  <c r="S30" i="8"/>
  <c r="V30" i="8" s="1"/>
  <c r="X55" i="8"/>
  <c r="Y55" i="8" s="1"/>
  <c r="T50" i="8"/>
  <c r="W50" i="8" s="1"/>
  <c r="X30" i="8"/>
  <c r="Y30" i="8" s="1"/>
  <c r="T42" i="8"/>
  <c r="W42" i="8" s="1"/>
  <c r="S46" i="8"/>
  <c r="V46" i="8" s="1"/>
  <c r="U39" i="8"/>
  <c r="T72" i="8"/>
  <c r="W72" i="8" s="1"/>
  <c r="X94" i="8"/>
  <c r="Y94" i="8" s="1"/>
  <c r="T65" i="8"/>
  <c r="W65" i="8" s="1"/>
  <c r="S82" i="8"/>
  <c r="V82" i="8" s="1"/>
  <c r="T56" i="8"/>
  <c r="W56" i="8" s="1"/>
  <c r="T109" i="8"/>
  <c r="W109" i="8" s="1"/>
  <c r="X61" i="8"/>
  <c r="Y61" i="8" s="1"/>
  <c r="X124" i="8"/>
  <c r="Y124" i="8" s="1"/>
  <c r="S115" i="8"/>
  <c r="V115" i="8" s="1"/>
  <c r="S99" i="8"/>
  <c r="V99" i="8" s="1"/>
  <c r="S75" i="8"/>
  <c r="V75" i="8" s="1"/>
  <c r="X93" i="8"/>
  <c r="Y93" i="8" s="1"/>
  <c r="X44" i="8"/>
  <c r="Y44" i="8" s="1"/>
  <c r="X63" i="8"/>
  <c r="Y63" i="8" s="1"/>
  <c r="X92" i="8"/>
  <c r="Y92" i="8" s="1"/>
  <c r="S91" i="8"/>
  <c r="V91" i="8" s="1"/>
  <c r="X53" i="8"/>
  <c r="Y53" i="8" s="1"/>
  <c r="S124" i="8"/>
  <c r="V124" i="8" s="1"/>
  <c r="X96" i="8"/>
  <c r="Y96" i="8" s="1"/>
  <c r="S50" i="8"/>
  <c r="V50" i="8" s="1"/>
  <c r="X85" i="8"/>
  <c r="Y85" i="8" s="1"/>
  <c r="T113" i="8"/>
  <c r="W113" i="8" s="1"/>
  <c r="X56" i="8"/>
  <c r="Y56" i="8" s="1"/>
  <c r="T102" i="8"/>
  <c r="W102" i="8" s="1"/>
  <c r="T64" i="8"/>
  <c r="W64" i="8" s="1"/>
  <c r="X101" i="8"/>
  <c r="Y101" i="8" s="1"/>
  <c r="S102" i="8"/>
  <c r="V102" i="8" s="1"/>
  <c r="T86" i="8"/>
  <c r="W86" i="8" s="1"/>
  <c r="X81" i="8"/>
  <c r="Y81" i="8" s="1"/>
  <c r="T51" i="8"/>
  <c r="W51" i="8" s="1"/>
  <c r="S29" i="8"/>
  <c r="V29" i="8" s="1"/>
  <c r="S64" i="8"/>
  <c r="V64" i="8" s="1"/>
  <c r="S51" i="8"/>
  <c r="V51" i="8" s="1"/>
  <c r="U36" i="8"/>
  <c r="X90" i="8"/>
  <c r="Y90" i="8" s="1"/>
  <c r="X45" i="8"/>
  <c r="Y45" i="8" s="1"/>
  <c r="U93" i="8"/>
  <c r="U53" i="8"/>
  <c r="U85" i="8"/>
  <c r="T63" i="8"/>
  <c r="W63" i="8" s="1"/>
  <c r="X29" i="8"/>
  <c r="Y29" i="8" s="1"/>
  <c r="U64" i="8"/>
  <c r="S111" i="8"/>
  <c r="V111" i="8" s="1"/>
  <c r="X36" i="8"/>
  <c r="Y36" i="8" s="1"/>
  <c r="S42" i="8"/>
  <c r="V42" i="8" s="1"/>
  <c r="T33" i="7"/>
  <c r="W33" i="7" s="1"/>
  <c r="S103" i="8"/>
  <c r="V103" i="8" s="1"/>
  <c r="U72" i="8"/>
  <c r="U102" i="8"/>
  <c r="X113" i="8"/>
  <c r="Y113" i="8" s="1"/>
  <c r="X114" i="8"/>
  <c r="Y114" i="8" s="1"/>
  <c r="S56" i="8"/>
  <c r="V56" i="8" s="1"/>
  <c r="T36" i="8"/>
  <c r="W36" i="8" s="1"/>
  <c r="X67" i="8"/>
  <c r="Y67" i="8" s="1"/>
  <c r="S126" i="8"/>
  <c r="V126" i="8" s="1"/>
  <c r="S114" i="8"/>
  <c r="V114" i="8" s="1"/>
  <c r="X123" i="8"/>
  <c r="Y123" i="8" s="1"/>
  <c r="U86" i="8"/>
  <c r="T75" i="8"/>
  <c r="W75" i="8" s="1"/>
  <c r="U44" i="8"/>
  <c r="X72" i="8"/>
  <c r="Y72" i="8" s="1"/>
  <c r="T69" i="8"/>
  <c r="W69" i="8" s="1"/>
  <c r="U54" i="8"/>
  <c r="T63" i="7"/>
  <c r="W63" i="7" s="1"/>
  <c r="X105" i="8"/>
  <c r="Y105" i="8" s="1"/>
  <c r="S49" i="8"/>
  <c r="V49" i="8" s="1"/>
  <c r="X91" i="8"/>
  <c r="Y91" i="8" s="1"/>
  <c r="S110" i="8"/>
  <c r="V110" i="8" s="1"/>
  <c r="T114" i="8"/>
  <c r="W114" i="8" s="1"/>
  <c r="X74" i="8"/>
  <c r="Y74" i="8" s="1"/>
  <c r="X119" i="8"/>
  <c r="Y119" i="8" s="1"/>
  <c r="S40" i="8"/>
  <c r="V40" i="8" s="1"/>
  <c r="T96" i="8"/>
  <c r="W96" i="8" s="1"/>
  <c r="S44" i="8"/>
  <c r="V44" i="8" s="1"/>
  <c r="T60" i="8"/>
  <c r="W60" i="8" s="1"/>
  <c r="T85" i="8"/>
  <c r="W85" i="8" s="1"/>
  <c r="X104" i="8"/>
  <c r="Y104" i="8" s="1"/>
  <c r="U46" i="8"/>
  <c r="U75" i="8"/>
  <c r="T101" i="8"/>
  <c r="W101" i="8" s="1"/>
  <c r="T41" i="8"/>
  <c r="W41" i="8" s="1"/>
  <c r="S69" i="8"/>
  <c r="V69" i="8" s="1"/>
  <c r="X54" i="8"/>
  <c r="Y54" i="8" s="1"/>
  <c r="X39" i="8"/>
  <c r="Y39" i="8" s="1"/>
  <c r="S72" i="8"/>
  <c r="V72" i="8" s="1"/>
  <c r="X40" i="8"/>
  <c r="Y40" i="8" s="1"/>
  <c r="T45" i="8"/>
  <c r="W45" i="8" s="1"/>
  <c r="S63" i="7"/>
  <c r="V63" i="7" s="1"/>
  <c r="S106" i="7"/>
  <c r="V106" i="7" s="1"/>
  <c r="T39" i="8"/>
  <c r="W39" i="8" s="1"/>
  <c r="X49" i="8"/>
  <c r="Y49" i="8" s="1"/>
  <c r="U91" i="8"/>
  <c r="X46" i="8"/>
  <c r="Y46" i="8" s="1"/>
  <c r="X41" i="8"/>
  <c r="Y41" i="8" s="1"/>
  <c r="S105" i="8"/>
  <c r="V105" i="8" s="1"/>
  <c r="U6" i="8"/>
  <c r="V6" i="8" s="1"/>
  <c r="U8" i="8"/>
  <c r="V8" i="8" s="1"/>
  <c r="U7" i="8"/>
  <c r="V7" i="8" s="1"/>
  <c r="U5" i="8"/>
  <c r="U9" i="8"/>
  <c r="V9" i="8" s="1"/>
  <c r="U10" i="8"/>
  <c r="V10" i="8" s="1"/>
  <c r="U11" i="8"/>
  <c r="V11" i="8" s="1"/>
  <c r="U12" i="8"/>
  <c r="V12" i="8" s="1"/>
  <c r="X70" i="8"/>
  <c r="Y70" i="8" s="1"/>
  <c r="S101" i="8"/>
  <c r="V101" i="8" s="1"/>
  <c r="T95" i="8"/>
  <c r="W95" i="8" s="1"/>
  <c r="S95" i="8"/>
  <c r="V95" i="8" s="1"/>
  <c r="X95" i="8"/>
  <c r="Y95" i="8" s="1"/>
  <c r="U95" i="8"/>
  <c r="O128" i="8"/>
  <c r="R128" i="8" s="1"/>
  <c r="M128" i="8"/>
  <c r="P128" i="8" s="1"/>
  <c r="S121" i="8"/>
  <c r="V121" i="8" s="1"/>
  <c r="X121" i="8"/>
  <c r="Y121" i="8" s="1"/>
  <c r="U121" i="8"/>
  <c r="T121" i="8"/>
  <c r="W121" i="8" s="1"/>
  <c r="L15" i="8"/>
  <c r="M5" i="8"/>
  <c r="M16" i="8" s="1"/>
  <c r="U108" i="8"/>
  <c r="S108" i="8"/>
  <c r="V108" i="8" s="1"/>
  <c r="X108" i="8"/>
  <c r="Y108" i="8" s="1"/>
  <c r="T108" i="8"/>
  <c r="W108" i="8" s="1"/>
  <c r="T124" i="8"/>
  <c r="W124" i="8" s="1"/>
  <c r="S87" i="8"/>
  <c r="V87" i="8" s="1"/>
  <c r="T87" i="8"/>
  <c r="W87" i="8" s="1"/>
  <c r="X87" i="8"/>
  <c r="Y87" i="8" s="1"/>
  <c r="U87" i="8"/>
  <c r="X76" i="8"/>
  <c r="Y76" i="8" s="1"/>
  <c r="T76" i="8"/>
  <c r="W76" i="8" s="1"/>
  <c r="U76" i="8"/>
  <c r="S76" i="8"/>
  <c r="V76" i="8" s="1"/>
  <c r="X86" i="8"/>
  <c r="Y86" i="8" s="1"/>
  <c r="X82" i="8"/>
  <c r="Y82" i="8" s="1"/>
  <c r="T90" i="7"/>
  <c r="W90" i="7" s="1"/>
  <c r="X34" i="8"/>
  <c r="Y34" i="8" s="1"/>
  <c r="U34" i="8"/>
  <c r="T34" i="8"/>
  <c r="W34" i="8" s="1"/>
  <c r="S34" i="8"/>
  <c r="V34" i="8" s="1"/>
  <c r="T49" i="8"/>
  <c r="W49" i="8" s="1"/>
  <c r="M88" i="8"/>
  <c r="P88" i="8" s="1"/>
  <c r="O88" i="8"/>
  <c r="R88" i="8" s="1"/>
  <c r="S106" i="8"/>
  <c r="V106" i="8" s="1"/>
  <c r="X106" i="8"/>
  <c r="Y106" i="8" s="1"/>
  <c r="T106" i="8"/>
  <c r="W106" i="8" s="1"/>
  <c r="U106" i="8"/>
  <c r="X31" i="8"/>
  <c r="Y31" i="8" s="1"/>
  <c r="U127" i="8"/>
  <c r="S127" i="8"/>
  <c r="V127" i="8" s="1"/>
  <c r="T127" i="8"/>
  <c r="W127" i="8" s="1"/>
  <c r="X127" i="8"/>
  <c r="Y127" i="8" s="1"/>
  <c r="S61" i="8"/>
  <c r="V61" i="8" s="1"/>
  <c r="M98" i="8"/>
  <c r="P98" i="8" s="1"/>
  <c r="O98" i="8"/>
  <c r="R98" i="8" s="1"/>
  <c r="U13" i="8"/>
  <c r="V13" i="8" s="1"/>
  <c r="U84" i="8"/>
  <c r="T84" i="8"/>
  <c r="W84" i="8" s="1"/>
  <c r="S84" i="8"/>
  <c r="V84" i="8" s="1"/>
  <c r="X84" i="8"/>
  <c r="Y84" i="8" s="1"/>
  <c r="X60" i="8"/>
  <c r="Y60" i="8" s="1"/>
  <c r="T94" i="8"/>
  <c r="W94" i="8" s="1"/>
  <c r="X99" i="8"/>
  <c r="Y99" i="8" s="1"/>
  <c r="S41" i="8"/>
  <c r="V41" i="8" s="1"/>
  <c r="X126" i="8"/>
  <c r="Y126" i="8" s="1"/>
  <c r="S104" i="8"/>
  <c r="V104" i="8" s="1"/>
  <c r="X116" i="8"/>
  <c r="Y116" i="8" s="1"/>
  <c r="T116" i="8"/>
  <c r="W116" i="8" s="1"/>
  <c r="U116" i="8"/>
  <c r="S116" i="8"/>
  <c r="V116" i="8" s="1"/>
  <c r="U43" i="8"/>
  <c r="S43" i="8"/>
  <c r="V43" i="8" s="1"/>
  <c r="X43" i="8"/>
  <c r="Y43" i="8" s="1"/>
  <c r="T43" i="8"/>
  <c r="W43" i="8" s="1"/>
  <c r="X59" i="8"/>
  <c r="Y59" i="8" s="1"/>
  <c r="X103" i="8"/>
  <c r="Y103" i="8" s="1"/>
  <c r="S52" i="8"/>
  <c r="V52" i="8" s="1"/>
  <c r="X97" i="8"/>
  <c r="Y97" i="8" s="1"/>
  <c r="T97" i="8"/>
  <c r="W97" i="8" s="1"/>
  <c r="U97" i="8"/>
  <c r="S97" i="8"/>
  <c r="V97" i="8" s="1"/>
  <c r="U47" i="8"/>
  <c r="S47" i="8"/>
  <c r="V47" i="8" s="1"/>
  <c r="X47" i="8"/>
  <c r="Y47" i="8" s="1"/>
  <c r="T47" i="8"/>
  <c r="W47" i="8" s="1"/>
  <c r="U14" i="8"/>
  <c r="V14" i="8" s="1"/>
  <c r="X50" i="8"/>
  <c r="Y50" i="8" s="1"/>
  <c r="X33" i="8"/>
  <c r="Y33" i="8" s="1"/>
  <c r="S33" i="8"/>
  <c r="V33" i="8" s="1"/>
  <c r="U33" i="8"/>
  <c r="T33" i="8"/>
  <c r="W33" i="8" s="1"/>
  <c r="U79" i="8"/>
  <c r="S79" i="8"/>
  <c r="V79" i="8" s="1"/>
  <c r="T79" i="8"/>
  <c r="W79" i="8" s="1"/>
  <c r="X79" i="8"/>
  <c r="Y79" i="8" s="1"/>
  <c r="X112" i="8"/>
  <c r="Y112" i="8" s="1"/>
  <c r="T112" i="8"/>
  <c r="W112" i="8" s="1"/>
  <c r="U112" i="8"/>
  <c r="S112" i="8"/>
  <c r="V112" i="8" s="1"/>
  <c r="X73" i="8"/>
  <c r="Y73" i="8" s="1"/>
  <c r="T73" i="8"/>
  <c r="W73" i="8" s="1"/>
  <c r="U73" i="8"/>
  <c r="S73" i="8"/>
  <c r="V73" i="8" s="1"/>
  <c r="U48" i="8"/>
  <c r="X48" i="8"/>
  <c r="Y48" i="8" s="1"/>
  <c r="T48" i="8"/>
  <c r="W48" i="8" s="1"/>
  <c r="S48" i="8"/>
  <c r="V48" i="8" s="1"/>
  <c r="X57" i="8"/>
  <c r="Y57" i="8" s="1"/>
  <c r="S57" i="8"/>
  <c r="V57" i="8" s="1"/>
  <c r="U57" i="8"/>
  <c r="T57" i="8"/>
  <c r="W57" i="8" s="1"/>
  <c r="U107" i="8"/>
  <c r="T107" i="8"/>
  <c r="W107" i="8" s="1"/>
  <c r="S107" i="8"/>
  <c r="V107" i="8" s="1"/>
  <c r="X107" i="8"/>
  <c r="Y107" i="8" s="1"/>
  <c r="X37" i="8"/>
  <c r="Y37" i="8" s="1"/>
  <c r="U37" i="8"/>
  <c r="T37" i="8"/>
  <c r="W37" i="8" s="1"/>
  <c r="S37" i="8"/>
  <c r="V37" i="8" s="1"/>
  <c r="X102" i="8"/>
  <c r="Y102" i="8" s="1"/>
  <c r="X120" i="8"/>
  <c r="Y120" i="8" s="1"/>
  <c r="U120" i="8"/>
  <c r="T120" i="8"/>
  <c r="W120" i="8" s="1"/>
  <c r="S120" i="8"/>
  <c r="V120" i="8" s="1"/>
  <c r="T35" i="8"/>
  <c r="W35" i="8" s="1"/>
  <c r="S35" i="8"/>
  <c r="V35" i="8" s="1"/>
  <c r="U35" i="8"/>
  <c r="X35" i="8"/>
  <c r="Y35" i="8" s="1"/>
  <c r="U80" i="8"/>
  <c r="S80" i="8"/>
  <c r="V80" i="8" s="1"/>
  <c r="X80" i="8"/>
  <c r="Y80" i="8" s="1"/>
  <c r="T80" i="8"/>
  <c r="W80" i="8" s="1"/>
  <c r="X125" i="8"/>
  <c r="Y125" i="8" s="1"/>
  <c r="M38" i="8"/>
  <c r="P38" i="8" s="1"/>
  <c r="O38" i="8"/>
  <c r="R38" i="8" s="1"/>
  <c r="S66" i="8"/>
  <c r="V66" i="8" s="1"/>
  <c r="U66" i="8"/>
  <c r="T66" i="8"/>
  <c r="W66" i="8" s="1"/>
  <c r="X66" i="8"/>
  <c r="Y66" i="8" s="1"/>
  <c r="S62" i="8"/>
  <c r="V62" i="8" s="1"/>
  <c r="T62" i="8"/>
  <c r="W62" i="8" s="1"/>
  <c r="X62" i="8"/>
  <c r="Y62" i="8" s="1"/>
  <c r="U62" i="8"/>
  <c r="T78" i="8"/>
  <c r="W78" i="8" s="1"/>
  <c r="S78" i="8"/>
  <c r="V78" i="8" s="1"/>
  <c r="X78" i="8"/>
  <c r="Y78" i="8" s="1"/>
  <c r="U78" i="8"/>
  <c r="U68" i="8"/>
  <c r="S68" i="8"/>
  <c r="V68" i="8" s="1"/>
  <c r="X68" i="8"/>
  <c r="Y68" i="8" s="1"/>
  <c r="T68" i="8"/>
  <c r="W68" i="8" s="1"/>
  <c r="T118" i="8"/>
  <c r="W118" i="8" s="1"/>
  <c r="S118" i="8"/>
  <c r="V118" i="8" s="1"/>
  <c r="X118" i="8"/>
  <c r="Y118" i="8" s="1"/>
  <c r="U118" i="8"/>
  <c r="T52" i="7"/>
  <c r="W52" i="7" s="1"/>
  <c r="S75" i="7"/>
  <c r="V75" i="7" s="1"/>
  <c r="T83" i="7"/>
  <c r="W83" i="7" s="1"/>
  <c r="S49" i="7"/>
  <c r="V49" i="7" s="1"/>
  <c r="T118" i="7"/>
  <c r="W118" i="7" s="1"/>
  <c r="T109" i="7"/>
  <c r="W109" i="7" s="1"/>
  <c r="T116" i="7"/>
  <c r="W116" i="7" s="1"/>
  <c r="T38" i="7"/>
  <c r="W38" i="7" s="1"/>
  <c r="T101" i="7"/>
  <c r="W101" i="7" s="1"/>
  <c r="T32" i="7"/>
  <c r="W32" i="7" s="1"/>
  <c r="U49" i="7"/>
  <c r="T106" i="7"/>
  <c r="W106" i="7" s="1"/>
  <c r="X106" i="7"/>
  <c r="Y106" i="7" s="1"/>
  <c r="S77" i="7"/>
  <c r="V77" i="7" s="1"/>
  <c r="X109" i="7"/>
  <c r="Y109" i="7" s="1"/>
  <c r="S97" i="7"/>
  <c r="V97" i="7" s="1"/>
  <c r="X93" i="7"/>
  <c r="Y93" i="7" s="1"/>
  <c r="T97" i="7"/>
  <c r="W97" i="7" s="1"/>
  <c r="T85" i="7"/>
  <c r="W85" i="7" s="1"/>
  <c r="T45" i="7"/>
  <c r="W45" i="7" s="1"/>
  <c r="U116" i="7"/>
  <c r="X122" i="7"/>
  <c r="Y122" i="7" s="1"/>
  <c r="U106" i="7"/>
  <c r="T87" i="7"/>
  <c r="W87" i="7" s="1"/>
  <c r="S81" i="7"/>
  <c r="V81" i="7" s="1"/>
  <c r="X31" i="7"/>
  <c r="Y31" i="7" s="1"/>
  <c r="S127" i="7"/>
  <c r="V127" i="7" s="1"/>
  <c r="S116" i="7"/>
  <c r="V116" i="7" s="1"/>
  <c r="S70" i="7"/>
  <c r="V70" i="7" s="1"/>
  <c r="T43" i="7"/>
  <c r="W43" i="7" s="1"/>
  <c r="X36" i="7"/>
  <c r="Y36" i="7" s="1"/>
  <c r="T59" i="7"/>
  <c r="W59" i="7" s="1"/>
  <c r="S59" i="7"/>
  <c r="V59" i="7" s="1"/>
  <c r="S43" i="7"/>
  <c r="V43" i="7" s="1"/>
  <c r="T79" i="7"/>
  <c r="W79" i="7" s="1"/>
  <c r="X118" i="7"/>
  <c r="Y118" i="7" s="1"/>
  <c r="X38" i="7"/>
  <c r="Y38" i="7" s="1"/>
  <c r="T104" i="7"/>
  <c r="W104" i="7" s="1"/>
  <c r="T110" i="7"/>
  <c r="W110" i="7" s="1"/>
  <c r="X40" i="7"/>
  <c r="Y40" i="7" s="1"/>
  <c r="T40" i="7"/>
  <c r="W40" i="7" s="1"/>
  <c r="T49" i="7"/>
  <c r="W49" i="7" s="1"/>
  <c r="X102" i="7"/>
  <c r="Y102" i="7" s="1"/>
  <c r="U36" i="7"/>
  <c r="S83" i="7"/>
  <c r="V83" i="7" s="1"/>
  <c r="S36" i="7"/>
  <c r="V36" i="7" s="1"/>
  <c r="U45" i="7"/>
  <c r="X33" i="7"/>
  <c r="Y33" i="7" s="1"/>
  <c r="T36" i="7"/>
  <c r="W36" i="7" s="1"/>
  <c r="T111" i="7"/>
  <c r="W111" i="7" s="1"/>
  <c r="S42" i="7"/>
  <c r="V42" i="7" s="1"/>
  <c r="T73" i="7"/>
  <c r="W73" i="7" s="1"/>
  <c r="T61" i="7"/>
  <c r="W61" i="7" s="1"/>
  <c r="U110" i="7"/>
  <c r="X77" i="7"/>
  <c r="Y77" i="7" s="1"/>
  <c r="S85" i="7"/>
  <c r="V85" i="7" s="1"/>
  <c r="X45" i="7"/>
  <c r="Y45" i="7" s="1"/>
  <c r="S50" i="7"/>
  <c r="V50" i="7" s="1"/>
  <c r="S30" i="7"/>
  <c r="V30" i="7" s="1"/>
  <c r="T50" i="7"/>
  <c r="W50" i="7" s="1"/>
  <c r="U90" i="7"/>
  <c r="T93" i="7"/>
  <c r="W93" i="7" s="1"/>
  <c r="X30" i="7"/>
  <c r="Y30" i="7" s="1"/>
  <c r="S122" i="7"/>
  <c r="V122" i="7" s="1"/>
  <c r="X127" i="7"/>
  <c r="Y127" i="7" s="1"/>
  <c r="X42" i="7"/>
  <c r="Y42" i="7" s="1"/>
  <c r="S73" i="7"/>
  <c r="V73" i="7" s="1"/>
  <c r="X65" i="7"/>
  <c r="Y65" i="7" s="1"/>
  <c r="U85" i="7"/>
  <c r="S52" i="7"/>
  <c r="V52" i="7" s="1"/>
  <c r="S86" i="7"/>
  <c r="V86" i="7" s="1"/>
  <c r="T60" i="7"/>
  <c r="W60" i="7" s="1"/>
  <c r="T102" i="7"/>
  <c r="W102" i="7" s="1"/>
  <c r="X75" i="7"/>
  <c r="Y75" i="7" s="1"/>
  <c r="S99" i="7"/>
  <c r="V99" i="7" s="1"/>
  <c r="U102" i="7"/>
  <c r="S87" i="7"/>
  <c r="V87" i="7" s="1"/>
  <c r="S110" i="7"/>
  <c r="V110" i="7" s="1"/>
  <c r="T31" i="7"/>
  <c r="W31" i="7" s="1"/>
  <c r="T95" i="7"/>
  <c r="W95" i="7" s="1"/>
  <c r="T42" i="7"/>
  <c r="W42" i="7" s="1"/>
  <c r="T127" i="7"/>
  <c r="W127" i="7" s="1"/>
  <c r="S102" i="7"/>
  <c r="V102" i="7" s="1"/>
  <c r="X99" i="7"/>
  <c r="Y99" i="7" s="1"/>
  <c r="X59" i="7"/>
  <c r="Y59" i="7" s="1"/>
  <c r="T99" i="7"/>
  <c r="W99" i="7" s="1"/>
  <c r="X111" i="7"/>
  <c r="Y111" i="7" s="1"/>
  <c r="S115" i="7"/>
  <c r="V115" i="7" s="1"/>
  <c r="S95" i="7"/>
  <c r="V95" i="7" s="1"/>
  <c r="S65" i="7"/>
  <c r="V65" i="7" s="1"/>
  <c r="T122" i="7"/>
  <c r="W122" i="7" s="1"/>
  <c r="T39" i="7"/>
  <c r="W39" i="7" s="1"/>
  <c r="S92" i="7"/>
  <c r="V92" i="7" s="1"/>
  <c r="X115" i="7"/>
  <c r="Y115" i="7" s="1"/>
  <c r="X81" i="7"/>
  <c r="Y81" i="7" s="1"/>
  <c r="T37" i="7"/>
  <c r="W37" i="7" s="1"/>
  <c r="X70" i="7"/>
  <c r="Y70" i="7" s="1"/>
  <c r="X97" i="7"/>
  <c r="Y97" i="7" s="1"/>
  <c r="T69" i="7"/>
  <c r="W69" i="7" s="1"/>
  <c r="U37" i="7"/>
  <c r="X63" i="7"/>
  <c r="Y63" i="7" s="1"/>
  <c r="S90" i="7"/>
  <c r="V90" i="7" s="1"/>
  <c r="S69" i="7"/>
  <c r="V69" i="7" s="1"/>
  <c r="X37" i="7"/>
  <c r="Y37" i="7" s="1"/>
  <c r="X61" i="7"/>
  <c r="Y61" i="7" s="1"/>
  <c r="S93" i="7"/>
  <c r="V93" i="7" s="1"/>
  <c r="X60" i="7"/>
  <c r="Y60" i="7" s="1"/>
  <c r="X83" i="7"/>
  <c r="Y83" i="7" s="1"/>
  <c r="S37" i="7"/>
  <c r="V37" i="7" s="1"/>
  <c r="X73" i="7"/>
  <c r="Y73" i="7" s="1"/>
  <c r="S38" i="7"/>
  <c r="V38" i="7" s="1"/>
  <c r="X69" i="7"/>
  <c r="Y69" i="7" s="1"/>
  <c r="T65" i="7"/>
  <c r="W65" i="7" s="1"/>
  <c r="T66" i="7"/>
  <c r="W66" i="7" s="1"/>
  <c r="U81" i="7"/>
  <c r="U86" i="7"/>
  <c r="U52" i="7"/>
  <c r="U109" i="7"/>
  <c r="S31" i="7"/>
  <c r="V31" i="7" s="1"/>
  <c r="S79" i="7"/>
  <c r="V79" i="7" s="1"/>
  <c r="X104" i="7"/>
  <c r="Y104" i="7" s="1"/>
  <c r="S39" i="7"/>
  <c r="V39" i="7" s="1"/>
  <c r="X116" i="7"/>
  <c r="Y116" i="7" s="1"/>
  <c r="X101" i="7"/>
  <c r="Y101" i="7" s="1"/>
  <c r="S118" i="7"/>
  <c r="V118" i="7" s="1"/>
  <c r="T81" i="7"/>
  <c r="W81" i="7" s="1"/>
  <c r="S61" i="7"/>
  <c r="V61" i="7" s="1"/>
  <c r="X85" i="7"/>
  <c r="Y85" i="7" s="1"/>
  <c r="X43" i="7"/>
  <c r="Y43" i="7" s="1"/>
  <c r="S66" i="7"/>
  <c r="V66" i="7" s="1"/>
  <c r="T119" i="7"/>
  <c r="W119" i="7" s="1"/>
  <c r="X92" i="7"/>
  <c r="Y92" i="7" s="1"/>
  <c r="X119" i="7"/>
  <c r="Y119" i="7" s="1"/>
  <c r="X66" i="7"/>
  <c r="Y66" i="7" s="1"/>
  <c r="X87" i="7"/>
  <c r="Y87" i="7" s="1"/>
  <c r="T70" i="7"/>
  <c r="W70" i="7" s="1"/>
  <c r="X86" i="7"/>
  <c r="Y86" i="7" s="1"/>
  <c r="O108" i="7"/>
  <c r="R108" i="7" s="1"/>
  <c r="M108" i="7"/>
  <c r="P108" i="7" s="1"/>
  <c r="T113" i="7"/>
  <c r="W113" i="7" s="1"/>
  <c r="S113" i="7"/>
  <c r="V113" i="7" s="1"/>
  <c r="X113" i="7"/>
  <c r="Y113" i="7" s="1"/>
  <c r="U113" i="7"/>
  <c r="T92" i="7"/>
  <c r="W92" i="7" s="1"/>
  <c r="T78" i="7"/>
  <c r="W78" i="7" s="1"/>
  <c r="S78" i="7"/>
  <c r="V78" i="7" s="1"/>
  <c r="X78" i="7"/>
  <c r="Y78" i="7" s="1"/>
  <c r="U78" i="7"/>
  <c r="T94" i="7"/>
  <c r="W94" i="7" s="1"/>
  <c r="X94" i="7"/>
  <c r="Y94" i="7" s="1"/>
  <c r="U94" i="7"/>
  <c r="S94" i="7"/>
  <c r="V94" i="7" s="1"/>
  <c r="U44" i="7"/>
  <c r="X44" i="7"/>
  <c r="Y44" i="7" s="1"/>
  <c r="S44" i="7"/>
  <c r="V44" i="7" s="1"/>
  <c r="T44" i="7"/>
  <c r="W44" i="7" s="1"/>
  <c r="T74" i="7"/>
  <c r="W74" i="7" s="1"/>
  <c r="S74" i="7"/>
  <c r="V74" i="7" s="1"/>
  <c r="X74" i="7"/>
  <c r="Y74" i="7" s="1"/>
  <c r="U74" i="7"/>
  <c r="T47" i="7"/>
  <c r="W47" i="7" s="1"/>
  <c r="S47" i="7"/>
  <c r="V47" i="7" s="1"/>
  <c r="U47" i="7"/>
  <c r="X47" i="7"/>
  <c r="Y47" i="7" s="1"/>
  <c r="S100" i="7"/>
  <c r="V100" i="7" s="1"/>
  <c r="U100" i="7"/>
  <c r="X100" i="7"/>
  <c r="Y100" i="7" s="1"/>
  <c r="T100" i="7"/>
  <c r="W100" i="7" s="1"/>
  <c r="S40" i="7"/>
  <c r="V40" i="7" s="1"/>
  <c r="S119" i="7"/>
  <c r="V119" i="7" s="1"/>
  <c r="X79" i="7"/>
  <c r="Y79" i="7" s="1"/>
  <c r="X95" i="7"/>
  <c r="Y95" i="7" s="1"/>
  <c r="X50" i="7"/>
  <c r="Y50" i="7" s="1"/>
  <c r="T46" i="7"/>
  <c r="W46" i="7" s="1"/>
  <c r="U46" i="7"/>
  <c r="X46" i="7"/>
  <c r="Y46" i="7" s="1"/>
  <c r="S46" i="7"/>
  <c r="V46" i="7" s="1"/>
  <c r="U51" i="7"/>
  <c r="T51" i="7"/>
  <c r="W51" i="7" s="1"/>
  <c r="S51" i="7"/>
  <c r="V51" i="7" s="1"/>
  <c r="X51" i="7"/>
  <c r="Y51" i="7" s="1"/>
  <c r="X112" i="7"/>
  <c r="Y112" i="7" s="1"/>
  <c r="T112" i="7"/>
  <c r="W112" i="7" s="1"/>
  <c r="U112" i="7"/>
  <c r="S112" i="7"/>
  <c r="V112" i="7" s="1"/>
  <c r="U96" i="7"/>
  <c r="X96" i="7"/>
  <c r="Y96" i="7" s="1"/>
  <c r="T96" i="7"/>
  <c r="W96" i="7" s="1"/>
  <c r="S96" i="7"/>
  <c r="V96" i="7" s="1"/>
  <c r="T86" i="7"/>
  <c r="W86" i="7" s="1"/>
  <c r="S104" i="7"/>
  <c r="V104" i="7" s="1"/>
  <c r="T91" i="7"/>
  <c r="W91" i="7" s="1"/>
  <c r="S91" i="7"/>
  <c r="V91" i="7" s="1"/>
  <c r="X91" i="7"/>
  <c r="Y91" i="7" s="1"/>
  <c r="U91" i="7"/>
  <c r="T117" i="7"/>
  <c r="W117" i="7" s="1"/>
  <c r="S117" i="7"/>
  <c r="V117" i="7" s="1"/>
  <c r="X117" i="7"/>
  <c r="Y117" i="7" s="1"/>
  <c r="U117" i="7"/>
  <c r="S101" i="7"/>
  <c r="V101" i="7" s="1"/>
  <c r="T30" i="7"/>
  <c r="W30" i="7" s="1"/>
  <c r="M48" i="7"/>
  <c r="P48" i="7" s="1"/>
  <c r="O48" i="7"/>
  <c r="R48" i="7" s="1"/>
  <c r="S121" i="7"/>
  <c r="V121" i="7" s="1"/>
  <c r="U121" i="7"/>
  <c r="T121" i="7"/>
  <c r="W121" i="7" s="1"/>
  <c r="X121" i="7"/>
  <c r="Y121" i="7" s="1"/>
  <c r="M68" i="7"/>
  <c r="P68" i="7" s="1"/>
  <c r="O68" i="7"/>
  <c r="R68" i="7" s="1"/>
  <c r="T75" i="7"/>
  <c r="W75" i="7" s="1"/>
  <c r="X53" i="7"/>
  <c r="Y53" i="7" s="1"/>
  <c r="S53" i="7"/>
  <c r="V53" i="7" s="1"/>
  <c r="T53" i="7"/>
  <c r="W53" i="7" s="1"/>
  <c r="U53" i="7"/>
  <c r="U84" i="7"/>
  <c r="T84" i="7"/>
  <c r="W84" i="7" s="1"/>
  <c r="X84" i="7"/>
  <c r="Y84" i="7" s="1"/>
  <c r="S84" i="7"/>
  <c r="V84" i="7" s="1"/>
  <c r="S125" i="7"/>
  <c r="V125" i="7" s="1"/>
  <c r="U125" i="7"/>
  <c r="X125" i="7"/>
  <c r="Y125" i="7" s="1"/>
  <c r="T125" i="7"/>
  <c r="W125" i="7" s="1"/>
  <c r="T115" i="7"/>
  <c r="W115" i="7" s="1"/>
  <c r="X52" i="7"/>
  <c r="Y52" i="7" s="1"/>
  <c r="S45" i="7"/>
  <c r="V45" i="7" s="1"/>
  <c r="S60" i="7"/>
  <c r="V60" i="7" s="1"/>
  <c r="X128" i="7"/>
  <c r="Y128" i="7" s="1"/>
  <c r="S128" i="7"/>
  <c r="V128" i="7" s="1"/>
  <c r="U128" i="7"/>
  <c r="T128" i="7"/>
  <c r="W128" i="7" s="1"/>
  <c r="T98" i="7"/>
  <c r="W98" i="7" s="1"/>
  <c r="U98" i="7"/>
  <c r="S98" i="7"/>
  <c r="V98" i="7" s="1"/>
  <c r="X98" i="7"/>
  <c r="Y98" i="7" s="1"/>
  <c r="U107" i="7"/>
  <c r="T107" i="7"/>
  <c r="W107" i="7" s="1"/>
  <c r="X107" i="7"/>
  <c r="Y107" i="7" s="1"/>
  <c r="S107" i="7"/>
  <c r="V107" i="7" s="1"/>
  <c r="X120" i="7"/>
  <c r="Y120" i="7" s="1"/>
  <c r="S120" i="7"/>
  <c r="V120" i="7" s="1"/>
  <c r="U120" i="7"/>
  <c r="T120" i="7"/>
  <c r="W120" i="7" s="1"/>
  <c r="X62" i="7"/>
  <c r="Y62" i="7" s="1"/>
  <c r="S62" i="7"/>
  <c r="V62" i="7" s="1"/>
  <c r="U62" i="7"/>
  <c r="T62" i="7"/>
  <c r="W62" i="7" s="1"/>
  <c r="X39" i="7"/>
  <c r="Y39" i="7" s="1"/>
  <c r="U126" i="7"/>
  <c r="T126" i="7"/>
  <c r="W126" i="7" s="1"/>
  <c r="S126" i="7"/>
  <c r="V126" i="7" s="1"/>
  <c r="X126" i="7"/>
  <c r="Y126" i="7" s="1"/>
  <c r="S67" i="7"/>
  <c r="V67" i="7" s="1"/>
  <c r="U67" i="7"/>
  <c r="T67" i="7"/>
  <c r="W67" i="7" s="1"/>
  <c r="X67" i="7"/>
  <c r="Y67" i="7" s="1"/>
  <c r="X32" i="7"/>
  <c r="Y32" i="7" s="1"/>
  <c r="T77" i="7"/>
  <c r="W77" i="7" s="1"/>
  <c r="X82" i="7"/>
  <c r="Y82" i="7" s="1"/>
  <c r="S82" i="7"/>
  <c r="V82" i="7" s="1"/>
  <c r="T82" i="7"/>
  <c r="W82" i="7" s="1"/>
  <c r="U82" i="7"/>
  <c r="S109" i="7"/>
  <c r="V109" i="7" s="1"/>
  <c r="U80" i="7"/>
  <c r="T80" i="7"/>
  <c r="W80" i="7" s="1"/>
  <c r="S80" i="7"/>
  <c r="V80" i="7" s="1"/>
  <c r="X80" i="7"/>
  <c r="Y80" i="7" s="1"/>
  <c r="T71" i="7"/>
  <c r="W71" i="7" s="1"/>
  <c r="S71" i="7"/>
  <c r="V71" i="7" s="1"/>
  <c r="U71" i="7"/>
  <c r="X71" i="7"/>
  <c r="Y71" i="7" s="1"/>
  <c r="U15" i="7"/>
  <c r="V5" i="7"/>
  <c r="V16" i="7" s="1"/>
  <c r="X90" i="7"/>
  <c r="Y90" i="7" s="1"/>
  <c r="X57" i="7"/>
  <c r="Y57" i="7" s="1"/>
  <c r="S57" i="7"/>
  <c r="V57" i="7" s="1"/>
  <c r="U57" i="7"/>
  <c r="T57" i="7"/>
  <c r="W57" i="7" s="1"/>
  <c r="X110" i="7"/>
  <c r="Y110" i="7" s="1"/>
  <c r="T114" i="7"/>
  <c r="W114" i="7" s="1"/>
  <c r="S114" i="7"/>
  <c r="V114" i="7" s="1"/>
  <c r="U114" i="7"/>
  <c r="X114" i="7"/>
  <c r="Y114" i="7" s="1"/>
  <c r="X124" i="7"/>
  <c r="Y124" i="7" s="1"/>
  <c r="S124" i="7"/>
  <c r="V124" i="7" s="1"/>
  <c r="T124" i="7"/>
  <c r="W124" i="7" s="1"/>
  <c r="U124" i="7"/>
  <c r="M58" i="7"/>
  <c r="P58" i="7" s="1"/>
  <c r="O58" i="7"/>
  <c r="R58" i="7" s="1"/>
  <c r="T29" i="7"/>
  <c r="W29" i="7" s="1"/>
  <c r="U29" i="7"/>
  <c r="S29" i="7"/>
  <c r="V29" i="7" s="1"/>
  <c r="X29" i="7"/>
  <c r="Y29" i="7" s="1"/>
  <c r="S41" i="7"/>
  <c r="V41" i="7" s="1"/>
  <c r="U41" i="7"/>
  <c r="T41" i="7"/>
  <c r="W41" i="7" s="1"/>
  <c r="X41" i="7"/>
  <c r="Y41" i="7" s="1"/>
  <c r="U76" i="7"/>
  <c r="X76" i="7"/>
  <c r="Y76" i="7" s="1"/>
  <c r="T76" i="7"/>
  <c r="W76" i="7" s="1"/>
  <c r="S76" i="7"/>
  <c r="V76" i="7" s="1"/>
  <c r="T34" i="7"/>
  <c r="W34" i="7" s="1"/>
  <c r="S34" i="7"/>
  <c r="V34" i="7" s="1"/>
  <c r="U34" i="7"/>
  <c r="X34" i="7"/>
  <c r="Y34" i="7" s="1"/>
  <c r="X49" i="7"/>
  <c r="Y49" i="7" s="1"/>
  <c r="U55" i="7"/>
  <c r="T55" i="7"/>
  <c r="W55" i="7" s="1"/>
  <c r="X55" i="7"/>
  <c r="Y55" i="7" s="1"/>
  <c r="S55" i="7"/>
  <c r="V55" i="7" s="1"/>
  <c r="U72" i="7"/>
  <c r="X72" i="7"/>
  <c r="Y72" i="7" s="1"/>
  <c r="T72" i="7"/>
  <c r="W72" i="7" s="1"/>
  <c r="S72" i="7"/>
  <c r="V72" i="7" s="1"/>
  <c r="X56" i="7"/>
  <c r="Y56" i="7" s="1"/>
  <c r="U56" i="7"/>
  <c r="S56" i="7"/>
  <c r="V56" i="7" s="1"/>
  <c r="T56" i="7"/>
  <c r="W56" i="7" s="1"/>
  <c r="X105" i="7"/>
  <c r="Y105" i="7" s="1"/>
  <c r="S105" i="7"/>
  <c r="V105" i="7" s="1"/>
  <c r="T105" i="7"/>
  <c r="W105" i="7" s="1"/>
  <c r="U105" i="7"/>
  <c r="S111" i="7"/>
  <c r="V111" i="7" s="1"/>
  <c r="X89" i="7"/>
  <c r="Y89" i="7" s="1"/>
  <c r="T89" i="7"/>
  <c r="W89" i="7" s="1"/>
  <c r="S89" i="7"/>
  <c r="V89" i="7" s="1"/>
  <c r="U89" i="7"/>
  <c r="U88" i="7"/>
  <c r="T88" i="7"/>
  <c r="W88" i="7" s="1"/>
  <c r="S88" i="7"/>
  <c r="V88" i="7" s="1"/>
  <c r="X88" i="7"/>
  <c r="Y88" i="7" s="1"/>
  <c r="U103" i="7"/>
  <c r="T103" i="7"/>
  <c r="W103" i="7" s="1"/>
  <c r="X103" i="7"/>
  <c r="Y103" i="7" s="1"/>
  <c r="S103" i="7"/>
  <c r="V103" i="7" s="1"/>
  <c r="U64" i="7"/>
  <c r="T64" i="7"/>
  <c r="W64" i="7" s="1"/>
  <c r="X64" i="7"/>
  <c r="Y64" i="7" s="1"/>
  <c r="S64" i="7"/>
  <c r="V64" i="7" s="1"/>
  <c r="T123" i="7"/>
  <c r="W123" i="7" s="1"/>
  <c r="X123" i="7"/>
  <c r="Y123" i="7" s="1"/>
  <c r="U123" i="7"/>
  <c r="S123" i="7"/>
  <c r="V123" i="7" s="1"/>
  <c r="U35" i="7"/>
  <c r="T35" i="7"/>
  <c r="W35" i="7" s="1"/>
  <c r="X35" i="7"/>
  <c r="Y35" i="7" s="1"/>
  <c r="S35" i="7"/>
  <c r="V35" i="7" s="1"/>
  <c r="S54" i="7"/>
  <c r="V54" i="7" s="1"/>
  <c r="U54" i="7"/>
  <c r="X54" i="7"/>
  <c r="Y54" i="7" s="1"/>
  <c r="T54" i="7"/>
  <c r="W54" i="7" s="1"/>
  <c r="O98" i="6"/>
  <c r="M98" i="6"/>
  <c r="O128" i="6"/>
  <c r="M128" i="6"/>
  <c r="K15" i="6"/>
  <c r="P78" i="6" s="1"/>
  <c r="M88" i="6"/>
  <c r="P88" i="6" s="1"/>
  <c r="O88" i="6"/>
  <c r="O108" i="6"/>
  <c r="M108" i="6"/>
  <c r="P114" i="6"/>
  <c r="P97" i="6"/>
  <c r="G4" i="3"/>
  <c r="P109" i="3"/>
  <c r="P55" i="3"/>
  <c r="P59" i="3"/>
  <c r="P100" i="3"/>
  <c r="P46" i="3"/>
  <c r="P95" i="3"/>
  <c r="P126" i="3"/>
  <c r="P69" i="3"/>
  <c r="P77" i="3"/>
  <c r="P30" i="3"/>
  <c r="P115" i="3"/>
  <c r="P74" i="3"/>
  <c r="P31" i="3"/>
  <c r="P92" i="3"/>
  <c r="P47" i="3"/>
  <c r="P75" i="3"/>
  <c r="P90" i="3"/>
  <c r="P128" i="3"/>
  <c r="P63" i="3"/>
  <c r="P33" i="3"/>
  <c r="P79" i="3"/>
  <c r="P87" i="3"/>
  <c r="P48" i="3"/>
  <c r="P65" i="3"/>
  <c r="P41" i="3"/>
  <c r="P119" i="3"/>
  <c r="P32" i="3"/>
  <c r="P108" i="3"/>
  <c r="P61" i="3"/>
  <c r="P35" i="3"/>
  <c r="R38" i="3"/>
  <c r="P49" i="3"/>
  <c r="P70" i="3"/>
  <c r="P120" i="3"/>
  <c r="P85" i="3"/>
  <c r="P62" i="3"/>
  <c r="P67" i="3"/>
  <c r="P80" i="3"/>
  <c r="P111" i="3"/>
  <c r="P124" i="3"/>
  <c r="P91" i="3"/>
  <c r="P105" i="3"/>
  <c r="P60" i="3"/>
  <c r="P71" i="3"/>
  <c r="P44" i="3"/>
  <c r="P93" i="3"/>
  <c r="P58" i="3"/>
  <c r="O118" i="3"/>
  <c r="R118" i="3" s="1"/>
  <c r="M118" i="3"/>
  <c r="P118" i="3" s="1"/>
  <c r="O68" i="3"/>
  <c r="R68" i="3" s="1"/>
  <c r="M68" i="3"/>
  <c r="P68" i="3" s="1"/>
  <c r="L5" i="3"/>
  <c r="L4" i="3"/>
  <c r="L6" i="3"/>
  <c r="M6" i="3" s="1"/>
  <c r="U4" i="3"/>
  <c r="L8" i="3"/>
  <c r="M8" i="3" s="1"/>
  <c r="L9" i="3"/>
  <c r="M9" i="3" s="1"/>
  <c r="L7" i="3"/>
  <c r="M7" i="3" s="1"/>
  <c r="L10" i="3"/>
  <c r="M10" i="3" s="1"/>
  <c r="L11" i="3"/>
  <c r="M11" i="3" s="1"/>
  <c r="L12" i="3"/>
  <c r="M12" i="3" s="1"/>
  <c r="L13" i="3"/>
  <c r="M13" i="3" s="1"/>
  <c r="P125" i="3"/>
  <c r="P83" i="3"/>
  <c r="P86" i="3"/>
  <c r="P72" i="3"/>
  <c r="P117" i="3"/>
  <c r="P106" i="3"/>
  <c r="P66" i="3"/>
  <c r="P122" i="3"/>
  <c r="P52" i="3"/>
  <c r="P73" i="3"/>
  <c r="P53" i="3"/>
  <c r="P57" i="3"/>
  <c r="P36" i="3"/>
  <c r="P101" i="3"/>
  <c r="P123" i="3"/>
  <c r="P94" i="3"/>
  <c r="P76" i="3"/>
  <c r="P40" i="3"/>
  <c r="P56" i="3"/>
  <c r="R78" i="3"/>
  <c r="R128" i="3"/>
  <c r="P96" i="3"/>
  <c r="P89" i="3"/>
  <c r="P116" i="3"/>
  <c r="P88" i="3"/>
  <c r="R98" i="3"/>
  <c r="P98" i="3"/>
  <c r="P43" i="3"/>
  <c r="P29" i="3"/>
  <c r="P127" i="3"/>
  <c r="P112" i="3"/>
  <c r="P50" i="3"/>
  <c r="P107" i="3"/>
  <c r="P121" i="3"/>
  <c r="P97" i="3"/>
  <c r="P34" i="3"/>
  <c r="P81" i="3"/>
  <c r="R58" i="3"/>
  <c r="R88" i="3"/>
  <c r="S14" i="3"/>
  <c r="T14" i="3" s="1"/>
  <c r="G12" i="3"/>
  <c r="G30" i="3"/>
  <c r="R108" i="3"/>
  <c r="P42" i="3"/>
  <c r="P114" i="3"/>
  <c r="P54" i="3"/>
  <c r="P39" i="3"/>
  <c r="P64" i="3"/>
  <c r="P51" i="3"/>
  <c r="P113" i="3"/>
  <c r="P103" i="3"/>
  <c r="P104" i="3"/>
  <c r="P82" i="3"/>
  <c r="P99" i="3"/>
  <c r="P45" i="3"/>
  <c r="P84" i="3"/>
  <c r="P102" i="3"/>
  <c r="R48" i="3"/>
  <c r="P110" i="3"/>
  <c r="P78" i="3"/>
  <c r="P38" i="3"/>
  <c r="P37" i="3"/>
  <c r="G158" i="9" l="1"/>
  <c r="E160" i="9"/>
  <c r="F160" i="9" s="1"/>
  <c r="G109" i="9"/>
  <c r="G108" i="9"/>
  <c r="G53" i="9"/>
  <c r="F54" i="9"/>
  <c r="E55" i="9" s="1"/>
  <c r="E131" i="9"/>
  <c r="F131" i="9" s="1"/>
  <c r="G129" i="9"/>
  <c r="E82" i="9"/>
  <c r="F82" i="9" s="1"/>
  <c r="G80" i="9"/>
  <c r="G21" i="9"/>
  <c r="F22" i="9"/>
  <c r="E23" i="9" s="1"/>
  <c r="X128" i="8"/>
  <c r="Y128" i="8" s="1"/>
  <c r="U128" i="8"/>
  <c r="T128" i="8"/>
  <c r="W128" i="8" s="1"/>
  <c r="S128" i="8"/>
  <c r="V128" i="8" s="1"/>
  <c r="X38" i="8"/>
  <c r="Y38" i="8" s="1"/>
  <c r="U38" i="8"/>
  <c r="T38" i="8"/>
  <c r="W38" i="8" s="1"/>
  <c r="S38" i="8"/>
  <c r="V38" i="8" s="1"/>
  <c r="X98" i="8"/>
  <c r="Y98" i="8" s="1"/>
  <c r="U98" i="8"/>
  <c r="S98" i="8"/>
  <c r="V98" i="8" s="1"/>
  <c r="T98" i="8"/>
  <c r="W98" i="8" s="1"/>
  <c r="U88" i="8"/>
  <c r="T88" i="8"/>
  <c r="W88" i="8" s="1"/>
  <c r="S88" i="8"/>
  <c r="V88" i="8" s="1"/>
  <c r="X88" i="8"/>
  <c r="Y88" i="8" s="1"/>
  <c r="U15" i="8"/>
  <c r="V5" i="8"/>
  <c r="V16" i="8" s="1"/>
  <c r="U68" i="7"/>
  <c r="T68" i="7"/>
  <c r="W68" i="7" s="1"/>
  <c r="X68" i="7"/>
  <c r="Y68" i="7" s="1"/>
  <c r="S68" i="7"/>
  <c r="V68" i="7" s="1"/>
  <c r="S58" i="7"/>
  <c r="V58" i="7" s="1"/>
  <c r="U58" i="7"/>
  <c r="T58" i="7"/>
  <c r="W58" i="7" s="1"/>
  <c r="X58" i="7"/>
  <c r="Y58" i="7" s="1"/>
  <c r="U48" i="7"/>
  <c r="X48" i="7"/>
  <c r="Y48" i="7" s="1"/>
  <c r="T48" i="7"/>
  <c r="W48" i="7" s="1"/>
  <c r="S48" i="7"/>
  <c r="V48" i="7" s="1"/>
  <c r="U108" i="7"/>
  <c r="T108" i="7"/>
  <c r="W108" i="7" s="1"/>
  <c r="X108" i="7"/>
  <c r="Y108" i="7" s="1"/>
  <c r="S108" i="7"/>
  <c r="V108" i="7" s="1"/>
  <c r="R91" i="6"/>
  <c r="R47" i="6"/>
  <c r="P99" i="6"/>
  <c r="R119" i="6"/>
  <c r="P32" i="6"/>
  <c r="R104" i="6"/>
  <c r="X104" i="6" s="1"/>
  <c r="Y104" i="6" s="1"/>
  <c r="R108" i="6"/>
  <c r="R87" i="6"/>
  <c r="U87" i="6" s="1"/>
  <c r="R29" i="6"/>
  <c r="U29" i="6" s="1"/>
  <c r="P50" i="6"/>
  <c r="P104" i="6"/>
  <c r="P30" i="6"/>
  <c r="R81" i="6"/>
  <c r="U81" i="6" s="1"/>
  <c r="P43" i="6"/>
  <c r="P117" i="6"/>
  <c r="R78" i="6"/>
  <c r="U78" i="6" s="1"/>
  <c r="P45" i="6"/>
  <c r="R63" i="6"/>
  <c r="U63" i="6" s="1"/>
  <c r="P98" i="6"/>
  <c r="R97" i="6"/>
  <c r="T97" i="6" s="1"/>
  <c r="W97" i="6" s="1"/>
  <c r="R126" i="6"/>
  <c r="P33" i="6"/>
  <c r="P60" i="6"/>
  <c r="P65" i="6"/>
  <c r="R40" i="6"/>
  <c r="U40" i="6" s="1"/>
  <c r="R98" i="6"/>
  <c r="L6" i="6"/>
  <c r="M6" i="6" s="1"/>
  <c r="L5" i="6"/>
  <c r="L8" i="6"/>
  <c r="M8" i="6" s="1"/>
  <c r="L7" i="6"/>
  <c r="M7" i="6" s="1"/>
  <c r="U4" i="6"/>
  <c r="L4" i="6"/>
  <c r="L9" i="6"/>
  <c r="M9" i="6" s="1"/>
  <c r="Q125" i="6"/>
  <c r="L10" i="6"/>
  <c r="M10" i="6" s="1"/>
  <c r="Q127" i="6"/>
  <c r="Q55" i="6"/>
  <c r="Q124" i="6"/>
  <c r="Q49" i="6"/>
  <c r="Q63" i="6"/>
  <c r="Q87" i="6"/>
  <c r="Q108" i="6"/>
  <c r="L11" i="6"/>
  <c r="M11" i="6" s="1"/>
  <c r="Q92" i="6"/>
  <c r="Q112" i="6"/>
  <c r="Q51" i="6"/>
  <c r="Q117" i="6"/>
  <c r="Q95" i="6"/>
  <c r="Q60" i="6"/>
  <c r="Q88" i="6"/>
  <c r="Q35" i="6"/>
  <c r="Q106" i="6"/>
  <c r="Q58" i="6"/>
  <c r="Q84" i="6"/>
  <c r="Q116" i="6"/>
  <c r="Q52" i="6"/>
  <c r="Q70" i="6"/>
  <c r="Q104" i="6"/>
  <c r="Q31" i="6"/>
  <c r="Q103" i="6"/>
  <c r="Q105" i="6"/>
  <c r="Q82" i="6"/>
  <c r="Q66" i="6"/>
  <c r="Q57" i="6"/>
  <c r="Q86" i="6"/>
  <c r="Q43" i="6"/>
  <c r="Q77" i="6"/>
  <c r="Q46" i="6"/>
  <c r="Q56" i="6"/>
  <c r="Q111" i="6"/>
  <c r="Q36" i="6"/>
  <c r="Q115" i="6"/>
  <c r="Q110" i="6"/>
  <c r="Q45" i="6"/>
  <c r="Q48" i="6"/>
  <c r="Q71" i="6"/>
  <c r="Q101" i="6"/>
  <c r="Q90" i="6"/>
  <c r="Q62" i="6"/>
  <c r="Q94" i="6"/>
  <c r="Q96" i="6"/>
  <c r="Q69" i="6"/>
  <c r="Q44" i="6"/>
  <c r="Q107" i="6"/>
  <c r="Q91" i="6"/>
  <c r="S91" i="6" s="1"/>
  <c r="V91" i="6" s="1"/>
  <c r="Q73" i="6"/>
  <c r="Q113" i="6"/>
  <c r="Q109" i="6"/>
  <c r="Q85" i="6"/>
  <c r="Q102" i="6"/>
  <c r="Q61" i="6"/>
  <c r="Q50" i="6"/>
  <c r="Q37" i="6"/>
  <c r="Q121" i="6"/>
  <c r="Q78" i="6"/>
  <c r="Q98" i="6"/>
  <c r="Q42" i="6"/>
  <c r="Q53" i="6"/>
  <c r="Q100" i="6"/>
  <c r="Q93" i="6"/>
  <c r="Q33" i="6"/>
  <c r="Q119" i="6"/>
  <c r="S119" i="6" s="1"/>
  <c r="V119" i="6" s="1"/>
  <c r="Q47" i="6"/>
  <c r="S47" i="6" s="1"/>
  <c r="V47" i="6" s="1"/>
  <c r="Q126" i="6"/>
  <c r="Q76" i="6"/>
  <c r="Q89" i="6"/>
  <c r="Q54" i="6"/>
  <c r="Q68" i="6"/>
  <c r="Q30" i="6"/>
  <c r="Q79" i="6"/>
  <c r="Q122" i="6"/>
  <c r="Q99" i="6"/>
  <c r="Q72" i="6"/>
  <c r="Q34" i="6"/>
  <c r="Q81" i="6"/>
  <c r="Q123" i="6"/>
  <c r="Q41" i="6"/>
  <c r="Q40" i="6"/>
  <c r="S40" i="6" s="1"/>
  <c r="V40" i="6" s="1"/>
  <c r="Q74" i="6"/>
  <c r="Q67" i="6"/>
  <c r="Q39" i="6"/>
  <c r="Q118" i="6"/>
  <c r="Q59" i="6"/>
  <c r="Q32" i="6"/>
  <c r="Q128" i="6"/>
  <c r="Q80" i="6"/>
  <c r="Q38" i="6"/>
  <c r="Q29" i="6"/>
  <c r="Q64" i="6"/>
  <c r="Q114" i="6"/>
  <c r="Q97" i="6"/>
  <c r="Q83" i="6"/>
  <c r="Q65" i="6"/>
  <c r="Q120" i="6"/>
  <c r="Q75" i="6"/>
  <c r="L12" i="6"/>
  <c r="M12" i="6" s="1"/>
  <c r="R67" i="6"/>
  <c r="P77" i="6"/>
  <c r="R96" i="6"/>
  <c r="P37" i="6"/>
  <c r="R86" i="6"/>
  <c r="R106" i="6"/>
  <c r="R77" i="6"/>
  <c r="P126" i="6"/>
  <c r="L13" i="6"/>
  <c r="M13" i="6" s="1"/>
  <c r="P67" i="6"/>
  <c r="R45" i="6"/>
  <c r="P48" i="6"/>
  <c r="P68" i="6"/>
  <c r="R70" i="6"/>
  <c r="P38" i="6"/>
  <c r="P121" i="6"/>
  <c r="R39" i="6"/>
  <c r="P94" i="6"/>
  <c r="P58" i="6"/>
  <c r="P101" i="6"/>
  <c r="R83" i="6"/>
  <c r="L14" i="6"/>
  <c r="M14" i="6" s="1"/>
  <c r="P71" i="6"/>
  <c r="R55" i="6"/>
  <c r="P51" i="6"/>
  <c r="R99" i="6"/>
  <c r="P57" i="6"/>
  <c r="R49" i="6"/>
  <c r="P81" i="6"/>
  <c r="U91" i="6"/>
  <c r="U47" i="6"/>
  <c r="P120" i="6"/>
  <c r="R89" i="6"/>
  <c r="P102" i="6"/>
  <c r="P112" i="6"/>
  <c r="P111" i="6"/>
  <c r="R72" i="6"/>
  <c r="P86" i="6"/>
  <c r="R120" i="6"/>
  <c r="P128" i="6"/>
  <c r="P63" i="6"/>
  <c r="P118" i="6"/>
  <c r="P44" i="6"/>
  <c r="P106" i="6"/>
  <c r="P83" i="6"/>
  <c r="R61" i="6"/>
  <c r="R73" i="6"/>
  <c r="P49" i="6"/>
  <c r="R95" i="6"/>
  <c r="R41" i="6"/>
  <c r="P125" i="6"/>
  <c r="P90" i="6"/>
  <c r="R74" i="6"/>
  <c r="P80" i="6"/>
  <c r="P107" i="6"/>
  <c r="R123" i="6"/>
  <c r="P35" i="6"/>
  <c r="R90" i="6"/>
  <c r="R33" i="6"/>
  <c r="P29" i="6"/>
  <c r="R116" i="6"/>
  <c r="P87" i="6"/>
  <c r="R103" i="6"/>
  <c r="R111" i="6"/>
  <c r="R79" i="6"/>
  <c r="R57" i="6"/>
  <c r="P119" i="6"/>
  <c r="R31" i="6"/>
  <c r="P85" i="6"/>
  <c r="R42" i="6"/>
  <c r="R107" i="6"/>
  <c r="R115" i="6"/>
  <c r="R65" i="6"/>
  <c r="R105" i="6"/>
  <c r="R82" i="6"/>
  <c r="R50" i="6"/>
  <c r="R125" i="6"/>
  <c r="P110" i="6"/>
  <c r="R60" i="6"/>
  <c r="P115" i="6"/>
  <c r="R112" i="6"/>
  <c r="R110" i="6"/>
  <c r="P46" i="6"/>
  <c r="P61" i="6"/>
  <c r="R76" i="6"/>
  <c r="R71" i="6"/>
  <c r="R101" i="6"/>
  <c r="R94" i="6"/>
  <c r="R59" i="6"/>
  <c r="P54" i="6"/>
  <c r="P91" i="6"/>
  <c r="T91" i="6" s="1"/>
  <c r="W91" i="6" s="1"/>
  <c r="R51" i="6"/>
  <c r="P127" i="6"/>
  <c r="P89" i="6"/>
  <c r="R102" i="6"/>
  <c r="P116" i="6"/>
  <c r="P36" i="6"/>
  <c r="R127" i="6"/>
  <c r="P53" i="6"/>
  <c r="R122" i="6"/>
  <c r="P105" i="6"/>
  <c r="R54" i="6"/>
  <c r="R100" i="6"/>
  <c r="R58" i="6"/>
  <c r="R121" i="6"/>
  <c r="P79" i="6"/>
  <c r="R80" i="6"/>
  <c r="P41" i="6"/>
  <c r="P66" i="6"/>
  <c r="P64" i="6"/>
  <c r="R44" i="6"/>
  <c r="R48" i="6"/>
  <c r="R75" i="6"/>
  <c r="R124" i="6"/>
  <c r="U108" i="6"/>
  <c r="U119" i="6"/>
  <c r="R64" i="6"/>
  <c r="R52" i="6"/>
  <c r="P59" i="6"/>
  <c r="P122" i="6"/>
  <c r="P56" i="6"/>
  <c r="R69" i="6"/>
  <c r="P34" i="6"/>
  <c r="R128" i="6"/>
  <c r="P72" i="6"/>
  <c r="P39" i="6"/>
  <c r="P55" i="6"/>
  <c r="P82" i="6"/>
  <c r="P47" i="6"/>
  <c r="R68" i="6"/>
  <c r="P92" i="6"/>
  <c r="P75" i="6"/>
  <c r="R113" i="6"/>
  <c r="P73" i="6"/>
  <c r="P93" i="6"/>
  <c r="R34" i="6"/>
  <c r="P74" i="6"/>
  <c r="P124" i="6"/>
  <c r="P52" i="6"/>
  <c r="R84" i="6"/>
  <c r="R118" i="6"/>
  <c r="R46" i="6"/>
  <c r="P123" i="6"/>
  <c r="R30" i="6"/>
  <c r="P100" i="6"/>
  <c r="R53" i="6"/>
  <c r="R92" i="6"/>
  <c r="R114" i="6"/>
  <c r="R35" i="6"/>
  <c r="P42" i="6"/>
  <c r="P113" i="6"/>
  <c r="R117" i="6"/>
  <c r="R43" i="6"/>
  <c r="R32" i="6"/>
  <c r="P108" i="6"/>
  <c r="P70" i="6"/>
  <c r="R93" i="6"/>
  <c r="R38" i="6"/>
  <c r="R37" i="6"/>
  <c r="R88" i="6"/>
  <c r="R109" i="6"/>
  <c r="R62" i="6"/>
  <c r="P95" i="6"/>
  <c r="P103" i="6"/>
  <c r="P109" i="6"/>
  <c r="R36" i="6"/>
  <c r="P84" i="6"/>
  <c r="P31" i="6"/>
  <c r="P69" i="6"/>
  <c r="R56" i="6"/>
  <c r="P96" i="6"/>
  <c r="P62" i="6"/>
  <c r="P40" i="6"/>
  <c r="R85" i="6"/>
  <c r="R66" i="6"/>
  <c r="P76" i="6"/>
  <c r="T38" i="3"/>
  <c r="W38" i="3" s="1"/>
  <c r="T98" i="3"/>
  <c r="W98" i="3" s="1"/>
  <c r="T118" i="3"/>
  <c r="W118" i="3" s="1"/>
  <c r="T128" i="3"/>
  <c r="W128" i="3" s="1"/>
  <c r="T108" i="3"/>
  <c r="W108" i="3" s="1"/>
  <c r="T88" i="3"/>
  <c r="W88" i="3" s="1"/>
  <c r="T58" i="3"/>
  <c r="W58" i="3" s="1"/>
  <c r="T68" i="3"/>
  <c r="W68" i="3" s="1"/>
  <c r="T78" i="3"/>
  <c r="W78" i="3" s="1"/>
  <c r="T48" i="3"/>
  <c r="W48" i="3" s="1"/>
  <c r="U38" i="3"/>
  <c r="O125" i="3"/>
  <c r="R125" i="3" s="1"/>
  <c r="T125" i="3" s="1"/>
  <c r="W125" i="3" s="1"/>
  <c r="O115" i="3"/>
  <c r="R115" i="3" s="1"/>
  <c r="O75" i="3"/>
  <c r="R75" i="3" s="1"/>
  <c r="T75" i="3" s="1"/>
  <c r="W75" i="3" s="1"/>
  <c r="O105" i="3"/>
  <c r="R105" i="3" s="1"/>
  <c r="T105" i="3" s="1"/>
  <c r="W105" i="3" s="1"/>
  <c r="O55" i="3"/>
  <c r="R55" i="3" s="1"/>
  <c r="T55" i="3" s="1"/>
  <c r="W55" i="3" s="1"/>
  <c r="O35" i="3"/>
  <c r="R35" i="3" s="1"/>
  <c r="T35" i="3" s="1"/>
  <c r="W35" i="3" s="1"/>
  <c r="O95" i="3"/>
  <c r="R95" i="3" s="1"/>
  <c r="T95" i="3" s="1"/>
  <c r="W95" i="3" s="1"/>
  <c r="O65" i="3"/>
  <c r="R65" i="3" s="1"/>
  <c r="T65" i="3" s="1"/>
  <c r="W65" i="3" s="1"/>
  <c r="O45" i="3"/>
  <c r="R45" i="3" s="1"/>
  <c r="T45" i="3" s="1"/>
  <c r="W45" i="3" s="1"/>
  <c r="O85" i="3"/>
  <c r="R85" i="3" s="1"/>
  <c r="T85" i="3" s="1"/>
  <c r="W85" i="3" s="1"/>
  <c r="O49" i="3"/>
  <c r="R49" i="3" s="1"/>
  <c r="T49" i="3" s="1"/>
  <c r="W49" i="3" s="1"/>
  <c r="O79" i="3"/>
  <c r="R79" i="3" s="1"/>
  <c r="T79" i="3" s="1"/>
  <c r="W79" i="3" s="1"/>
  <c r="O89" i="3"/>
  <c r="R89" i="3" s="1"/>
  <c r="T89" i="3" s="1"/>
  <c r="W89" i="3" s="1"/>
  <c r="O69" i="3"/>
  <c r="R69" i="3" s="1"/>
  <c r="T69" i="3" s="1"/>
  <c r="W69" i="3" s="1"/>
  <c r="O29" i="3"/>
  <c r="R29" i="3" s="1"/>
  <c r="O59" i="3"/>
  <c r="R59" i="3" s="1"/>
  <c r="T59" i="3" s="1"/>
  <c r="W59" i="3" s="1"/>
  <c r="O99" i="3"/>
  <c r="R99" i="3" s="1"/>
  <c r="T99" i="3" s="1"/>
  <c r="W99" i="3" s="1"/>
  <c r="O119" i="3"/>
  <c r="R119" i="3" s="1"/>
  <c r="O39" i="3"/>
  <c r="R39" i="3" s="1"/>
  <c r="O109" i="3"/>
  <c r="R109" i="3" s="1"/>
  <c r="T109" i="3" s="1"/>
  <c r="W109" i="3" s="1"/>
  <c r="O100" i="3"/>
  <c r="R100" i="3" s="1"/>
  <c r="T100" i="3" s="1"/>
  <c r="W100" i="3" s="1"/>
  <c r="O30" i="3"/>
  <c r="R30" i="3" s="1"/>
  <c r="T30" i="3" s="1"/>
  <c r="W30" i="3" s="1"/>
  <c r="O80" i="3"/>
  <c r="R80" i="3" s="1"/>
  <c r="T80" i="3" s="1"/>
  <c r="W80" i="3" s="1"/>
  <c r="O120" i="3"/>
  <c r="R120" i="3" s="1"/>
  <c r="T120" i="3" s="1"/>
  <c r="W120" i="3" s="1"/>
  <c r="O50" i="3"/>
  <c r="R50" i="3" s="1"/>
  <c r="T50" i="3" s="1"/>
  <c r="W50" i="3" s="1"/>
  <c r="O70" i="3"/>
  <c r="R70" i="3" s="1"/>
  <c r="T70" i="3" s="1"/>
  <c r="W70" i="3" s="1"/>
  <c r="O110" i="3"/>
  <c r="R110" i="3" s="1"/>
  <c r="O60" i="3"/>
  <c r="R60" i="3" s="1"/>
  <c r="T60" i="3" s="1"/>
  <c r="W60" i="3" s="1"/>
  <c r="O90" i="3"/>
  <c r="R90" i="3" s="1"/>
  <c r="T90" i="3" s="1"/>
  <c r="W90" i="3" s="1"/>
  <c r="O40" i="3"/>
  <c r="R40" i="3" s="1"/>
  <c r="T40" i="3" s="1"/>
  <c r="W40" i="3" s="1"/>
  <c r="O83" i="3"/>
  <c r="R83" i="3" s="1"/>
  <c r="T83" i="3" s="1"/>
  <c r="W83" i="3" s="1"/>
  <c r="O73" i="3"/>
  <c r="R73" i="3" s="1"/>
  <c r="T73" i="3" s="1"/>
  <c r="W73" i="3" s="1"/>
  <c r="O53" i="3"/>
  <c r="R53" i="3" s="1"/>
  <c r="T53" i="3" s="1"/>
  <c r="W53" i="3" s="1"/>
  <c r="O103" i="3"/>
  <c r="R103" i="3" s="1"/>
  <c r="O63" i="3"/>
  <c r="R63" i="3" s="1"/>
  <c r="T63" i="3" s="1"/>
  <c r="W63" i="3" s="1"/>
  <c r="O113" i="3"/>
  <c r="R113" i="3" s="1"/>
  <c r="T113" i="3" s="1"/>
  <c r="W113" i="3" s="1"/>
  <c r="O93" i="3"/>
  <c r="R93" i="3" s="1"/>
  <c r="T93" i="3" s="1"/>
  <c r="W93" i="3" s="1"/>
  <c r="O123" i="3"/>
  <c r="R123" i="3" s="1"/>
  <c r="T123" i="3" s="1"/>
  <c r="W123" i="3" s="1"/>
  <c r="O43" i="3"/>
  <c r="R43" i="3" s="1"/>
  <c r="T43" i="3" s="1"/>
  <c r="W43" i="3" s="1"/>
  <c r="O33" i="3"/>
  <c r="R33" i="3" s="1"/>
  <c r="T33" i="3" s="1"/>
  <c r="W33" i="3" s="1"/>
  <c r="O101" i="3"/>
  <c r="R101" i="3" s="1"/>
  <c r="T101" i="3" s="1"/>
  <c r="W101" i="3" s="1"/>
  <c r="O51" i="3"/>
  <c r="R51" i="3" s="1"/>
  <c r="T51" i="3" s="1"/>
  <c r="W51" i="3" s="1"/>
  <c r="O121" i="3"/>
  <c r="R121" i="3" s="1"/>
  <c r="T121" i="3" s="1"/>
  <c r="W121" i="3" s="1"/>
  <c r="O71" i="3"/>
  <c r="R71" i="3" s="1"/>
  <c r="T71" i="3" s="1"/>
  <c r="W71" i="3" s="1"/>
  <c r="O111" i="3"/>
  <c r="R111" i="3" s="1"/>
  <c r="T111" i="3" s="1"/>
  <c r="W111" i="3" s="1"/>
  <c r="O91" i="3"/>
  <c r="R91" i="3" s="1"/>
  <c r="T91" i="3" s="1"/>
  <c r="W91" i="3" s="1"/>
  <c r="O61" i="3"/>
  <c r="R61" i="3" s="1"/>
  <c r="T61" i="3" s="1"/>
  <c r="W61" i="3" s="1"/>
  <c r="O41" i="3"/>
  <c r="R41" i="3" s="1"/>
  <c r="T41" i="3" s="1"/>
  <c r="W41" i="3" s="1"/>
  <c r="O81" i="3"/>
  <c r="R81" i="3" s="1"/>
  <c r="T81" i="3" s="1"/>
  <c r="W81" i="3" s="1"/>
  <c r="O31" i="3"/>
  <c r="R31" i="3" s="1"/>
  <c r="T31" i="3" s="1"/>
  <c r="W31" i="3" s="1"/>
  <c r="O44" i="3"/>
  <c r="R44" i="3" s="1"/>
  <c r="T44" i="3" s="1"/>
  <c r="W44" i="3" s="1"/>
  <c r="O64" i="3"/>
  <c r="R64" i="3" s="1"/>
  <c r="T64" i="3" s="1"/>
  <c r="W64" i="3" s="1"/>
  <c r="O124" i="3"/>
  <c r="R124" i="3" s="1"/>
  <c r="T124" i="3" s="1"/>
  <c r="W124" i="3" s="1"/>
  <c r="O54" i="3"/>
  <c r="R54" i="3" s="1"/>
  <c r="T54" i="3" s="1"/>
  <c r="W54" i="3" s="1"/>
  <c r="O94" i="3"/>
  <c r="R94" i="3" s="1"/>
  <c r="T94" i="3" s="1"/>
  <c r="W94" i="3" s="1"/>
  <c r="O104" i="3"/>
  <c r="R104" i="3" s="1"/>
  <c r="T104" i="3" s="1"/>
  <c r="W104" i="3" s="1"/>
  <c r="O114" i="3"/>
  <c r="R114" i="3" s="1"/>
  <c r="T114" i="3" s="1"/>
  <c r="W114" i="3" s="1"/>
  <c r="O34" i="3"/>
  <c r="R34" i="3" s="1"/>
  <c r="O84" i="3"/>
  <c r="R84" i="3" s="1"/>
  <c r="O74" i="3"/>
  <c r="R74" i="3" s="1"/>
  <c r="T74" i="3" s="1"/>
  <c r="W74" i="3" s="1"/>
  <c r="O112" i="3"/>
  <c r="R112" i="3" s="1"/>
  <c r="T112" i="3" s="1"/>
  <c r="W112" i="3" s="1"/>
  <c r="O72" i="3"/>
  <c r="R72" i="3" s="1"/>
  <c r="T72" i="3" s="1"/>
  <c r="W72" i="3" s="1"/>
  <c r="O92" i="3"/>
  <c r="R92" i="3" s="1"/>
  <c r="T92" i="3" s="1"/>
  <c r="W92" i="3" s="1"/>
  <c r="O82" i="3"/>
  <c r="R82" i="3" s="1"/>
  <c r="T82" i="3" s="1"/>
  <c r="W82" i="3" s="1"/>
  <c r="O102" i="3"/>
  <c r="R102" i="3" s="1"/>
  <c r="O42" i="3"/>
  <c r="R42" i="3" s="1"/>
  <c r="O62" i="3"/>
  <c r="R62" i="3" s="1"/>
  <c r="O52" i="3"/>
  <c r="R52" i="3" s="1"/>
  <c r="T52" i="3" s="1"/>
  <c r="W52" i="3" s="1"/>
  <c r="O122" i="3"/>
  <c r="R122" i="3" s="1"/>
  <c r="T122" i="3" s="1"/>
  <c r="W122" i="3" s="1"/>
  <c r="O32" i="3"/>
  <c r="R32" i="3" s="1"/>
  <c r="T32" i="3" s="1"/>
  <c r="W32" i="3" s="1"/>
  <c r="O66" i="3"/>
  <c r="R66" i="3" s="1"/>
  <c r="T66" i="3" s="1"/>
  <c r="W66" i="3" s="1"/>
  <c r="O76" i="3"/>
  <c r="R76" i="3" s="1"/>
  <c r="T76" i="3" s="1"/>
  <c r="W76" i="3" s="1"/>
  <c r="O116" i="3"/>
  <c r="R116" i="3" s="1"/>
  <c r="O126" i="3"/>
  <c r="R126" i="3" s="1"/>
  <c r="O86" i="3"/>
  <c r="R86" i="3" s="1"/>
  <c r="O96" i="3"/>
  <c r="R96" i="3" s="1"/>
  <c r="T96" i="3" s="1"/>
  <c r="W96" i="3" s="1"/>
  <c r="O46" i="3"/>
  <c r="R46" i="3" s="1"/>
  <c r="T46" i="3" s="1"/>
  <c r="W46" i="3" s="1"/>
  <c r="O36" i="3"/>
  <c r="R36" i="3" s="1"/>
  <c r="T36" i="3" s="1"/>
  <c r="W36" i="3" s="1"/>
  <c r="O56" i="3"/>
  <c r="R56" i="3" s="1"/>
  <c r="T56" i="3" s="1"/>
  <c r="W56" i="3" s="1"/>
  <c r="O106" i="3"/>
  <c r="R106" i="3" s="1"/>
  <c r="T106" i="3" s="1"/>
  <c r="W106" i="3" s="1"/>
  <c r="O87" i="3"/>
  <c r="R87" i="3" s="1"/>
  <c r="T87" i="3" s="1"/>
  <c r="W87" i="3" s="1"/>
  <c r="O37" i="3"/>
  <c r="R37" i="3" s="1"/>
  <c r="N91" i="3"/>
  <c r="Q91" i="3" s="1"/>
  <c r="N41" i="3"/>
  <c r="Q41" i="3" s="1"/>
  <c r="N96" i="3"/>
  <c r="Q96" i="3" s="1"/>
  <c r="N93" i="3"/>
  <c r="Q93" i="3" s="1"/>
  <c r="N95" i="3"/>
  <c r="Q95" i="3" s="1"/>
  <c r="N69" i="3"/>
  <c r="Q69" i="3" s="1"/>
  <c r="N108" i="3"/>
  <c r="Q108" i="3" s="1"/>
  <c r="X108" i="3" s="1"/>
  <c r="Y108" i="3" s="1"/>
  <c r="N48" i="3"/>
  <c r="Q48" i="3" s="1"/>
  <c r="X48" i="3" s="1"/>
  <c r="Y48" i="3" s="1"/>
  <c r="N52" i="3"/>
  <c r="Q52" i="3" s="1"/>
  <c r="N38" i="3"/>
  <c r="Q38" i="3" s="1"/>
  <c r="X38" i="3" s="1"/>
  <c r="Y38" i="3" s="1"/>
  <c r="N40" i="3"/>
  <c r="Q40" i="3" s="1"/>
  <c r="N62" i="3"/>
  <c r="Q62" i="3" s="1"/>
  <c r="O57" i="3"/>
  <c r="R57" i="3" s="1"/>
  <c r="T57" i="3" s="1"/>
  <c r="W57" i="3" s="1"/>
  <c r="O107" i="3"/>
  <c r="R107" i="3" s="1"/>
  <c r="T107" i="3" s="1"/>
  <c r="W107" i="3" s="1"/>
  <c r="O77" i="3"/>
  <c r="R77" i="3" s="1"/>
  <c r="T77" i="3" s="1"/>
  <c r="W77" i="3" s="1"/>
  <c r="N114" i="3"/>
  <c r="Q114" i="3" s="1"/>
  <c r="N121" i="3"/>
  <c r="Q121" i="3" s="1"/>
  <c r="N111" i="3"/>
  <c r="Q111" i="3" s="1"/>
  <c r="N49" i="3"/>
  <c r="Q49" i="3" s="1"/>
  <c r="N68" i="3"/>
  <c r="Q68" i="3" s="1"/>
  <c r="X68" i="3" s="1"/>
  <c r="Y68" i="3" s="1"/>
  <c r="N39" i="3"/>
  <c r="Q39" i="3" s="1"/>
  <c r="N71" i="3"/>
  <c r="Q71" i="3" s="1"/>
  <c r="N100" i="3"/>
  <c r="Q100" i="3" s="1"/>
  <c r="N51" i="3"/>
  <c r="Q51" i="3" s="1"/>
  <c r="N125" i="3"/>
  <c r="Q125" i="3" s="1"/>
  <c r="N88" i="3"/>
  <c r="Q88" i="3" s="1"/>
  <c r="X88" i="3" s="1"/>
  <c r="Y88" i="3" s="1"/>
  <c r="N56" i="3"/>
  <c r="Q56" i="3" s="1"/>
  <c r="N92" i="3"/>
  <c r="Q92" i="3" s="1"/>
  <c r="N53" i="3"/>
  <c r="Q53" i="3" s="1"/>
  <c r="N126" i="3"/>
  <c r="Q126" i="3" s="1"/>
  <c r="N78" i="3"/>
  <c r="Q78" i="3" s="1"/>
  <c r="X78" i="3" s="1"/>
  <c r="Y78" i="3" s="1"/>
  <c r="O47" i="3"/>
  <c r="R47" i="3" s="1"/>
  <c r="N98" i="3"/>
  <c r="Q98" i="3" s="1"/>
  <c r="X98" i="3" s="1"/>
  <c r="Y98" i="3" s="1"/>
  <c r="N105" i="3"/>
  <c r="Q105" i="3" s="1"/>
  <c r="N32" i="3"/>
  <c r="Q32" i="3" s="1"/>
  <c r="N123" i="3"/>
  <c r="Q123" i="3" s="1"/>
  <c r="X123" i="3" s="1"/>
  <c r="Y123" i="3" s="1"/>
  <c r="N61" i="3"/>
  <c r="Q61" i="3" s="1"/>
  <c r="N34" i="3"/>
  <c r="Q34" i="3" s="1"/>
  <c r="N128" i="3"/>
  <c r="Q128" i="3" s="1"/>
  <c r="X128" i="3" s="1"/>
  <c r="Y128" i="3" s="1"/>
  <c r="N54" i="3"/>
  <c r="Q54" i="3" s="1"/>
  <c r="N43" i="3"/>
  <c r="Q43" i="3" s="1"/>
  <c r="N118" i="3"/>
  <c r="Q118" i="3" s="1"/>
  <c r="X118" i="3" s="1"/>
  <c r="Y118" i="3" s="1"/>
  <c r="N60" i="3"/>
  <c r="Q60" i="3" s="1"/>
  <c r="N116" i="3"/>
  <c r="Q116" i="3" s="1"/>
  <c r="N30" i="3"/>
  <c r="Q30" i="3" s="1"/>
  <c r="N65" i="3"/>
  <c r="Q65" i="3" s="1"/>
  <c r="N42" i="3"/>
  <c r="Q42" i="3" s="1"/>
  <c r="N80" i="3"/>
  <c r="Q80" i="3" s="1"/>
  <c r="N36" i="3"/>
  <c r="Q36" i="3" s="1"/>
  <c r="N45" i="3"/>
  <c r="Q45" i="3" s="1"/>
  <c r="N117" i="3"/>
  <c r="Q117" i="3" s="1"/>
  <c r="N119" i="3"/>
  <c r="Q119" i="3" s="1"/>
  <c r="N37" i="3"/>
  <c r="Q37" i="3" s="1"/>
  <c r="N66" i="3"/>
  <c r="Q66" i="3" s="1"/>
  <c r="N122" i="3"/>
  <c r="Q122" i="3" s="1"/>
  <c r="N67" i="3"/>
  <c r="Q67" i="3" s="1"/>
  <c r="N77" i="3"/>
  <c r="Q77" i="3" s="1"/>
  <c r="N74" i="3"/>
  <c r="Q74" i="3" s="1"/>
  <c r="X74" i="3" s="1"/>
  <c r="Y74" i="3" s="1"/>
  <c r="N90" i="3"/>
  <c r="Q90" i="3" s="1"/>
  <c r="N46" i="3"/>
  <c r="Q46" i="3" s="1"/>
  <c r="N109" i="3"/>
  <c r="Q109" i="3" s="1"/>
  <c r="N73" i="3"/>
  <c r="Q73" i="3" s="1"/>
  <c r="X73" i="3" s="1"/>
  <c r="Y73" i="3" s="1"/>
  <c r="N86" i="3"/>
  <c r="Q86" i="3" s="1"/>
  <c r="N110" i="3"/>
  <c r="Q110" i="3" s="1"/>
  <c r="N70" i="3"/>
  <c r="Q70" i="3" s="1"/>
  <c r="N64" i="3"/>
  <c r="Q64" i="3" s="1"/>
  <c r="X64" i="3" s="1"/>
  <c r="Y64" i="3" s="1"/>
  <c r="N44" i="3"/>
  <c r="Q44" i="3" s="1"/>
  <c r="N89" i="3"/>
  <c r="Q89" i="3" s="1"/>
  <c r="N127" i="3"/>
  <c r="Q127" i="3" s="1"/>
  <c r="N82" i="3"/>
  <c r="Q82" i="3" s="1"/>
  <c r="N103" i="3"/>
  <c r="Q103" i="3" s="1"/>
  <c r="N94" i="3"/>
  <c r="Q94" i="3" s="1"/>
  <c r="N124" i="3"/>
  <c r="Q124" i="3" s="1"/>
  <c r="N50" i="3"/>
  <c r="Q50" i="3" s="1"/>
  <c r="O97" i="3"/>
  <c r="R97" i="3" s="1"/>
  <c r="T97" i="3" s="1"/>
  <c r="W97" i="3" s="1"/>
  <c r="N113" i="3"/>
  <c r="Q113" i="3" s="1"/>
  <c r="N120" i="3"/>
  <c r="Q120" i="3" s="1"/>
  <c r="O67" i="3"/>
  <c r="R67" i="3" s="1"/>
  <c r="T67" i="3" s="1"/>
  <c r="W67" i="3" s="1"/>
  <c r="N97" i="3"/>
  <c r="Q97" i="3" s="1"/>
  <c r="N31" i="3"/>
  <c r="Q31" i="3" s="1"/>
  <c r="X31" i="3" s="1"/>
  <c r="Y31" i="3" s="1"/>
  <c r="N107" i="3"/>
  <c r="Q107" i="3" s="1"/>
  <c r="N75" i="3"/>
  <c r="Q75" i="3" s="1"/>
  <c r="N63" i="3"/>
  <c r="Q63" i="3" s="1"/>
  <c r="N76" i="3"/>
  <c r="Q76" i="3" s="1"/>
  <c r="N29" i="3"/>
  <c r="Q29" i="3" s="1"/>
  <c r="N102" i="3"/>
  <c r="Q102" i="3" s="1"/>
  <c r="N101" i="3"/>
  <c r="Q101" i="3" s="1"/>
  <c r="N84" i="3"/>
  <c r="Q84" i="3" s="1"/>
  <c r="N81" i="3"/>
  <c r="Q81" i="3" s="1"/>
  <c r="N57" i="3"/>
  <c r="Q57" i="3" s="1"/>
  <c r="N112" i="3"/>
  <c r="Q112" i="3" s="1"/>
  <c r="O127" i="3"/>
  <c r="R127" i="3" s="1"/>
  <c r="T127" i="3" s="1"/>
  <c r="W127" i="3" s="1"/>
  <c r="N104" i="3"/>
  <c r="Q104" i="3" s="1"/>
  <c r="N58" i="3"/>
  <c r="Q58" i="3" s="1"/>
  <c r="X58" i="3" s="1"/>
  <c r="Y58" i="3" s="1"/>
  <c r="N47" i="3"/>
  <c r="Q47" i="3" s="1"/>
  <c r="N99" i="3"/>
  <c r="Q99" i="3" s="1"/>
  <c r="N55" i="3"/>
  <c r="Q55" i="3" s="1"/>
  <c r="N72" i="3"/>
  <c r="Q72" i="3" s="1"/>
  <c r="N35" i="3"/>
  <c r="Q35" i="3" s="1"/>
  <c r="N33" i="3"/>
  <c r="Q33" i="3" s="1"/>
  <c r="N115" i="3"/>
  <c r="Q115" i="3" s="1"/>
  <c r="N59" i="3"/>
  <c r="Q59" i="3" s="1"/>
  <c r="N87" i="3"/>
  <c r="Q87" i="3" s="1"/>
  <c r="N79" i="3"/>
  <c r="Q79" i="3" s="1"/>
  <c r="O117" i="3"/>
  <c r="R117" i="3" s="1"/>
  <c r="T117" i="3" s="1"/>
  <c r="W117" i="3" s="1"/>
  <c r="N85" i="3"/>
  <c r="Q85" i="3" s="1"/>
  <c r="N106" i="3"/>
  <c r="Q106" i="3" s="1"/>
  <c r="N83" i="3"/>
  <c r="Q83" i="3" s="1"/>
  <c r="U83" i="3"/>
  <c r="U118" i="3"/>
  <c r="M5" i="3"/>
  <c r="M16" i="3" s="1"/>
  <c r="L15" i="3"/>
  <c r="U48" i="3"/>
  <c r="U88" i="3"/>
  <c r="U58" i="3"/>
  <c r="U108" i="3"/>
  <c r="U128" i="3"/>
  <c r="T15" i="3"/>
  <c r="U78" i="3"/>
  <c r="U98" i="3"/>
  <c r="U68" i="3"/>
  <c r="X101" i="3" l="1"/>
  <c r="Y101" i="3" s="1"/>
  <c r="C99" i="9"/>
  <c r="C71" i="9"/>
  <c r="C81" i="9"/>
  <c r="C96" i="9"/>
  <c r="C78" i="9"/>
  <c r="C75" i="9"/>
  <c r="C76" i="9"/>
  <c r="C103" i="9"/>
  <c r="C100" i="9"/>
  <c r="C94" i="9"/>
  <c r="C74" i="9"/>
  <c r="C90" i="9"/>
  <c r="C77" i="9"/>
  <c r="C108" i="9"/>
  <c r="C87" i="9"/>
  <c r="C79" i="9"/>
  <c r="C102" i="9"/>
  <c r="C91" i="9"/>
  <c r="C88" i="9"/>
  <c r="C86" i="9"/>
  <c r="C101" i="9"/>
  <c r="C73" i="9"/>
  <c r="C89" i="9"/>
  <c r="C83" i="9"/>
  <c r="C114" i="9"/>
  <c r="C98" i="9"/>
  <c r="C85" i="9"/>
  <c r="C109" i="9"/>
  <c r="C95" i="9"/>
  <c r="C84" i="9"/>
  <c r="C104" i="9"/>
  <c r="C93" i="9"/>
  <c r="C111" i="9"/>
  <c r="C112" i="9"/>
  <c r="C80" i="9"/>
  <c r="C107" i="9"/>
  <c r="C72" i="9"/>
  <c r="C92" i="9"/>
  <c r="C113" i="9"/>
  <c r="C110" i="9"/>
  <c r="C106" i="9"/>
  <c r="C82" i="9"/>
  <c r="C105" i="9"/>
  <c r="C97" i="9"/>
  <c r="G159" i="9"/>
  <c r="E161" i="9"/>
  <c r="F161" i="9" s="1"/>
  <c r="G54" i="9"/>
  <c r="F55" i="9"/>
  <c r="G55" i="9" s="1"/>
  <c r="X121" i="3"/>
  <c r="Y121" i="3" s="1"/>
  <c r="E132" i="9"/>
  <c r="F132" i="9" s="1"/>
  <c r="G130" i="9"/>
  <c r="G81" i="9"/>
  <c r="E83" i="9"/>
  <c r="F83" i="9" s="1"/>
  <c r="G82" i="9"/>
  <c r="G22" i="9"/>
  <c r="F23" i="9"/>
  <c r="E24" i="9" s="1"/>
  <c r="X112" i="3"/>
  <c r="Y112" i="3" s="1"/>
  <c r="X51" i="3"/>
  <c r="Y51" i="3" s="1"/>
  <c r="T23" i="8"/>
  <c r="V23" i="8" s="1"/>
  <c r="T21" i="8"/>
  <c r="V21" i="8" s="1"/>
  <c r="T22" i="8"/>
  <c r="V22" i="8" s="1"/>
  <c r="T20" i="8"/>
  <c r="T20" i="7"/>
  <c r="T21" i="7"/>
  <c r="V21" i="7" s="1"/>
  <c r="T23" i="7"/>
  <c r="X82" i="3"/>
  <c r="Y82" i="3" s="1"/>
  <c r="T22" i="7"/>
  <c r="X126" i="6"/>
  <c r="Y126" i="6" s="1"/>
  <c r="X47" i="6"/>
  <c r="Y47" i="6" s="1"/>
  <c r="T119" i="6"/>
  <c r="W119" i="6" s="1"/>
  <c r="T40" i="6"/>
  <c r="W40" i="6" s="1"/>
  <c r="T108" i="6"/>
  <c r="W108" i="6" s="1"/>
  <c r="U104" i="6"/>
  <c r="T87" i="6"/>
  <c r="W87" i="6" s="1"/>
  <c r="S78" i="6"/>
  <c r="V78" i="6" s="1"/>
  <c r="S29" i="6"/>
  <c r="V29" i="6" s="1"/>
  <c r="T98" i="6"/>
  <c r="W98" i="6" s="1"/>
  <c r="T104" i="6"/>
  <c r="W104" i="6" s="1"/>
  <c r="S104" i="6"/>
  <c r="V104" i="6" s="1"/>
  <c r="S87" i="6"/>
  <c r="V87" i="6" s="1"/>
  <c r="S126" i="6"/>
  <c r="V126" i="6" s="1"/>
  <c r="T78" i="6"/>
  <c r="W78" i="6" s="1"/>
  <c r="X98" i="6"/>
  <c r="Y98" i="6" s="1"/>
  <c r="X81" i="6"/>
  <c r="Y81" i="6" s="1"/>
  <c r="U98" i="6"/>
  <c r="S81" i="6"/>
  <c r="V81" i="6" s="1"/>
  <c r="X78" i="6"/>
  <c r="Y78" i="6" s="1"/>
  <c r="T126" i="6"/>
  <c r="W126" i="6" s="1"/>
  <c r="X29" i="6"/>
  <c r="Y29" i="6" s="1"/>
  <c r="S108" i="6"/>
  <c r="V108" i="6" s="1"/>
  <c r="U97" i="6"/>
  <c r="X63" i="6"/>
  <c r="Y63" i="6" s="1"/>
  <c r="X91" i="6"/>
  <c r="Y91" i="6" s="1"/>
  <c r="X119" i="6"/>
  <c r="Y119" i="6" s="1"/>
  <c r="X87" i="6"/>
  <c r="Y87" i="6" s="1"/>
  <c r="S63" i="6"/>
  <c r="V63" i="6" s="1"/>
  <c r="S98" i="6"/>
  <c r="V98" i="6" s="1"/>
  <c r="U126" i="6"/>
  <c r="X97" i="6"/>
  <c r="Y97" i="6" s="1"/>
  <c r="T63" i="6"/>
  <c r="W63" i="6" s="1"/>
  <c r="X32" i="6"/>
  <c r="Y32" i="6" s="1"/>
  <c r="S32" i="6"/>
  <c r="V32" i="6" s="1"/>
  <c r="U32" i="6"/>
  <c r="T32" i="6"/>
  <c r="W32" i="6" s="1"/>
  <c r="U68" i="6"/>
  <c r="T68" i="6"/>
  <c r="W68" i="6" s="1"/>
  <c r="S68" i="6"/>
  <c r="V68" i="6" s="1"/>
  <c r="X68" i="6"/>
  <c r="Y68" i="6" s="1"/>
  <c r="X117" i="6"/>
  <c r="Y117" i="6" s="1"/>
  <c r="U117" i="6"/>
  <c r="T117" i="6"/>
  <c r="W117" i="6" s="1"/>
  <c r="S117" i="6"/>
  <c r="V117" i="6" s="1"/>
  <c r="T81" i="6"/>
  <c r="W81" i="6" s="1"/>
  <c r="U127" i="6"/>
  <c r="X127" i="6"/>
  <c r="Y127" i="6" s="1"/>
  <c r="T127" i="6"/>
  <c r="W127" i="6" s="1"/>
  <c r="S127" i="6"/>
  <c r="V127" i="6" s="1"/>
  <c r="X105" i="6"/>
  <c r="Y105" i="6" s="1"/>
  <c r="U105" i="6"/>
  <c r="S105" i="6"/>
  <c r="V105" i="6" s="1"/>
  <c r="T105" i="6"/>
  <c r="W105" i="6" s="1"/>
  <c r="T41" i="6"/>
  <c r="W41" i="6" s="1"/>
  <c r="S41" i="6"/>
  <c r="V41" i="6" s="1"/>
  <c r="U41" i="6"/>
  <c r="X41" i="6"/>
  <c r="Y41" i="6" s="1"/>
  <c r="S62" i="6"/>
  <c r="V62" i="6" s="1"/>
  <c r="X62" i="6"/>
  <c r="Y62" i="6" s="1"/>
  <c r="T62" i="6"/>
  <c r="W62" i="6" s="1"/>
  <c r="U62" i="6"/>
  <c r="X69" i="6"/>
  <c r="Y69" i="6" s="1"/>
  <c r="S69" i="6"/>
  <c r="V69" i="6" s="1"/>
  <c r="U69" i="6"/>
  <c r="T69" i="6"/>
  <c r="W69" i="6" s="1"/>
  <c r="U122" i="6"/>
  <c r="T122" i="6"/>
  <c r="W122" i="6" s="1"/>
  <c r="S122" i="6"/>
  <c r="V122" i="6" s="1"/>
  <c r="X122" i="6"/>
  <c r="Y122" i="6" s="1"/>
  <c r="T50" i="6"/>
  <c r="W50" i="6" s="1"/>
  <c r="S50" i="6"/>
  <c r="V50" i="6" s="1"/>
  <c r="U50" i="6"/>
  <c r="X50" i="6"/>
  <c r="Y50" i="6" s="1"/>
  <c r="S106" i="6"/>
  <c r="V106" i="6" s="1"/>
  <c r="U106" i="6"/>
  <c r="T106" i="6"/>
  <c r="W106" i="6" s="1"/>
  <c r="X106" i="6"/>
  <c r="Y106" i="6" s="1"/>
  <c r="X109" i="6"/>
  <c r="Y109" i="6" s="1"/>
  <c r="U109" i="6"/>
  <c r="T109" i="6"/>
  <c r="W109" i="6" s="1"/>
  <c r="S109" i="6"/>
  <c r="V109" i="6" s="1"/>
  <c r="U80" i="6"/>
  <c r="S80" i="6"/>
  <c r="V80" i="6" s="1"/>
  <c r="T80" i="6"/>
  <c r="W80" i="6" s="1"/>
  <c r="X80" i="6"/>
  <c r="Y80" i="6" s="1"/>
  <c r="X82" i="6"/>
  <c r="Y82" i="6" s="1"/>
  <c r="U82" i="6"/>
  <c r="T82" i="6"/>
  <c r="W82" i="6" s="1"/>
  <c r="S82" i="6"/>
  <c r="V82" i="6" s="1"/>
  <c r="X30" i="6"/>
  <c r="Y30" i="6" s="1"/>
  <c r="S30" i="6"/>
  <c r="V30" i="6" s="1"/>
  <c r="U30" i="6"/>
  <c r="T30" i="6"/>
  <c r="W30" i="6" s="1"/>
  <c r="X124" i="6"/>
  <c r="Y124" i="6" s="1"/>
  <c r="T124" i="6"/>
  <c r="W124" i="6" s="1"/>
  <c r="S124" i="6"/>
  <c r="V124" i="6" s="1"/>
  <c r="U124" i="6"/>
  <c r="X90" i="6"/>
  <c r="Y90" i="6" s="1"/>
  <c r="T90" i="6"/>
  <c r="W90" i="6" s="1"/>
  <c r="U90" i="6"/>
  <c r="S90" i="6"/>
  <c r="V90" i="6" s="1"/>
  <c r="L15" i="6"/>
  <c r="M5" i="6"/>
  <c r="M16" i="6" s="1"/>
  <c r="X93" i="6"/>
  <c r="Y93" i="6" s="1"/>
  <c r="U93" i="6"/>
  <c r="T93" i="6"/>
  <c r="W93" i="6" s="1"/>
  <c r="S93" i="6"/>
  <c r="V93" i="6" s="1"/>
  <c r="T118" i="6"/>
  <c r="W118" i="6" s="1"/>
  <c r="S118" i="6"/>
  <c r="V118" i="6" s="1"/>
  <c r="U118" i="6"/>
  <c r="X118" i="6"/>
  <c r="Y118" i="6" s="1"/>
  <c r="U100" i="6"/>
  <c r="X100" i="6"/>
  <c r="Y100" i="6" s="1"/>
  <c r="T100" i="6"/>
  <c r="W100" i="6" s="1"/>
  <c r="S100" i="6"/>
  <c r="V100" i="6" s="1"/>
  <c r="X101" i="6"/>
  <c r="Y101" i="6" s="1"/>
  <c r="S101" i="6"/>
  <c r="V101" i="6" s="1"/>
  <c r="T101" i="6"/>
  <c r="W101" i="6" s="1"/>
  <c r="U101" i="6"/>
  <c r="U103" i="6"/>
  <c r="T103" i="6"/>
  <c r="W103" i="6" s="1"/>
  <c r="S103" i="6"/>
  <c r="V103" i="6" s="1"/>
  <c r="X103" i="6"/>
  <c r="Y103" i="6" s="1"/>
  <c r="X73" i="6"/>
  <c r="Y73" i="6" s="1"/>
  <c r="S73" i="6"/>
  <c r="V73" i="6" s="1"/>
  <c r="U73" i="6"/>
  <c r="T73" i="6"/>
  <c r="W73" i="6" s="1"/>
  <c r="S97" i="6"/>
  <c r="V97" i="6" s="1"/>
  <c r="T114" i="6"/>
  <c r="W114" i="6" s="1"/>
  <c r="S114" i="6"/>
  <c r="V114" i="6" s="1"/>
  <c r="X114" i="6"/>
  <c r="Y114" i="6" s="1"/>
  <c r="U114" i="6"/>
  <c r="U84" i="6"/>
  <c r="T84" i="6"/>
  <c r="W84" i="6" s="1"/>
  <c r="S84" i="6"/>
  <c r="V84" i="6" s="1"/>
  <c r="X84" i="6"/>
  <c r="Y84" i="6" s="1"/>
  <c r="X128" i="6"/>
  <c r="Y128" i="6" s="1"/>
  <c r="U128" i="6"/>
  <c r="T128" i="6"/>
  <c r="W128" i="6" s="1"/>
  <c r="S128" i="6"/>
  <c r="V128" i="6" s="1"/>
  <c r="X108" i="6"/>
  <c r="Y108" i="6" s="1"/>
  <c r="T54" i="6"/>
  <c r="W54" i="6" s="1"/>
  <c r="S54" i="6"/>
  <c r="V54" i="6" s="1"/>
  <c r="X54" i="6"/>
  <c r="Y54" i="6" s="1"/>
  <c r="U54" i="6"/>
  <c r="U71" i="6"/>
  <c r="T71" i="6"/>
  <c r="W71" i="6" s="1"/>
  <c r="X71" i="6"/>
  <c r="Y71" i="6" s="1"/>
  <c r="S71" i="6"/>
  <c r="V71" i="6" s="1"/>
  <c r="S42" i="6"/>
  <c r="V42" i="6" s="1"/>
  <c r="X42" i="6"/>
  <c r="Y42" i="6" s="1"/>
  <c r="U42" i="6"/>
  <c r="T42" i="6"/>
  <c r="W42" i="6" s="1"/>
  <c r="S61" i="6"/>
  <c r="V61" i="6" s="1"/>
  <c r="X61" i="6"/>
  <c r="Y61" i="6" s="1"/>
  <c r="U61" i="6"/>
  <c r="T61" i="6"/>
  <c r="W61" i="6" s="1"/>
  <c r="T47" i="6"/>
  <c r="W47" i="6" s="1"/>
  <c r="T55" i="6"/>
  <c r="W55" i="6" s="1"/>
  <c r="X55" i="6"/>
  <c r="Y55" i="6" s="1"/>
  <c r="U55" i="6"/>
  <c r="S55" i="6"/>
  <c r="V55" i="6" s="1"/>
  <c r="X40" i="6"/>
  <c r="Y40" i="6" s="1"/>
  <c r="X56" i="6"/>
  <c r="Y56" i="6" s="1"/>
  <c r="T56" i="6"/>
  <c r="W56" i="6" s="1"/>
  <c r="S56" i="6"/>
  <c r="V56" i="6" s="1"/>
  <c r="U56" i="6"/>
  <c r="X53" i="6"/>
  <c r="Y53" i="6" s="1"/>
  <c r="T53" i="6"/>
  <c r="W53" i="6" s="1"/>
  <c r="S53" i="6"/>
  <c r="V53" i="6" s="1"/>
  <c r="U53" i="6"/>
  <c r="T51" i="6"/>
  <c r="W51" i="6" s="1"/>
  <c r="U51" i="6"/>
  <c r="S51" i="6"/>
  <c r="V51" i="6" s="1"/>
  <c r="X51" i="6"/>
  <c r="Y51" i="6" s="1"/>
  <c r="U31" i="6"/>
  <c r="X31" i="6"/>
  <c r="Y31" i="6" s="1"/>
  <c r="S31" i="6"/>
  <c r="V31" i="6" s="1"/>
  <c r="T31" i="6"/>
  <c r="W31" i="6" s="1"/>
  <c r="T70" i="6"/>
  <c r="W70" i="6" s="1"/>
  <c r="S70" i="6"/>
  <c r="V70" i="6" s="1"/>
  <c r="U70" i="6"/>
  <c r="X70" i="6"/>
  <c r="Y70" i="6" s="1"/>
  <c r="T29" i="6"/>
  <c r="W29" i="6" s="1"/>
  <c r="S43" i="6"/>
  <c r="V43" i="6" s="1"/>
  <c r="U43" i="6"/>
  <c r="T43" i="6"/>
  <c r="W43" i="6" s="1"/>
  <c r="X43" i="6"/>
  <c r="Y43" i="6" s="1"/>
  <c r="S33" i="6"/>
  <c r="V33" i="6" s="1"/>
  <c r="U33" i="6"/>
  <c r="X33" i="6"/>
  <c r="Y33" i="6" s="1"/>
  <c r="T33" i="6"/>
  <c r="W33" i="6" s="1"/>
  <c r="S83" i="6"/>
  <c r="V83" i="6" s="1"/>
  <c r="U83" i="6"/>
  <c r="T83" i="6"/>
  <c r="W83" i="6" s="1"/>
  <c r="X83" i="6"/>
  <c r="Y83" i="6" s="1"/>
  <c r="X86" i="6"/>
  <c r="Y86" i="6" s="1"/>
  <c r="T86" i="6"/>
  <c r="W86" i="6" s="1"/>
  <c r="S86" i="6"/>
  <c r="V86" i="6" s="1"/>
  <c r="U86" i="6"/>
  <c r="U88" i="6"/>
  <c r="T88" i="6"/>
  <c r="W88" i="6" s="1"/>
  <c r="S88" i="6"/>
  <c r="V88" i="6" s="1"/>
  <c r="X88" i="6"/>
  <c r="Y88" i="6" s="1"/>
  <c r="U34" i="6"/>
  <c r="T34" i="6"/>
  <c r="W34" i="6" s="1"/>
  <c r="X34" i="6"/>
  <c r="Y34" i="6" s="1"/>
  <c r="S34" i="6"/>
  <c r="V34" i="6" s="1"/>
  <c r="T110" i="6"/>
  <c r="W110" i="6" s="1"/>
  <c r="S110" i="6"/>
  <c r="V110" i="6" s="1"/>
  <c r="X110" i="6"/>
  <c r="Y110" i="6" s="1"/>
  <c r="U110" i="6"/>
  <c r="X57" i="6"/>
  <c r="Y57" i="6" s="1"/>
  <c r="T57" i="6"/>
  <c r="W57" i="6" s="1"/>
  <c r="U57" i="6"/>
  <c r="S57" i="6"/>
  <c r="V57" i="6" s="1"/>
  <c r="X49" i="6"/>
  <c r="Y49" i="6" s="1"/>
  <c r="S49" i="6"/>
  <c r="V49" i="6" s="1"/>
  <c r="U49" i="6"/>
  <c r="T49" i="6"/>
  <c r="W49" i="6" s="1"/>
  <c r="S66" i="6"/>
  <c r="V66" i="6" s="1"/>
  <c r="U66" i="6"/>
  <c r="X66" i="6"/>
  <c r="Y66" i="6" s="1"/>
  <c r="T66" i="6"/>
  <c r="W66" i="6" s="1"/>
  <c r="S37" i="6"/>
  <c r="V37" i="6" s="1"/>
  <c r="U37" i="6"/>
  <c r="T37" i="6"/>
  <c r="W37" i="6" s="1"/>
  <c r="X37" i="6"/>
  <c r="Y37" i="6" s="1"/>
  <c r="U75" i="6"/>
  <c r="T75" i="6"/>
  <c r="W75" i="6" s="1"/>
  <c r="X75" i="6"/>
  <c r="Y75" i="6" s="1"/>
  <c r="S75" i="6"/>
  <c r="V75" i="6" s="1"/>
  <c r="S121" i="6"/>
  <c r="V121" i="6" s="1"/>
  <c r="T121" i="6"/>
  <c r="W121" i="6" s="1"/>
  <c r="U121" i="6"/>
  <c r="X121" i="6"/>
  <c r="Y121" i="6" s="1"/>
  <c r="U59" i="6"/>
  <c r="T59" i="6"/>
  <c r="W59" i="6" s="1"/>
  <c r="X59" i="6"/>
  <c r="Y59" i="6" s="1"/>
  <c r="S59" i="6"/>
  <c r="V59" i="6" s="1"/>
  <c r="X112" i="6"/>
  <c r="Y112" i="6" s="1"/>
  <c r="S112" i="6"/>
  <c r="V112" i="6" s="1"/>
  <c r="U112" i="6"/>
  <c r="T112" i="6"/>
  <c r="W112" i="6" s="1"/>
  <c r="X65" i="6"/>
  <c r="Y65" i="6" s="1"/>
  <c r="U65" i="6"/>
  <c r="T65" i="6"/>
  <c r="W65" i="6" s="1"/>
  <c r="S65" i="6"/>
  <c r="V65" i="6" s="1"/>
  <c r="U79" i="6"/>
  <c r="T79" i="6"/>
  <c r="W79" i="6" s="1"/>
  <c r="S79" i="6"/>
  <c r="V79" i="6" s="1"/>
  <c r="X79" i="6"/>
  <c r="Y79" i="6" s="1"/>
  <c r="T95" i="6"/>
  <c r="W95" i="6" s="1"/>
  <c r="S95" i="6"/>
  <c r="V95" i="6" s="1"/>
  <c r="U95" i="6"/>
  <c r="X95" i="6"/>
  <c r="Y95" i="6" s="1"/>
  <c r="X89" i="6"/>
  <c r="Y89" i="6" s="1"/>
  <c r="S89" i="6"/>
  <c r="V89" i="6" s="1"/>
  <c r="U89" i="6"/>
  <c r="T89" i="6"/>
  <c r="W89" i="6" s="1"/>
  <c r="X45" i="6"/>
  <c r="Y45" i="6" s="1"/>
  <c r="U45" i="6"/>
  <c r="T45" i="6"/>
  <c r="W45" i="6" s="1"/>
  <c r="S45" i="6"/>
  <c r="V45" i="6" s="1"/>
  <c r="U96" i="6"/>
  <c r="T96" i="6"/>
  <c r="W96" i="6" s="1"/>
  <c r="S96" i="6"/>
  <c r="V96" i="6" s="1"/>
  <c r="X96" i="6"/>
  <c r="Y96" i="6" s="1"/>
  <c r="U85" i="6"/>
  <c r="T85" i="6"/>
  <c r="W85" i="6" s="1"/>
  <c r="S85" i="6"/>
  <c r="V85" i="6" s="1"/>
  <c r="X85" i="6"/>
  <c r="Y85" i="6" s="1"/>
  <c r="X36" i="6"/>
  <c r="Y36" i="6" s="1"/>
  <c r="S36" i="6"/>
  <c r="V36" i="6" s="1"/>
  <c r="U36" i="6"/>
  <c r="T36" i="6"/>
  <c r="W36" i="6" s="1"/>
  <c r="U38" i="6"/>
  <c r="T38" i="6"/>
  <c r="W38" i="6" s="1"/>
  <c r="S38" i="6"/>
  <c r="V38" i="6" s="1"/>
  <c r="X38" i="6"/>
  <c r="Y38" i="6" s="1"/>
  <c r="S46" i="6"/>
  <c r="V46" i="6" s="1"/>
  <c r="U46" i="6"/>
  <c r="X46" i="6"/>
  <c r="Y46" i="6" s="1"/>
  <c r="T46" i="6"/>
  <c r="W46" i="6" s="1"/>
  <c r="X52" i="6"/>
  <c r="Y52" i="6" s="1"/>
  <c r="U52" i="6"/>
  <c r="T52" i="6"/>
  <c r="W52" i="6" s="1"/>
  <c r="S52" i="6"/>
  <c r="V52" i="6" s="1"/>
  <c r="U48" i="6"/>
  <c r="T48" i="6"/>
  <c r="W48" i="6" s="1"/>
  <c r="S48" i="6"/>
  <c r="V48" i="6" s="1"/>
  <c r="X48" i="6"/>
  <c r="Y48" i="6" s="1"/>
  <c r="T58" i="6"/>
  <c r="W58" i="6" s="1"/>
  <c r="X58" i="6"/>
  <c r="Y58" i="6" s="1"/>
  <c r="U58" i="6"/>
  <c r="S58" i="6"/>
  <c r="V58" i="6" s="1"/>
  <c r="X94" i="6"/>
  <c r="Y94" i="6" s="1"/>
  <c r="U94" i="6"/>
  <c r="S94" i="6"/>
  <c r="V94" i="6" s="1"/>
  <c r="T94" i="6"/>
  <c r="W94" i="6" s="1"/>
  <c r="U115" i="6"/>
  <c r="T115" i="6"/>
  <c r="W115" i="6" s="1"/>
  <c r="X115" i="6"/>
  <c r="Y115" i="6" s="1"/>
  <c r="S115" i="6"/>
  <c r="V115" i="6" s="1"/>
  <c r="U111" i="6"/>
  <c r="T111" i="6"/>
  <c r="W111" i="6" s="1"/>
  <c r="X111" i="6"/>
  <c r="Y111" i="6" s="1"/>
  <c r="S111" i="6"/>
  <c r="V111" i="6" s="1"/>
  <c r="U123" i="6"/>
  <c r="T123" i="6"/>
  <c r="W123" i="6" s="1"/>
  <c r="S123" i="6"/>
  <c r="V123" i="6" s="1"/>
  <c r="X123" i="6"/>
  <c r="Y123" i="6" s="1"/>
  <c r="U99" i="6"/>
  <c r="T99" i="6"/>
  <c r="W99" i="6" s="1"/>
  <c r="S99" i="6"/>
  <c r="V99" i="6" s="1"/>
  <c r="X99" i="6"/>
  <c r="Y99" i="6" s="1"/>
  <c r="X35" i="6"/>
  <c r="Y35" i="6" s="1"/>
  <c r="U35" i="6"/>
  <c r="S35" i="6"/>
  <c r="V35" i="6" s="1"/>
  <c r="T35" i="6"/>
  <c r="W35" i="6" s="1"/>
  <c r="X113" i="6"/>
  <c r="Y113" i="6" s="1"/>
  <c r="U113" i="6"/>
  <c r="T113" i="6"/>
  <c r="W113" i="6" s="1"/>
  <c r="S113" i="6"/>
  <c r="V113" i="6" s="1"/>
  <c r="U64" i="6"/>
  <c r="X64" i="6"/>
  <c r="Y64" i="6" s="1"/>
  <c r="S64" i="6"/>
  <c r="V64" i="6" s="1"/>
  <c r="T64" i="6"/>
  <c r="W64" i="6" s="1"/>
  <c r="U44" i="6"/>
  <c r="T44" i="6"/>
  <c r="W44" i="6" s="1"/>
  <c r="S44" i="6"/>
  <c r="V44" i="6" s="1"/>
  <c r="X44" i="6"/>
  <c r="Y44" i="6" s="1"/>
  <c r="S102" i="6"/>
  <c r="V102" i="6" s="1"/>
  <c r="X102" i="6"/>
  <c r="Y102" i="6" s="1"/>
  <c r="U102" i="6"/>
  <c r="T102" i="6"/>
  <c r="W102" i="6" s="1"/>
  <c r="S60" i="6"/>
  <c r="V60" i="6" s="1"/>
  <c r="U60" i="6"/>
  <c r="X60" i="6"/>
  <c r="Y60" i="6" s="1"/>
  <c r="T60" i="6"/>
  <c r="W60" i="6" s="1"/>
  <c r="U107" i="6"/>
  <c r="T107" i="6"/>
  <c r="W107" i="6" s="1"/>
  <c r="S107" i="6"/>
  <c r="V107" i="6" s="1"/>
  <c r="X107" i="6"/>
  <c r="Y107" i="6" s="1"/>
  <c r="X120" i="6"/>
  <c r="Y120" i="6" s="1"/>
  <c r="T120" i="6"/>
  <c r="W120" i="6" s="1"/>
  <c r="S120" i="6"/>
  <c r="V120" i="6" s="1"/>
  <c r="U120" i="6"/>
  <c r="X39" i="6"/>
  <c r="Y39" i="6" s="1"/>
  <c r="T39" i="6"/>
  <c r="W39" i="6" s="1"/>
  <c r="S39" i="6"/>
  <c r="V39" i="6" s="1"/>
  <c r="U39" i="6"/>
  <c r="U67" i="6"/>
  <c r="T67" i="6"/>
  <c r="W67" i="6" s="1"/>
  <c r="S67" i="6"/>
  <c r="V67" i="6" s="1"/>
  <c r="X67" i="6"/>
  <c r="Y67" i="6" s="1"/>
  <c r="U92" i="6"/>
  <c r="T92" i="6"/>
  <c r="W92" i="6" s="1"/>
  <c r="X92" i="6"/>
  <c r="Y92" i="6" s="1"/>
  <c r="S92" i="6"/>
  <c r="V92" i="6" s="1"/>
  <c r="X76" i="6"/>
  <c r="Y76" i="6" s="1"/>
  <c r="T76" i="6"/>
  <c r="W76" i="6" s="1"/>
  <c r="U76" i="6"/>
  <c r="S76" i="6"/>
  <c r="V76" i="6" s="1"/>
  <c r="S125" i="6"/>
  <c r="V125" i="6" s="1"/>
  <c r="X125" i="6"/>
  <c r="Y125" i="6" s="1"/>
  <c r="U125" i="6"/>
  <c r="T125" i="6"/>
  <c r="W125" i="6" s="1"/>
  <c r="X116" i="6"/>
  <c r="Y116" i="6" s="1"/>
  <c r="U116" i="6"/>
  <c r="T116" i="6"/>
  <c r="W116" i="6" s="1"/>
  <c r="S116" i="6"/>
  <c r="V116" i="6" s="1"/>
  <c r="T74" i="6"/>
  <c r="W74" i="6" s="1"/>
  <c r="S74" i="6"/>
  <c r="V74" i="6" s="1"/>
  <c r="U74" i="6"/>
  <c r="X74" i="6"/>
  <c r="Y74" i="6" s="1"/>
  <c r="X72" i="6"/>
  <c r="Y72" i="6" s="1"/>
  <c r="T72" i="6"/>
  <c r="W72" i="6" s="1"/>
  <c r="S72" i="6"/>
  <c r="V72" i="6" s="1"/>
  <c r="U72" i="6"/>
  <c r="X77" i="6"/>
  <c r="Y77" i="6" s="1"/>
  <c r="T77" i="6"/>
  <c r="W77" i="6" s="1"/>
  <c r="S77" i="6"/>
  <c r="V77" i="6" s="1"/>
  <c r="U77" i="6"/>
  <c r="X29" i="3"/>
  <c r="Y29" i="3" s="1"/>
  <c r="T29" i="3"/>
  <c r="W29" i="3" s="1"/>
  <c r="S126" i="3"/>
  <c r="V126" i="3" s="1"/>
  <c r="T126" i="3"/>
  <c r="W126" i="3" s="1"/>
  <c r="S102" i="3"/>
  <c r="V102" i="3" s="1"/>
  <c r="T102" i="3"/>
  <c r="W102" i="3" s="1"/>
  <c r="S47" i="3"/>
  <c r="V47" i="3" s="1"/>
  <c r="T47" i="3"/>
  <c r="W47" i="3" s="1"/>
  <c r="S37" i="3"/>
  <c r="V37" i="3" s="1"/>
  <c r="T37" i="3"/>
  <c r="W37" i="3" s="1"/>
  <c r="S116" i="3"/>
  <c r="V116" i="3" s="1"/>
  <c r="T116" i="3"/>
  <c r="W116" i="3" s="1"/>
  <c r="S34" i="3"/>
  <c r="V34" i="3" s="1"/>
  <c r="T34" i="3"/>
  <c r="W34" i="3" s="1"/>
  <c r="S115" i="3"/>
  <c r="V115" i="3" s="1"/>
  <c r="T115" i="3"/>
  <c r="W115" i="3" s="1"/>
  <c r="S42" i="3"/>
  <c r="V42" i="3" s="1"/>
  <c r="T42" i="3"/>
  <c r="W42" i="3" s="1"/>
  <c r="S103" i="3"/>
  <c r="V103" i="3" s="1"/>
  <c r="T103" i="3"/>
  <c r="W103" i="3" s="1"/>
  <c r="S119" i="3"/>
  <c r="V119" i="3" s="1"/>
  <c r="T119" i="3"/>
  <c r="W119" i="3" s="1"/>
  <c r="S86" i="3"/>
  <c r="V86" i="3" s="1"/>
  <c r="T86" i="3"/>
  <c r="W86" i="3" s="1"/>
  <c r="S62" i="3"/>
  <c r="V62" i="3" s="1"/>
  <c r="T62" i="3"/>
  <c r="W62" i="3" s="1"/>
  <c r="S84" i="3"/>
  <c r="V84" i="3" s="1"/>
  <c r="T84" i="3"/>
  <c r="W84" i="3" s="1"/>
  <c r="S110" i="3"/>
  <c r="V110" i="3" s="1"/>
  <c r="T110" i="3"/>
  <c r="W110" i="3" s="1"/>
  <c r="S39" i="3"/>
  <c r="V39" i="3" s="1"/>
  <c r="T39" i="3"/>
  <c r="W39" i="3" s="1"/>
  <c r="S53" i="3"/>
  <c r="V53" i="3" s="1"/>
  <c r="S48" i="3"/>
  <c r="V48" i="3" s="1"/>
  <c r="S127" i="3"/>
  <c r="V127" i="3" s="1"/>
  <c r="S108" i="3"/>
  <c r="V108" i="3" s="1"/>
  <c r="S97" i="3"/>
  <c r="V97" i="3" s="1"/>
  <c r="S46" i="3"/>
  <c r="V46" i="3" s="1"/>
  <c r="S122" i="3"/>
  <c r="V122" i="3" s="1"/>
  <c r="S124" i="3"/>
  <c r="V124" i="3" s="1"/>
  <c r="S111" i="3"/>
  <c r="V111" i="3" s="1"/>
  <c r="S93" i="3"/>
  <c r="V93" i="3" s="1"/>
  <c r="S100" i="3"/>
  <c r="V100" i="3" s="1"/>
  <c r="S89" i="3"/>
  <c r="V89" i="3" s="1"/>
  <c r="S55" i="3"/>
  <c r="V55" i="3" s="1"/>
  <c r="S128" i="3"/>
  <c r="V128" i="3" s="1"/>
  <c r="S52" i="3"/>
  <c r="V52" i="3" s="1"/>
  <c r="S71" i="3"/>
  <c r="V71" i="3" s="1"/>
  <c r="S113" i="3"/>
  <c r="V113" i="3" s="1"/>
  <c r="S109" i="3"/>
  <c r="V109" i="3" s="1"/>
  <c r="S79" i="3"/>
  <c r="V79" i="3" s="1"/>
  <c r="S58" i="3"/>
  <c r="V58" i="3" s="1"/>
  <c r="S90" i="3"/>
  <c r="V90" i="3" s="1"/>
  <c r="S74" i="3"/>
  <c r="V74" i="3" s="1"/>
  <c r="S117" i="3"/>
  <c r="V117" i="3" s="1"/>
  <c r="S63" i="3"/>
  <c r="V63" i="3" s="1"/>
  <c r="S31" i="3"/>
  <c r="V31" i="3" s="1"/>
  <c r="S70" i="3"/>
  <c r="V70" i="3" s="1"/>
  <c r="S77" i="3"/>
  <c r="V77" i="3" s="1"/>
  <c r="S81" i="3"/>
  <c r="V81" i="3" s="1"/>
  <c r="S50" i="3"/>
  <c r="V50" i="3" s="1"/>
  <c r="S125" i="3"/>
  <c r="V125" i="3" s="1"/>
  <c r="S67" i="3"/>
  <c r="V67" i="3" s="1"/>
  <c r="S107" i="3"/>
  <c r="V107" i="3" s="1"/>
  <c r="S106" i="3"/>
  <c r="V106" i="3" s="1"/>
  <c r="S76" i="3"/>
  <c r="V76" i="3" s="1"/>
  <c r="S82" i="3"/>
  <c r="V82" i="3" s="1"/>
  <c r="S104" i="3"/>
  <c r="V104" i="3" s="1"/>
  <c r="S41" i="3"/>
  <c r="V41" i="3" s="1"/>
  <c r="S33" i="3"/>
  <c r="V33" i="3" s="1"/>
  <c r="S73" i="3"/>
  <c r="V73" i="3" s="1"/>
  <c r="S120" i="3"/>
  <c r="V120" i="3" s="1"/>
  <c r="S59" i="3"/>
  <c r="V59" i="3" s="1"/>
  <c r="S65" i="3"/>
  <c r="V65" i="3" s="1"/>
  <c r="S88" i="3"/>
  <c r="V88" i="3" s="1"/>
  <c r="S112" i="3"/>
  <c r="V112" i="3" s="1"/>
  <c r="S64" i="3"/>
  <c r="V64" i="3" s="1"/>
  <c r="S105" i="3"/>
  <c r="V105" i="3" s="1"/>
  <c r="S44" i="3"/>
  <c r="V44" i="3" s="1"/>
  <c r="S49" i="3"/>
  <c r="V49" i="3" s="1"/>
  <c r="S51" i="3"/>
  <c r="V51" i="3" s="1"/>
  <c r="S87" i="3"/>
  <c r="V87" i="3" s="1"/>
  <c r="S114" i="3"/>
  <c r="V114" i="3" s="1"/>
  <c r="S45" i="3"/>
  <c r="V45" i="3" s="1"/>
  <c r="S57" i="3"/>
  <c r="V57" i="3" s="1"/>
  <c r="S56" i="3"/>
  <c r="V56" i="3" s="1"/>
  <c r="S66" i="3"/>
  <c r="V66" i="3" s="1"/>
  <c r="S92" i="3"/>
  <c r="V92" i="3" s="1"/>
  <c r="S94" i="3"/>
  <c r="V94" i="3" s="1"/>
  <c r="S61" i="3"/>
  <c r="V61" i="3" s="1"/>
  <c r="S43" i="3"/>
  <c r="V43" i="3" s="1"/>
  <c r="S83" i="3"/>
  <c r="V83" i="3" s="1"/>
  <c r="S80" i="3"/>
  <c r="V80" i="3" s="1"/>
  <c r="S95" i="3"/>
  <c r="V95" i="3" s="1"/>
  <c r="S118" i="3"/>
  <c r="V118" i="3" s="1"/>
  <c r="S68" i="3"/>
  <c r="V68" i="3" s="1"/>
  <c r="S96" i="3"/>
  <c r="V96" i="3" s="1"/>
  <c r="S60" i="3"/>
  <c r="V60" i="3" s="1"/>
  <c r="S38" i="3"/>
  <c r="V38" i="3" s="1"/>
  <c r="S121" i="3"/>
  <c r="V121" i="3" s="1"/>
  <c r="S75" i="3"/>
  <c r="V75" i="3" s="1"/>
  <c r="S85" i="3"/>
  <c r="V85" i="3" s="1"/>
  <c r="S101" i="3"/>
  <c r="V101" i="3" s="1"/>
  <c r="S99" i="3"/>
  <c r="V99" i="3" s="1"/>
  <c r="S36" i="3"/>
  <c r="V36" i="3" s="1"/>
  <c r="S32" i="3"/>
  <c r="V32" i="3" s="1"/>
  <c r="S72" i="3"/>
  <c r="V72" i="3" s="1"/>
  <c r="S54" i="3"/>
  <c r="V54" i="3" s="1"/>
  <c r="S91" i="3"/>
  <c r="V91" i="3" s="1"/>
  <c r="S123" i="3"/>
  <c r="V123" i="3" s="1"/>
  <c r="S40" i="3"/>
  <c r="V40" i="3" s="1"/>
  <c r="S30" i="3"/>
  <c r="V30" i="3" s="1"/>
  <c r="S69" i="3"/>
  <c r="V69" i="3" s="1"/>
  <c r="S35" i="3"/>
  <c r="V35" i="3" s="1"/>
  <c r="S98" i="3"/>
  <c r="V98" i="3" s="1"/>
  <c r="S78" i="3"/>
  <c r="V78" i="3" s="1"/>
  <c r="S29" i="3"/>
  <c r="V29" i="3" s="1"/>
  <c r="U46" i="3"/>
  <c r="U124" i="3"/>
  <c r="U90" i="3"/>
  <c r="U89" i="3"/>
  <c r="U74" i="3"/>
  <c r="U113" i="3"/>
  <c r="U105" i="3"/>
  <c r="U84" i="3"/>
  <c r="U63" i="3"/>
  <c r="U39" i="3"/>
  <c r="U34" i="3"/>
  <c r="U31" i="3"/>
  <c r="U51" i="3"/>
  <c r="U103" i="3"/>
  <c r="U70" i="3"/>
  <c r="U119" i="3"/>
  <c r="U85" i="3"/>
  <c r="U115" i="3"/>
  <c r="U116" i="3"/>
  <c r="U102" i="3"/>
  <c r="U114" i="3"/>
  <c r="U81" i="3"/>
  <c r="U101" i="3"/>
  <c r="U53" i="3"/>
  <c r="U50" i="3"/>
  <c r="U99" i="3"/>
  <c r="U45" i="3"/>
  <c r="U125" i="3"/>
  <c r="U112" i="3"/>
  <c r="U93" i="3"/>
  <c r="U100" i="3"/>
  <c r="U96" i="3"/>
  <c r="U71" i="3"/>
  <c r="U60" i="3"/>
  <c r="U79" i="3"/>
  <c r="U62" i="3"/>
  <c r="U121" i="3"/>
  <c r="U75" i="3"/>
  <c r="U126" i="3"/>
  <c r="U106" i="3"/>
  <c r="U82" i="3"/>
  <c r="U41" i="3"/>
  <c r="U73" i="3"/>
  <c r="U120" i="3"/>
  <c r="U65" i="3"/>
  <c r="U56" i="3"/>
  <c r="U66" i="3"/>
  <c r="U92" i="3"/>
  <c r="U94" i="3"/>
  <c r="U61" i="3"/>
  <c r="U43" i="3"/>
  <c r="U80" i="3"/>
  <c r="U95" i="3"/>
  <c r="U122" i="3"/>
  <c r="U111" i="3"/>
  <c r="U55" i="3"/>
  <c r="U52" i="3"/>
  <c r="U64" i="3"/>
  <c r="U109" i="3"/>
  <c r="U86" i="3"/>
  <c r="U44" i="3"/>
  <c r="U110" i="3"/>
  <c r="U49" i="3"/>
  <c r="U42" i="3"/>
  <c r="U76" i="3"/>
  <c r="U104" i="3"/>
  <c r="U33" i="3"/>
  <c r="U59" i="3"/>
  <c r="U36" i="3"/>
  <c r="U32" i="3"/>
  <c r="U72" i="3"/>
  <c r="U54" i="3"/>
  <c r="U91" i="3"/>
  <c r="U123" i="3"/>
  <c r="U40" i="3"/>
  <c r="U30" i="3"/>
  <c r="U69" i="3"/>
  <c r="U35" i="3"/>
  <c r="U29" i="3"/>
  <c r="X75" i="3"/>
  <c r="Y75" i="3" s="1"/>
  <c r="X85" i="3"/>
  <c r="Y85" i="3" s="1"/>
  <c r="X45" i="3"/>
  <c r="Y45" i="3" s="1"/>
  <c r="X125" i="3"/>
  <c r="Y125" i="3" s="1"/>
  <c r="X115" i="3"/>
  <c r="Y115" i="3" s="1"/>
  <c r="X65" i="3"/>
  <c r="Y65" i="3" s="1"/>
  <c r="X95" i="3"/>
  <c r="Y95" i="3" s="1"/>
  <c r="X105" i="3"/>
  <c r="Y105" i="3" s="1"/>
  <c r="X55" i="3"/>
  <c r="Y55" i="3" s="1"/>
  <c r="X35" i="3"/>
  <c r="Y35" i="3" s="1"/>
  <c r="X89" i="3"/>
  <c r="Y89" i="3" s="1"/>
  <c r="X59" i="3"/>
  <c r="Y59" i="3" s="1"/>
  <c r="X69" i="3"/>
  <c r="Y69" i="3" s="1"/>
  <c r="X79" i="3"/>
  <c r="Y79" i="3" s="1"/>
  <c r="X99" i="3"/>
  <c r="Y99" i="3" s="1"/>
  <c r="X80" i="3"/>
  <c r="Y80" i="3" s="1"/>
  <c r="X39" i="3"/>
  <c r="Y39" i="3" s="1"/>
  <c r="X119" i="3"/>
  <c r="Y119" i="3" s="1"/>
  <c r="X109" i="3"/>
  <c r="Y109" i="3" s="1"/>
  <c r="X30" i="3"/>
  <c r="Y30" i="3" s="1"/>
  <c r="X49" i="3"/>
  <c r="Y49" i="3" s="1"/>
  <c r="X120" i="3"/>
  <c r="Y120" i="3" s="1"/>
  <c r="X50" i="3"/>
  <c r="Y50" i="3" s="1"/>
  <c r="X114" i="3"/>
  <c r="Y114" i="3" s="1"/>
  <c r="X61" i="3"/>
  <c r="Y61" i="3" s="1"/>
  <c r="X46" i="3"/>
  <c r="Y46" i="3" s="1"/>
  <c r="X93" i="3"/>
  <c r="Y93" i="3" s="1"/>
  <c r="X94" i="3"/>
  <c r="Y94" i="3" s="1"/>
  <c r="X100" i="3"/>
  <c r="Y100" i="3" s="1"/>
  <c r="X70" i="3"/>
  <c r="Y70" i="3" s="1"/>
  <c r="X110" i="3"/>
  <c r="Y110" i="3" s="1"/>
  <c r="X66" i="3"/>
  <c r="Y66" i="3" s="1"/>
  <c r="X41" i="3"/>
  <c r="Y41" i="3" s="1"/>
  <c r="X81" i="3"/>
  <c r="Y81" i="3" s="1"/>
  <c r="X43" i="3"/>
  <c r="Y43" i="3" s="1"/>
  <c r="X83" i="3"/>
  <c r="Y83" i="3" s="1"/>
  <c r="X33" i="3"/>
  <c r="Y33" i="3" s="1"/>
  <c r="X116" i="3"/>
  <c r="Y116" i="3" s="1"/>
  <c r="X90" i="3"/>
  <c r="Y90" i="3" s="1"/>
  <c r="X60" i="3"/>
  <c r="Y60" i="3" s="1"/>
  <c r="X40" i="3"/>
  <c r="Y40" i="3" s="1"/>
  <c r="X113" i="3"/>
  <c r="Y113" i="3" s="1"/>
  <c r="X63" i="3"/>
  <c r="Y63" i="3" s="1"/>
  <c r="X44" i="3"/>
  <c r="Y44" i="3" s="1"/>
  <c r="X34" i="3"/>
  <c r="Y34" i="3" s="1"/>
  <c r="X103" i="3"/>
  <c r="Y103" i="3" s="1"/>
  <c r="X53" i="3"/>
  <c r="Y53" i="3" s="1"/>
  <c r="X122" i="3"/>
  <c r="Y122" i="3" s="1"/>
  <c r="X71" i="3"/>
  <c r="Y71" i="3" s="1"/>
  <c r="X104" i="3"/>
  <c r="Y104" i="3" s="1"/>
  <c r="X36" i="3"/>
  <c r="Y36" i="3" s="1"/>
  <c r="X84" i="3"/>
  <c r="Y84" i="3" s="1"/>
  <c r="X54" i="3"/>
  <c r="Y54" i="3" s="1"/>
  <c r="X111" i="3"/>
  <c r="Y111" i="3" s="1"/>
  <c r="X124" i="3"/>
  <c r="Y124" i="3" s="1"/>
  <c r="X91" i="3"/>
  <c r="Y91" i="3" s="1"/>
  <c r="X76" i="3"/>
  <c r="Y76" i="3" s="1"/>
  <c r="X92" i="3"/>
  <c r="Y92" i="3" s="1"/>
  <c r="X52" i="3"/>
  <c r="Y52" i="3" s="1"/>
  <c r="X106" i="3"/>
  <c r="Y106" i="3" s="1"/>
  <c r="X56" i="3"/>
  <c r="Y56" i="3" s="1"/>
  <c r="X96" i="3"/>
  <c r="Y96" i="3" s="1"/>
  <c r="X72" i="3"/>
  <c r="Y72" i="3" s="1"/>
  <c r="X86" i="3"/>
  <c r="Y86" i="3" s="1"/>
  <c r="X32" i="3"/>
  <c r="Y32" i="3" s="1"/>
  <c r="X102" i="3"/>
  <c r="Y102" i="3" s="1"/>
  <c r="X126" i="3"/>
  <c r="Y126" i="3" s="1"/>
  <c r="X42" i="3"/>
  <c r="Y42" i="3" s="1"/>
  <c r="X62" i="3"/>
  <c r="Y62" i="3" s="1"/>
  <c r="X97" i="3"/>
  <c r="Y97" i="3" s="1"/>
  <c r="U97" i="3"/>
  <c r="X107" i="3"/>
  <c r="Y107" i="3" s="1"/>
  <c r="U107" i="3"/>
  <c r="U6" i="3"/>
  <c r="V6" i="3" s="1"/>
  <c r="U5" i="3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17" i="3"/>
  <c r="X117" i="3"/>
  <c r="Y117" i="3" s="1"/>
  <c r="U67" i="3"/>
  <c r="X67" i="3"/>
  <c r="Y67" i="3" s="1"/>
  <c r="X57" i="3"/>
  <c r="Y57" i="3" s="1"/>
  <c r="U57" i="3"/>
  <c r="U14" i="3"/>
  <c r="V14" i="3" s="1"/>
  <c r="X127" i="3"/>
  <c r="Y127" i="3" s="1"/>
  <c r="U127" i="3"/>
  <c r="X47" i="3"/>
  <c r="Y47" i="3" s="1"/>
  <c r="U47" i="3"/>
  <c r="U37" i="3"/>
  <c r="X37" i="3"/>
  <c r="Y37" i="3" s="1"/>
  <c r="X77" i="3"/>
  <c r="Y77" i="3" s="1"/>
  <c r="U77" i="3"/>
  <c r="U87" i="3"/>
  <c r="X87" i="3"/>
  <c r="Y87" i="3" s="1"/>
  <c r="I106" i="9" l="1"/>
  <c r="I101" i="9"/>
  <c r="I105" i="9"/>
  <c r="I100" i="9"/>
  <c r="I102" i="9"/>
  <c r="I103" i="9"/>
  <c r="I108" i="9"/>
  <c r="I109" i="9"/>
  <c r="I107" i="9"/>
  <c r="I104" i="9"/>
  <c r="G161" i="9"/>
  <c r="G160" i="9"/>
  <c r="C36" i="9"/>
  <c r="C17" i="9"/>
  <c r="C51" i="9"/>
  <c r="C31" i="9"/>
  <c r="C32" i="9"/>
  <c r="C21" i="9"/>
  <c r="C53" i="9"/>
  <c r="C27" i="9"/>
  <c r="C54" i="9"/>
  <c r="C56" i="9"/>
  <c r="C60" i="9"/>
  <c r="C46" i="9"/>
  <c r="C33" i="9"/>
  <c r="C40" i="9"/>
  <c r="C52" i="9"/>
  <c r="C47" i="9"/>
  <c r="C55" i="9"/>
  <c r="C50" i="9"/>
  <c r="C57" i="9"/>
  <c r="C24" i="9"/>
  <c r="C58" i="9"/>
  <c r="C25" i="9"/>
  <c r="C48" i="9"/>
  <c r="C44" i="9"/>
  <c r="C38" i="9"/>
  <c r="C23" i="9"/>
  <c r="C45" i="9"/>
  <c r="C37" i="9"/>
  <c r="C19" i="9"/>
  <c r="C34" i="9"/>
  <c r="C42" i="9"/>
  <c r="C22" i="9"/>
  <c r="C29" i="9"/>
  <c r="C35" i="9"/>
  <c r="C20" i="9"/>
  <c r="C49" i="9"/>
  <c r="C26" i="9"/>
  <c r="C28" i="9"/>
  <c r="C41" i="9"/>
  <c r="C59" i="9"/>
  <c r="C30" i="9"/>
  <c r="C18" i="9"/>
  <c r="C43" i="9"/>
  <c r="C39" i="9"/>
  <c r="E133" i="9"/>
  <c r="F133" i="9" s="1"/>
  <c r="G131" i="9"/>
  <c r="E84" i="9"/>
  <c r="F84" i="9" s="1"/>
  <c r="G23" i="9"/>
  <c r="F24" i="9"/>
  <c r="E25" i="9" s="1"/>
  <c r="T24" i="8"/>
  <c r="V24" i="8" s="1"/>
  <c r="V22" i="7"/>
  <c r="T24" i="7"/>
  <c r="V24" i="7" s="1"/>
  <c r="V23" i="7"/>
  <c r="T20" i="6"/>
  <c r="T22" i="6"/>
  <c r="V22" i="6" s="1"/>
  <c r="T23" i="6"/>
  <c r="T21" i="6"/>
  <c r="V21" i="6" s="1"/>
  <c r="T23" i="3"/>
  <c r="T22" i="3"/>
  <c r="T21" i="3"/>
  <c r="T20" i="3"/>
  <c r="V5" i="3"/>
  <c r="V16" i="3" s="1"/>
  <c r="U15" i="3"/>
  <c r="C145" i="9" l="1"/>
  <c r="C130" i="9"/>
  <c r="C155" i="9"/>
  <c r="C132" i="9"/>
  <c r="C149" i="9"/>
  <c r="C142" i="9"/>
  <c r="C140" i="9"/>
  <c r="C153" i="9"/>
  <c r="C152" i="9"/>
  <c r="C147" i="9"/>
  <c r="C148" i="9"/>
  <c r="C166" i="9"/>
  <c r="C161" i="9"/>
  <c r="C150" i="9"/>
  <c r="C136" i="9"/>
  <c r="C134" i="9"/>
  <c r="C141" i="9"/>
  <c r="C164" i="9"/>
  <c r="C156" i="9"/>
  <c r="C127" i="9"/>
  <c r="C154" i="9"/>
  <c r="C159" i="9"/>
  <c r="C123" i="9"/>
  <c r="C144" i="9"/>
  <c r="C165" i="9"/>
  <c r="C143" i="9"/>
  <c r="C138" i="9"/>
  <c r="C128" i="9"/>
  <c r="C137" i="9"/>
  <c r="C133" i="9"/>
  <c r="C126" i="9"/>
  <c r="C125" i="9"/>
  <c r="C160" i="9"/>
  <c r="C162" i="9"/>
  <c r="C157" i="9"/>
  <c r="C146" i="9"/>
  <c r="C151" i="9"/>
  <c r="C139" i="9"/>
  <c r="C124" i="9"/>
  <c r="C163" i="9"/>
  <c r="C135" i="9"/>
  <c r="C129" i="9"/>
  <c r="C131" i="9"/>
  <c r="C158" i="9"/>
  <c r="T24" i="3"/>
  <c r="V24" i="3" s="1"/>
  <c r="J109" i="9"/>
  <c r="K109" i="9" s="1"/>
  <c r="J106" i="9"/>
  <c r="K106" i="9" s="1"/>
  <c r="J103" i="9"/>
  <c r="K103" i="9" s="1"/>
  <c r="J104" i="9"/>
  <c r="K104" i="9" s="1"/>
  <c r="J102" i="9"/>
  <c r="K102" i="9" s="1"/>
  <c r="J107" i="9"/>
  <c r="K107" i="9" s="1"/>
  <c r="J101" i="9"/>
  <c r="K101" i="9" s="1"/>
  <c r="J108" i="9"/>
  <c r="K108" i="9" s="1"/>
  <c r="J105" i="9"/>
  <c r="K105" i="9" s="1"/>
  <c r="I48" i="9"/>
  <c r="I54" i="9"/>
  <c r="I55" i="9"/>
  <c r="I52" i="9"/>
  <c r="I47" i="9"/>
  <c r="I50" i="9"/>
  <c r="I46" i="9"/>
  <c r="I51" i="9"/>
  <c r="I53" i="9"/>
  <c r="I49" i="9"/>
  <c r="E134" i="9"/>
  <c r="F134" i="9" s="1"/>
  <c r="G132" i="9"/>
  <c r="G83" i="9"/>
  <c r="E85" i="9"/>
  <c r="F85" i="9" s="1"/>
  <c r="G24" i="9"/>
  <c r="F25" i="9"/>
  <c r="E26" i="9" s="1"/>
  <c r="V21" i="3"/>
  <c r="V23" i="3"/>
  <c r="V22" i="3"/>
  <c r="I155" i="9" l="1"/>
  <c r="J155" i="9" s="1"/>
  <c r="K155" i="9" s="1"/>
  <c r="I161" i="9"/>
  <c r="J161" i="9" s="1"/>
  <c r="K161" i="9" s="1"/>
  <c r="I153" i="9"/>
  <c r="J153" i="9" s="1"/>
  <c r="K153" i="9" s="1"/>
  <c r="I160" i="9"/>
  <c r="J160" i="9" s="1"/>
  <c r="K160" i="9" s="1"/>
  <c r="I152" i="9"/>
  <c r="J152" i="9" s="1"/>
  <c r="K152" i="9" s="1"/>
  <c r="I159" i="9"/>
  <c r="J159" i="9" s="1"/>
  <c r="K159" i="9" s="1"/>
  <c r="I158" i="9"/>
  <c r="J158" i="9" s="1"/>
  <c r="K158" i="9" s="1"/>
  <c r="I156" i="9"/>
  <c r="J156" i="9" s="1"/>
  <c r="K156" i="9" s="1"/>
  <c r="I154" i="9"/>
  <c r="J154" i="9" s="1"/>
  <c r="K154" i="9" s="1"/>
  <c r="I157" i="9"/>
  <c r="J157" i="9" s="1"/>
  <c r="K157" i="9" s="1"/>
  <c r="I110" i="9"/>
  <c r="J100" i="9"/>
  <c r="K100" i="9" s="1"/>
  <c r="K111" i="9" s="1"/>
  <c r="G133" i="9"/>
  <c r="E135" i="9"/>
  <c r="F135" i="9" s="1"/>
  <c r="G84" i="9"/>
  <c r="E86" i="9"/>
  <c r="F86" i="9" s="1"/>
  <c r="G25" i="9"/>
  <c r="F26" i="9"/>
  <c r="E27" i="9" s="1"/>
  <c r="C11" i="10" l="1"/>
  <c r="K163" i="9"/>
  <c r="I162" i="9"/>
  <c r="E136" i="9"/>
  <c r="F136" i="9" s="1"/>
  <c r="G134" i="9"/>
  <c r="G85" i="9"/>
  <c r="E87" i="9"/>
  <c r="F87" i="9" s="1"/>
  <c r="G26" i="9"/>
  <c r="F27" i="9"/>
  <c r="E28" i="9" s="1"/>
  <c r="F28" i="9" s="1"/>
  <c r="E29" i="9" s="1"/>
  <c r="C14" i="10" l="1"/>
  <c r="C26" i="10" s="1"/>
  <c r="G135" i="9"/>
  <c r="E137" i="9"/>
  <c r="F137" i="9" s="1"/>
  <c r="G86" i="9"/>
  <c r="E88" i="9"/>
  <c r="F88" i="9" s="1"/>
  <c r="G28" i="9"/>
  <c r="G27" i="9"/>
  <c r="F29" i="9"/>
  <c r="E30" i="9" s="1"/>
  <c r="E138" i="9" l="1"/>
  <c r="F138" i="9" s="1"/>
  <c r="G136" i="9"/>
  <c r="G87" i="9"/>
  <c r="E89" i="9"/>
  <c r="F89" i="9" s="1"/>
  <c r="G88" i="9"/>
  <c r="G29" i="9"/>
  <c r="F30" i="9"/>
  <c r="E31" i="9" s="1"/>
  <c r="E139" i="9" l="1"/>
  <c r="F139" i="9" s="1"/>
  <c r="G137" i="9"/>
  <c r="E90" i="9"/>
  <c r="F90" i="9" s="1"/>
  <c r="F31" i="9"/>
  <c r="E32" i="9" s="1"/>
  <c r="F32" i="9" s="1"/>
  <c r="E33" i="9" s="1"/>
  <c r="G30" i="9"/>
  <c r="G138" i="9" l="1"/>
  <c r="E140" i="9"/>
  <c r="F140" i="9" s="1"/>
  <c r="G90" i="9"/>
  <c r="G89" i="9"/>
  <c r="G31" i="9"/>
  <c r="G32" i="9"/>
  <c r="F33" i="9"/>
  <c r="E34" i="9" s="1"/>
  <c r="B99" i="9" l="1"/>
  <c r="G139" i="9"/>
  <c r="E141" i="9"/>
  <c r="F141" i="9" s="1"/>
  <c r="B108" i="9"/>
  <c r="B77" i="9"/>
  <c r="B111" i="9"/>
  <c r="B109" i="9"/>
  <c r="B95" i="9"/>
  <c r="B98" i="9"/>
  <c r="B97" i="9"/>
  <c r="B78" i="9"/>
  <c r="B85" i="9"/>
  <c r="B94" i="9"/>
  <c r="B73" i="9"/>
  <c r="B86" i="9"/>
  <c r="B106" i="9"/>
  <c r="B112" i="9"/>
  <c r="B113" i="9"/>
  <c r="B107" i="9"/>
  <c r="B83" i="9"/>
  <c r="B102" i="9"/>
  <c r="B79" i="9"/>
  <c r="B71" i="9"/>
  <c r="B72" i="9"/>
  <c r="B104" i="9"/>
  <c r="B105" i="9"/>
  <c r="B91" i="9"/>
  <c r="B80" i="9"/>
  <c r="B103" i="9"/>
  <c r="B93" i="9"/>
  <c r="B89" i="9"/>
  <c r="B110" i="9"/>
  <c r="B76" i="9"/>
  <c r="B88" i="9"/>
  <c r="B100" i="9"/>
  <c r="B101" i="9"/>
  <c r="B92" i="9"/>
  <c r="B75" i="9"/>
  <c r="B87" i="9"/>
  <c r="B84" i="9"/>
  <c r="B114" i="9"/>
  <c r="B82" i="9"/>
  <c r="B74" i="9"/>
  <c r="B96" i="9"/>
  <c r="B90" i="9"/>
  <c r="B81" i="9"/>
  <c r="G33" i="9"/>
  <c r="F34" i="9"/>
  <c r="E35" i="9" s="1"/>
  <c r="E142" i="9" l="1"/>
  <c r="F142" i="9" s="1"/>
  <c r="G140" i="9"/>
  <c r="I76" i="9"/>
  <c r="I72" i="9"/>
  <c r="I89" i="9"/>
  <c r="I84" i="9"/>
  <c r="I82" i="9"/>
  <c r="I80" i="9"/>
  <c r="I83" i="9"/>
  <c r="I78" i="9"/>
  <c r="I86" i="9"/>
  <c r="I73" i="9"/>
  <c r="I90" i="9"/>
  <c r="I81" i="9"/>
  <c r="I75" i="9"/>
  <c r="I88" i="9"/>
  <c r="I87" i="9"/>
  <c r="I77" i="9"/>
  <c r="I85" i="9"/>
  <c r="I74" i="9"/>
  <c r="I79" i="9"/>
  <c r="I71" i="9"/>
  <c r="G34" i="9"/>
  <c r="F35" i="9"/>
  <c r="G35" i="9" s="1"/>
  <c r="G142" i="9" l="1"/>
  <c r="G141" i="9"/>
  <c r="E36" i="9"/>
  <c r="F36" i="9" s="1"/>
  <c r="B139" i="9" l="1"/>
  <c r="B141" i="9"/>
  <c r="B135" i="9"/>
  <c r="B126" i="9"/>
  <c r="B145" i="9"/>
  <c r="B147" i="9"/>
  <c r="B153" i="9"/>
  <c r="B146" i="9"/>
  <c r="B149" i="9"/>
  <c r="B136" i="9"/>
  <c r="B125" i="9"/>
  <c r="B131" i="9"/>
  <c r="B128" i="9"/>
  <c r="B137" i="9"/>
  <c r="B160" i="9"/>
  <c r="B159" i="9"/>
  <c r="B150" i="9"/>
  <c r="B155" i="9"/>
  <c r="B143" i="9"/>
  <c r="B144" i="9"/>
  <c r="B151" i="9"/>
  <c r="B166" i="9"/>
  <c r="B140" i="9"/>
  <c r="B130" i="9"/>
  <c r="B156" i="9"/>
  <c r="B138" i="9"/>
  <c r="B127" i="9"/>
  <c r="B148" i="9"/>
  <c r="B161" i="9"/>
  <c r="B162" i="9"/>
  <c r="B133" i="9"/>
  <c r="B123" i="9"/>
  <c r="B158" i="9"/>
  <c r="B154" i="9"/>
  <c r="B129" i="9"/>
  <c r="B164" i="9"/>
  <c r="B165" i="9"/>
  <c r="B157" i="9"/>
  <c r="B134" i="9"/>
  <c r="B152" i="9"/>
  <c r="B163" i="9"/>
  <c r="B132" i="9"/>
  <c r="B142" i="9"/>
  <c r="B124" i="9"/>
  <c r="G36" i="9"/>
  <c r="B17" i="9" s="1"/>
  <c r="I130" i="9" l="1"/>
  <c r="J130" i="9" s="1"/>
  <c r="K130" i="9" s="1"/>
  <c r="I141" i="9"/>
  <c r="J141" i="9" s="1"/>
  <c r="K141" i="9" s="1"/>
  <c r="I139" i="9"/>
  <c r="J139" i="9" s="1"/>
  <c r="K139" i="9" s="1"/>
  <c r="I140" i="9"/>
  <c r="J140" i="9" s="1"/>
  <c r="K140" i="9" s="1"/>
  <c r="I132" i="9"/>
  <c r="J132" i="9" s="1"/>
  <c r="K132" i="9" s="1"/>
  <c r="I137" i="9"/>
  <c r="J137" i="9" s="1"/>
  <c r="K137" i="9" s="1"/>
  <c r="I131" i="9"/>
  <c r="J131" i="9" s="1"/>
  <c r="K131" i="9" s="1"/>
  <c r="I133" i="9"/>
  <c r="J133" i="9" s="1"/>
  <c r="K133" i="9" s="1"/>
  <c r="I138" i="9"/>
  <c r="J138" i="9" s="1"/>
  <c r="K138" i="9" s="1"/>
  <c r="I136" i="9"/>
  <c r="J136" i="9" s="1"/>
  <c r="K136" i="9" s="1"/>
  <c r="I134" i="9"/>
  <c r="J134" i="9" s="1"/>
  <c r="K134" i="9" s="1"/>
  <c r="I142" i="9"/>
  <c r="J142" i="9" s="1"/>
  <c r="K142" i="9" s="1"/>
  <c r="I135" i="9"/>
  <c r="J135" i="9" s="1"/>
  <c r="K135" i="9" s="1"/>
  <c r="I129" i="9"/>
  <c r="J129" i="9" s="1"/>
  <c r="K129" i="9" s="1"/>
  <c r="I123" i="9"/>
  <c r="J123" i="9" s="1"/>
  <c r="K123" i="9" s="1"/>
  <c r="I124" i="9"/>
  <c r="J124" i="9" s="1"/>
  <c r="K124" i="9" s="1"/>
  <c r="I125" i="9"/>
  <c r="J125" i="9" s="1"/>
  <c r="K125" i="9" s="1"/>
  <c r="I126" i="9"/>
  <c r="J126" i="9" s="1"/>
  <c r="K126" i="9" s="1"/>
  <c r="I127" i="9"/>
  <c r="J127" i="9" s="1"/>
  <c r="K127" i="9" s="1"/>
  <c r="I128" i="9"/>
  <c r="J128" i="9" s="1"/>
  <c r="K128" i="9" s="1"/>
  <c r="B54" i="9"/>
  <c r="B26" i="9"/>
  <c r="B48" i="9"/>
  <c r="B58" i="9"/>
  <c r="B38" i="9"/>
  <c r="B56" i="9"/>
  <c r="B53" i="9"/>
  <c r="B46" i="9"/>
  <c r="B34" i="9"/>
  <c r="B19" i="9"/>
  <c r="B25" i="9"/>
  <c r="B52" i="9"/>
  <c r="B32" i="9"/>
  <c r="B49" i="9"/>
  <c r="B41" i="9"/>
  <c r="B59" i="9"/>
  <c r="B51" i="9"/>
  <c r="B18" i="9"/>
  <c r="B22" i="9"/>
  <c r="B33" i="9"/>
  <c r="B43" i="9"/>
  <c r="B60" i="9"/>
  <c r="B23" i="9"/>
  <c r="B55" i="9"/>
  <c r="B36" i="9"/>
  <c r="B50" i="9"/>
  <c r="B24" i="9"/>
  <c r="B44" i="9"/>
  <c r="B45" i="9"/>
  <c r="B21" i="9"/>
  <c r="B57" i="9"/>
  <c r="B31" i="9"/>
  <c r="B27" i="9"/>
  <c r="B42" i="9"/>
  <c r="B35" i="9"/>
  <c r="B47" i="9"/>
  <c r="B28" i="9"/>
  <c r="B39" i="9"/>
  <c r="B37" i="9"/>
  <c r="B29" i="9"/>
  <c r="B40" i="9"/>
  <c r="B20" i="9"/>
  <c r="B30" i="9"/>
  <c r="J48" i="9" l="1"/>
  <c r="K48" i="9" s="1"/>
  <c r="J51" i="9"/>
  <c r="K51" i="9" s="1"/>
  <c r="J54" i="9"/>
  <c r="K54" i="9" s="1"/>
  <c r="J49" i="9"/>
  <c r="K49" i="9" s="1"/>
  <c r="J53" i="9"/>
  <c r="K53" i="9" s="1"/>
  <c r="J52" i="9"/>
  <c r="K52" i="9" s="1"/>
  <c r="J50" i="9"/>
  <c r="K50" i="9" s="1"/>
  <c r="J55" i="9"/>
  <c r="K55" i="9" s="1"/>
  <c r="J47" i="9"/>
  <c r="K47" i="9" s="1"/>
  <c r="K145" i="9"/>
  <c r="C15" i="10" s="1"/>
  <c r="I143" i="9"/>
  <c r="J79" i="9"/>
  <c r="K79" i="9" s="1"/>
  <c r="J78" i="9"/>
  <c r="K78" i="9" s="1"/>
  <c r="J88" i="9"/>
  <c r="K88" i="9" s="1"/>
  <c r="J77" i="9"/>
  <c r="K77" i="9" s="1"/>
  <c r="J81" i="9"/>
  <c r="K81" i="9" s="1"/>
  <c r="J76" i="9"/>
  <c r="K76" i="9" s="1"/>
  <c r="J75" i="9"/>
  <c r="K75" i="9" s="1"/>
  <c r="J84" i="9"/>
  <c r="K84" i="9" s="1"/>
  <c r="J87" i="9"/>
  <c r="K87" i="9" s="1"/>
  <c r="J72" i="9"/>
  <c r="K72" i="9" s="1"/>
  <c r="J82" i="9"/>
  <c r="K82" i="9" s="1"/>
  <c r="J86" i="9"/>
  <c r="K86" i="9" s="1"/>
  <c r="J85" i="9"/>
  <c r="K85" i="9" s="1"/>
  <c r="J90" i="9"/>
  <c r="K90" i="9" s="1"/>
  <c r="J89" i="9"/>
  <c r="K89" i="9" s="1"/>
  <c r="J74" i="9"/>
  <c r="K74" i="9" s="1"/>
  <c r="J73" i="9"/>
  <c r="K73" i="9" s="1"/>
  <c r="J83" i="9"/>
  <c r="K83" i="9" s="1"/>
  <c r="J80" i="9"/>
  <c r="K80" i="9" s="1"/>
  <c r="I17" i="9"/>
  <c r="I18" i="9"/>
  <c r="I28" i="9"/>
  <c r="I21" i="9"/>
  <c r="I31" i="9"/>
  <c r="I30" i="9"/>
  <c r="I20" i="9"/>
  <c r="I25" i="9"/>
  <c r="I35" i="9"/>
  <c r="I29" i="9"/>
  <c r="I23" i="9"/>
  <c r="I32" i="9"/>
  <c r="I26" i="9"/>
  <c r="I19" i="9"/>
  <c r="I34" i="9"/>
  <c r="I27" i="9"/>
  <c r="I36" i="9"/>
  <c r="I24" i="9"/>
  <c r="I22" i="9"/>
  <c r="I33" i="9"/>
  <c r="J46" i="9" l="1"/>
  <c r="K46" i="9" s="1"/>
  <c r="K57" i="9" s="1"/>
  <c r="I56" i="9"/>
  <c r="J71" i="9"/>
  <c r="K71" i="9" s="1"/>
  <c r="K93" i="9" s="1"/>
  <c r="C12" i="10" s="1"/>
  <c r="I91" i="9"/>
  <c r="J27" i="9"/>
  <c r="K27" i="9" s="1"/>
  <c r="J25" i="9"/>
  <c r="K25" i="9" s="1"/>
  <c r="J34" i="9"/>
  <c r="K34" i="9" s="1"/>
  <c r="J20" i="9"/>
  <c r="K20" i="9" s="1"/>
  <c r="J19" i="9"/>
  <c r="K19" i="9" s="1"/>
  <c r="J30" i="9"/>
  <c r="K30" i="9" s="1"/>
  <c r="J26" i="9"/>
  <c r="K26" i="9" s="1"/>
  <c r="J31" i="9"/>
  <c r="K31" i="9" s="1"/>
  <c r="J33" i="9"/>
  <c r="K33" i="9" s="1"/>
  <c r="J32" i="9"/>
  <c r="K32" i="9" s="1"/>
  <c r="J21" i="9"/>
  <c r="K21" i="9" s="1"/>
  <c r="J22" i="9"/>
  <c r="K22" i="9" s="1"/>
  <c r="J23" i="9"/>
  <c r="K23" i="9" s="1"/>
  <c r="J28" i="9"/>
  <c r="K28" i="9" s="1"/>
  <c r="J24" i="9"/>
  <c r="K24" i="9" s="1"/>
  <c r="J29" i="9"/>
  <c r="K29" i="9" s="1"/>
  <c r="J18" i="9"/>
  <c r="K18" i="9" s="1"/>
  <c r="J36" i="9"/>
  <c r="K36" i="9" s="1"/>
  <c r="J35" i="9"/>
  <c r="K35" i="9" s="1"/>
  <c r="J17" i="9"/>
  <c r="K17" i="9" s="1"/>
  <c r="I37" i="9"/>
  <c r="C8" i="10" l="1"/>
  <c r="C25" i="10" s="1"/>
  <c r="K39" i="9"/>
  <c r="C9" i="10" s="1"/>
</calcChain>
</file>

<file path=xl/sharedStrings.xml><?xml version="1.0" encoding="utf-8"?>
<sst xmlns="http://schemas.openxmlformats.org/spreadsheetml/2006/main" count="589" uniqueCount="116">
  <si>
    <t>X</t>
  </si>
  <si>
    <t>Y</t>
  </si>
  <si>
    <t>id</t>
  </si>
  <si>
    <t>rango x</t>
  </si>
  <si>
    <t>rango</t>
  </si>
  <si>
    <t>rango y</t>
  </si>
  <si>
    <t>Entropia de X</t>
  </si>
  <si>
    <t>P(x)</t>
  </si>
  <si>
    <t>logP(x)</t>
  </si>
  <si>
    <t>P(y)</t>
  </si>
  <si>
    <t>logP(y)</t>
  </si>
  <si>
    <t>Entropia de Y</t>
  </si>
  <si>
    <t>Entropia conjunta entre X e Y</t>
  </si>
  <si>
    <t>Valores de X</t>
  </si>
  <si>
    <t>Valores de Y</t>
  </si>
  <si>
    <t>nro de casos x</t>
  </si>
  <si>
    <t>nro casos y</t>
  </si>
  <si>
    <t>logP(Y/X)</t>
  </si>
  <si>
    <t>Mutual Information</t>
  </si>
  <si>
    <t>bits</t>
  </si>
  <si>
    <t>Entropia Conjunta Y,X</t>
  </si>
  <si>
    <t>Entropia Condicional Y/X</t>
  </si>
  <si>
    <t>logP(Y,X)</t>
  </si>
  <si>
    <t>P(Y,X)/[P(X)*P(Y)]</t>
  </si>
  <si>
    <t>logP(Y,X)/[P(X)*P(Y)]</t>
  </si>
  <si>
    <t>Prob de X=x</t>
  </si>
  <si>
    <t>Prob de Y=y</t>
  </si>
  <si>
    <t>P(X=x)</t>
  </si>
  <si>
    <t>P(Y=y)</t>
  </si>
  <si>
    <t>Prob Conjunta de X e Y</t>
  </si>
  <si>
    <t>nro de casos simultaneos x e y</t>
  </si>
  <si>
    <t>Prob Condicional de X dado Y</t>
  </si>
  <si>
    <t>P(X/Y)=P(X,Y)/P(Y)</t>
  </si>
  <si>
    <t>Prob Condicional de Y dado X</t>
  </si>
  <si>
    <t>P(Y/X)=P(X,Y)/P(X)</t>
  </si>
  <si>
    <t>P(Y,X)=P(X,Y)</t>
  </si>
  <si>
    <t>Entropia Condicional X/Y</t>
  </si>
  <si>
    <t>logP(X/Y)</t>
  </si>
  <si>
    <t>%</t>
  </si>
  <si>
    <t>porcentaje de la variabilidad total entre x e y que es compartida</t>
  </si>
  <si>
    <t>porcentaje de la variabilidad de x que se explica por y</t>
  </si>
  <si>
    <t>porcentaje de la variabilidad de y que se explica por x</t>
  </si>
  <si>
    <t>Joint Entropy</t>
  </si>
  <si>
    <t>Conditional entropy</t>
  </si>
  <si>
    <t>Information Mutua entre Y y X</t>
  </si>
  <si>
    <t>correlacion</t>
  </si>
  <si>
    <t>Desvest X</t>
  </si>
  <si>
    <t>Desvest Y</t>
  </si>
  <si>
    <t>Information Gain</t>
  </si>
  <si>
    <t>Ganancia de Información (Y/X)</t>
  </si>
  <si>
    <t>cuanto crece mi conocimiento de Y si se X</t>
  </si>
  <si>
    <t>Information Gain ratio</t>
  </si>
  <si>
    <t>variable con 1 estado (constante)</t>
  </si>
  <si>
    <t>Estado</t>
  </si>
  <si>
    <t>Prob(Estado)</t>
  </si>
  <si>
    <t>log2(Prob(Estado))</t>
  </si>
  <si>
    <t>A</t>
  </si>
  <si>
    <t>B</t>
  </si>
  <si>
    <t>A*B</t>
  </si>
  <si>
    <t>Entropia</t>
  </si>
  <si>
    <t>variable con 2 estados (moneda)</t>
  </si>
  <si>
    <t>variable con 3 estados (clases)</t>
  </si>
  <si>
    <t>variable con 36 estados (ruleta)</t>
  </si>
  <si>
    <t>variable Normal (0,1)</t>
  </si>
  <si>
    <t>rango clase</t>
  </si>
  <si>
    <t>lim inf</t>
  </si>
  <si>
    <t>lim sup</t>
  </si>
  <si>
    <t>min</t>
  </si>
  <si>
    <t>max</t>
  </si>
  <si>
    <t>estado clase</t>
  </si>
  <si>
    <t>Estado clase</t>
  </si>
  <si>
    <t>n</t>
  </si>
  <si>
    <t>variable Normal (0,100)</t>
  </si>
  <si>
    <t>variable logNormal (0,1)</t>
  </si>
  <si>
    <t>Estado clase 20</t>
  </si>
  <si>
    <t>Estado clase 10</t>
  </si>
  <si>
    <t>variable Normal (0,1) 20 clases</t>
  </si>
  <si>
    <t>variable Normal (0,1) 10 clases</t>
  </si>
  <si>
    <t>variable Normal (0,100) 20 clases</t>
  </si>
  <si>
    <t>variable logNormal (0,1) 20 clases</t>
  </si>
  <si>
    <t>Color</t>
  </si>
  <si>
    <t>Size</t>
  </si>
  <si>
    <t>Shape</t>
  </si>
  <si>
    <t>Edible?</t>
  </si>
  <si>
    <t>Yellow</t>
  </si>
  <si>
    <t>Green</t>
  </si>
  <si>
    <t>Small</t>
  </si>
  <si>
    <t>Large</t>
  </si>
  <si>
    <t>Round</t>
  </si>
  <si>
    <t>Irregular</t>
  </si>
  <si>
    <t>+</t>
  </si>
  <si>
    <t>-</t>
  </si>
  <si>
    <t>Entropia de Edible</t>
  </si>
  <si>
    <t>Caso</t>
  </si>
  <si>
    <t>Cuenta</t>
  </si>
  <si>
    <t xml:space="preserve">Prob </t>
  </si>
  <si>
    <t>total</t>
  </si>
  <si>
    <t>logProb</t>
  </si>
  <si>
    <t>Hago un Split en la Variable Size</t>
  </si>
  <si>
    <t>Entropia en Edible dato el Slipt - Size = Large</t>
  </si>
  <si>
    <t>Entropia en Edible dato el Slipt - Size = Small</t>
  </si>
  <si>
    <t>Este subconjunto es más "puro" dado el split</t>
  </si>
  <si>
    <t>Este subconjunto es menos "puro" dado el split</t>
  </si>
  <si>
    <t>Entropia de Edible condicional a Saber Size H(E/S)</t>
  </si>
  <si>
    <t>Ganancia en Información de Edible dado que sabemos Size</t>
  </si>
  <si>
    <t>G(E/S)</t>
  </si>
  <si>
    <t>variable Normal (0,100) 10 clases</t>
  </si>
  <si>
    <t>variable logNormal (0,1) 10 clases</t>
  </si>
  <si>
    <t>Varianza</t>
  </si>
  <si>
    <t>Desvest</t>
  </si>
  <si>
    <t>ID CASE</t>
  </si>
  <si>
    <t>Information Gain Ratio</t>
  </si>
  <si>
    <t>Penaliza el Gain ratio por la entropia del atributo seleccionado (entropia intrinseca), evita seleccionar atributos con alta entropia</t>
  </si>
  <si>
    <t>Entropia de Size</t>
  </si>
  <si>
    <t>Entropia ID CASE</t>
  </si>
  <si>
    <t>entropia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</si>
</sst>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2" borderId="0" xfId="2"/>
    <xf numFmtId="9" fontId="2" fillId="2" borderId="0" xfId="2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3" fillId="3" borderId="0" xfId="3" applyNumberFormat="1"/>
    <xf numFmtId="0" fontId="3" fillId="3" borderId="0" xfId="3"/>
    <xf numFmtId="2" fontId="3" fillId="3" borderId="0" xfId="3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5" fillId="2" borderId="0" xfId="2" applyFont="1"/>
    <xf numFmtId="9" fontId="5" fillId="2" borderId="0" xfId="2" applyNumberFormat="1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horizontal="center"/>
    </xf>
    <xf numFmtId="10" fontId="6" fillId="3" borderId="0" xfId="3" applyNumberFormat="1" applyFont="1"/>
    <xf numFmtId="0" fontId="6" fillId="3" borderId="0" xfId="3" applyFont="1"/>
    <xf numFmtId="2" fontId="6" fillId="3" borderId="0" xfId="3" applyNumberFormat="1" applyFont="1"/>
    <xf numFmtId="10" fontId="4" fillId="0" borderId="0" xfId="1" applyNumberFormat="1" applyFont="1"/>
    <xf numFmtId="166" fontId="4" fillId="0" borderId="0" xfId="1" applyNumberFormat="1" applyFont="1"/>
    <xf numFmtId="165" fontId="4" fillId="0" borderId="0" xfId="0" applyNumberFormat="1" applyFont="1"/>
    <xf numFmtId="164" fontId="4" fillId="0" borderId="0" xfId="0" applyNumberFormat="1" applyFont="1"/>
    <xf numFmtId="0" fontId="0" fillId="0" borderId="0" xfId="0" quotePrefix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quotePrefix="1" applyAlignment="1">
      <alignment horizontal="center"/>
    </xf>
    <xf numFmtId="0" fontId="7" fillId="0" borderId="0" xfId="0" applyFont="1"/>
    <xf numFmtId="164" fontId="7" fillId="0" borderId="0" xfId="0" applyNumberFormat="1" applyFont="1"/>
  </cellXfs>
  <cellStyles count="4">
    <cellStyle name="Good" xfId="3" builtinId="26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entropia'!$E$21:$E$26</c:f>
              <c:numCache>
                <c:formatCode>0.0</c:formatCode>
                <c:ptCount val="6"/>
                <c:pt idx="0">
                  <c:v>0</c:v>
                </c:pt>
                <c:pt idx="1">
                  <c:v>0.70710678118654757</c:v>
                </c:pt>
                <c:pt idx="2">
                  <c:v>1</c:v>
                </c:pt>
                <c:pt idx="3">
                  <c:v>10.535653752852738</c:v>
                </c:pt>
                <c:pt idx="4">
                  <c:v>0.88808994740530411</c:v>
                </c:pt>
                <c:pt idx="5">
                  <c:v>1.680316434292203</c:v>
                </c:pt>
              </c:numCache>
            </c:numRef>
          </c:xVal>
          <c:yVal>
            <c:numRef>
              <c:f>'resumen entropia'!$C$21:$C$26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1.5849625007211561</c:v>
                </c:pt>
                <c:pt idx="3">
                  <c:v>5.1699250014423095</c:v>
                </c:pt>
                <c:pt idx="4">
                  <c:v>3.1622034095243508</c:v>
                </c:pt>
                <c:pt idx="5">
                  <c:v>2.1497997223401133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053-98B2-E8B9A3A2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08400"/>
        <c:axId val="916247808"/>
      </c:scatterChart>
      <c:valAx>
        <c:axId val="937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247808"/>
        <c:crosses val="autoZero"/>
        <c:crossBetween val="midCat"/>
      </c:valAx>
      <c:valAx>
        <c:axId val="916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8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variables dep no-lineal'!$B$2:$B$31</c:f>
              <c:numCache>
                <c:formatCode>General</c:formatCode>
                <c:ptCount val="30"/>
                <c:pt idx="0">
                  <c:v>0.4857650918427785</c:v>
                </c:pt>
                <c:pt idx="1">
                  <c:v>0.46958303402893986</c:v>
                </c:pt>
                <c:pt idx="2">
                  <c:v>0.40145961158035792</c:v>
                </c:pt>
                <c:pt idx="3">
                  <c:v>0.52159161458805814</c:v>
                </c:pt>
                <c:pt idx="4">
                  <c:v>0.74146551117976545</c:v>
                </c:pt>
                <c:pt idx="5">
                  <c:v>0.62427275296140394</c:v>
                </c:pt>
                <c:pt idx="6">
                  <c:v>0.69092112296486108</c:v>
                </c:pt>
                <c:pt idx="7">
                  <c:v>0.40739364735247008</c:v>
                </c:pt>
                <c:pt idx="8">
                  <c:v>1.3560867554281097E-2</c:v>
                </c:pt>
                <c:pt idx="9">
                  <c:v>0.73684285153465934</c:v>
                </c:pt>
                <c:pt idx="10">
                  <c:v>0.15332257332053478</c:v>
                </c:pt>
                <c:pt idx="11">
                  <c:v>0.1638482866332861</c:v>
                </c:pt>
                <c:pt idx="12">
                  <c:v>0.1696143984832913</c:v>
                </c:pt>
                <c:pt idx="13">
                  <c:v>0.45311946249162793</c:v>
                </c:pt>
                <c:pt idx="14">
                  <c:v>0.19035365690842243</c:v>
                </c:pt>
                <c:pt idx="15">
                  <c:v>0.78776398375809775</c:v>
                </c:pt>
                <c:pt idx="16">
                  <c:v>0.95969792128185527</c:v>
                </c:pt>
                <c:pt idx="17">
                  <c:v>0.25679927956832271</c:v>
                </c:pt>
                <c:pt idx="18">
                  <c:v>0.77642948474534412</c:v>
                </c:pt>
                <c:pt idx="19">
                  <c:v>0.12214358708428674</c:v>
                </c:pt>
                <c:pt idx="20">
                  <c:v>9.0373665815511428E-2</c:v>
                </c:pt>
                <c:pt idx="21">
                  <c:v>0.60902506292485492</c:v>
                </c:pt>
                <c:pt idx="22">
                  <c:v>0.80775076801392265</c:v>
                </c:pt>
                <c:pt idx="23">
                  <c:v>0.88231263002625404</c:v>
                </c:pt>
                <c:pt idx="24">
                  <c:v>0.69210341855761859</c:v>
                </c:pt>
                <c:pt idx="25">
                  <c:v>0.36945667980359909</c:v>
                </c:pt>
                <c:pt idx="26">
                  <c:v>1.0881653145071724E-2</c:v>
                </c:pt>
                <c:pt idx="27">
                  <c:v>0.82582204754286404</c:v>
                </c:pt>
                <c:pt idx="28">
                  <c:v>7.0172212134921197E-2</c:v>
                </c:pt>
                <c:pt idx="29">
                  <c:v>0.12867424493475776</c:v>
                </c:pt>
              </c:numCache>
            </c:numRef>
          </c:xVal>
          <c:yVal>
            <c:numRef>
              <c:f>'ejemplo variables dep no-lineal'!$F$2:$F$31</c:f>
              <c:numCache>
                <c:formatCode>General</c:formatCode>
                <c:ptCount val="30"/>
                <c:pt idx="0">
                  <c:v>0.10020263261024454</c:v>
                </c:pt>
                <c:pt idx="1">
                  <c:v>0.10092519181888464</c:v>
                </c:pt>
                <c:pt idx="2">
                  <c:v>0.10971020814989393</c:v>
                </c:pt>
                <c:pt idx="3">
                  <c:v>0.10046619782051926</c:v>
                </c:pt>
                <c:pt idx="4">
                  <c:v>0.15830559308930545</c:v>
                </c:pt>
                <c:pt idx="5">
                  <c:v>0.11544371712860614</c:v>
                </c:pt>
                <c:pt idx="6">
                  <c:v>0.1364508751941636</c:v>
                </c:pt>
                <c:pt idx="7">
                  <c:v>0.10857593655067868</c:v>
                </c:pt>
                <c:pt idx="8">
                  <c:v>0.33662302957454365</c:v>
                </c:pt>
                <c:pt idx="9">
                  <c:v>0.15609453632306869</c:v>
                </c:pt>
                <c:pt idx="10">
                  <c:v>0.22018523816909599</c:v>
                </c:pt>
                <c:pt idx="11">
                  <c:v>0.2129979743993774</c:v>
                </c:pt>
                <c:pt idx="12">
                  <c:v>0.20915464568955744</c:v>
                </c:pt>
                <c:pt idx="13">
                  <c:v>0.10219778479707389</c:v>
                </c:pt>
                <c:pt idx="14">
                  <c:v>0.19588085778998698</c:v>
                </c:pt>
                <c:pt idx="15">
                  <c:v>0.18280811034833075</c:v>
                </c:pt>
                <c:pt idx="16">
                  <c:v>0.31132217883085878</c:v>
                </c:pt>
                <c:pt idx="17">
                  <c:v>0.15914659041848686</c:v>
                </c:pt>
                <c:pt idx="18">
                  <c:v>0.17641326003657642</c:v>
                </c:pt>
                <c:pt idx="19">
                  <c:v>0.24277546878153</c:v>
                </c:pt>
                <c:pt idx="20">
                  <c:v>0.26779373365742232</c:v>
                </c:pt>
                <c:pt idx="21">
                  <c:v>0.11188646434576859</c:v>
                </c:pt>
                <c:pt idx="22">
                  <c:v>0.19471053521315923</c:v>
                </c:pt>
                <c:pt idx="23">
                  <c:v>0.2461629470775914</c:v>
                </c:pt>
                <c:pt idx="24">
                  <c:v>0.1369037234215236</c:v>
                </c:pt>
                <c:pt idx="25">
                  <c:v>0.11704155844790007</c:v>
                </c:pt>
                <c:pt idx="26">
                  <c:v>0.33923675723009794</c:v>
                </c:pt>
                <c:pt idx="27">
                  <c:v>0.20616000666502438</c:v>
                </c:pt>
                <c:pt idx="28">
                  <c:v>0.28475192722098719</c:v>
                </c:pt>
                <c:pt idx="29">
                  <c:v>0.23788281637477227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3-4AF8-9A32-F982AEEB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51616"/>
        <c:axId val="823451104"/>
      </c:scatterChart>
      <c:valAx>
        <c:axId val="947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51104"/>
        <c:crosses val="autoZero"/>
        <c:crossBetween val="midCat"/>
      </c:valAx>
      <c:valAx>
        <c:axId val="823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variables dep lineales'!$B$2:$B$31</c:f>
              <c:numCache>
                <c:formatCode>General</c:formatCode>
                <c:ptCount val="30"/>
                <c:pt idx="0">
                  <c:v>0.653686495592256</c:v>
                </c:pt>
                <c:pt idx="1">
                  <c:v>0.31916191636930147</c:v>
                </c:pt>
                <c:pt idx="2">
                  <c:v>0.20789062399857328</c:v>
                </c:pt>
                <c:pt idx="3">
                  <c:v>0.86750050310533977</c:v>
                </c:pt>
                <c:pt idx="4">
                  <c:v>5.8268203223140858E-2</c:v>
                </c:pt>
                <c:pt idx="5">
                  <c:v>0.80975935888430906</c:v>
                </c:pt>
                <c:pt idx="6">
                  <c:v>0.97446278726336666</c:v>
                </c:pt>
                <c:pt idx="7">
                  <c:v>0.21642195370654438</c:v>
                </c:pt>
                <c:pt idx="8">
                  <c:v>0.72696302147280356</c:v>
                </c:pt>
                <c:pt idx="9">
                  <c:v>0.27235383551283421</c:v>
                </c:pt>
                <c:pt idx="10">
                  <c:v>0.36294965071538077</c:v>
                </c:pt>
                <c:pt idx="11">
                  <c:v>0.95806168371543476</c:v>
                </c:pt>
                <c:pt idx="12">
                  <c:v>0.62886974739073775</c:v>
                </c:pt>
                <c:pt idx="13">
                  <c:v>0.89754091615051734</c:v>
                </c:pt>
                <c:pt idx="14">
                  <c:v>0.24836550410309755</c:v>
                </c:pt>
                <c:pt idx="15">
                  <c:v>0.33568980246305058</c:v>
                </c:pt>
                <c:pt idx="16">
                  <c:v>0.21570079693918465</c:v>
                </c:pt>
                <c:pt idx="17">
                  <c:v>0.74559487879857744</c:v>
                </c:pt>
                <c:pt idx="18">
                  <c:v>0.18591892610692096</c:v>
                </c:pt>
                <c:pt idx="19">
                  <c:v>0.88390195774019986</c:v>
                </c:pt>
                <c:pt idx="20">
                  <c:v>0.72992507595826539</c:v>
                </c:pt>
                <c:pt idx="21">
                  <c:v>0.93036558487544385</c:v>
                </c:pt>
                <c:pt idx="22">
                  <c:v>0.43553594254464734</c:v>
                </c:pt>
                <c:pt idx="23">
                  <c:v>0.1908671684379265</c:v>
                </c:pt>
                <c:pt idx="24">
                  <c:v>0.77921954903884716</c:v>
                </c:pt>
                <c:pt idx="25">
                  <c:v>0.75140884877743785</c:v>
                </c:pt>
                <c:pt idx="26">
                  <c:v>0.91446537452133014</c:v>
                </c:pt>
                <c:pt idx="27">
                  <c:v>0.18988844975654517</c:v>
                </c:pt>
                <c:pt idx="28">
                  <c:v>0.76460941521057635</c:v>
                </c:pt>
                <c:pt idx="29">
                  <c:v>0.41786836758670853</c:v>
                </c:pt>
              </c:numCache>
            </c:numRef>
          </c:xVal>
          <c:yVal>
            <c:numRef>
              <c:f>'ejemplo variables dep lineales'!$F$2:$F$31</c:f>
              <c:numCache>
                <c:formatCode>General</c:formatCode>
                <c:ptCount val="30"/>
                <c:pt idx="0">
                  <c:v>0.64221189735535367</c:v>
                </c:pt>
                <c:pt idx="1">
                  <c:v>0.44149714982158084</c:v>
                </c:pt>
                <c:pt idx="2">
                  <c:v>0.37473437439914398</c:v>
                </c:pt>
                <c:pt idx="3">
                  <c:v>0.77050030186320384</c:v>
                </c:pt>
                <c:pt idx="4">
                  <c:v>0.2849609219338845</c:v>
                </c:pt>
                <c:pt idx="5">
                  <c:v>0.73585561533058541</c:v>
                </c:pt>
                <c:pt idx="6">
                  <c:v>0.83467767235801993</c:v>
                </c:pt>
                <c:pt idx="7">
                  <c:v>0.37985317222392662</c:v>
                </c:pt>
                <c:pt idx="8">
                  <c:v>0.68617781288368218</c:v>
                </c:pt>
                <c:pt idx="9">
                  <c:v>0.41341230130770051</c:v>
                </c:pt>
                <c:pt idx="10">
                  <c:v>0.46776979042922845</c:v>
                </c:pt>
                <c:pt idx="11">
                  <c:v>0.82483701022926081</c:v>
                </c:pt>
                <c:pt idx="12">
                  <c:v>0.62732184843444272</c:v>
                </c:pt>
                <c:pt idx="13">
                  <c:v>0.78852454969031038</c:v>
                </c:pt>
                <c:pt idx="14">
                  <c:v>0.39901930246185852</c:v>
                </c:pt>
                <c:pt idx="15">
                  <c:v>0.45141388147783035</c:v>
                </c:pt>
                <c:pt idx="16">
                  <c:v>0.37942047816351077</c:v>
                </c:pt>
                <c:pt idx="17">
                  <c:v>0.69735692727914644</c:v>
                </c:pt>
                <c:pt idx="18">
                  <c:v>0.36155135566415258</c:v>
                </c:pt>
                <c:pt idx="19">
                  <c:v>0.78034117464411989</c:v>
                </c:pt>
                <c:pt idx="20">
                  <c:v>0.68795504557495923</c:v>
                </c:pt>
                <c:pt idx="21">
                  <c:v>0.80821935092526631</c:v>
                </c:pt>
                <c:pt idx="22">
                  <c:v>0.51132156552678842</c:v>
                </c:pt>
                <c:pt idx="23">
                  <c:v>0.3645203010627559</c:v>
                </c:pt>
                <c:pt idx="24">
                  <c:v>0.71753172942330834</c:v>
                </c:pt>
                <c:pt idx="25">
                  <c:v>0.70084530926646271</c:v>
                </c:pt>
                <c:pt idx="26">
                  <c:v>0.79867922471279806</c:v>
                </c:pt>
                <c:pt idx="27">
                  <c:v>0.36393306985392709</c:v>
                </c:pt>
                <c:pt idx="28">
                  <c:v>0.70876564912634576</c:v>
                </c:pt>
                <c:pt idx="29">
                  <c:v>0.50072102055202516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4-404A-A02D-D07D6650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51616"/>
        <c:axId val="823451104"/>
      </c:scatterChart>
      <c:valAx>
        <c:axId val="947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51104"/>
        <c:crosses val="autoZero"/>
        <c:crossBetween val="midCat"/>
      </c:valAx>
      <c:valAx>
        <c:axId val="823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vars indep unif'!$B$2:$B$31</c:f>
              <c:numCache>
                <c:formatCode>General</c:formatCode>
                <c:ptCount val="30"/>
                <c:pt idx="0">
                  <c:v>0.82850176537768594</c:v>
                </c:pt>
                <c:pt idx="1">
                  <c:v>2.7316144085831606E-4</c:v>
                </c:pt>
                <c:pt idx="2">
                  <c:v>0.61693220465470033</c:v>
                </c:pt>
                <c:pt idx="3">
                  <c:v>0.39738001932117673</c:v>
                </c:pt>
                <c:pt idx="4">
                  <c:v>0.44385753711672171</c:v>
                </c:pt>
                <c:pt idx="5">
                  <c:v>0.75950829714529999</c:v>
                </c:pt>
                <c:pt idx="6">
                  <c:v>0.21253749809983724</c:v>
                </c:pt>
                <c:pt idx="7">
                  <c:v>0.28466984638955517</c:v>
                </c:pt>
                <c:pt idx="8">
                  <c:v>2.6182746273279767E-2</c:v>
                </c:pt>
                <c:pt idx="9">
                  <c:v>0.50964271986574672</c:v>
                </c:pt>
                <c:pt idx="10">
                  <c:v>0.13867727617552783</c:v>
                </c:pt>
                <c:pt idx="11">
                  <c:v>0.19299917837369351</c:v>
                </c:pt>
                <c:pt idx="12">
                  <c:v>0.13763042243951051</c:v>
                </c:pt>
                <c:pt idx="13">
                  <c:v>0.32557454088822801</c:v>
                </c:pt>
                <c:pt idx="14">
                  <c:v>0.10544832866452691</c:v>
                </c:pt>
                <c:pt idx="15">
                  <c:v>0.71149627690764528</c:v>
                </c:pt>
                <c:pt idx="16">
                  <c:v>0.57240145930751507</c:v>
                </c:pt>
                <c:pt idx="17">
                  <c:v>0.40316971893026399</c:v>
                </c:pt>
                <c:pt idx="18">
                  <c:v>0.45323912866907012</c:v>
                </c:pt>
                <c:pt idx="19">
                  <c:v>0.24506486302401376</c:v>
                </c:pt>
                <c:pt idx="20">
                  <c:v>0.59213216135199986</c:v>
                </c:pt>
                <c:pt idx="21">
                  <c:v>0.61011224424743604</c:v>
                </c:pt>
                <c:pt idx="22">
                  <c:v>0.31463363215778839</c:v>
                </c:pt>
                <c:pt idx="23">
                  <c:v>0.48738918550972221</c:v>
                </c:pt>
                <c:pt idx="24">
                  <c:v>0.28230829353301035</c:v>
                </c:pt>
                <c:pt idx="25">
                  <c:v>0.11340889000968535</c:v>
                </c:pt>
                <c:pt idx="26">
                  <c:v>0.27686713010714892</c:v>
                </c:pt>
                <c:pt idx="27">
                  <c:v>0.90709779196759588</c:v>
                </c:pt>
                <c:pt idx="28">
                  <c:v>0.18882134894171898</c:v>
                </c:pt>
                <c:pt idx="29">
                  <c:v>0.95563608144654344</c:v>
                </c:pt>
              </c:numCache>
            </c:numRef>
          </c:xVal>
          <c:yVal>
            <c:numRef>
              <c:f>'ejemplo vars indep unif'!$F$2:$F$31</c:f>
              <c:numCache>
                <c:formatCode>General</c:formatCode>
                <c:ptCount val="30"/>
                <c:pt idx="0">
                  <c:v>0.50616612283968443</c:v>
                </c:pt>
                <c:pt idx="1">
                  <c:v>0.84273150382523643</c:v>
                </c:pt>
                <c:pt idx="2">
                  <c:v>0.47786670893292138</c:v>
                </c:pt>
                <c:pt idx="3">
                  <c:v>0.49956151498043599</c:v>
                </c:pt>
                <c:pt idx="4">
                  <c:v>0.91024193648816509</c:v>
                </c:pt>
                <c:pt idx="5">
                  <c:v>0.7155267619693646</c:v>
                </c:pt>
                <c:pt idx="6">
                  <c:v>6.1223296521135673E-3</c:v>
                </c:pt>
                <c:pt idx="7">
                  <c:v>0.98643029959656547</c:v>
                </c:pt>
                <c:pt idx="8">
                  <c:v>0.60375665033316683</c:v>
                </c:pt>
                <c:pt idx="9">
                  <c:v>0.11176444354707582</c:v>
                </c:pt>
                <c:pt idx="10">
                  <c:v>0.55576465575502376</c:v>
                </c:pt>
                <c:pt idx="11">
                  <c:v>0.24168790746130808</c:v>
                </c:pt>
                <c:pt idx="12">
                  <c:v>3.847973202492061E-2</c:v>
                </c:pt>
                <c:pt idx="13">
                  <c:v>0.36365757041624824</c:v>
                </c:pt>
                <c:pt idx="14">
                  <c:v>0.72170490781058894</c:v>
                </c:pt>
                <c:pt idx="15">
                  <c:v>0.46084447672110651</c:v>
                </c:pt>
                <c:pt idx="16">
                  <c:v>0.92482120894585473</c:v>
                </c:pt>
                <c:pt idx="17">
                  <c:v>0.17823632886646323</c:v>
                </c:pt>
                <c:pt idx="18">
                  <c:v>0.87771450914742843</c:v>
                </c:pt>
                <c:pt idx="19">
                  <c:v>0.78228040216513373</c:v>
                </c:pt>
                <c:pt idx="20">
                  <c:v>0.16904087914615773</c:v>
                </c:pt>
                <c:pt idx="21">
                  <c:v>0.66355983212658198</c:v>
                </c:pt>
                <c:pt idx="22">
                  <c:v>0.65364908482855322</c:v>
                </c:pt>
                <c:pt idx="23">
                  <c:v>0.44229028883928734</c:v>
                </c:pt>
                <c:pt idx="24">
                  <c:v>0.76725140875801157</c:v>
                </c:pt>
                <c:pt idx="25">
                  <c:v>0.3619147879185044</c:v>
                </c:pt>
                <c:pt idx="26">
                  <c:v>0.68886042968519268</c:v>
                </c:pt>
                <c:pt idx="27">
                  <c:v>0.99700940004918126</c:v>
                </c:pt>
                <c:pt idx="28">
                  <c:v>0.16642529671950401</c:v>
                </c:pt>
                <c:pt idx="29">
                  <c:v>7.3450751135762937E-2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2-4015-9B10-EB3DB2FE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51616"/>
        <c:axId val="823451104"/>
      </c:scatterChart>
      <c:valAx>
        <c:axId val="947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51104"/>
        <c:crosses val="autoZero"/>
        <c:crossBetween val="midCat"/>
      </c:valAx>
      <c:valAx>
        <c:axId val="823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"variables" constantes'!$B$2:$B$31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</c:numCache>
            </c:numRef>
          </c:xVal>
          <c:yVal>
            <c:numRef>
              <c:f>'ejemplo "variables" constantes'!$F$2:$F$31</c:f>
              <c:numCache>
                <c:formatCode>General</c:formatCode>
                <c:ptCount val="3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8-4D4E-AEF5-B54D9AFE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51616"/>
        <c:axId val="823451104"/>
      </c:scatterChart>
      <c:valAx>
        <c:axId val="947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51104"/>
        <c:crosses val="autoZero"/>
        <c:crossBetween val="midCat"/>
      </c:valAx>
      <c:valAx>
        <c:axId val="823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28575</xdr:rowOff>
    </xdr:from>
    <xdr:to>
      <xdr:col>16</xdr:col>
      <xdr:colOff>28575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DF41-A20A-4DF8-90DA-3C76CAA39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85725</xdr:rowOff>
    </xdr:from>
    <xdr:to>
      <xdr:col>7</xdr:col>
      <xdr:colOff>485775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AC2B-7808-4C11-A367-3ABE0694C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85725</xdr:rowOff>
    </xdr:from>
    <xdr:to>
      <xdr:col>7</xdr:col>
      <xdr:colOff>485775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D7B5C-F60D-4BB2-B05A-FF24434A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85725</xdr:rowOff>
    </xdr:from>
    <xdr:to>
      <xdr:col>7</xdr:col>
      <xdr:colOff>485775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4CF67-64AC-4AC8-A985-9A627821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85725</xdr:rowOff>
    </xdr:from>
    <xdr:to>
      <xdr:col>7</xdr:col>
      <xdr:colOff>485775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17C0C-4CF9-4F08-B156-D09279B7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B29" sqref="B29"/>
    </sheetView>
  </sheetViews>
  <sheetFormatPr defaultRowHeight="15" x14ac:dyDescent="0.25"/>
  <cols>
    <col min="2" max="2" width="38.7109375" customWidth="1"/>
    <col min="3" max="3" width="9.28515625" bestFit="1" customWidth="1"/>
    <col min="4" max="4" width="11.5703125" bestFit="1" customWidth="1"/>
    <col min="5" max="5" width="9.5703125" bestFit="1" customWidth="1"/>
  </cols>
  <sheetData>
    <row r="2" spans="2:5" x14ac:dyDescent="0.25">
      <c r="C2" t="s">
        <v>59</v>
      </c>
      <c r="D2" t="s">
        <v>108</v>
      </c>
      <c r="E2" t="s">
        <v>109</v>
      </c>
    </row>
    <row r="3" spans="2:5" x14ac:dyDescent="0.25">
      <c r="B3" t="s">
        <v>52</v>
      </c>
      <c r="C3">
        <f>+'ejemplos de entropia'!D8</f>
        <v>0</v>
      </c>
      <c r="D3">
        <f>+'ejemplos de entropia'!D9</f>
        <v>0</v>
      </c>
      <c r="E3" s="9">
        <f>+SQRT(D3)</f>
        <v>0</v>
      </c>
    </row>
    <row r="4" spans="2:5" x14ac:dyDescent="0.25">
      <c r="B4" t="s">
        <v>60</v>
      </c>
      <c r="C4">
        <f>+'ejemplos de entropia'!I8</f>
        <v>1</v>
      </c>
      <c r="D4">
        <f>+'ejemplos de entropia'!I9</f>
        <v>0.5</v>
      </c>
      <c r="E4" s="9">
        <f t="shared" ref="E4:E15" si="0">+SQRT(D4)</f>
        <v>0.70710678118654757</v>
      </c>
    </row>
    <row r="5" spans="2:5" x14ac:dyDescent="0.25">
      <c r="B5" t="s">
        <v>61</v>
      </c>
      <c r="C5" s="9">
        <f>+'ejemplos de entropia'!N8</f>
        <v>1.5849625007211561</v>
      </c>
      <c r="D5">
        <f>+'ejemplos de entropia'!N9</f>
        <v>1</v>
      </c>
      <c r="E5" s="9">
        <f t="shared" si="0"/>
        <v>1</v>
      </c>
    </row>
    <row r="6" spans="2:5" x14ac:dyDescent="0.25">
      <c r="B6" t="s">
        <v>62</v>
      </c>
      <c r="C6" s="9">
        <f>+'ejemplos de entropia'!U8</f>
        <v>5.1699250014423095</v>
      </c>
      <c r="D6">
        <f>+'ejemplos de entropia'!U9</f>
        <v>111</v>
      </c>
      <c r="E6" s="9">
        <f t="shared" si="0"/>
        <v>10.535653752852738</v>
      </c>
    </row>
    <row r="8" spans="2:5" x14ac:dyDescent="0.25">
      <c r="B8" t="s">
        <v>77</v>
      </c>
      <c r="C8" s="9">
        <f ca="1">+'ejemplos de entropia'!K57</f>
        <v>3.1622034095243508</v>
      </c>
      <c r="D8" s="8">
        <f ca="1">+'ejemplos de entropia'!K40</f>
        <v>0.78870375468235576</v>
      </c>
      <c r="E8" s="9">
        <f t="shared" ca="1" si="0"/>
        <v>0.88808994740530411</v>
      </c>
    </row>
    <row r="9" spans="2:5" x14ac:dyDescent="0.25">
      <c r="B9" t="s">
        <v>76</v>
      </c>
      <c r="C9" s="9">
        <f ca="1">+'ejemplos de entropia'!K39</f>
        <v>3.9019224337133882</v>
      </c>
      <c r="D9" s="8">
        <f ca="1">+'ejemplos de entropia'!K58</f>
        <v>0.78870375468235576</v>
      </c>
      <c r="E9" s="9">
        <f t="shared" ca="1" si="0"/>
        <v>0.88808994740530411</v>
      </c>
    </row>
    <row r="10" spans="2:5" x14ac:dyDescent="0.25">
      <c r="D10" s="8"/>
    </row>
    <row r="11" spans="2:5" x14ac:dyDescent="0.25">
      <c r="B11" t="s">
        <v>106</v>
      </c>
      <c r="C11" s="9">
        <f ca="1">+'ejemplos de entropia'!K111</f>
        <v>3.2025938975438413</v>
      </c>
      <c r="D11" s="8">
        <f ca="1">+'ejemplos de entropia'!K94</f>
        <v>10021.776894679195</v>
      </c>
      <c r="E11" s="9">
        <f t="shared" ca="1" si="0"/>
        <v>100.10882525871131</v>
      </c>
    </row>
    <row r="12" spans="2:5" x14ac:dyDescent="0.25">
      <c r="B12" t="s">
        <v>78</v>
      </c>
      <c r="C12" s="9">
        <f ca="1">+'ejemplos de entropia'!K93</f>
        <v>4.138062640401718</v>
      </c>
      <c r="D12" s="8">
        <f ca="1">+'ejemplos de entropia'!K112</f>
        <v>10021.776894679195</v>
      </c>
      <c r="E12" s="9">
        <f t="shared" ca="1" si="0"/>
        <v>100.10882525871131</v>
      </c>
    </row>
    <row r="13" spans="2:5" x14ac:dyDescent="0.25">
      <c r="D13" s="8"/>
    </row>
    <row r="14" spans="2:5" x14ac:dyDescent="0.25">
      <c r="B14" t="s">
        <v>107</v>
      </c>
      <c r="C14" s="9">
        <f ca="1">+'ejemplos de entropia'!K163</f>
        <v>2.1497997223401133</v>
      </c>
      <c r="D14" s="8">
        <f ca="1">+'ejemplos de entropia'!K146</f>
        <v>2.8234633193524634</v>
      </c>
      <c r="E14" s="9">
        <f t="shared" ca="1" si="0"/>
        <v>1.680316434292203</v>
      </c>
    </row>
    <row r="15" spans="2:5" x14ac:dyDescent="0.25">
      <c r="B15" t="s">
        <v>79</v>
      </c>
      <c r="C15" s="9">
        <f ca="1">+'ejemplos de entropia'!K145</f>
        <v>2.8871639849553747</v>
      </c>
      <c r="D15" s="8">
        <f ca="1">+'ejemplos de entropia'!K164</f>
        <v>2.8234633193524634</v>
      </c>
      <c r="E15" s="9">
        <f t="shared" ca="1" si="0"/>
        <v>1.680316434292203</v>
      </c>
    </row>
    <row r="20" spans="2:5" x14ac:dyDescent="0.25">
      <c r="C20" t="s">
        <v>59</v>
      </c>
      <c r="D20" t="s">
        <v>108</v>
      </c>
      <c r="E20" t="s">
        <v>109</v>
      </c>
    </row>
    <row r="21" spans="2:5" x14ac:dyDescent="0.25">
      <c r="B21" t="s">
        <v>52</v>
      </c>
      <c r="C21" s="9">
        <f>+C3</f>
        <v>0</v>
      </c>
      <c r="D21" s="9">
        <f t="shared" ref="D21:E21" si="1">+D3</f>
        <v>0</v>
      </c>
      <c r="E21" s="9">
        <f t="shared" si="1"/>
        <v>0</v>
      </c>
    </row>
    <row r="22" spans="2:5" x14ac:dyDescent="0.25">
      <c r="B22" t="s">
        <v>60</v>
      </c>
      <c r="C22" s="9">
        <f t="shared" ref="C22:E22" si="2">+C4</f>
        <v>1</v>
      </c>
      <c r="D22" s="9">
        <f t="shared" si="2"/>
        <v>0.5</v>
      </c>
      <c r="E22" s="9">
        <f t="shared" si="2"/>
        <v>0.70710678118654757</v>
      </c>
    </row>
    <row r="23" spans="2:5" x14ac:dyDescent="0.25">
      <c r="B23" t="s">
        <v>61</v>
      </c>
      <c r="C23" s="9">
        <f t="shared" ref="C23:E24" si="3">+C5</f>
        <v>1.5849625007211561</v>
      </c>
      <c r="D23" s="9">
        <f t="shared" si="3"/>
        <v>1</v>
      </c>
      <c r="E23" s="9">
        <f t="shared" si="3"/>
        <v>1</v>
      </c>
    </row>
    <row r="24" spans="2:5" x14ac:dyDescent="0.25">
      <c r="B24" t="s">
        <v>62</v>
      </c>
      <c r="C24" s="9">
        <f>+C6</f>
        <v>5.1699250014423095</v>
      </c>
      <c r="D24" s="9">
        <f t="shared" si="3"/>
        <v>111</v>
      </c>
      <c r="E24" s="9">
        <f t="shared" si="3"/>
        <v>10.535653752852738</v>
      </c>
    </row>
    <row r="25" spans="2:5" x14ac:dyDescent="0.25">
      <c r="B25" t="s">
        <v>77</v>
      </c>
      <c r="C25" s="9">
        <f ca="1">+C8</f>
        <v>3.1622034095243508</v>
      </c>
      <c r="D25" s="9">
        <f t="shared" ref="D25:E25" ca="1" si="4">+D8</f>
        <v>0.78870375468235576</v>
      </c>
      <c r="E25" s="9">
        <f t="shared" ca="1" si="4"/>
        <v>0.88808994740530411</v>
      </c>
    </row>
    <row r="26" spans="2:5" x14ac:dyDescent="0.25">
      <c r="B26" t="s">
        <v>107</v>
      </c>
      <c r="C26" s="9">
        <f ca="1">+C14</f>
        <v>2.1497997223401133</v>
      </c>
      <c r="D26" s="9">
        <f ca="1">+D14</f>
        <v>2.8234633193524634</v>
      </c>
      <c r="E26" s="9">
        <f ca="1">+E14</f>
        <v>1.680316434292203</v>
      </c>
    </row>
    <row r="28" spans="2:5" x14ac:dyDescent="0.25">
      <c r="D28" s="8"/>
    </row>
    <row r="30" spans="2:5" x14ac:dyDescent="0.25">
      <c r="C30" s="9"/>
      <c r="D30" s="8"/>
      <c r="E30" s="9"/>
    </row>
    <row r="31" spans="2:5" x14ac:dyDescent="0.25">
      <c r="D31" s="8"/>
    </row>
    <row r="33" spans="3:5" x14ac:dyDescent="0.25">
      <c r="C33" s="9"/>
      <c r="D33" s="8"/>
      <c r="E3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abSelected="1" workbookViewId="0">
      <selection activeCell="C25" sqref="C25"/>
    </sheetView>
  </sheetViews>
  <sheetFormatPr defaultRowHeight="15" x14ac:dyDescent="0.25"/>
  <cols>
    <col min="2" max="2" width="14.28515625" bestFit="1" customWidth="1"/>
    <col min="3" max="3" width="17.85546875" bestFit="1" customWidth="1"/>
    <col min="4" max="4" width="12.42578125" bestFit="1" customWidth="1"/>
    <col min="5" max="5" width="17.85546875" bestFit="1" customWidth="1"/>
    <col min="6" max="6" width="30.28515625" bestFit="1" customWidth="1"/>
    <col min="7" max="7" width="12.42578125" bestFit="1" customWidth="1"/>
    <col min="8" max="9" width="17.85546875" bestFit="1" customWidth="1"/>
    <col min="13" max="13" width="17.85546875" bestFit="1" customWidth="1"/>
    <col min="14" max="14" width="12.7109375" bestFit="1" customWidth="1"/>
    <col min="17" max="17" width="12.42578125" bestFit="1" customWidth="1"/>
    <col min="18" max="18" width="17.85546875" bestFit="1" customWidth="1"/>
    <col min="19" max="19" width="12.7109375" bestFit="1" customWidth="1"/>
  </cols>
  <sheetData>
    <row r="1" spans="1:21" x14ac:dyDescent="0.25">
      <c r="A1" t="s">
        <v>52</v>
      </c>
      <c r="F1" t="s">
        <v>60</v>
      </c>
      <c r="K1" t="s">
        <v>61</v>
      </c>
      <c r="P1" t="s">
        <v>62</v>
      </c>
    </row>
    <row r="2" spans="1:21" x14ac:dyDescent="0.25">
      <c r="B2" s="14" t="s">
        <v>56</v>
      </c>
      <c r="C2" s="14" t="s">
        <v>57</v>
      </c>
      <c r="G2" s="14" t="s">
        <v>56</v>
      </c>
      <c r="H2" s="14" t="s">
        <v>57</v>
      </c>
      <c r="L2" s="14" t="s">
        <v>56</v>
      </c>
      <c r="M2" s="14" t="s">
        <v>57</v>
      </c>
      <c r="Q2" s="14" t="s">
        <v>56</v>
      </c>
      <c r="R2" s="14" t="s">
        <v>57</v>
      </c>
    </row>
    <row r="3" spans="1:21" x14ac:dyDescent="0.25">
      <c r="A3" t="s">
        <v>53</v>
      </c>
      <c r="B3" t="s">
        <v>54</v>
      </c>
      <c r="C3" t="s">
        <v>55</v>
      </c>
      <c r="D3" s="14" t="s">
        <v>58</v>
      </c>
      <c r="F3" t="s">
        <v>53</v>
      </c>
      <c r="G3" t="s">
        <v>54</v>
      </c>
      <c r="H3" t="s">
        <v>55</v>
      </c>
      <c r="I3" s="14" t="s">
        <v>58</v>
      </c>
      <c r="K3" t="s">
        <v>53</v>
      </c>
      <c r="L3" t="s">
        <v>54</v>
      </c>
      <c r="M3" t="s">
        <v>55</v>
      </c>
      <c r="N3" s="14" t="s">
        <v>58</v>
      </c>
      <c r="P3" t="s">
        <v>53</v>
      </c>
      <c r="Q3" t="s">
        <v>54</v>
      </c>
      <c r="R3" t="s">
        <v>55</v>
      </c>
      <c r="S3" s="14" t="s">
        <v>58</v>
      </c>
    </row>
    <row r="4" spans="1:21" x14ac:dyDescent="0.25">
      <c r="A4">
        <v>5</v>
      </c>
      <c r="B4" s="6">
        <v>1</v>
      </c>
      <c r="C4">
        <f>+LOG(B4,2)</f>
        <v>0</v>
      </c>
      <c r="D4">
        <f>+C4*B4</f>
        <v>0</v>
      </c>
      <c r="F4">
        <v>1</v>
      </c>
      <c r="G4" s="6">
        <v>0.5</v>
      </c>
      <c r="H4">
        <f>+LOG(G4,2)</f>
        <v>-1</v>
      </c>
      <c r="I4">
        <f>+H4*G4</f>
        <v>-0.5</v>
      </c>
      <c r="K4">
        <v>1</v>
      </c>
      <c r="L4" s="1">
        <v>0.33333333333333331</v>
      </c>
      <c r="M4">
        <f>+LOG(L4,2)</f>
        <v>-1.5849625007211563</v>
      </c>
      <c r="N4">
        <f>+M4*L4</f>
        <v>-0.52832083357371873</v>
      </c>
      <c r="P4">
        <v>1</v>
      </c>
      <c r="Q4" s="13">
        <f>1/36</f>
        <v>2.7777777777777776E-2</v>
      </c>
      <c r="R4">
        <f>+LOG(Q4,2)</f>
        <v>-5.1699250014423122</v>
      </c>
      <c r="S4">
        <f>+R4*Q4</f>
        <v>-0.14360902781784199</v>
      </c>
    </row>
    <row r="5" spans="1:21" x14ac:dyDescent="0.25">
      <c r="F5">
        <v>0</v>
      </c>
      <c r="G5" s="6">
        <v>0.5</v>
      </c>
      <c r="H5">
        <f>+LOG(G5,2)</f>
        <v>-1</v>
      </c>
      <c r="I5">
        <f>+H5*G5</f>
        <v>-0.5</v>
      </c>
      <c r="K5">
        <v>2</v>
      </c>
      <c r="L5" s="1">
        <v>0.33333333333333331</v>
      </c>
      <c r="M5">
        <f>+LOG(L5,2)</f>
        <v>-1.5849625007211563</v>
      </c>
      <c r="N5">
        <f>+M5*L5</f>
        <v>-0.52832083357371873</v>
      </c>
      <c r="P5">
        <v>2</v>
      </c>
      <c r="Q5" s="13">
        <f t="shared" ref="Q5:Q39" si="0">1/36</f>
        <v>2.7777777777777776E-2</v>
      </c>
      <c r="R5">
        <f t="shared" ref="R5:R39" si="1">+LOG(Q5,2)</f>
        <v>-5.1699250014423122</v>
      </c>
      <c r="S5">
        <f t="shared" ref="S5:S39" si="2">+R5*Q5</f>
        <v>-0.14360902781784199</v>
      </c>
    </row>
    <row r="6" spans="1:21" x14ac:dyDescent="0.25">
      <c r="G6" s="6">
        <f>SUM(G4:G5)</f>
        <v>1</v>
      </c>
      <c r="K6">
        <v>3</v>
      </c>
      <c r="L6" s="1">
        <v>0.33333333333333331</v>
      </c>
      <c r="M6">
        <f>+LOG(L6,2)</f>
        <v>-1.5849625007211563</v>
      </c>
      <c r="N6">
        <f>+M6*L6</f>
        <v>-0.52832083357371873</v>
      </c>
      <c r="P6">
        <v>3</v>
      </c>
      <c r="Q6" s="13">
        <f t="shared" si="0"/>
        <v>2.7777777777777776E-2</v>
      </c>
      <c r="R6">
        <f t="shared" si="1"/>
        <v>-5.1699250014423122</v>
      </c>
      <c r="S6">
        <f t="shared" si="2"/>
        <v>-0.14360902781784199</v>
      </c>
    </row>
    <row r="7" spans="1:21" x14ac:dyDescent="0.25">
      <c r="L7" s="6">
        <f>SUM(L4:L6)</f>
        <v>1</v>
      </c>
      <c r="P7">
        <v>4</v>
      </c>
      <c r="Q7" s="13">
        <f t="shared" si="0"/>
        <v>2.7777777777777776E-2</v>
      </c>
      <c r="R7">
        <f t="shared" si="1"/>
        <v>-5.1699250014423122</v>
      </c>
      <c r="S7">
        <f t="shared" si="2"/>
        <v>-0.14360902781784199</v>
      </c>
    </row>
    <row r="8" spans="1:21" x14ac:dyDescent="0.25">
      <c r="C8" t="s">
        <v>59</v>
      </c>
      <c r="D8">
        <f>-SUM(D4)</f>
        <v>0</v>
      </c>
      <c r="H8" t="s">
        <v>59</v>
      </c>
      <c r="I8">
        <f>-SUM(I4:I5)</f>
        <v>1</v>
      </c>
      <c r="M8" t="s">
        <v>59</v>
      </c>
      <c r="N8" s="9">
        <f>-SUM(N4:N6)</f>
        <v>1.5849625007211561</v>
      </c>
      <c r="P8">
        <v>5</v>
      </c>
      <c r="Q8" s="13">
        <f t="shared" si="0"/>
        <v>2.7777777777777776E-2</v>
      </c>
      <c r="R8">
        <f t="shared" si="1"/>
        <v>-5.1699250014423122</v>
      </c>
      <c r="S8">
        <f t="shared" si="2"/>
        <v>-0.14360902781784199</v>
      </c>
      <c r="T8" t="s">
        <v>59</v>
      </c>
      <c r="U8" s="9">
        <f>-SUM(S4:S39)</f>
        <v>5.1699250014423095</v>
      </c>
    </row>
    <row r="9" spans="1:21" x14ac:dyDescent="0.25">
      <c r="C9" t="s">
        <v>108</v>
      </c>
      <c r="D9">
        <v>0</v>
      </c>
      <c r="H9" t="s">
        <v>108</v>
      </c>
      <c r="I9">
        <f>VAR(F4:F5)</f>
        <v>0.5</v>
      </c>
      <c r="M9" t="s">
        <v>108</v>
      </c>
      <c r="N9">
        <f>VAR(K4:K6)</f>
        <v>1</v>
      </c>
      <c r="P9">
        <v>6</v>
      </c>
      <c r="Q9" s="13">
        <f t="shared" si="0"/>
        <v>2.7777777777777776E-2</v>
      </c>
      <c r="R9">
        <f t="shared" si="1"/>
        <v>-5.1699250014423122</v>
      </c>
      <c r="S9">
        <f t="shared" si="2"/>
        <v>-0.14360902781784199</v>
      </c>
      <c r="T9" t="s">
        <v>108</v>
      </c>
      <c r="U9">
        <f>VAR(P4:P39)</f>
        <v>111</v>
      </c>
    </row>
    <row r="10" spans="1:21" x14ac:dyDescent="0.25">
      <c r="P10">
        <v>7</v>
      </c>
      <c r="Q10" s="13">
        <f t="shared" si="0"/>
        <v>2.7777777777777776E-2</v>
      </c>
      <c r="R10">
        <f t="shared" si="1"/>
        <v>-5.1699250014423122</v>
      </c>
      <c r="S10">
        <f t="shared" si="2"/>
        <v>-0.14360902781784199</v>
      </c>
    </row>
    <row r="11" spans="1:21" x14ac:dyDescent="0.25">
      <c r="P11">
        <v>8</v>
      </c>
      <c r="Q11" s="13">
        <f t="shared" si="0"/>
        <v>2.7777777777777776E-2</v>
      </c>
      <c r="R11">
        <f t="shared" si="1"/>
        <v>-5.1699250014423122</v>
      </c>
      <c r="S11">
        <f t="shared" si="2"/>
        <v>-0.14360902781784199</v>
      </c>
    </row>
    <row r="12" spans="1:21" x14ac:dyDescent="0.25">
      <c r="P12">
        <v>9</v>
      </c>
      <c r="Q12" s="13">
        <f t="shared" si="0"/>
        <v>2.7777777777777776E-2</v>
      </c>
      <c r="R12">
        <f t="shared" si="1"/>
        <v>-5.1699250014423122</v>
      </c>
      <c r="S12">
        <f t="shared" si="2"/>
        <v>-0.14360902781784199</v>
      </c>
    </row>
    <row r="13" spans="1:21" x14ac:dyDescent="0.25">
      <c r="E13" t="s">
        <v>71</v>
      </c>
      <c r="F13">
        <f ca="1">COUNT(A17:A60)</f>
        <v>44</v>
      </c>
      <c r="P13">
        <v>10</v>
      </c>
      <c r="Q13" s="13">
        <f t="shared" si="0"/>
        <v>2.7777777777777776E-2</v>
      </c>
      <c r="R13">
        <f t="shared" si="1"/>
        <v>-5.1699250014423122</v>
      </c>
      <c r="S13">
        <f t="shared" si="2"/>
        <v>-0.14360902781784199</v>
      </c>
    </row>
    <row r="14" spans="1:21" x14ac:dyDescent="0.25">
      <c r="A14" t="s">
        <v>63</v>
      </c>
      <c r="E14" t="s">
        <v>67</v>
      </c>
      <c r="F14" s="7">
        <f ca="1">MIN(A17:A60)</f>
        <v>-2.121030831464854</v>
      </c>
      <c r="P14">
        <v>11</v>
      </c>
      <c r="Q14" s="13">
        <f t="shared" si="0"/>
        <v>2.7777777777777776E-2</v>
      </c>
      <c r="R14">
        <f t="shared" si="1"/>
        <v>-5.1699250014423122</v>
      </c>
      <c r="S14">
        <f t="shared" si="2"/>
        <v>-0.14360902781784199</v>
      </c>
    </row>
    <row r="15" spans="1:21" x14ac:dyDescent="0.25">
      <c r="B15" s="9">
        <f ca="1">(F15-F14)/20</f>
        <v>0.18342475330904168</v>
      </c>
      <c r="E15" t="s">
        <v>68</v>
      </c>
      <c r="F15" s="7">
        <f ca="1">MAX(A17:A60)</f>
        <v>1.5474642347159795</v>
      </c>
      <c r="I15" s="14" t="s">
        <v>56</v>
      </c>
      <c r="J15" s="14" t="s">
        <v>57</v>
      </c>
      <c r="P15">
        <v>12</v>
      </c>
      <c r="Q15" s="13">
        <f t="shared" si="0"/>
        <v>2.7777777777777776E-2</v>
      </c>
      <c r="R15">
        <f t="shared" si="1"/>
        <v>-5.1699250014423122</v>
      </c>
      <c r="S15">
        <f t="shared" si="2"/>
        <v>-0.14360902781784199</v>
      </c>
    </row>
    <row r="16" spans="1:21" x14ac:dyDescent="0.25">
      <c r="A16" t="s">
        <v>53</v>
      </c>
      <c r="B16" t="s">
        <v>74</v>
      </c>
      <c r="C16" t="s">
        <v>75</v>
      </c>
      <c r="E16" t="s">
        <v>65</v>
      </c>
      <c r="F16" t="s">
        <v>66</v>
      </c>
      <c r="G16" t="s">
        <v>64</v>
      </c>
      <c r="H16" t="s">
        <v>69</v>
      </c>
      <c r="I16" t="s">
        <v>54</v>
      </c>
      <c r="J16" t="s">
        <v>55</v>
      </c>
      <c r="K16" s="14" t="s">
        <v>58</v>
      </c>
      <c r="P16">
        <v>13</v>
      </c>
      <c r="Q16" s="13">
        <f t="shared" si="0"/>
        <v>2.7777777777777776E-2</v>
      </c>
      <c r="R16">
        <f t="shared" si="1"/>
        <v>-5.1699250014423122</v>
      </c>
      <c r="S16">
        <f t="shared" si="2"/>
        <v>-0.14360902781784199</v>
      </c>
    </row>
    <row r="17" spans="1:19" x14ac:dyDescent="0.25">
      <c r="A17">
        <f ca="1">_xlfn.NORM.INV(RAND(),0,1)</f>
        <v>-0.24832264169039142</v>
      </c>
      <c r="B17">
        <f t="shared" ref="B17:B60" ca="1" si="3">VLOOKUP(A17,$G$17:$H$36,2,1)</f>
        <v>11</v>
      </c>
      <c r="C17" s="30">
        <f t="shared" ref="C17:C60" ca="1" si="4">VLOOKUP(A17,$G$46:$H$55,2,1)</f>
        <v>6</v>
      </c>
      <c r="E17" s="7">
        <f ca="1">MIN(A17:A60)</f>
        <v>-2.121030831464854</v>
      </c>
      <c r="F17" s="7">
        <f ca="1">+$B$15+E17</f>
        <v>-1.9376060781558124</v>
      </c>
      <c r="G17" s="7">
        <f ca="1">MIN(E17:F17)</f>
        <v>-2.121030831464854</v>
      </c>
      <c r="H17">
        <v>1</v>
      </c>
      <c r="I17" s="1">
        <f t="shared" ref="I17:I36" ca="1" si="5">COUNTIF($B$17:$B$60,H17)/$F$13</f>
        <v>4.5454545454545456E-2</v>
      </c>
      <c r="J17">
        <f ca="1">+LOG(I17+0.000001,2)</f>
        <v>-4.4593998796955248</v>
      </c>
      <c r="K17">
        <f ca="1">+J17*I17</f>
        <v>-0.20269999453161477</v>
      </c>
      <c r="P17">
        <v>14</v>
      </c>
      <c r="Q17" s="13">
        <f t="shared" si="0"/>
        <v>2.7777777777777776E-2</v>
      </c>
      <c r="R17">
        <f t="shared" si="1"/>
        <v>-5.1699250014423122</v>
      </c>
      <c r="S17">
        <f t="shared" si="2"/>
        <v>-0.14360902781784199</v>
      </c>
    </row>
    <row r="18" spans="1:19" x14ac:dyDescent="0.25">
      <c r="A18">
        <f t="shared" ref="A18:A60" ca="1" si="6">_xlfn.NORM.INV(RAND(),0,1)</f>
        <v>1.0338707117433152</v>
      </c>
      <c r="B18">
        <f t="shared" ca="1" si="3"/>
        <v>18</v>
      </c>
      <c r="C18" s="30">
        <f t="shared" ca="1" si="4"/>
        <v>9</v>
      </c>
      <c r="E18" s="7">
        <f ca="1">+F17</f>
        <v>-1.9376060781558124</v>
      </c>
      <c r="F18" s="7">
        <f t="shared" ref="F18:F36" ca="1" si="7">+$B$15+E18</f>
        <v>-1.7541813248467708</v>
      </c>
      <c r="G18" s="7">
        <f t="shared" ref="G18:G36" ca="1" si="8">MIN(E18:F18)</f>
        <v>-1.9376060781558124</v>
      </c>
      <c r="H18">
        <v>2</v>
      </c>
      <c r="I18" s="1">
        <f t="shared" ca="1" si="5"/>
        <v>0</v>
      </c>
      <c r="J18">
        <f t="shared" ref="J18:J36" ca="1" si="9">+LOG(I18+0.000001,2)</f>
        <v>-19.931568569324174</v>
      </c>
      <c r="K18">
        <f t="shared" ref="K18:K36" ca="1" si="10">+J18*I18</f>
        <v>0</v>
      </c>
      <c r="P18">
        <v>15</v>
      </c>
      <c r="Q18" s="13">
        <f t="shared" si="0"/>
        <v>2.7777777777777776E-2</v>
      </c>
      <c r="R18">
        <f t="shared" si="1"/>
        <v>-5.1699250014423122</v>
      </c>
      <c r="S18">
        <f t="shared" si="2"/>
        <v>-0.14360902781784199</v>
      </c>
    </row>
    <row r="19" spans="1:19" x14ac:dyDescent="0.25">
      <c r="A19">
        <f t="shared" ca="1" si="6"/>
        <v>1.333900808028615</v>
      </c>
      <c r="B19">
        <f t="shared" ca="1" si="3"/>
        <v>19</v>
      </c>
      <c r="C19" s="30">
        <f t="shared" ca="1" si="4"/>
        <v>10</v>
      </c>
      <c r="E19" s="7">
        <f t="shared" ref="E19:E36" ca="1" si="11">+F18</f>
        <v>-1.7541813248467708</v>
      </c>
      <c r="F19" s="7">
        <f t="shared" ca="1" si="7"/>
        <v>-1.5707565715377292</v>
      </c>
      <c r="G19" s="7">
        <f t="shared" ca="1" si="8"/>
        <v>-1.7541813248467708</v>
      </c>
      <c r="H19">
        <v>3</v>
      </c>
      <c r="I19" s="1">
        <f t="shared" ca="1" si="5"/>
        <v>0</v>
      </c>
      <c r="J19">
        <f t="shared" ca="1" si="9"/>
        <v>-19.931568569324174</v>
      </c>
      <c r="K19">
        <f t="shared" ca="1" si="10"/>
        <v>0</v>
      </c>
      <c r="P19">
        <v>16</v>
      </c>
      <c r="Q19" s="13">
        <f t="shared" si="0"/>
        <v>2.7777777777777776E-2</v>
      </c>
      <c r="R19">
        <f t="shared" si="1"/>
        <v>-5.1699250014423122</v>
      </c>
      <c r="S19">
        <f t="shared" si="2"/>
        <v>-0.14360902781784199</v>
      </c>
    </row>
    <row r="20" spans="1:19" x14ac:dyDescent="0.25">
      <c r="A20">
        <f t="shared" ca="1" si="6"/>
        <v>-0.83221510349373873</v>
      </c>
      <c r="B20">
        <f t="shared" ca="1" si="3"/>
        <v>8</v>
      </c>
      <c r="C20" s="30">
        <f t="shared" ca="1" si="4"/>
        <v>4</v>
      </c>
      <c r="E20" s="7">
        <f t="shared" ca="1" si="11"/>
        <v>-1.5707565715377292</v>
      </c>
      <c r="F20" s="7">
        <f t="shared" ca="1" si="7"/>
        <v>-1.3873318182286876</v>
      </c>
      <c r="G20" s="7">
        <f t="shared" ca="1" si="8"/>
        <v>-1.5707565715377292</v>
      </c>
      <c r="H20">
        <v>4</v>
      </c>
      <c r="I20" s="1">
        <f t="shared" ca="1" si="5"/>
        <v>2.2727272727272728E-2</v>
      </c>
      <c r="J20">
        <f t="shared" ca="1" si="9"/>
        <v>-5.4593681414519857</v>
      </c>
      <c r="K20">
        <f t="shared" ca="1" si="10"/>
        <v>-0.12407654866936331</v>
      </c>
      <c r="P20">
        <v>17</v>
      </c>
      <c r="Q20" s="13">
        <f t="shared" si="0"/>
        <v>2.7777777777777776E-2</v>
      </c>
      <c r="R20">
        <f t="shared" si="1"/>
        <v>-5.1699250014423122</v>
      </c>
      <c r="S20">
        <f t="shared" si="2"/>
        <v>-0.14360902781784199</v>
      </c>
    </row>
    <row r="21" spans="1:19" x14ac:dyDescent="0.25">
      <c r="A21">
        <f t="shared" ca="1" si="6"/>
        <v>-1.5449289238549909E-3</v>
      </c>
      <c r="B21">
        <f t="shared" ca="1" si="3"/>
        <v>12</v>
      </c>
      <c r="C21" s="30">
        <f t="shared" ca="1" si="4"/>
        <v>6</v>
      </c>
      <c r="E21" s="7">
        <f t="shared" ca="1" si="11"/>
        <v>-1.3873318182286876</v>
      </c>
      <c r="F21" s="7">
        <f t="shared" ca="1" si="7"/>
        <v>-1.2039070649196459</v>
      </c>
      <c r="G21" s="7">
        <f t="shared" ca="1" si="8"/>
        <v>-1.3873318182286876</v>
      </c>
      <c r="H21">
        <v>5</v>
      </c>
      <c r="I21" s="1">
        <f t="shared" ca="1" si="5"/>
        <v>2.2727272727272728E-2</v>
      </c>
      <c r="J21">
        <f t="shared" ca="1" si="9"/>
        <v>-5.4593681414519857</v>
      </c>
      <c r="K21">
        <f t="shared" ca="1" si="10"/>
        <v>-0.12407654866936331</v>
      </c>
      <c r="P21">
        <v>18</v>
      </c>
      <c r="Q21" s="13">
        <f t="shared" si="0"/>
        <v>2.7777777777777776E-2</v>
      </c>
      <c r="R21">
        <f t="shared" si="1"/>
        <v>-5.1699250014423122</v>
      </c>
      <c r="S21">
        <f t="shared" si="2"/>
        <v>-0.14360902781784199</v>
      </c>
    </row>
    <row r="22" spans="1:19" x14ac:dyDescent="0.25">
      <c r="A22">
        <f t="shared" ca="1" si="6"/>
        <v>0.29682043884033066</v>
      </c>
      <c r="B22">
        <f t="shared" ca="1" si="3"/>
        <v>14</v>
      </c>
      <c r="C22" s="30">
        <f t="shared" ca="1" si="4"/>
        <v>7</v>
      </c>
      <c r="E22" s="7">
        <f t="shared" ca="1" si="11"/>
        <v>-1.2039070649196459</v>
      </c>
      <c r="F22" s="7">
        <f t="shared" ca="1" si="7"/>
        <v>-1.0204823116106043</v>
      </c>
      <c r="G22" s="7">
        <f t="shared" ca="1" si="8"/>
        <v>-1.2039070649196459</v>
      </c>
      <c r="H22">
        <v>6</v>
      </c>
      <c r="I22" s="1">
        <f t="shared" ca="1" si="5"/>
        <v>4.5454545454545456E-2</v>
      </c>
      <c r="J22">
        <f t="shared" ca="1" si="9"/>
        <v>-4.4593998796955248</v>
      </c>
      <c r="K22">
        <f t="shared" ca="1" si="10"/>
        <v>-0.20269999453161477</v>
      </c>
      <c r="P22">
        <v>19</v>
      </c>
      <c r="Q22" s="13">
        <f t="shared" si="0"/>
        <v>2.7777777777777776E-2</v>
      </c>
      <c r="R22">
        <f t="shared" si="1"/>
        <v>-5.1699250014423122</v>
      </c>
      <c r="S22">
        <f t="shared" si="2"/>
        <v>-0.14360902781784199</v>
      </c>
    </row>
    <row r="23" spans="1:19" x14ac:dyDescent="0.25">
      <c r="A23">
        <f t="shared" ca="1" si="6"/>
        <v>0.10034012924330389</v>
      </c>
      <c r="B23">
        <f t="shared" ca="1" si="3"/>
        <v>13</v>
      </c>
      <c r="C23" s="30">
        <f t="shared" ca="1" si="4"/>
        <v>7</v>
      </c>
      <c r="E23" s="7">
        <f t="shared" ca="1" si="11"/>
        <v>-1.0204823116106043</v>
      </c>
      <c r="F23" s="7">
        <f t="shared" ca="1" si="7"/>
        <v>-0.8370575583015627</v>
      </c>
      <c r="G23" s="7">
        <f t="shared" ca="1" si="8"/>
        <v>-1.0204823116106043</v>
      </c>
      <c r="H23">
        <v>7</v>
      </c>
      <c r="I23" s="1">
        <f t="shared" ca="1" si="5"/>
        <v>0</v>
      </c>
      <c r="J23">
        <f t="shared" ca="1" si="9"/>
        <v>-19.931568569324174</v>
      </c>
      <c r="K23">
        <f t="shared" ca="1" si="10"/>
        <v>0</v>
      </c>
      <c r="P23">
        <v>20</v>
      </c>
      <c r="Q23" s="13">
        <f t="shared" si="0"/>
        <v>2.7777777777777776E-2</v>
      </c>
      <c r="R23">
        <f t="shared" si="1"/>
        <v>-5.1699250014423122</v>
      </c>
      <c r="S23">
        <f t="shared" si="2"/>
        <v>-0.14360902781784199</v>
      </c>
    </row>
    <row r="24" spans="1:19" x14ac:dyDescent="0.25">
      <c r="A24">
        <f t="shared" ca="1" si="6"/>
        <v>-0.77638783046018922</v>
      </c>
      <c r="B24">
        <f t="shared" ca="1" si="3"/>
        <v>8</v>
      </c>
      <c r="C24" s="30">
        <f t="shared" ca="1" si="4"/>
        <v>4</v>
      </c>
      <c r="E24" s="7">
        <f t="shared" ca="1" si="11"/>
        <v>-0.8370575583015627</v>
      </c>
      <c r="F24" s="7">
        <f t="shared" ca="1" si="7"/>
        <v>-0.65363280499252108</v>
      </c>
      <c r="G24" s="7">
        <f t="shared" ca="1" si="8"/>
        <v>-0.8370575583015627</v>
      </c>
      <c r="H24">
        <v>8</v>
      </c>
      <c r="I24" s="1">
        <f t="shared" ca="1" si="5"/>
        <v>0.13636363636363635</v>
      </c>
      <c r="J24">
        <f t="shared" ca="1" si="9"/>
        <v>-2.8744585381913006</v>
      </c>
      <c r="K24">
        <f t="shared" ca="1" si="10"/>
        <v>-0.39197161884426823</v>
      </c>
      <c r="P24">
        <v>21</v>
      </c>
      <c r="Q24" s="13">
        <f t="shared" si="0"/>
        <v>2.7777777777777776E-2</v>
      </c>
      <c r="R24">
        <f t="shared" si="1"/>
        <v>-5.1699250014423122</v>
      </c>
      <c r="S24">
        <f t="shared" si="2"/>
        <v>-0.14360902781784199</v>
      </c>
    </row>
    <row r="25" spans="1:19" x14ac:dyDescent="0.25">
      <c r="A25">
        <f t="shared" ca="1" si="6"/>
        <v>1.5474642347159795</v>
      </c>
      <c r="B25">
        <f t="shared" ca="1" si="3"/>
        <v>20</v>
      </c>
      <c r="C25" s="30">
        <f t="shared" ca="1" si="4"/>
        <v>10</v>
      </c>
      <c r="E25" s="7">
        <f t="shared" ca="1" si="11"/>
        <v>-0.65363280499252108</v>
      </c>
      <c r="F25" s="7">
        <f t="shared" ca="1" si="7"/>
        <v>-0.4702080516834794</v>
      </c>
      <c r="G25" s="7">
        <f t="shared" ca="1" si="8"/>
        <v>-0.65363280499252108</v>
      </c>
      <c r="H25">
        <v>9</v>
      </c>
      <c r="I25" s="1">
        <f t="shared" ca="1" si="5"/>
        <v>2.2727272727272728E-2</v>
      </c>
      <c r="J25">
        <f t="shared" ca="1" si="9"/>
        <v>-5.4593681414519857</v>
      </c>
      <c r="K25">
        <f t="shared" ca="1" si="10"/>
        <v>-0.12407654866936331</v>
      </c>
      <c r="P25">
        <v>22</v>
      </c>
      <c r="Q25" s="13">
        <f t="shared" si="0"/>
        <v>2.7777777777777776E-2</v>
      </c>
      <c r="R25">
        <f t="shared" si="1"/>
        <v>-5.1699250014423122</v>
      </c>
      <c r="S25">
        <f t="shared" si="2"/>
        <v>-0.14360902781784199</v>
      </c>
    </row>
    <row r="26" spans="1:19" x14ac:dyDescent="0.25">
      <c r="A26">
        <f t="shared" ca="1" si="6"/>
        <v>-0.18716880569940078</v>
      </c>
      <c r="B26">
        <f t="shared" ca="1" si="3"/>
        <v>11</v>
      </c>
      <c r="C26" s="30">
        <f t="shared" ca="1" si="4"/>
        <v>6</v>
      </c>
      <c r="E26" s="7">
        <f t="shared" ca="1" si="11"/>
        <v>-0.4702080516834794</v>
      </c>
      <c r="F26" s="7">
        <f t="shared" ca="1" si="7"/>
        <v>-0.28678329837443772</v>
      </c>
      <c r="G26" s="7">
        <f t="shared" ca="1" si="8"/>
        <v>-0.4702080516834794</v>
      </c>
      <c r="H26">
        <v>10</v>
      </c>
      <c r="I26" s="1">
        <f t="shared" ca="1" si="5"/>
        <v>6.8181818181818177E-2</v>
      </c>
      <c r="J26">
        <f t="shared" ca="1" si="9"/>
        <v>-3.8744479585440432</v>
      </c>
      <c r="K26">
        <f t="shared" ca="1" si="10"/>
        <v>-0.26416690626436656</v>
      </c>
      <c r="P26">
        <v>23</v>
      </c>
      <c r="Q26" s="13">
        <f t="shared" si="0"/>
        <v>2.7777777777777776E-2</v>
      </c>
      <c r="R26">
        <f t="shared" si="1"/>
        <v>-5.1699250014423122</v>
      </c>
      <c r="S26">
        <f t="shared" si="2"/>
        <v>-0.14360902781784199</v>
      </c>
    </row>
    <row r="27" spans="1:19" x14ac:dyDescent="0.25">
      <c r="A27">
        <f t="shared" ca="1" si="6"/>
        <v>0.20529653123452632</v>
      </c>
      <c r="B27">
        <f t="shared" ca="1" si="3"/>
        <v>13</v>
      </c>
      <c r="C27" s="30">
        <f t="shared" ca="1" si="4"/>
        <v>7</v>
      </c>
      <c r="E27" s="7">
        <f t="shared" ca="1" si="11"/>
        <v>-0.28678329837443772</v>
      </c>
      <c r="F27" s="7">
        <f t="shared" ca="1" si="7"/>
        <v>-0.10335854506539605</v>
      </c>
      <c r="G27" s="7">
        <f t="shared" ca="1" si="8"/>
        <v>-0.28678329837443772</v>
      </c>
      <c r="H27">
        <v>11</v>
      </c>
      <c r="I27" s="1">
        <f t="shared" ca="1" si="5"/>
        <v>9.0909090909090912E-2</v>
      </c>
      <c r="J27">
        <f t="shared" ca="1" si="9"/>
        <v>-3.4594157490791297</v>
      </c>
      <c r="K27">
        <f t="shared" ca="1" si="10"/>
        <v>-0.31449234082537542</v>
      </c>
      <c r="P27">
        <v>24</v>
      </c>
      <c r="Q27" s="13">
        <f t="shared" si="0"/>
        <v>2.7777777777777776E-2</v>
      </c>
      <c r="R27">
        <f t="shared" si="1"/>
        <v>-5.1699250014423122</v>
      </c>
      <c r="S27">
        <f t="shared" si="2"/>
        <v>-0.14360902781784199</v>
      </c>
    </row>
    <row r="28" spans="1:19" x14ac:dyDescent="0.25">
      <c r="A28">
        <f t="shared" ca="1" si="6"/>
        <v>-0.34234257603014728</v>
      </c>
      <c r="B28">
        <f t="shared" ca="1" si="3"/>
        <v>10</v>
      </c>
      <c r="C28" s="30">
        <f t="shared" ca="1" si="4"/>
        <v>5</v>
      </c>
      <c r="E28" s="7">
        <f t="shared" ca="1" si="11"/>
        <v>-0.10335854506539605</v>
      </c>
      <c r="F28" s="7">
        <f t="shared" ca="1" si="7"/>
        <v>8.0066208243645631E-2</v>
      </c>
      <c r="G28" s="7">
        <f t="shared" ca="1" si="8"/>
        <v>-0.10335854506539605</v>
      </c>
      <c r="H28">
        <v>12</v>
      </c>
      <c r="I28" s="1">
        <f t="shared" ca="1" si="5"/>
        <v>6.8181818181818177E-2</v>
      </c>
      <c r="J28">
        <f t="shared" ca="1" si="9"/>
        <v>-3.8744479585440432</v>
      </c>
      <c r="K28">
        <f t="shared" ca="1" si="10"/>
        <v>-0.26416690626436656</v>
      </c>
      <c r="P28">
        <v>25</v>
      </c>
      <c r="Q28" s="13">
        <f t="shared" si="0"/>
        <v>2.7777777777777776E-2</v>
      </c>
      <c r="R28">
        <f t="shared" si="1"/>
        <v>-5.1699250014423122</v>
      </c>
      <c r="S28">
        <f t="shared" si="2"/>
        <v>-0.14360902781784199</v>
      </c>
    </row>
    <row r="29" spans="1:19" x14ac:dyDescent="0.25">
      <c r="A29">
        <f t="shared" ca="1" si="6"/>
        <v>0.14367964122976465</v>
      </c>
      <c r="B29">
        <f t="shared" ca="1" si="3"/>
        <v>13</v>
      </c>
      <c r="C29" s="30">
        <f t="shared" ca="1" si="4"/>
        <v>7</v>
      </c>
      <c r="E29" s="7">
        <f t="shared" ca="1" si="11"/>
        <v>8.0066208243645631E-2</v>
      </c>
      <c r="F29" s="7">
        <f t="shared" ca="1" si="7"/>
        <v>0.26349096155268731</v>
      </c>
      <c r="G29" s="7">
        <f t="shared" ca="1" si="8"/>
        <v>8.0066208243645631E-2</v>
      </c>
      <c r="H29">
        <v>13</v>
      </c>
      <c r="I29" s="1">
        <f t="shared" ca="1" si="5"/>
        <v>9.0909090909090912E-2</v>
      </c>
      <c r="J29">
        <f t="shared" ca="1" si="9"/>
        <v>-3.4594157490791297</v>
      </c>
      <c r="K29">
        <f t="shared" ca="1" si="10"/>
        <v>-0.31449234082537542</v>
      </c>
      <c r="P29">
        <v>26</v>
      </c>
      <c r="Q29" s="13">
        <f t="shared" si="0"/>
        <v>2.7777777777777776E-2</v>
      </c>
      <c r="R29">
        <f t="shared" si="1"/>
        <v>-5.1699250014423122</v>
      </c>
      <c r="S29">
        <f t="shared" si="2"/>
        <v>-0.14360902781784199</v>
      </c>
    </row>
    <row r="30" spans="1:19" x14ac:dyDescent="0.25">
      <c r="A30">
        <f t="shared" ca="1" si="6"/>
        <v>0.22432573425365834</v>
      </c>
      <c r="B30">
        <f t="shared" ca="1" si="3"/>
        <v>13</v>
      </c>
      <c r="C30" s="30">
        <f t="shared" ca="1" si="4"/>
        <v>7</v>
      </c>
      <c r="E30" s="7">
        <f t="shared" ca="1" si="11"/>
        <v>0.26349096155268731</v>
      </c>
      <c r="F30" s="7">
        <f t="shared" ca="1" si="7"/>
        <v>0.44691571486172899</v>
      </c>
      <c r="G30" s="7">
        <f t="shared" ca="1" si="8"/>
        <v>0.26349096155268731</v>
      </c>
      <c r="H30">
        <v>14</v>
      </c>
      <c r="I30" s="1">
        <f t="shared" ca="1" si="5"/>
        <v>4.5454545454545456E-2</v>
      </c>
      <c r="J30">
        <f t="shared" ca="1" si="9"/>
        <v>-4.4593998796955248</v>
      </c>
      <c r="K30">
        <f t="shared" ca="1" si="10"/>
        <v>-0.20269999453161477</v>
      </c>
      <c r="P30">
        <v>27</v>
      </c>
      <c r="Q30" s="13">
        <f t="shared" si="0"/>
        <v>2.7777777777777776E-2</v>
      </c>
      <c r="R30">
        <f t="shared" si="1"/>
        <v>-5.1699250014423122</v>
      </c>
      <c r="S30">
        <f t="shared" si="2"/>
        <v>-0.14360902781784199</v>
      </c>
    </row>
    <row r="31" spans="1:19" x14ac:dyDescent="0.25">
      <c r="A31">
        <f t="shared" ca="1" si="6"/>
        <v>-0.19029455797188211</v>
      </c>
      <c r="B31">
        <f t="shared" ca="1" si="3"/>
        <v>11</v>
      </c>
      <c r="C31" s="30">
        <f t="shared" ca="1" si="4"/>
        <v>6</v>
      </c>
      <c r="E31" s="7">
        <f t="shared" ca="1" si="11"/>
        <v>0.44691571486172899</v>
      </c>
      <c r="F31" s="7">
        <f ca="1">+$B$15+E31</f>
        <v>0.63034046817077072</v>
      </c>
      <c r="G31" s="7">
        <f t="shared" ca="1" si="8"/>
        <v>0.44691571486172899</v>
      </c>
      <c r="H31">
        <v>15</v>
      </c>
      <c r="I31" s="1">
        <f t="shared" ca="1" si="5"/>
        <v>9.0909090909090912E-2</v>
      </c>
      <c r="J31">
        <f t="shared" ca="1" si="9"/>
        <v>-3.4594157490791297</v>
      </c>
      <c r="K31">
        <f t="shared" ca="1" si="10"/>
        <v>-0.31449234082537542</v>
      </c>
      <c r="P31">
        <v>28</v>
      </c>
      <c r="Q31" s="13">
        <f t="shared" si="0"/>
        <v>2.7777777777777776E-2</v>
      </c>
      <c r="R31">
        <f t="shared" si="1"/>
        <v>-5.1699250014423122</v>
      </c>
      <c r="S31">
        <f t="shared" si="2"/>
        <v>-0.14360902781784199</v>
      </c>
    </row>
    <row r="32" spans="1:19" x14ac:dyDescent="0.25">
      <c r="A32">
        <f t="shared" ca="1" si="6"/>
        <v>0.28571589551110976</v>
      </c>
      <c r="B32">
        <f t="shared" ca="1" si="3"/>
        <v>14</v>
      </c>
      <c r="C32" s="30">
        <f t="shared" ca="1" si="4"/>
        <v>7</v>
      </c>
      <c r="E32" s="7">
        <f t="shared" ca="1" si="11"/>
        <v>0.63034046817077072</v>
      </c>
      <c r="F32" s="7">
        <f t="shared" ca="1" si="7"/>
        <v>0.81376522147981234</v>
      </c>
      <c r="G32" s="7">
        <f t="shared" ca="1" si="8"/>
        <v>0.63034046817077072</v>
      </c>
      <c r="H32">
        <v>16</v>
      </c>
      <c r="I32" s="1">
        <f t="shared" ca="1" si="5"/>
        <v>6.8181818181818177E-2</v>
      </c>
      <c r="J32">
        <f t="shared" ca="1" si="9"/>
        <v>-3.8744479585440432</v>
      </c>
      <c r="K32">
        <f t="shared" ca="1" si="10"/>
        <v>-0.26416690626436656</v>
      </c>
      <c r="P32">
        <v>29</v>
      </c>
      <c r="Q32" s="13">
        <f t="shared" si="0"/>
        <v>2.7777777777777776E-2</v>
      </c>
      <c r="R32">
        <f t="shared" si="1"/>
        <v>-5.1699250014423122</v>
      </c>
      <c r="S32">
        <f t="shared" si="2"/>
        <v>-0.14360902781784199</v>
      </c>
    </row>
    <row r="33" spans="1:19" x14ac:dyDescent="0.25">
      <c r="A33">
        <f t="shared" ca="1" si="6"/>
        <v>-1.5420356621433782</v>
      </c>
      <c r="B33">
        <f t="shared" ca="1" si="3"/>
        <v>4</v>
      </c>
      <c r="C33" s="30">
        <f t="shared" ca="1" si="4"/>
        <v>2</v>
      </c>
      <c r="E33" s="7">
        <f t="shared" ca="1" si="11"/>
        <v>0.81376522147981234</v>
      </c>
      <c r="F33" s="7">
        <f t="shared" ca="1" si="7"/>
        <v>0.99718997478885396</v>
      </c>
      <c r="G33" s="7">
        <f t="shared" ca="1" si="8"/>
        <v>0.81376522147981234</v>
      </c>
      <c r="H33">
        <v>17</v>
      </c>
      <c r="I33" s="1">
        <f t="shared" ca="1" si="5"/>
        <v>4.5454545454545456E-2</v>
      </c>
      <c r="J33">
        <f t="shared" ca="1" si="9"/>
        <v>-4.4593998796955248</v>
      </c>
      <c r="K33">
        <f t="shared" ca="1" si="10"/>
        <v>-0.20269999453161477</v>
      </c>
      <c r="P33">
        <v>30</v>
      </c>
      <c r="Q33" s="13">
        <f t="shared" si="0"/>
        <v>2.7777777777777776E-2</v>
      </c>
      <c r="R33">
        <f t="shared" si="1"/>
        <v>-5.1699250014423122</v>
      </c>
      <c r="S33">
        <f t="shared" si="2"/>
        <v>-0.14360902781784199</v>
      </c>
    </row>
    <row r="34" spans="1:19" x14ac:dyDescent="0.25">
      <c r="A34">
        <f t="shared" ca="1" si="6"/>
        <v>0.455494740899554</v>
      </c>
      <c r="B34">
        <f t="shared" ca="1" si="3"/>
        <v>15</v>
      </c>
      <c r="C34" s="30">
        <f t="shared" ca="1" si="4"/>
        <v>8</v>
      </c>
      <c r="E34" s="7">
        <f t="shared" ca="1" si="11"/>
        <v>0.99718997478885396</v>
      </c>
      <c r="F34" s="7">
        <f t="shared" ca="1" si="7"/>
        <v>1.1806147280978956</v>
      </c>
      <c r="G34" s="7">
        <f t="shared" ca="1" si="8"/>
        <v>0.99718997478885396</v>
      </c>
      <c r="H34">
        <v>18</v>
      </c>
      <c r="I34" s="1">
        <f t="shared" ca="1" si="5"/>
        <v>4.5454545454545456E-2</v>
      </c>
      <c r="J34">
        <f t="shared" ca="1" si="9"/>
        <v>-4.4593998796955248</v>
      </c>
      <c r="K34">
        <f t="shared" ca="1" si="10"/>
        <v>-0.20269999453161477</v>
      </c>
      <c r="P34">
        <v>31</v>
      </c>
      <c r="Q34" s="13">
        <f t="shared" si="0"/>
        <v>2.7777777777777776E-2</v>
      </c>
      <c r="R34">
        <f t="shared" si="1"/>
        <v>-5.1699250014423122</v>
      </c>
      <c r="S34">
        <f t="shared" si="2"/>
        <v>-0.14360902781784199</v>
      </c>
    </row>
    <row r="35" spans="1:19" x14ac:dyDescent="0.25">
      <c r="A35">
        <f t="shared" ca="1" si="6"/>
        <v>-1.0574175043396867</v>
      </c>
      <c r="B35">
        <f t="shared" ca="1" si="3"/>
        <v>6</v>
      </c>
      <c r="C35" s="30">
        <f t="shared" ca="1" si="4"/>
        <v>3</v>
      </c>
      <c r="E35" s="7">
        <f t="shared" ca="1" si="11"/>
        <v>1.1806147280978956</v>
      </c>
      <c r="F35" s="7">
        <f t="shared" ca="1" si="7"/>
        <v>1.3640394814069372</v>
      </c>
      <c r="G35" s="7">
        <f t="shared" ca="1" si="8"/>
        <v>1.1806147280978956</v>
      </c>
      <c r="H35">
        <v>19</v>
      </c>
      <c r="I35" s="1">
        <f t="shared" ca="1" si="5"/>
        <v>6.8181818181818177E-2</v>
      </c>
      <c r="J35">
        <f t="shared" ca="1" si="9"/>
        <v>-3.8744479585440432</v>
      </c>
      <c r="K35">
        <f t="shared" ca="1" si="10"/>
        <v>-0.26416690626436656</v>
      </c>
      <c r="P35">
        <v>32</v>
      </c>
      <c r="Q35" s="13">
        <f t="shared" si="0"/>
        <v>2.7777777777777776E-2</v>
      </c>
      <c r="R35">
        <f t="shared" si="1"/>
        <v>-5.1699250014423122</v>
      </c>
      <c r="S35">
        <f t="shared" si="2"/>
        <v>-0.14360902781784199</v>
      </c>
    </row>
    <row r="36" spans="1:19" x14ac:dyDescent="0.25">
      <c r="A36">
        <f t="shared" ca="1" si="6"/>
        <v>3.5925237510731349E-3</v>
      </c>
      <c r="B36">
        <f t="shared" ca="1" si="3"/>
        <v>12</v>
      </c>
      <c r="C36" s="30">
        <f t="shared" ca="1" si="4"/>
        <v>6</v>
      </c>
      <c r="E36" s="7">
        <f t="shared" ca="1" si="11"/>
        <v>1.3640394814069372</v>
      </c>
      <c r="F36" s="7">
        <f t="shared" ca="1" si="7"/>
        <v>1.5474642347159788</v>
      </c>
      <c r="G36" s="7">
        <f t="shared" ca="1" si="8"/>
        <v>1.3640394814069372</v>
      </c>
      <c r="H36">
        <v>20</v>
      </c>
      <c r="I36" s="1">
        <f t="shared" ca="1" si="5"/>
        <v>2.2727272727272728E-2</v>
      </c>
      <c r="J36">
        <f t="shared" ca="1" si="9"/>
        <v>-5.4593681414519857</v>
      </c>
      <c r="K36">
        <f t="shared" ca="1" si="10"/>
        <v>-0.12407654866936331</v>
      </c>
      <c r="P36">
        <v>33</v>
      </c>
      <c r="Q36" s="13">
        <f t="shared" si="0"/>
        <v>2.7777777777777776E-2</v>
      </c>
      <c r="R36">
        <f t="shared" si="1"/>
        <v>-5.1699250014423122</v>
      </c>
      <c r="S36">
        <f t="shared" si="2"/>
        <v>-0.14360902781784199</v>
      </c>
    </row>
    <row r="37" spans="1:19" x14ac:dyDescent="0.25">
      <c r="A37">
        <f t="shared" ca="1" si="6"/>
        <v>-0.70878647122023297</v>
      </c>
      <c r="B37">
        <f t="shared" ca="1" si="3"/>
        <v>8</v>
      </c>
      <c r="C37" s="30">
        <f t="shared" ca="1" si="4"/>
        <v>4</v>
      </c>
      <c r="I37" s="6">
        <f ca="1">SUM(I17:I36)</f>
        <v>0.99999999999999978</v>
      </c>
      <c r="P37">
        <v>34</v>
      </c>
      <c r="Q37" s="13">
        <f t="shared" si="0"/>
        <v>2.7777777777777776E-2</v>
      </c>
      <c r="R37">
        <f t="shared" si="1"/>
        <v>-5.1699250014423122</v>
      </c>
      <c r="S37">
        <f t="shared" si="2"/>
        <v>-0.14360902781784199</v>
      </c>
    </row>
    <row r="38" spans="1:19" x14ac:dyDescent="0.25">
      <c r="A38">
        <f t="shared" ca="1" si="6"/>
        <v>-2.0436852439053315</v>
      </c>
      <c r="B38">
        <f t="shared" ca="1" si="3"/>
        <v>1</v>
      </c>
      <c r="C38" s="30">
        <f t="shared" ca="1" si="4"/>
        <v>1</v>
      </c>
      <c r="P38">
        <v>35</v>
      </c>
      <c r="Q38" s="13">
        <f t="shared" si="0"/>
        <v>2.7777777777777776E-2</v>
      </c>
      <c r="R38">
        <f t="shared" si="1"/>
        <v>-5.1699250014423122</v>
      </c>
      <c r="S38">
        <f t="shared" si="2"/>
        <v>-0.14360902781784199</v>
      </c>
    </row>
    <row r="39" spans="1:19" x14ac:dyDescent="0.25">
      <c r="A39">
        <f t="shared" ca="1" si="6"/>
        <v>-0.65352929288605144</v>
      </c>
      <c r="B39">
        <f t="shared" ca="1" si="3"/>
        <v>9</v>
      </c>
      <c r="C39" s="30">
        <f t="shared" ca="1" si="4"/>
        <v>5</v>
      </c>
      <c r="J39" t="s">
        <v>59</v>
      </c>
      <c r="K39">
        <f ca="1">-SUM(K17:K36)</f>
        <v>3.9019224337133882</v>
      </c>
      <c r="P39">
        <v>36</v>
      </c>
      <c r="Q39" s="13">
        <f t="shared" si="0"/>
        <v>2.7777777777777776E-2</v>
      </c>
      <c r="R39">
        <f t="shared" si="1"/>
        <v>-5.1699250014423122</v>
      </c>
      <c r="S39">
        <f t="shared" si="2"/>
        <v>-0.14360902781784199</v>
      </c>
    </row>
    <row r="40" spans="1:19" x14ac:dyDescent="0.25">
      <c r="A40">
        <f t="shared" ca="1" si="6"/>
        <v>0.58902692704241988</v>
      </c>
      <c r="B40">
        <f t="shared" ca="1" si="3"/>
        <v>15</v>
      </c>
      <c r="C40" s="30">
        <f t="shared" ca="1" si="4"/>
        <v>8</v>
      </c>
      <c r="J40" t="s">
        <v>108</v>
      </c>
      <c r="K40">
        <f ca="1">VAR(A17:A60)</f>
        <v>0.78870375468235576</v>
      </c>
    </row>
    <row r="41" spans="1:19" x14ac:dyDescent="0.25">
      <c r="A41">
        <f t="shared" ca="1" si="6"/>
        <v>0.7258723980639199</v>
      </c>
      <c r="B41">
        <f t="shared" ca="1" si="3"/>
        <v>16</v>
      </c>
      <c r="C41" s="30">
        <f t="shared" ca="1" si="4"/>
        <v>8</v>
      </c>
    </row>
    <row r="42" spans="1:19" x14ac:dyDescent="0.25">
      <c r="A42">
        <f t="shared" ca="1" si="6"/>
        <v>-0.83217272267058795</v>
      </c>
      <c r="B42">
        <f t="shared" ca="1" si="3"/>
        <v>8</v>
      </c>
      <c r="C42" s="30">
        <f t="shared" ca="1" si="4"/>
        <v>4</v>
      </c>
      <c r="E42" t="s">
        <v>71</v>
      </c>
      <c r="F42">
        <f ca="1">COUNT(A17:A60)</f>
        <v>44</v>
      </c>
    </row>
    <row r="43" spans="1:19" x14ac:dyDescent="0.25">
      <c r="A43">
        <f t="shared" ca="1" si="6"/>
        <v>0.51682544237147776</v>
      </c>
      <c r="B43">
        <f t="shared" ca="1" si="3"/>
        <v>15</v>
      </c>
      <c r="C43" s="30">
        <f t="shared" ca="1" si="4"/>
        <v>8</v>
      </c>
      <c r="E43" t="s">
        <v>67</v>
      </c>
      <c r="F43">
        <f ca="1">MIN(A17:A60)</f>
        <v>-2.121030831464854</v>
      </c>
      <c r="G43">
        <f ca="1">+(F44-F43)/10</f>
        <v>0.36684950661808335</v>
      </c>
    </row>
    <row r="44" spans="1:19" x14ac:dyDescent="0.25">
      <c r="A44">
        <f t="shared" ca="1" si="6"/>
        <v>0.6859973505371002</v>
      </c>
      <c r="B44">
        <f t="shared" ca="1" si="3"/>
        <v>16</v>
      </c>
      <c r="C44" s="30">
        <f t="shared" ca="1" si="4"/>
        <v>8</v>
      </c>
      <c r="E44" t="s">
        <v>68</v>
      </c>
      <c r="F44">
        <f ca="1">MAX(A17:A60)</f>
        <v>1.5474642347159795</v>
      </c>
      <c r="I44" s="14" t="s">
        <v>56</v>
      </c>
      <c r="J44" s="14" t="s">
        <v>57</v>
      </c>
    </row>
    <row r="45" spans="1:19" x14ac:dyDescent="0.25">
      <c r="A45">
        <f t="shared" ca="1" si="6"/>
        <v>0.6000846283107355</v>
      </c>
      <c r="B45">
        <f t="shared" ca="1" si="3"/>
        <v>15</v>
      </c>
      <c r="C45" s="30">
        <f t="shared" ca="1" si="4"/>
        <v>8</v>
      </c>
      <c r="E45" t="s">
        <v>65</v>
      </c>
      <c r="F45" t="s">
        <v>66</v>
      </c>
      <c r="G45" t="s">
        <v>64</v>
      </c>
      <c r="H45" t="s">
        <v>69</v>
      </c>
      <c r="I45" t="s">
        <v>54</v>
      </c>
      <c r="J45" t="s">
        <v>55</v>
      </c>
      <c r="K45" s="14" t="s">
        <v>58</v>
      </c>
    </row>
    <row r="46" spans="1:19" x14ac:dyDescent="0.25">
      <c r="A46">
        <f t="shared" ca="1" si="6"/>
        <v>-0.81110882150861419</v>
      </c>
      <c r="B46">
        <f t="shared" ca="1" si="3"/>
        <v>8</v>
      </c>
      <c r="C46" s="30">
        <f t="shared" ca="1" si="4"/>
        <v>4</v>
      </c>
      <c r="E46" s="7">
        <f ca="1">+F43</f>
        <v>-2.121030831464854</v>
      </c>
      <c r="F46" s="7">
        <f ca="1">+$G$43+E46</f>
        <v>-1.7541813248467708</v>
      </c>
      <c r="G46" s="7">
        <f ca="1">MIN(E46:F46)</f>
        <v>-2.121030831464854</v>
      </c>
      <c r="H46">
        <v>1</v>
      </c>
      <c r="I46" s="1">
        <f t="shared" ref="I46:I55" ca="1" si="12">COUNTIF($C$17:$C$60,H46)/$F$13</f>
        <v>4.5454545454545456E-2</v>
      </c>
      <c r="J46">
        <f ca="1">+LOG(I46+0.000001,2)</f>
        <v>-4.4593998796955248</v>
      </c>
      <c r="K46">
        <f ca="1">+J46*I46</f>
        <v>-0.20269999453161477</v>
      </c>
    </row>
    <row r="47" spans="1:19" x14ac:dyDescent="0.25">
      <c r="A47">
        <f t="shared" ca="1" si="6"/>
        <v>-0.2939376033877879</v>
      </c>
      <c r="B47">
        <f t="shared" ca="1" si="3"/>
        <v>10</v>
      </c>
      <c r="C47" s="30">
        <f t="shared" ca="1" si="4"/>
        <v>5</v>
      </c>
      <c r="E47" s="7">
        <f ca="1">+F46</f>
        <v>-1.7541813248467708</v>
      </c>
      <c r="F47" s="7">
        <f t="shared" ref="F47:F55" ca="1" si="13">+E47+$G$43</f>
        <v>-1.3873318182286876</v>
      </c>
      <c r="G47" s="7">
        <f ca="1">MIN(E47:F47)</f>
        <v>-1.7541813248467708</v>
      </c>
      <c r="H47">
        <v>2</v>
      </c>
      <c r="I47" s="1">
        <f t="shared" ca="1" si="12"/>
        <v>2.2727272727272728E-2</v>
      </c>
      <c r="J47">
        <f ca="1">+LOG(I47+0.000001,2)</f>
        <v>-5.4593681414519857</v>
      </c>
      <c r="K47">
        <f ca="1">+J47*I47</f>
        <v>-0.12407654866936331</v>
      </c>
    </row>
    <row r="48" spans="1:19" x14ac:dyDescent="0.25">
      <c r="A48">
        <f t="shared" ca="1" si="6"/>
        <v>-2.121030831464854</v>
      </c>
      <c r="B48">
        <f t="shared" ca="1" si="3"/>
        <v>1</v>
      </c>
      <c r="C48" s="30">
        <f t="shared" ca="1" si="4"/>
        <v>1</v>
      </c>
      <c r="E48" s="7">
        <f t="shared" ref="E48:E55" ca="1" si="14">+F47</f>
        <v>-1.3873318182286876</v>
      </c>
      <c r="F48" s="7">
        <f t="shared" ca="1" si="13"/>
        <v>-1.0204823116106043</v>
      </c>
      <c r="G48" s="7">
        <f t="shared" ref="G48:G55" ca="1" si="15">MIN(E48:F48)</f>
        <v>-1.3873318182286876</v>
      </c>
      <c r="H48">
        <v>3</v>
      </c>
      <c r="I48" s="1">
        <f t="shared" ca="1" si="12"/>
        <v>6.8181818181818177E-2</v>
      </c>
      <c r="J48">
        <f t="shared" ref="J48:J55" ca="1" si="16">+LOG(I48+0.000001,2)</f>
        <v>-3.8744479585440432</v>
      </c>
      <c r="K48">
        <f t="shared" ref="K48:K55" ca="1" si="17">+J48*I48</f>
        <v>-0.26416690626436656</v>
      </c>
    </row>
    <row r="49" spans="1:11" x14ac:dyDescent="0.25">
      <c r="A49">
        <f t="shared" ca="1" si="6"/>
        <v>-1.2911625623980836</v>
      </c>
      <c r="B49">
        <f t="shared" ca="1" si="3"/>
        <v>5</v>
      </c>
      <c r="C49" s="30">
        <f t="shared" ca="1" si="4"/>
        <v>3</v>
      </c>
      <c r="E49" s="7">
        <f t="shared" ca="1" si="14"/>
        <v>-1.0204823116106043</v>
      </c>
      <c r="F49" s="7">
        <f t="shared" ca="1" si="13"/>
        <v>-0.65363280499252097</v>
      </c>
      <c r="G49" s="7">
        <f t="shared" ca="1" si="15"/>
        <v>-1.0204823116106043</v>
      </c>
      <c r="H49">
        <v>4</v>
      </c>
      <c r="I49" s="1">
        <f t="shared" ca="1" si="12"/>
        <v>0.13636363636363635</v>
      </c>
      <c r="J49">
        <f t="shared" ca="1" si="16"/>
        <v>-2.8744585381913006</v>
      </c>
      <c r="K49">
        <f t="shared" ca="1" si="17"/>
        <v>-0.39197161884426823</v>
      </c>
    </row>
    <row r="50" spans="1:11" x14ac:dyDescent="0.25">
      <c r="A50">
        <f t="shared" ca="1" si="6"/>
        <v>0.67070390105177624</v>
      </c>
      <c r="B50">
        <f t="shared" ca="1" si="3"/>
        <v>16</v>
      </c>
      <c r="C50" s="30">
        <f t="shared" ca="1" si="4"/>
        <v>8</v>
      </c>
      <c r="E50" s="7">
        <f t="shared" ca="1" si="14"/>
        <v>-0.65363280499252097</v>
      </c>
      <c r="F50" s="7">
        <f t="shared" ca="1" si="13"/>
        <v>-0.28678329837443761</v>
      </c>
      <c r="G50" s="7">
        <f t="shared" ca="1" si="15"/>
        <v>-0.65363280499252097</v>
      </c>
      <c r="H50">
        <v>5</v>
      </c>
      <c r="I50" s="1">
        <f t="shared" ca="1" si="12"/>
        <v>9.0909090909090912E-2</v>
      </c>
      <c r="J50">
        <f t="shared" ca="1" si="16"/>
        <v>-3.4594157490791297</v>
      </c>
      <c r="K50">
        <f t="shared" ca="1" si="17"/>
        <v>-0.31449234082537542</v>
      </c>
    </row>
    <row r="51" spans="1:11" x14ac:dyDescent="0.25">
      <c r="A51">
        <f t="shared" ca="1" si="6"/>
        <v>1.0615863132252288</v>
      </c>
      <c r="B51">
        <f t="shared" ca="1" si="3"/>
        <v>18</v>
      </c>
      <c r="C51" s="30">
        <f t="shared" ca="1" si="4"/>
        <v>9</v>
      </c>
      <c r="E51" s="7">
        <f t="shared" ca="1" si="14"/>
        <v>-0.28678329837443761</v>
      </c>
      <c r="F51" s="7">
        <f t="shared" ca="1" si="13"/>
        <v>8.0066208243645742E-2</v>
      </c>
      <c r="G51" s="7">
        <f t="shared" ca="1" si="15"/>
        <v>-0.28678329837443761</v>
      </c>
      <c r="H51">
        <v>6</v>
      </c>
      <c r="I51" s="1">
        <f t="shared" ca="1" si="12"/>
        <v>0.15909090909090909</v>
      </c>
      <c r="J51">
        <f t="shared" ca="1" si="16"/>
        <v>-2.6520676282393651</v>
      </c>
      <c r="K51">
        <f t="shared" ca="1" si="17"/>
        <v>-0.42191984994717174</v>
      </c>
    </row>
    <row r="52" spans="1:11" x14ac:dyDescent="0.25">
      <c r="A52">
        <f t="shared" ca="1" si="6"/>
        <v>0.96007129792449142</v>
      </c>
      <c r="B52">
        <f t="shared" ca="1" si="3"/>
        <v>17</v>
      </c>
      <c r="C52" s="30">
        <f t="shared" ca="1" si="4"/>
        <v>9</v>
      </c>
      <c r="E52" s="7">
        <f t="shared" ca="1" si="14"/>
        <v>8.0066208243645742E-2</v>
      </c>
      <c r="F52" s="7">
        <f t="shared" ca="1" si="13"/>
        <v>0.4469157148617291</v>
      </c>
      <c r="G52" s="7">
        <f t="shared" ca="1" si="15"/>
        <v>8.0066208243645742E-2</v>
      </c>
      <c r="H52">
        <v>7</v>
      </c>
      <c r="I52" s="1">
        <f t="shared" ca="1" si="12"/>
        <v>0.13636363636363635</v>
      </c>
      <c r="J52">
        <f t="shared" ca="1" si="16"/>
        <v>-2.8744585381913006</v>
      </c>
      <c r="K52">
        <f t="shared" ca="1" si="17"/>
        <v>-0.39197161884426823</v>
      </c>
    </row>
    <row r="53" spans="1:11" x14ac:dyDescent="0.25">
      <c r="A53">
        <f t="shared" ca="1" si="6"/>
        <v>3.1737533055704432E-3</v>
      </c>
      <c r="B53">
        <f t="shared" ca="1" si="3"/>
        <v>12</v>
      </c>
      <c r="C53" s="30">
        <f t="shared" ca="1" si="4"/>
        <v>6</v>
      </c>
      <c r="E53" s="7">
        <f t="shared" ca="1" si="14"/>
        <v>0.4469157148617291</v>
      </c>
      <c r="F53" s="7">
        <f t="shared" ca="1" si="13"/>
        <v>0.81376522147981245</v>
      </c>
      <c r="G53" s="7">
        <f t="shared" ca="1" si="15"/>
        <v>0.4469157148617291</v>
      </c>
      <c r="H53">
        <v>8</v>
      </c>
      <c r="I53" s="1">
        <f t="shared" ca="1" si="12"/>
        <v>0.15909090909090909</v>
      </c>
      <c r="J53">
        <f t="shared" ca="1" si="16"/>
        <v>-2.6520676282393651</v>
      </c>
      <c r="K53">
        <f t="shared" ca="1" si="17"/>
        <v>-0.42191984994717174</v>
      </c>
    </row>
    <row r="54" spans="1:11" x14ac:dyDescent="0.25">
      <c r="A54">
        <f t="shared" ca="1" si="6"/>
        <v>-0.77828857681196739</v>
      </c>
      <c r="B54">
        <f t="shared" ca="1" si="3"/>
        <v>8</v>
      </c>
      <c r="C54" s="30">
        <f t="shared" ca="1" si="4"/>
        <v>4</v>
      </c>
      <c r="E54" s="7">
        <f t="shared" ca="1" si="14"/>
        <v>0.81376522147981245</v>
      </c>
      <c r="F54" s="7">
        <f t="shared" ca="1" si="13"/>
        <v>1.1806147280978958</v>
      </c>
      <c r="G54" s="7">
        <f t="shared" ca="1" si="15"/>
        <v>0.81376522147981245</v>
      </c>
      <c r="H54">
        <v>9</v>
      </c>
      <c r="I54" s="1">
        <f t="shared" ca="1" si="12"/>
        <v>9.0909090909090912E-2</v>
      </c>
      <c r="J54">
        <f t="shared" ca="1" si="16"/>
        <v>-3.4594157490791297</v>
      </c>
      <c r="K54">
        <f t="shared" ca="1" si="17"/>
        <v>-0.31449234082537542</v>
      </c>
    </row>
    <row r="55" spans="1:11" x14ac:dyDescent="0.25">
      <c r="A55">
        <f t="shared" ca="1" si="6"/>
        <v>-1.1406366390053062</v>
      </c>
      <c r="B55">
        <f t="shared" ca="1" si="3"/>
        <v>6</v>
      </c>
      <c r="C55" s="30">
        <f t="shared" ca="1" si="4"/>
        <v>3</v>
      </c>
      <c r="E55" s="7">
        <f t="shared" ca="1" si="14"/>
        <v>1.1806147280978958</v>
      </c>
      <c r="F55" s="7">
        <f t="shared" ca="1" si="13"/>
        <v>1.5474642347159793</v>
      </c>
      <c r="G55" s="7">
        <f t="shared" ca="1" si="15"/>
        <v>1.1806147280978958</v>
      </c>
      <c r="H55">
        <v>10</v>
      </c>
      <c r="I55" s="1">
        <f t="shared" ca="1" si="12"/>
        <v>9.0909090909090912E-2</v>
      </c>
      <c r="J55">
        <f t="shared" ca="1" si="16"/>
        <v>-3.4594157490791297</v>
      </c>
      <c r="K55">
        <f t="shared" ca="1" si="17"/>
        <v>-0.31449234082537542</v>
      </c>
    </row>
    <row r="56" spans="1:11" x14ac:dyDescent="0.25">
      <c r="A56">
        <f t="shared" ca="1" si="6"/>
        <v>-0.10471014936054289</v>
      </c>
      <c r="B56">
        <f t="shared" ca="1" si="3"/>
        <v>11</v>
      </c>
      <c r="C56" s="30">
        <f t="shared" ca="1" si="4"/>
        <v>6</v>
      </c>
      <c r="E56" s="7"/>
      <c r="F56" s="7"/>
      <c r="G56" s="7"/>
      <c r="I56" s="1">
        <f ca="1">SUM(I46:I55)</f>
        <v>1</v>
      </c>
    </row>
    <row r="57" spans="1:11" x14ac:dyDescent="0.25">
      <c r="A57">
        <f t="shared" ca="1" si="6"/>
        <v>1.2947015558365609</v>
      </c>
      <c r="B57">
        <f t="shared" ca="1" si="3"/>
        <v>19</v>
      </c>
      <c r="C57" s="30">
        <f t="shared" ca="1" si="4"/>
        <v>10</v>
      </c>
      <c r="E57" s="7"/>
      <c r="F57" s="7"/>
      <c r="G57" s="7"/>
      <c r="I57" s="1"/>
      <c r="J57" t="s">
        <v>59</v>
      </c>
      <c r="K57">
        <f ca="1">-SUM(K46:K55)</f>
        <v>3.1622034095243508</v>
      </c>
    </row>
    <row r="58" spans="1:11" x14ac:dyDescent="0.25">
      <c r="A58">
        <f t="shared" ca="1" si="6"/>
        <v>0.86298505268177839</v>
      </c>
      <c r="B58">
        <f t="shared" ca="1" si="3"/>
        <v>17</v>
      </c>
      <c r="C58" s="30">
        <f t="shared" ca="1" si="4"/>
        <v>9</v>
      </c>
      <c r="E58" s="7"/>
      <c r="F58" s="7"/>
      <c r="G58" s="7"/>
      <c r="I58" s="1"/>
      <c r="J58" t="s">
        <v>108</v>
      </c>
      <c r="K58">
        <f ca="1">VAR(A17:A60)</f>
        <v>0.78870375468235576</v>
      </c>
    </row>
    <row r="59" spans="1:11" x14ac:dyDescent="0.25">
      <c r="A59">
        <f t="shared" ca="1" si="6"/>
        <v>1.253662223109151</v>
      </c>
      <c r="B59">
        <f t="shared" ca="1" si="3"/>
        <v>19</v>
      </c>
      <c r="C59" s="30">
        <f t="shared" ca="1" si="4"/>
        <v>10</v>
      </c>
    </row>
    <row r="60" spans="1:11" x14ac:dyDescent="0.25">
      <c r="A60">
        <f t="shared" ca="1" si="6"/>
        <v>-0.29008303549763065</v>
      </c>
      <c r="B60">
        <f t="shared" ca="1" si="3"/>
        <v>10</v>
      </c>
      <c r="C60" s="30">
        <f t="shared" ca="1" si="4"/>
        <v>5</v>
      </c>
    </row>
    <row r="67" spans="1:11" x14ac:dyDescent="0.25">
      <c r="E67" t="s">
        <v>71</v>
      </c>
      <c r="F67">
        <f ca="1">COUNT(A71:A114)</f>
        <v>44</v>
      </c>
    </row>
    <row r="68" spans="1:11" x14ac:dyDescent="0.25">
      <c r="A68" t="s">
        <v>72</v>
      </c>
      <c r="E68" t="s">
        <v>67</v>
      </c>
      <c r="F68">
        <f ca="1">MIN(A71:A114)</f>
        <v>-164.82435188970777</v>
      </c>
    </row>
    <row r="69" spans="1:11" x14ac:dyDescent="0.25">
      <c r="B69" s="9">
        <f ca="1">(F69-F68)/20</f>
        <v>18.605220707067605</v>
      </c>
      <c r="E69" t="s">
        <v>68</v>
      </c>
      <c r="F69">
        <f ca="1">MAX(A71:A114)</f>
        <v>207.28006225164432</v>
      </c>
      <c r="I69" s="14" t="s">
        <v>56</v>
      </c>
      <c r="J69" s="14" t="s">
        <v>57</v>
      </c>
    </row>
    <row r="70" spans="1:11" x14ac:dyDescent="0.25">
      <c r="A70" t="s">
        <v>53</v>
      </c>
      <c r="B70" t="s">
        <v>70</v>
      </c>
      <c r="C70" t="s">
        <v>75</v>
      </c>
      <c r="E70" t="s">
        <v>65</v>
      </c>
      <c r="F70" t="s">
        <v>66</v>
      </c>
      <c r="G70" t="s">
        <v>64</v>
      </c>
      <c r="H70" t="s">
        <v>69</v>
      </c>
      <c r="I70" t="s">
        <v>54</v>
      </c>
      <c r="J70" t="s">
        <v>55</v>
      </c>
      <c r="K70" s="14" t="s">
        <v>58</v>
      </c>
    </row>
    <row r="71" spans="1:11" x14ac:dyDescent="0.25">
      <c r="A71">
        <f ca="1">_xlfn.NORM.INV(RAND(),0,100)</f>
        <v>-85.333532351494213</v>
      </c>
      <c r="B71">
        <f t="shared" ref="B71:B114" ca="1" si="18">VLOOKUP(A71,$G$71:$H$90,2,1)</f>
        <v>5</v>
      </c>
      <c r="C71" s="30">
        <f ca="1">VLOOKUP(A71,$G$100:$H$109,2,1)</f>
        <v>3</v>
      </c>
      <c r="E71" s="7">
        <f ca="1">MIN(A71:A114)</f>
        <v>-164.82435188970777</v>
      </c>
      <c r="F71" s="7">
        <f ca="1">+$B$69+E71</f>
        <v>-146.21913118264015</v>
      </c>
      <c r="G71" s="7">
        <f ca="1">MIN(E71:F71)</f>
        <v>-164.82435188970777</v>
      </c>
      <c r="H71">
        <v>1</v>
      </c>
      <c r="I71" s="1">
        <f t="shared" ref="I71:I90" ca="1" si="19">COUNTIF($B$71:$B$114,H71)/$F$13</f>
        <v>4.5454545454545456E-2</v>
      </c>
      <c r="J71">
        <f ca="1">+LOG(I71+0.000001,2)</f>
        <v>-4.4593998796955248</v>
      </c>
      <c r="K71">
        <f ca="1">+J71*I71</f>
        <v>-0.20269999453161477</v>
      </c>
    </row>
    <row r="72" spans="1:11" x14ac:dyDescent="0.25">
      <c r="A72">
        <f t="shared" ref="A72:A114" ca="1" si="20">_xlfn.NORM.INV(RAND(),0,100)</f>
        <v>-50.905618071011993</v>
      </c>
      <c r="B72">
        <f t="shared" ca="1" si="18"/>
        <v>7</v>
      </c>
      <c r="C72" s="30">
        <f t="shared" ref="C72:C114" ca="1" si="21">VLOOKUP(A72,$G$100:$H$109,2,1)</f>
        <v>4</v>
      </c>
      <c r="E72" s="7">
        <f ca="1">+F71</f>
        <v>-146.21913118264015</v>
      </c>
      <c r="F72" s="7">
        <f t="shared" ref="F72:F90" ca="1" si="22">+$B$69+E72</f>
        <v>-127.61391047557255</v>
      </c>
      <c r="G72" s="7">
        <f t="shared" ref="G72:G90" ca="1" si="23">MIN(E72:F72)</f>
        <v>-146.21913118264015</v>
      </c>
      <c r="H72">
        <v>2</v>
      </c>
      <c r="I72" s="1">
        <f t="shared" ca="1" si="19"/>
        <v>2.2727272727272728E-2</v>
      </c>
      <c r="J72">
        <f t="shared" ref="J72:J90" ca="1" si="24">+LOG(I72+0.000001,2)</f>
        <v>-5.4593681414519857</v>
      </c>
      <c r="K72">
        <f t="shared" ref="K72:K90" ca="1" si="25">+J72*I72</f>
        <v>-0.12407654866936331</v>
      </c>
    </row>
    <row r="73" spans="1:11" x14ac:dyDescent="0.25">
      <c r="A73">
        <f t="shared" ca="1" si="20"/>
        <v>-112.17391543557255</v>
      </c>
      <c r="B73">
        <f t="shared" ca="1" si="18"/>
        <v>3</v>
      </c>
      <c r="C73" s="30">
        <f t="shared" ca="1" si="21"/>
        <v>2</v>
      </c>
      <c r="E73" s="7">
        <f t="shared" ref="E73:E90" ca="1" si="26">+F72</f>
        <v>-127.61391047557255</v>
      </c>
      <c r="F73" s="7">
        <f t="shared" ca="1" si="22"/>
        <v>-109.00868976850495</v>
      </c>
      <c r="G73" s="7">
        <f t="shared" ca="1" si="23"/>
        <v>-127.61391047557255</v>
      </c>
      <c r="H73">
        <v>3</v>
      </c>
      <c r="I73" s="1">
        <f t="shared" ca="1" si="19"/>
        <v>2.2727272727272728E-2</v>
      </c>
      <c r="J73">
        <f t="shared" ca="1" si="24"/>
        <v>-5.4593681414519857</v>
      </c>
      <c r="K73">
        <f t="shared" ca="1" si="25"/>
        <v>-0.12407654866936331</v>
      </c>
    </row>
    <row r="74" spans="1:11" x14ac:dyDescent="0.25">
      <c r="A74">
        <f t="shared" ca="1" si="20"/>
        <v>-164.82435188970777</v>
      </c>
      <c r="B74">
        <f t="shared" ca="1" si="18"/>
        <v>1</v>
      </c>
      <c r="C74" s="30">
        <f t="shared" ca="1" si="21"/>
        <v>1</v>
      </c>
      <c r="E74" s="7">
        <f t="shared" ca="1" si="26"/>
        <v>-109.00868976850495</v>
      </c>
      <c r="F74" s="7">
        <f t="shared" ca="1" si="22"/>
        <v>-90.403469061437349</v>
      </c>
      <c r="G74" s="7">
        <f t="shared" ca="1" si="23"/>
        <v>-109.00868976850495</v>
      </c>
      <c r="H74">
        <v>4</v>
      </c>
      <c r="I74" s="1">
        <f t="shared" ca="1" si="19"/>
        <v>0.11363636363636363</v>
      </c>
      <c r="J74">
        <f t="shared" ca="1" si="24"/>
        <v>-3.1374908280894358</v>
      </c>
      <c r="K74">
        <f t="shared" ca="1" si="25"/>
        <v>-0.3565330486465268</v>
      </c>
    </row>
    <row r="75" spans="1:11" x14ac:dyDescent="0.25">
      <c r="A75">
        <f t="shared" ca="1" si="20"/>
        <v>123.47287814433673</v>
      </c>
      <c r="B75">
        <f t="shared" ca="1" si="18"/>
        <v>16</v>
      </c>
      <c r="C75" s="30">
        <f t="shared" ca="1" si="21"/>
        <v>8</v>
      </c>
      <c r="E75" s="7">
        <f t="shared" ca="1" si="26"/>
        <v>-90.403469061437349</v>
      </c>
      <c r="F75" s="7">
        <f t="shared" ca="1" si="22"/>
        <v>-71.798248354369747</v>
      </c>
      <c r="G75" s="7">
        <f t="shared" ca="1" si="23"/>
        <v>-90.403469061437349</v>
      </c>
      <c r="H75">
        <v>5</v>
      </c>
      <c r="I75" s="1">
        <f t="shared" ca="1" si="19"/>
        <v>4.5454545454545456E-2</v>
      </c>
      <c r="J75">
        <f t="shared" ca="1" si="24"/>
        <v>-4.4593998796955248</v>
      </c>
      <c r="K75">
        <f t="shared" ca="1" si="25"/>
        <v>-0.20269999453161477</v>
      </c>
    </row>
    <row r="76" spans="1:11" x14ac:dyDescent="0.25">
      <c r="A76">
        <f t="shared" ca="1" si="20"/>
        <v>30.280125636242843</v>
      </c>
      <c r="B76">
        <f t="shared" ca="1" si="18"/>
        <v>11</v>
      </c>
      <c r="C76" s="30">
        <f t="shared" ca="1" si="21"/>
        <v>6</v>
      </c>
      <c r="E76" s="7">
        <f t="shared" ca="1" si="26"/>
        <v>-71.798248354369747</v>
      </c>
      <c r="F76" s="7">
        <f t="shared" ca="1" si="22"/>
        <v>-53.193027647302145</v>
      </c>
      <c r="G76" s="7">
        <f t="shared" ca="1" si="23"/>
        <v>-71.798248354369747</v>
      </c>
      <c r="H76">
        <v>6</v>
      </c>
      <c r="I76" s="1">
        <f t="shared" ca="1" si="19"/>
        <v>4.5454545454545456E-2</v>
      </c>
      <c r="J76">
        <f t="shared" ca="1" si="24"/>
        <v>-4.4593998796955248</v>
      </c>
      <c r="K76">
        <f t="shared" ca="1" si="25"/>
        <v>-0.20269999453161477</v>
      </c>
    </row>
    <row r="77" spans="1:11" x14ac:dyDescent="0.25">
      <c r="A77">
        <f t="shared" ca="1" si="20"/>
        <v>43.301714113738861</v>
      </c>
      <c r="B77">
        <f t="shared" ca="1" si="18"/>
        <v>12</v>
      </c>
      <c r="C77" s="30">
        <f t="shared" ca="1" si="21"/>
        <v>6</v>
      </c>
      <c r="E77" s="7">
        <f t="shared" ca="1" si="26"/>
        <v>-53.193027647302145</v>
      </c>
      <c r="F77" s="7">
        <f t="shared" ca="1" si="22"/>
        <v>-34.587806940234543</v>
      </c>
      <c r="G77" s="7">
        <f t="shared" ca="1" si="23"/>
        <v>-53.193027647302145</v>
      </c>
      <c r="H77">
        <v>7</v>
      </c>
      <c r="I77" s="1">
        <f t="shared" ca="1" si="19"/>
        <v>6.8181818181818177E-2</v>
      </c>
      <c r="J77">
        <f t="shared" ca="1" si="24"/>
        <v>-3.8744479585440432</v>
      </c>
      <c r="K77">
        <f t="shared" ca="1" si="25"/>
        <v>-0.26416690626436656</v>
      </c>
    </row>
    <row r="78" spans="1:11" x14ac:dyDescent="0.25">
      <c r="A78">
        <f t="shared" ca="1" si="20"/>
        <v>150.0575368745022</v>
      </c>
      <c r="B78">
        <f t="shared" ca="1" si="18"/>
        <v>17</v>
      </c>
      <c r="C78" s="30">
        <f t="shared" ca="1" si="21"/>
        <v>9</v>
      </c>
      <c r="E78" s="7">
        <f t="shared" ca="1" si="26"/>
        <v>-34.587806940234543</v>
      </c>
      <c r="F78" s="7">
        <f t="shared" ca="1" si="22"/>
        <v>-15.982586233166938</v>
      </c>
      <c r="G78" s="7">
        <f t="shared" ca="1" si="23"/>
        <v>-34.587806940234543</v>
      </c>
      <c r="H78">
        <v>8</v>
      </c>
      <c r="I78" s="1">
        <f t="shared" ca="1" si="19"/>
        <v>6.8181818181818177E-2</v>
      </c>
      <c r="J78">
        <f t="shared" ca="1" si="24"/>
        <v>-3.8744479585440432</v>
      </c>
      <c r="K78">
        <f t="shared" ca="1" si="25"/>
        <v>-0.26416690626436656</v>
      </c>
    </row>
    <row r="79" spans="1:11" x14ac:dyDescent="0.25">
      <c r="A79">
        <f t="shared" ca="1" si="20"/>
        <v>-45.44766244807569</v>
      </c>
      <c r="B79">
        <f t="shared" ca="1" si="18"/>
        <v>7</v>
      </c>
      <c r="C79" s="30">
        <f t="shared" ca="1" si="21"/>
        <v>4</v>
      </c>
      <c r="E79" s="7">
        <f t="shared" ca="1" si="26"/>
        <v>-15.982586233166938</v>
      </c>
      <c r="F79" s="7">
        <f t="shared" ca="1" si="22"/>
        <v>2.6226344739006677</v>
      </c>
      <c r="G79" s="7">
        <f t="shared" ca="1" si="23"/>
        <v>-15.982586233166938</v>
      </c>
      <c r="H79">
        <v>9</v>
      </c>
      <c r="I79" s="1">
        <f t="shared" ca="1" si="19"/>
        <v>4.5454545454545456E-2</v>
      </c>
      <c r="J79">
        <f t="shared" ca="1" si="24"/>
        <v>-4.4593998796955248</v>
      </c>
      <c r="K79">
        <f t="shared" ca="1" si="25"/>
        <v>-0.20269999453161477</v>
      </c>
    </row>
    <row r="80" spans="1:11" x14ac:dyDescent="0.25">
      <c r="A80">
        <f t="shared" ca="1" si="20"/>
        <v>-91.624268050799145</v>
      </c>
      <c r="B80">
        <f t="shared" ca="1" si="18"/>
        <v>4</v>
      </c>
      <c r="C80" s="30">
        <f t="shared" ca="1" si="21"/>
        <v>2</v>
      </c>
      <c r="E80" s="7">
        <f t="shared" ca="1" si="26"/>
        <v>2.6226344739006677</v>
      </c>
      <c r="F80" s="7">
        <f t="shared" ca="1" si="22"/>
        <v>21.227855180968273</v>
      </c>
      <c r="G80" s="7">
        <f t="shared" ca="1" si="23"/>
        <v>2.6226344739006677</v>
      </c>
      <c r="H80">
        <v>10</v>
      </c>
      <c r="I80" s="1">
        <f t="shared" ca="1" si="19"/>
        <v>6.8181818181818177E-2</v>
      </c>
      <c r="J80">
        <f t="shared" ca="1" si="24"/>
        <v>-3.8744479585440432</v>
      </c>
      <c r="K80">
        <f t="shared" ca="1" si="25"/>
        <v>-0.26416690626436656</v>
      </c>
    </row>
    <row r="81" spans="1:11" x14ac:dyDescent="0.25">
      <c r="A81">
        <f t="shared" ca="1" si="20"/>
        <v>81.770133799547878</v>
      </c>
      <c r="B81">
        <f t="shared" ca="1" si="18"/>
        <v>14</v>
      </c>
      <c r="C81" s="30">
        <f t="shared" ca="1" si="21"/>
        <v>7</v>
      </c>
      <c r="E81" s="7">
        <f t="shared" ca="1" si="26"/>
        <v>21.227855180968273</v>
      </c>
      <c r="F81" s="7">
        <f t="shared" ca="1" si="22"/>
        <v>39.833075888035879</v>
      </c>
      <c r="G81" s="7">
        <f t="shared" ca="1" si="23"/>
        <v>21.227855180968273</v>
      </c>
      <c r="H81">
        <v>11</v>
      </c>
      <c r="I81" s="1">
        <f t="shared" ca="1" si="19"/>
        <v>6.8181818181818177E-2</v>
      </c>
      <c r="J81">
        <f t="shared" ca="1" si="24"/>
        <v>-3.8744479585440432</v>
      </c>
      <c r="K81">
        <f t="shared" ca="1" si="25"/>
        <v>-0.26416690626436656</v>
      </c>
    </row>
    <row r="82" spans="1:11" x14ac:dyDescent="0.25">
      <c r="A82">
        <f t="shared" ca="1" si="20"/>
        <v>47.589391096669161</v>
      </c>
      <c r="B82">
        <f t="shared" ca="1" si="18"/>
        <v>12</v>
      </c>
      <c r="C82" s="30">
        <f t="shared" ca="1" si="21"/>
        <v>6</v>
      </c>
      <c r="E82" s="7">
        <f t="shared" ca="1" si="26"/>
        <v>39.833075888035879</v>
      </c>
      <c r="F82" s="7">
        <f t="shared" ca="1" si="22"/>
        <v>58.438296595103481</v>
      </c>
      <c r="G82" s="7">
        <f t="shared" ca="1" si="23"/>
        <v>39.833075888035879</v>
      </c>
      <c r="H82">
        <v>12</v>
      </c>
      <c r="I82" s="1">
        <f t="shared" ca="1" si="19"/>
        <v>6.8181818181818177E-2</v>
      </c>
      <c r="J82">
        <f t="shared" ca="1" si="24"/>
        <v>-3.8744479585440432</v>
      </c>
      <c r="K82">
        <f t="shared" ca="1" si="25"/>
        <v>-0.26416690626436656</v>
      </c>
    </row>
    <row r="83" spans="1:11" x14ac:dyDescent="0.25">
      <c r="A83">
        <f t="shared" ca="1" si="20"/>
        <v>-93.147793687150468</v>
      </c>
      <c r="B83">
        <f t="shared" ca="1" si="18"/>
        <v>4</v>
      </c>
      <c r="C83" s="30">
        <f t="shared" ca="1" si="21"/>
        <v>2</v>
      </c>
      <c r="E83" s="7">
        <f t="shared" ca="1" si="26"/>
        <v>58.438296595103481</v>
      </c>
      <c r="F83" s="7">
        <f t="shared" ca="1" si="22"/>
        <v>77.043517302171082</v>
      </c>
      <c r="G83" s="7">
        <f t="shared" ca="1" si="23"/>
        <v>58.438296595103481</v>
      </c>
      <c r="H83">
        <v>13</v>
      </c>
      <c r="I83" s="1">
        <f t="shared" ca="1" si="19"/>
        <v>2.2727272727272728E-2</v>
      </c>
      <c r="J83">
        <f t="shared" ca="1" si="24"/>
        <v>-5.4593681414519857</v>
      </c>
      <c r="K83">
        <f t="shared" ca="1" si="25"/>
        <v>-0.12407654866936331</v>
      </c>
    </row>
    <row r="84" spans="1:11" x14ac:dyDescent="0.25">
      <c r="A84">
        <f t="shared" ca="1" si="20"/>
        <v>-62.054455051081739</v>
      </c>
      <c r="B84">
        <f t="shared" ca="1" si="18"/>
        <v>6</v>
      </c>
      <c r="C84" s="30">
        <f t="shared" ca="1" si="21"/>
        <v>3</v>
      </c>
      <c r="E84" s="7">
        <f t="shared" ca="1" si="26"/>
        <v>77.043517302171082</v>
      </c>
      <c r="F84" s="7">
        <f t="shared" ca="1" si="22"/>
        <v>95.648738009238684</v>
      </c>
      <c r="G84" s="7">
        <f t="shared" ca="1" si="23"/>
        <v>77.043517302171082</v>
      </c>
      <c r="H84">
        <v>14</v>
      </c>
      <c r="I84" s="1">
        <f t="shared" ca="1" si="19"/>
        <v>2.2727272727272728E-2</v>
      </c>
      <c r="J84">
        <f t="shared" ca="1" si="24"/>
        <v>-5.4593681414519857</v>
      </c>
      <c r="K84">
        <f t="shared" ca="1" si="25"/>
        <v>-0.12407654866936331</v>
      </c>
    </row>
    <row r="85" spans="1:11" x14ac:dyDescent="0.25">
      <c r="A85">
        <f t="shared" ca="1" si="20"/>
        <v>5.30276778900424</v>
      </c>
      <c r="B85">
        <f t="shared" ca="1" si="18"/>
        <v>10</v>
      </c>
      <c r="C85" s="30">
        <f t="shared" ca="1" si="21"/>
        <v>5</v>
      </c>
      <c r="E85" s="7">
        <f t="shared" ca="1" si="26"/>
        <v>95.648738009238684</v>
      </c>
      <c r="F85" s="7">
        <f t="shared" ca="1" si="22"/>
        <v>114.25395871630629</v>
      </c>
      <c r="G85" s="7">
        <f t="shared" ca="1" si="23"/>
        <v>95.648738009238684</v>
      </c>
      <c r="H85">
        <v>15</v>
      </c>
      <c r="I85" s="1">
        <f t="shared" ca="1" si="19"/>
        <v>6.8181818181818177E-2</v>
      </c>
      <c r="J85">
        <f t="shared" ca="1" si="24"/>
        <v>-3.8744479585440432</v>
      </c>
      <c r="K85">
        <f t="shared" ca="1" si="25"/>
        <v>-0.26416690626436656</v>
      </c>
    </row>
    <row r="86" spans="1:11" x14ac:dyDescent="0.25">
      <c r="A86">
        <f t="shared" ca="1" si="20"/>
        <v>116.54652025791677</v>
      </c>
      <c r="B86">
        <f t="shared" ca="1" si="18"/>
        <v>16</v>
      </c>
      <c r="C86" s="30">
        <f t="shared" ca="1" si="21"/>
        <v>8</v>
      </c>
      <c r="E86" s="7">
        <f t="shared" ca="1" si="26"/>
        <v>114.25395871630629</v>
      </c>
      <c r="F86" s="7">
        <f t="shared" ca="1" si="22"/>
        <v>132.85917942337389</v>
      </c>
      <c r="G86" s="7">
        <f t="shared" ca="1" si="23"/>
        <v>114.25395871630629</v>
      </c>
      <c r="H86">
        <v>16</v>
      </c>
      <c r="I86" s="1">
        <f t="shared" ca="1" si="19"/>
        <v>9.0909090909090912E-2</v>
      </c>
      <c r="J86">
        <f t="shared" ca="1" si="24"/>
        <v>-3.4594157490791297</v>
      </c>
      <c r="K86">
        <f t="shared" ca="1" si="25"/>
        <v>-0.31449234082537542</v>
      </c>
    </row>
    <row r="87" spans="1:11" x14ac:dyDescent="0.25">
      <c r="A87">
        <f t="shared" ca="1" si="20"/>
        <v>-150.72541800580726</v>
      </c>
      <c r="B87">
        <f t="shared" ca="1" si="18"/>
        <v>1</v>
      </c>
      <c r="C87" s="30">
        <f t="shared" ca="1" si="21"/>
        <v>1</v>
      </c>
      <c r="E87" s="7">
        <f t="shared" ca="1" si="26"/>
        <v>132.85917942337389</v>
      </c>
      <c r="F87" s="7">
        <f t="shared" ca="1" si="22"/>
        <v>151.4644001304415</v>
      </c>
      <c r="G87" s="7">
        <f t="shared" ca="1" si="23"/>
        <v>132.85917942337389</v>
      </c>
      <c r="H87">
        <v>17</v>
      </c>
      <c r="I87" s="1">
        <f t="shared" ca="1" si="19"/>
        <v>2.2727272727272728E-2</v>
      </c>
      <c r="J87">
        <f t="shared" ca="1" si="24"/>
        <v>-5.4593681414519857</v>
      </c>
      <c r="K87">
        <f t="shared" ca="1" si="25"/>
        <v>-0.12407654866936331</v>
      </c>
    </row>
    <row r="88" spans="1:11" x14ac:dyDescent="0.25">
      <c r="A88">
        <f t="shared" ca="1" si="20"/>
        <v>-30.645810480143787</v>
      </c>
      <c r="B88">
        <f t="shared" ca="1" si="18"/>
        <v>8</v>
      </c>
      <c r="C88" s="30">
        <f t="shared" ca="1" si="21"/>
        <v>4</v>
      </c>
      <c r="E88" s="7">
        <f t="shared" ca="1" si="26"/>
        <v>151.4644001304415</v>
      </c>
      <c r="F88" s="7">
        <f t="shared" ca="1" si="22"/>
        <v>170.06962083750912</v>
      </c>
      <c r="G88" s="7">
        <f t="shared" ca="1" si="23"/>
        <v>151.4644001304415</v>
      </c>
      <c r="H88">
        <v>18</v>
      </c>
      <c r="I88" s="1">
        <f t="shared" ca="1" si="19"/>
        <v>2.2727272727272728E-2</v>
      </c>
      <c r="J88">
        <f t="shared" ca="1" si="24"/>
        <v>-5.4593681414519857</v>
      </c>
      <c r="K88">
        <f t="shared" ca="1" si="25"/>
        <v>-0.12407654866936331</v>
      </c>
    </row>
    <row r="89" spans="1:11" x14ac:dyDescent="0.25">
      <c r="A89">
        <f t="shared" ca="1" si="20"/>
        <v>130.70209599098342</v>
      </c>
      <c r="B89">
        <f t="shared" ca="1" si="18"/>
        <v>16</v>
      </c>
      <c r="C89" s="30">
        <f t="shared" ca="1" si="21"/>
        <v>8</v>
      </c>
      <c r="E89" s="7">
        <f t="shared" ca="1" si="26"/>
        <v>170.06962083750912</v>
      </c>
      <c r="F89" s="7">
        <f t="shared" ca="1" si="22"/>
        <v>188.67484154457674</v>
      </c>
      <c r="G89" s="7">
        <f t="shared" ca="1" si="23"/>
        <v>170.06962083750912</v>
      </c>
      <c r="H89">
        <v>19</v>
      </c>
      <c r="I89" s="1">
        <f t="shared" ca="1" si="19"/>
        <v>4.5454545454545456E-2</v>
      </c>
      <c r="J89">
        <f t="shared" ca="1" si="24"/>
        <v>-4.4593998796955248</v>
      </c>
      <c r="K89">
        <f t="shared" ca="1" si="25"/>
        <v>-0.20269999453161477</v>
      </c>
    </row>
    <row r="90" spans="1:11" x14ac:dyDescent="0.25">
      <c r="A90">
        <f t="shared" ca="1" si="20"/>
        <v>128.29417390090077</v>
      </c>
      <c r="B90">
        <f t="shared" ca="1" si="18"/>
        <v>16</v>
      </c>
      <c r="C90" s="30">
        <f t="shared" ca="1" si="21"/>
        <v>8</v>
      </c>
      <c r="E90" s="7">
        <f t="shared" ca="1" si="26"/>
        <v>188.67484154457674</v>
      </c>
      <c r="F90" s="7">
        <f t="shared" ca="1" si="22"/>
        <v>207.28006225164435</v>
      </c>
      <c r="G90" s="7">
        <f t="shared" ca="1" si="23"/>
        <v>188.67484154457674</v>
      </c>
      <c r="H90">
        <v>20</v>
      </c>
      <c r="I90" s="1">
        <f t="shared" ca="1" si="19"/>
        <v>2.2727272727272728E-2</v>
      </c>
      <c r="J90">
        <f t="shared" ca="1" si="24"/>
        <v>-5.4593681414519857</v>
      </c>
      <c r="K90">
        <f t="shared" ca="1" si="25"/>
        <v>-0.12407654866936331</v>
      </c>
    </row>
    <row r="91" spans="1:11" x14ac:dyDescent="0.25">
      <c r="A91">
        <f t="shared" ca="1" si="20"/>
        <v>74.964277637379581</v>
      </c>
      <c r="B91">
        <f t="shared" ca="1" si="18"/>
        <v>13</v>
      </c>
      <c r="C91" s="30">
        <f t="shared" ca="1" si="21"/>
        <v>7</v>
      </c>
      <c r="I91" s="6">
        <f ca="1">SUM(I71:I90)</f>
        <v>0.99999999999999967</v>
      </c>
    </row>
    <row r="92" spans="1:11" x14ac:dyDescent="0.25">
      <c r="A92">
        <f t="shared" ca="1" si="20"/>
        <v>-66.259929162823411</v>
      </c>
      <c r="B92">
        <f t="shared" ca="1" si="18"/>
        <v>6</v>
      </c>
      <c r="C92" s="30">
        <f t="shared" ca="1" si="21"/>
        <v>3</v>
      </c>
    </row>
    <row r="93" spans="1:11" x14ac:dyDescent="0.25">
      <c r="A93">
        <f t="shared" ca="1" si="20"/>
        <v>-108.51817504611476</v>
      </c>
      <c r="B93">
        <f t="shared" ca="1" si="18"/>
        <v>4</v>
      </c>
      <c r="C93" s="30">
        <f t="shared" ca="1" si="21"/>
        <v>2</v>
      </c>
      <c r="J93" t="s">
        <v>59</v>
      </c>
      <c r="K93">
        <f ca="1">-SUM(K71:K90)</f>
        <v>4.138062640401718</v>
      </c>
    </row>
    <row r="94" spans="1:11" x14ac:dyDescent="0.25">
      <c r="A94">
        <f t="shared" ca="1" si="20"/>
        <v>14.835283268299596</v>
      </c>
      <c r="B94">
        <f t="shared" ca="1" si="18"/>
        <v>10</v>
      </c>
      <c r="C94" s="30">
        <f t="shared" ca="1" si="21"/>
        <v>5</v>
      </c>
      <c r="J94" t="s">
        <v>108</v>
      </c>
      <c r="K94">
        <f ca="1">VAR(A71:A114)</f>
        <v>10021.776894679195</v>
      </c>
    </row>
    <row r="95" spans="1:11" x14ac:dyDescent="0.25">
      <c r="A95">
        <f t="shared" ca="1" si="20"/>
        <v>39.697549262822513</v>
      </c>
      <c r="B95">
        <f t="shared" ca="1" si="18"/>
        <v>11</v>
      </c>
      <c r="C95" s="30">
        <f t="shared" ca="1" si="21"/>
        <v>6</v>
      </c>
    </row>
    <row r="96" spans="1:11" x14ac:dyDescent="0.25">
      <c r="A96">
        <f t="shared" ca="1" si="20"/>
        <v>173.44612837571302</v>
      </c>
      <c r="B96">
        <f t="shared" ca="1" si="18"/>
        <v>19</v>
      </c>
      <c r="C96" s="30">
        <f t="shared" ca="1" si="21"/>
        <v>10</v>
      </c>
      <c r="E96" t="s">
        <v>71</v>
      </c>
      <c r="F96">
        <f ca="1">COUNT(A71:A114)</f>
        <v>44</v>
      </c>
    </row>
    <row r="97" spans="1:11" x14ac:dyDescent="0.25">
      <c r="A97">
        <f t="shared" ca="1" si="20"/>
        <v>104.37160340028457</v>
      </c>
      <c r="B97">
        <f t="shared" ca="1" si="18"/>
        <v>15</v>
      </c>
      <c r="C97" s="30">
        <f t="shared" ca="1" si="21"/>
        <v>8</v>
      </c>
      <c r="E97" t="s">
        <v>67</v>
      </c>
      <c r="F97">
        <f ca="1">MIN(A71:A114)</f>
        <v>-164.82435188970777</v>
      </c>
      <c r="G97">
        <f ca="1">+(F98-F97)/10</f>
        <v>37.210441414135211</v>
      </c>
    </row>
    <row r="98" spans="1:11" x14ac:dyDescent="0.25">
      <c r="A98">
        <f t="shared" ca="1" si="20"/>
        <v>-26.70469160181576</v>
      </c>
      <c r="B98">
        <f t="shared" ca="1" si="18"/>
        <v>8</v>
      </c>
      <c r="C98" s="30">
        <f t="shared" ca="1" si="21"/>
        <v>4</v>
      </c>
      <c r="E98" t="s">
        <v>68</v>
      </c>
      <c r="F98">
        <f ca="1">MAX(A71:A114)</f>
        <v>207.28006225164432</v>
      </c>
      <c r="I98" s="14" t="s">
        <v>56</v>
      </c>
      <c r="J98" s="14" t="s">
        <v>57</v>
      </c>
    </row>
    <row r="99" spans="1:11" x14ac:dyDescent="0.25">
      <c r="A99">
        <f t="shared" ca="1" si="20"/>
        <v>-138.72975213649738</v>
      </c>
      <c r="B99">
        <f t="shared" ca="1" si="18"/>
        <v>2</v>
      </c>
      <c r="C99" s="30">
        <f t="shared" ca="1" si="21"/>
        <v>1</v>
      </c>
      <c r="E99" t="s">
        <v>65</v>
      </c>
      <c r="F99" t="s">
        <v>66</v>
      </c>
      <c r="G99" t="s">
        <v>64</v>
      </c>
      <c r="H99" t="s">
        <v>69</v>
      </c>
      <c r="I99" t="s">
        <v>54</v>
      </c>
      <c r="J99" t="s">
        <v>55</v>
      </c>
      <c r="K99" s="14" t="s">
        <v>58</v>
      </c>
    </row>
    <row r="100" spans="1:11" x14ac:dyDescent="0.25">
      <c r="A100">
        <f t="shared" ca="1" si="20"/>
        <v>-99.897587262605782</v>
      </c>
      <c r="B100">
        <f t="shared" ca="1" si="18"/>
        <v>4</v>
      </c>
      <c r="C100" s="30">
        <f t="shared" ca="1" si="21"/>
        <v>2</v>
      </c>
      <c r="E100" s="7">
        <f ca="1">+F97</f>
        <v>-164.82435188970777</v>
      </c>
      <c r="F100" s="7">
        <f ca="1">+E100+$G$97</f>
        <v>-127.61391047557257</v>
      </c>
      <c r="G100" s="7">
        <f ca="1">MIN(E100:F100)</f>
        <v>-164.82435188970777</v>
      </c>
      <c r="H100">
        <v>1</v>
      </c>
      <c r="I100" s="1">
        <f ca="1">COUNTIF($C$71:$C$114,H100)/$F$13</f>
        <v>6.8181818181818177E-2</v>
      </c>
      <c r="J100">
        <f ca="1">+LOG(I100+0.000001,2)</f>
        <v>-3.8744479585440432</v>
      </c>
      <c r="K100">
        <f ca="1">+J100*I100</f>
        <v>-0.26416690626436656</v>
      </c>
    </row>
    <row r="101" spans="1:11" x14ac:dyDescent="0.25">
      <c r="A101">
        <f t="shared" ca="1" si="20"/>
        <v>106.69560095942843</v>
      </c>
      <c r="B101">
        <f t="shared" ca="1" si="18"/>
        <v>15</v>
      </c>
      <c r="C101" s="30">
        <f t="shared" ca="1" si="21"/>
        <v>8</v>
      </c>
      <c r="E101" s="7">
        <f ca="1">+F100</f>
        <v>-127.61391047557257</v>
      </c>
      <c r="F101" s="7">
        <f t="shared" ref="F101:F109" ca="1" si="27">+E101+$G$97</f>
        <v>-90.403469061437363</v>
      </c>
      <c r="G101" s="7">
        <f ca="1">MIN(E101:F101)</f>
        <v>-127.61391047557257</v>
      </c>
      <c r="H101">
        <v>2</v>
      </c>
      <c r="I101" s="1">
        <f t="shared" ref="I101:I109" ca="1" si="28">COUNTIF($C$71:$C$114,H101)/$F$13</f>
        <v>0.13636363636363635</v>
      </c>
      <c r="J101">
        <f ca="1">+LOG(I101+0.000001,2)</f>
        <v>-2.8744585381913006</v>
      </c>
      <c r="K101">
        <f ca="1">+J101*I101</f>
        <v>-0.39197161884426823</v>
      </c>
    </row>
    <row r="102" spans="1:11" x14ac:dyDescent="0.25">
      <c r="A102">
        <f t="shared" ca="1" si="20"/>
        <v>44.017012259675639</v>
      </c>
      <c r="B102">
        <f t="shared" ca="1" si="18"/>
        <v>12</v>
      </c>
      <c r="C102" s="30">
        <f t="shared" ca="1" si="21"/>
        <v>6</v>
      </c>
      <c r="E102" s="7">
        <f t="shared" ref="E102:E109" ca="1" si="29">+F101</f>
        <v>-90.403469061437363</v>
      </c>
      <c r="F102" s="7">
        <f t="shared" ca="1" si="27"/>
        <v>-53.193027647302152</v>
      </c>
      <c r="G102" s="7">
        <f t="shared" ref="G102:G109" ca="1" si="30">MIN(E102:F102)</f>
        <v>-90.403469061437363</v>
      </c>
      <c r="H102">
        <v>3</v>
      </c>
      <c r="I102" s="1">
        <f t="shared" ca="1" si="28"/>
        <v>9.0909090909090912E-2</v>
      </c>
      <c r="J102">
        <f t="shared" ref="J102:J109" ca="1" si="31">+LOG(I102+0.000001,2)</f>
        <v>-3.4594157490791297</v>
      </c>
      <c r="K102">
        <f t="shared" ref="K102:K109" ca="1" si="32">+J102*I102</f>
        <v>-0.31449234082537542</v>
      </c>
    </row>
    <row r="103" spans="1:11" x14ac:dyDescent="0.25">
      <c r="A103">
        <f t="shared" ca="1" si="20"/>
        <v>-8.1917883250696253</v>
      </c>
      <c r="B103">
        <f t="shared" ca="1" si="18"/>
        <v>9</v>
      </c>
      <c r="C103" s="30">
        <f t="shared" ca="1" si="21"/>
        <v>5</v>
      </c>
      <c r="E103" s="7">
        <f t="shared" ca="1" si="29"/>
        <v>-53.193027647302152</v>
      </c>
      <c r="F103" s="7">
        <f t="shared" ca="1" si="27"/>
        <v>-15.982586233166941</v>
      </c>
      <c r="G103" s="7">
        <f t="shared" ca="1" si="30"/>
        <v>-53.193027647302152</v>
      </c>
      <c r="H103">
        <v>4</v>
      </c>
      <c r="I103" s="1">
        <f t="shared" ca="1" si="28"/>
        <v>0.13636363636363635</v>
      </c>
      <c r="J103">
        <f t="shared" ca="1" si="31"/>
        <v>-2.8744585381913006</v>
      </c>
      <c r="K103">
        <f t="shared" ca="1" si="32"/>
        <v>-0.39197161884426823</v>
      </c>
    </row>
    <row r="104" spans="1:11" x14ac:dyDescent="0.25">
      <c r="A104">
        <f t="shared" ca="1" si="20"/>
        <v>11.265099804707129</v>
      </c>
      <c r="B104">
        <f t="shared" ca="1" si="18"/>
        <v>10</v>
      </c>
      <c r="C104" s="30">
        <f t="shared" ca="1" si="21"/>
        <v>5</v>
      </c>
      <c r="E104" s="7">
        <f t="shared" ca="1" si="29"/>
        <v>-15.982586233166941</v>
      </c>
      <c r="F104" s="7">
        <f t="shared" ca="1" si="27"/>
        <v>21.22785518096827</v>
      </c>
      <c r="G104" s="7">
        <f t="shared" ca="1" si="30"/>
        <v>-15.982586233166941</v>
      </c>
      <c r="H104">
        <v>5</v>
      </c>
      <c r="I104" s="1">
        <f t="shared" ca="1" si="28"/>
        <v>0.11363636363636363</v>
      </c>
      <c r="J104">
        <f t="shared" ca="1" si="31"/>
        <v>-3.1374908280894358</v>
      </c>
      <c r="K104">
        <f t="shared" ca="1" si="32"/>
        <v>-0.3565330486465268</v>
      </c>
    </row>
    <row r="105" spans="1:11" x14ac:dyDescent="0.25">
      <c r="A105">
        <f t="shared" ca="1" si="20"/>
        <v>114.20754833912137</v>
      </c>
      <c r="B105">
        <f t="shared" ca="1" si="18"/>
        <v>15</v>
      </c>
      <c r="C105" s="30">
        <f t="shared" ca="1" si="21"/>
        <v>8</v>
      </c>
      <c r="E105" s="7">
        <f t="shared" ca="1" si="29"/>
        <v>21.22785518096827</v>
      </c>
      <c r="F105" s="7">
        <f t="shared" ca="1" si="27"/>
        <v>58.438296595103481</v>
      </c>
      <c r="G105" s="7">
        <f t="shared" ca="1" si="30"/>
        <v>21.22785518096827</v>
      </c>
      <c r="H105">
        <v>6</v>
      </c>
      <c r="I105" s="1">
        <f t="shared" ca="1" si="28"/>
        <v>0.13636363636363635</v>
      </c>
      <c r="J105">
        <f t="shared" ca="1" si="31"/>
        <v>-2.8744585381913006</v>
      </c>
      <c r="K105">
        <f t="shared" ca="1" si="32"/>
        <v>-0.39197161884426823</v>
      </c>
    </row>
    <row r="106" spans="1:11" x14ac:dyDescent="0.25">
      <c r="A106">
        <f t="shared" ca="1" si="20"/>
        <v>167.94726638923007</v>
      </c>
      <c r="B106">
        <f t="shared" ca="1" si="18"/>
        <v>18</v>
      </c>
      <c r="C106" s="30">
        <f t="shared" ca="1" si="21"/>
        <v>9</v>
      </c>
      <c r="E106" s="7">
        <f t="shared" ca="1" si="29"/>
        <v>58.438296595103481</v>
      </c>
      <c r="F106" s="7">
        <f t="shared" ca="1" si="27"/>
        <v>95.648738009238684</v>
      </c>
      <c r="G106" s="7">
        <f t="shared" ca="1" si="30"/>
        <v>58.438296595103481</v>
      </c>
      <c r="H106">
        <v>7</v>
      </c>
      <c r="I106" s="1">
        <f t="shared" ca="1" si="28"/>
        <v>4.5454545454545456E-2</v>
      </c>
      <c r="J106">
        <f t="shared" ca="1" si="31"/>
        <v>-4.4593998796955248</v>
      </c>
      <c r="K106">
        <f t="shared" ca="1" si="32"/>
        <v>-0.20269999453161477</v>
      </c>
    </row>
    <row r="107" spans="1:11" x14ac:dyDescent="0.25">
      <c r="A107">
        <f t="shared" ca="1" si="20"/>
        <v>-97.055411953838046</v>
      </c>
      <c r="B107">
        <f t="shared" ca="1" si="18"/>
        <v>4</v>
      </c>
      <c r="C107" s="30">
        <f t="shared" ca="1" si="21"/>
        <v>2</v>
      </c>
      <c r="E107" s="7">
        <f t="shared" ca="1" si="29"/>
        <v>95.648738009238684</v>
      </c>
      <c r="F107" s="7">
        <f t="shared" ca="1" si="27"/>
        <v>132.85917942337389</v>
      </c>
      <c r="G107" s="7">
        <f t="shared" ca="1" si="30"/>
        <v>95.648738009238684</v>
      </c>
      <c r="H107">
        <v>8</v>
      </c>
      <c r="I107" s="1">
        <f t="shared" ca="1" si="28"/>
        <v>0.15909090909090909</v>
      </c>
      <c r="J107">
        <f t="shared" ca="1" si="31"/>
        <v>-2.6520676282393651</v>
      </c>
      <c r="K107">
        <f t="shared" ca="1" si="32"/>
        <v>-0.42191984994717174</v>
      </c>
    </row>
    <row r="108" spans="1:11" x14ac:dyDescent="0.25">
      <c r="A108">
        <f t="shared" ca="1" si="20"/>
        <v>207.28006225164432</v>
      </c>
      <c r="B108">
        <f t="shared" ca="1" si="18"/>
        <v>20</v>
      </c>
      <c r="C108" s="30">
        <f t="shared" ca="1" si="21"/>
        <v>10</v>
      </c>
      <c r="E108" s="7">
        <f t="shared" ca="1" si="29"/>
        <v>132.85917942337389</v>
      </c>
      <c r="F108" s="7">
        <f t="shared" ca="1" si="27"/>
        <v>170.06962083750909</v>
      </c>
      <c r="G108" s="7">
        <f t="shared" ca="1" si="30"/>
        <v>132.85917942337389</v>
      </c>
      <c r="H108">
        <v>9</v>
      </c>
      <c r="I108" s="1">
        <f t="shared" ca="1" si="28"/>
        <v>4.5454545454545456E-2</v>
      </c>
      <c r="J108">
        <f t="shared" ca="1" si="31"/>
        <v>-4.4593998796955248</v>
      </c>
      <c r="K108">
        <f t="shared" ca="1" si="32"/>
        <v>-0.20269999453161477</v>
      </c>
    </row>
    <row r="109" spans="1:11" x14ac:dyDescent="0.25">
      <c r="A109">
        <f t="shared" ca="1" si="20"/>
        <v>27.685216643062471</v>
      </c>
      <c r="B109">
        <f t="shared" ca="1" si="18"/>
        <v>11</v>
      </c>
      <c r="C109" s="30">
        <f t="shared" ca="1" si="21"/>
        <v>6</v>
      </c>
      <c r="E109" s="7">
        <f t="shared" ca="1" si="29"/>
        <v>170.06962083750909</v>
      </c>
      <c r="F109" s="7">
        <f t="shared" ca="1" si="27"/>
        <v>207.2800622516443</v>
      </c>
      <c r="G109" s="7">
        <f t="shared" ca="1" si="30"/>
        <v>170.06962083750909</v>
      </c>
      <c r="H109">
        <v>10</v>
      </c>
      <c r="I109" s="1">
        <f t="shared" ca="1" si="28"/>
        <v>6.8181818181818177E-2</v>
      </c>
      <c r="J109">
        <f t="shared" ca="1" si="31"/>
        <v>-3.8744479585440432</v>
      </c>
      <c r="K109">
        <f t="shared" ca="1" si="32"/>
        <v>-0.26416690626436656</v>
      </c>
    </row>
    <row r="110" spans="1:11" x14ac:dyDescent="0.25">
      <c r="A110">
        <f t="shared" ca="1" si="20"/>
        <v>-6.984829236749861</v>
      </c>
      <c r="B110">
        <f t="shared" ca="1" si="18"/>
        <v>9</v>
      </c>
      <c r="C110" s="30">
        <f t="shared" ca="1" si="21"/>
        <v>5</v>
      </c>
      <c r="E110" s="7"/>
      <c r="F110" s="7"/>
      <c r="G110" s="7"/>
      <c r="I110" s="1">
        <f ca="1">SUM(I100:I109)</f>
        <v>0.99999999999999978</v>
      </c>
    </row>
    <row r="111" spans="1:11" x14ac:dyDescent="0.25">
      <c r="A111">
        <f t="shared" ca="1" si="20"/>
        <v>-41.913832853580253</v>
      </c>
      <c r="B111">
        <f t="shared" ca="1" si="18"/>
        <v>7</v>
      </c>
      <c r="C111" s="30">
        <f t="shared" ca="1" si="21"/>
        <v>4</v>
      </c>
      <c r="E111" s="7"/>
      <c r="F111" s="7"/>
      <c r="G111" s="7"/>
      <c r="I111" s="1"/>
      <c r="J111" t="s">
        <v>59</v>
      </c>
      <c r="K111">
        <f ca="1">-SUM(K100:K109)</f>
        <v>3.2025938975438413</v>
      </c>
    </row>
    <row r="112" spans="1:11" x14ac:dyDescent="0.25">
      <c r="A112">
        <f t="shared" ca="1" si="20"/>
        <v>182.74666221832871</v>
      </c>
      <c r="B112">
        <f t="shared" ca="1" si="18"/>
        <v>19</v>
      </c>
      <c r="C112" s="30">
        <f t="shared" ca="1" si="21"/>
        <v>10</v>
      </c>
      <c r="J112" t="s">
        <v>108</v>
      </c>
      <c r="K112">
        <f ca="1">VAR(A71:A114)</f>
        <v>10021.776894679195</v>
      </c>
    </row>
    <row r="113" spans="1:11" x14ac:dyDescent="0.25">
      <c r="A113">
        <f t="shared" ca="1" si="20"/>
        <v>-81.809984265806051</v>
      </c>
      <c r="B113">
        <f t="shared" ca="1" si="18"/>
        <v>5</v>
      </c>
      <c r="C113" s="30">
        <f t="shared" ca="1" si="21"/>
        <v>3</v>
      </c>
    </row>
    <row r="114" spans="1:11" x14ac:dyDescent="0.25">
      <c r="A114">
        <f t="shared" ca="1" si="20"/>
        <v>-20.212743743435848</v>
      </c>
      <c r="B114">
        <f t="shared" ca="1" si="18"/>
        <v>8</v>
      </c>
      <c r="C114" s="30">
        <f t="shared" ca="1" si="21"/>
        <v>4</v>
      </c>
    </row>
    <row r="120" spans="1:11" x14ac:dyDescent="0.25">
      <c r="A120" t="s">
        <v>73</v>
      </c>
      <c r="E120" t="s">
        <v>67</v>
      </c>
      <c r="F120">
        <f ca="1">MIN(A123:A166)</f>
        <v>9.5977791829846545E-2</v>
      </c>
    </row>
    <row r="121" spans="1:11" x14ac:dyDescent="0.25">
      <c r="B121" s="9">
        <f ca="1">(F121-F120)/20</f>
        <v>0.40878996760259889</v>
      </c>
      <c r="E121" t="s">
        <v>68</v>
      </c>
      <c r="F121">
        <f ca="1">MAX(A123:A166)</f>
        <v>8.2717771438818239</v>
      </c>
      <c r="I121" s="14" t="s">
        <v>56</v>
      </c>
      <c r="J121" s="14" t="s">
        <v>57</v>
      </c>
    </row>
    <row r="122" spans="1:11" x14ac:dyDescent="0.25">
      <c r="A122" t="s">
        <v>53</v>
      </c>
      <c r="B122" t="s">
        <v>70</v>
      </c>
      <c r="C122" t="s">
        <v>75</v>
      </c>
      <c r="E122" t="s">
        <v>65</v>
      </c>
      <c r="F122" t="s">
        <v>66</v>
      </c>
      <c r="G122" t="s">
        <v>64</v>
      </c>
      <c r="H122" t="s">
        <v>69</v>
      </c>
      <c r="I122" t="s">
        <v>54</v>
      </c>
      <c r="J122" t="s">
        <v>55</v>
      </c>
      <c r="K122" s="14" t="s">
        <v>58</v>
      </c>
    </row>
    <row r="123" spans="1:11" x14ac:dyDescent="0.25">
      <c r="A123">
        <f ca="1">_xlfn.LOGNORM.INV(RAND(),0,1)</f>
        <v>0.45613797851395349</v>
      </c>
      <c r="B123">
        <f t="shared" ref="B123:B166" ca="1" si="33">VLOOKUP(A123,$G$123:$H$142,2,1)</f>
        <v>1</v>
      </c>
      <c r="C123" s="30">
        <f ca="1">VLOOKUP(A123,$G$152:$H$161,2,1)</f>
        <v>1</v>
      </c>
      <c r="E123" s="7">
        <f ca="1">MIN(A123:A166)</f>
        <v>9.5977791829846545E-2</v>
      </c>
      <c r="F123" s="8">
        <f ca="1">+$B$121+E123</f>
        <v>0.50476775943244545</v>
      </c>
      <c r="G123" s="7">
        <f ca="1">MIN(E123:F123)</f>
        <v>9.5977791829846545E-2</v>
      </c>
      <c r="H123">
        <v>1</v>
      </c>
      <c r="I123" s="1">
        <f t="shared" ref="I123:I142" ca="1" si="34">COUNTIF($B$123:$B$166,H123)/$F$13</f>
        <v>0.29545454545454547</v>
      </c>
      <c r="J123">
        <f ca="1">+LOG(I123+0.000001,2)</f>
        <v>-1.758987017536638</v>
      </c>
      <c r="K123">
        <f ca="1">+J123*I123</f>
        <v>-0.51970070972673399</v>
      </c>
    </row>
    <row r="124" spans="1:11" x14ac:dyDescent="0.25">
      <c r="A124">
        <f t="shared" ref="A124:A166" ca="1" si="35">_xlfn.LOGNORM.INV(RAND(),0,1)</f>
        <v>1.8425330279058987</v>
      </c>
      <c r="B124">
        <f t="shared" ca="1" si="33"/>
        <v>5</v>
      </c>
      <c r="C124" s="30">
        <f t="shared" ref="C124:C166" ca="1" si="36">VLOOKUP(A124,$G$152:$H$161,2,1)</f>
        <v>3</v>
      </c>
      <c r="E124" s="7">
        <f ca="1">+F123</f>
        <v>0.50476775943244545</v>
      </c>
      <c r="F124" s="8">
        <f t="shared" ref="F124:F142" ca="1" si="37">+$B$121+E124</f>
        <v>0.91355772703504434</v>
      </c>
      <c r="G124" s="7">
        <f t="shared" ref="G124:G142" ca="1" si="38">MIN(E124:F124)</f>
        <v>0.50476775943244545</v>
      </c>
      <c r="H124">
        <v>2</v>
      </c>
      <c r="I124" s="1">
        <f t="shared" ca="1" si="34"/>
        <v>0.13636363636363635</v>
      </c>
      <c r="J124">
        <f t="shared" ref="J124:J142" ca="1" si="39">+LOG(I124+0.000001,2)</f>
        <v>-2.8744585381913006</v>
      </c>
      <c r="K124">
        <f t="shared" ref="K124:K142" ca="1" si="40">+J124*I124</f>
        <v>-0.39197161884426823</v>
      </c>
    </row>
    <row r="125" spans="1:11" x14ac:dyDescent="0.25">
      <c r="A125">
        <f t="shared" ca="1" si="35"/>
        <v>5.0433732136483682</v>
      </c>
      <c r="B125">
        <f t="shared" ca="1" si="33"/>
        <v>13</v>
      </c>
      <c r="C125" s="30">
        <f t="shared" ca="1" si="36"/>
        <v>7</v>
      </c>
      <c r="E125" s="7">
        <f t="shared" ref="E125:E142" ca="1" si="41">+F124</f>
        <v>0.91355772703504434</v>
      </c>
      <c r="F125" s="8">
        <f t="shared" ca="1" si="37"/>
        <v>1.3223476946376431</v>
      </c>
      <c r="G125" s="7">
        <f t="shared" ca="1" si="38"/>
        <v>0.91355772703504434</v>
      </c>
      <c r="H125">
        <v>3</v>
      </c>
      <c r="I125" s="1">
        <f t="shared" ca="1" si="34"/>
        <v>0.25</v>
      </c>
      <c r="J125">
        <f t="shared" ca="1" si="39"/>
        <v>-1.9999942292313782</v>
      </c>
      <c r="K125">
        <f t="shared" ca="1" si="40"/>
        <v>-0.49999855730784454</v>
      </c>
    </row>
    <row r="126" spans="1:11" x14ac:dyDescent="0.25">
      <c r="A126">
        <f t="shared" ca="1" si="35"/>
        <v>0.41686460079954557</v>
      </c>
      <c r="B126">
        <f t="shared" ca="1" si="33"/>
        <v>1</v>
      </c>
      <c r="C126" s="30">
        <f t="shared" ca="1" si="36"/>
        <v>1</v>
      </c>
      <c r="E126" s="7">
        <f t="shared" ca="1" si="41"/>
        <v>1.3223476946376431</v>
      </c>
      <c r="F126" s="8">
        <f t="shared" ca="1" si="37"/>
        <v>1.7311376622402421</v>
      </c>
      <c r="G126" s="7">
        <f t="shared" ca="1" si="38"/>
        <v>1.3223476946376431</v>
      </c>
      <c r="H126">
        <v>4</v>
      </c>
      <c r="I126" s="1">
        <f t="shared" ca="1" si="34"/>
        <v>6.8181818181818177E-2</v>
      </c>
      <c r="J126">
        <f t="shared" ca="1" si="39"/>
        <v>-3.8744479585440432</v>
      </c>
      <c r="K126">
        <f t="shared" ca="1" si="40"/>
        <v>-0.26416690626436656</v>
      </c>
    </row>
    <row r="127" spans="1:11" x14ac:dyDescent="0.25">
      <c r="A127">
        <f t="shared" ca="1" si="35"/>
        <v>1.5827472807652965</v>
      </c>
      <c r="B127">
        <f t="shared" ca="1" si="33"/>
        <v>4</v>
      </c>
      <c r="C127" s="30">
        <f t="shared" ca="1" si="36"/>
        <v>2</v>
      </c>
      <c r="E127" s="7">
        <f t="shared" ca="1" si="41"/>
        <v>1.7311376622402421</v>
      </c>
      <c r="F127" s="8">
        <f t="shared" ca="1" si="37"/>
        <v>2.1399276298428411</v>
      </c>
      <c r="G127" s="7">
        <f t="shared" ca="1" si="38"/>
        <v>1.7311376622402421</v>
      </c>
      <c r="H127">
        <v>5</v>
      </c>
      <c r="I127" s="1">
        <f t="shared" ca="1" si="34"/>
        <v>6.8181818181818177E-2</v>
      </c>
      <c r="J127">
        <f t="shared" ca="1" si="39"/>
        <v>-3.8744479585440432</v>
      </c>
      <c r="K127">
        <f t="shared" ca="1" si="40"/>
        <v>-0.26416690626436656</v>
      </c>
    </row>
    <row r="128" spans="1:11" x14ac:dyDescent="0.25">
      <c r="A128">
        <f t="shared" ca="1" si="35"/>
        <v>3.6292789894842388</v>
      </c>
      <c r="B128">
        <f t="shared" ca="1" si="33"/>
        <v>9</v>
      </c>
      <c r="C128" s="30">
        <f t="shared" ca="1" si="36"/>
        <v>5</v>
      </c>
      <c r="E128" s="7">
        <f t="shared" ca="1" si="41"/>
        <v>2.1399276298428411</v>
      </c>
      <c r="F128" s="8">
        <f t="shared" ca="1" si="37"/>
        <v>2.5487175974454401</v>
      </c>
      <c r="G128" s="7">
        <f t="shared" ca="1" si="38"/>
        <v>2.1399276298428411</v>
      </c>
      <c r="H128">
        <v>6</v>
      </c>
      <c r="I128" s="1">
        <f t="shared" ca="1" si="34"/>
        <v>4.5454545454545456E-2</v>
      </c>
      <c r="J128">
        <f t="shared" ca="1" si="39"/>
        <v>-4.4593998796955248</v>
      </c>
      <c r="K128">
        <f t="shared" ca="1" si="40"/>
        <v>-0.20269999453161477</v>
      </c>
    </row>
    <row r="129" spans="1:11" x14ac:dyDescent="0.25">
      <c r="A129">
        <f t="shared" ca="1" si="35"/>
        <v>1.1151386611404828</v>
      </c>
      <c r="B129">
        <f t="shared" ca="1" si="33"/>
        <v>3</v>
      </c>
      <c r="C129" s="30">
        <f t="shared" ca="1" si="36"/>
        <v>2</v>
      </c>
      <c r="E129" s="7">
        <f t="shared" ca="1" si="41"/>
        <v>2.5487175974454401</v>
      </c>
      <c r="F129" s="8">
        <f t="shared" ca="1" si="37"/>
        <v>2.9575075650480391</v>
      </c>
      <c r="G129" s="7">
        <f t="shared" ca="1" si="38"/>
        <v>2.5487175974454401</v>
      </c>
      <c r="H129">
        <v>7</v>
      </c>
      <c r="I129" s="1">
        <f t="shared" ca="1" si="34"/>
        <v>2.2727272727272728E-2</v>
      </c>
      <c r="J129">
        <f t="shared" ca="1" si="39"/>
        <v>-5.4593681414519857</v>
      </c>
      <c r="K129">
        <f t="shared" ca="1" si="40"/>
        <v>-0.12407654866936331</v>
      </c>
    </row>
    <row r="130" spans="1:11" x14ac:dyDescent="0.25">
      <c r="A130">
        <f t="shared" ca="1" si="35"/>
        <v>0.24516042858280268</v>
      </c>
      <c r="B130">
        <f t="shared" ca="1" si="33"/>
        <v>1</v>
      </c>
      <c r="C130" s="30">
        <f t="shared" ca="1" si="36"/>
        <v>1</v>
      </c>
      <c r="E130" s="7">
        <f t="shared" ca="1" si="41"/>
        <v>2.9575075650480391</v>
      </c>
      <c r="F130" s="8">
        <f t="shared" ca="1" si="37"/>
        <v>3.3662975326506381</v>
      </c>
      <c r="G130" s="7">
        <f t="shared" ca="1" si="38"/>
        <v>2.9575075650480391</v>
      </c>
      <c r="H130">
        <v>8</v>
      </c>
      <c r="I130" s="1">
        <f t="shared" ca="1" si="34"/>
        <v>0</v>
      </c>
      <c r="J130">
        <f t="shared" ca="1" si="39"/>
        <v>-19.931568569324174</v>
      </c>
      <c r="K130">
        <f t="shared" ca="1" si="40"/>
        <v>0</v>
      </c>
    </row>
    <row r="131" spans="1:11" x14ac:dyDescent="0.25">
      <c r="A131">
        <f t="shared" ca="1" si="35"/>
        <v>4.8441866577776507</v>
      </c>
      <c r="B131">
        <f t="shared" ca="1" si="33"/>
        <v>12</v>
      </c>
      <c r="C131" s="30">
        <f t="shared" ca="1" si="36"/>
        <v>6</v>
      </c>
      <c r="E131" s="7">
        <f t="shared" ca="1" si="41"/>
        <v>3.3662975326506381</v>
      </c>
      <c r="F131" s="8">
        <f t="shared" ca="1" si="37"/>
        <v>3.7750875002532371</v>
      </c>
      <c r="G131" s="7">
        <f t="shared" ca="1" si="38"/>
        <v>3.3662975326506381</v>
      </c>
      <c r="H131">
        <v>9</v>
      </c>
      <c r="I131" s="1">
        <f t="shared" ca="1" si="34"/>
        <v>2.2727272727272728E-2</v>
      </c>
      <c r="J131">
        <f t="shared" ca="1" si="39"/>
        <v>-5.4593681414519857</v>
      </c>
      <c r="K131">
        <f t="shared" ca="1" si="40"/>
        <v>-0.12407654866936331</v>
      </c>
    </row>
    <row r="132" spans="1:11" x14ac:dyDescent="0.25">
      <c r="A132">
        <f t="shared" ca="1" si="35"/>
        <v>1.5334830748473205</v>
      </c>
      <c r="B132">
        <f t="shared" ca="1" si="33"/>
        <v>4</v>
      </c>
      <c r="C132" s="30">
        <f t="shared" ca="1" si="36"/>
        <v>2</v>
      </c>
      <c r="E132" s="7">
        <f t="shared" ca="1" si="41"/>
        <v>3.7750875002532371</v>
      </c>
      <c r="F132" s="8">
        <f t="shared" ca="1" si="37"/>
        <v>4.1838774678558357</v>
      </c>
      <c r="G132" s="7">
        <f t="shared" ca="1" si="38"/>
        <v>3.7750875002532371</v>
      </c>
      <c r="H132">
        <v>10</v>
      </c>
      <c r="I132" s="1">
        <f t="shared" ca="1" si="34"/>
        <v>0</v>
      </c>
      <c r="J132">
        <f t="shared" ca="1" si="39"/>
        <v>-19.931568569324174</v>
      </c>
      <c r="K132">
        <f t="shared" ca="1" si="40"/>
        <v>0</v>
      </c>
    </row>
    <row r="133" spans="1:11" x14ac:dyDescent="0.25">
      <c r="A133">
        <f t="shared" ca="1" si="35"/>
        <v>0.41019086051077913</v>
      </c>
      <c r="B133">
        <f t="shared" ca="1" si="33"/>
        <v>1</v>
      </c>
      <c r="C133" s="30">
        <f t="shared" ca="1" si="36"/>
        <v>1</v>
      </c>
      <c r="E133" s="7">
        <f t="shared" ca="1" si="41"/>
        <v>4.1838774678558357</v>
      </c>
      <c r="F133" s="8">
        <f t="shared" ca="1" si="37"/>
        <v>4.5926674354584343</v>
      </c>
      <c r="G133" s="7">
        <f t="shared" ca="1" si="38"/>
        <v>4.1838774678558357</v>
      </c>
      <c r="H133">
        <v>11</v>
      </c>
      <c r="I133" s="1">
        <f t="shared" ca="1" si="34"/>
        <v>0</v>
      </c>
      <c r="J133">
        <f t="shared" ca="1" si="39"/>
        <v>-19.931568569324174</v>
      </c>
      <c r="K133">
        <f t="shared" ca="1" si="40"/>
        <v>0</v>
      </c>
    </row>
    <row r="134" spans="1:11" x14ac:dyDescent="0.25">
      <c r="A134">
        <f t="shared" ca="1" si="35"/>
        <v>0.53448694854579204</v>
      </c>
      <c r="B134">
        <f t="shared" ca="1" si="33"/>
        <v>2</v>
      </c>
      <c r="C134" s="30">
        <f t="shared" ca="1" si="36"/>
        <v>1</v>
      </c>
      <c r="E134" s="7">
        <f t="shared" ca="1" si="41"/>
        <v>4.5926674354584343</v>
      </c>
      <c r="F134" s="8">
        <f t="shared" ca="1" si="37"/>
        <v>5.0014574030610328</v>
      </c>
      <c r="G134" s="7">
        <f t="shared" ca="1" si="38"/>
        <v>4.5926674354584343</v>
      </c>
      <c r="H134">
        <v>12</v>
      </c>
      <c r="I134" s="1">
        <f t="shared" ca="1" si="34"/>
        <v>2.2727272727272728E-2</v>
      </c>
      <c r="J134">
        <f t="shared" ca="1" si="39"/>
        <v>-5.4593681414519857</v>
      </c>
      <c r="K134">
        <f t="shared" ca="1" si="40"/>
        <v>-0.12407654866936331</v>
      </c>
    </row>
    <row r="135" spans="1:11" x14ac:dyDescent="0.25">
      <c r="A135">
        <f t="shared" ca="1" si="35"/>
        <v>5.8462285563459364</v>
      </c>
      <c r="B135">
        <f t="shared" ca="1" si="33"/>
        <v>15</v>
      </c>
      <c r="C135" s="30">
        <f t="shared" ca="1" si="36"/>
        <v>8</v>
      </c>
      <c r="E135" s="7">
        <f t="shared" ca="1" si="41"/>
        <v>5.0014574030610328</v>
      </c>
      <c r="F135" s="8">
        <f t="shared" ca="1" si="37"/>
        <v>5.4102473706636314</v>
      </c>
      <c r="G135" s="7">
        <f t="shared" ca="1" si="38"/>
        <v>5.0014574030610328</v>
      </c>
      <c r="H135">
        <v>13</v>
      </c>
      <c r="I135" s="1">
        <f t="shared" ca="1" si="34"/>
        <v>2.2727272727272728E-2</v>
      </c>
      <c r="J135">
        <f t="shared" ca="1" si="39"/>
        <v>-5.4593681414519857</v>
      </c>
      <c r="K135">
        <f t="shared" ca="1" si="40"/>
        <v>-0.12407654866936331</v>
      </c>
    </row>
    <row r="136" spans="1:11" x14ac:dyDescent="0.25">
      <c r="A136">
        <f t="shared" ca="1" si="35"/>
        <v>1.0083862994026331</v>
      </c>
      <c r="B136">
        <f t="shared" ca="1" si="33"/>
        <v>3</v>
      </c>
      <c r="C136" s="30">
        <f t="shared" ca="1" si="36"/>
        <v>2</v>
      </c>
      <c r="E136" s="7">
        <f t="shared" ca="1" si="41"/>
        <v>5.4102473706636314</v>
      </c>
      <c r="F136" s="8">
        <f t="shared" ca="1" si="37"/>
        <v>5.8190373382662299</v>
      </c>
      <c r="G136" s="7">
        <f t="shared" ca="1" si="38"/>
        <v>5.4102473706636314</v>
      </c>
      <c r="H136">
        <v>14</v>
      </c>
      <c r="I136" s="1">
        <f t="shared" ca="1" si="34"/>
        <v>0</v>
      </c>
      <c r="J136">
        <f t="shared" ca="1" si="39"/>
        <v>-19.931568569324174</v>
      </c>
      <c r="K136">
        <f t="shared" ca="1" si="40"/>
        <v>0</v>
      </c>
    </row>
    <row r="137" spans="1:11" x14ac:dyDescent="0.25">
      <c r="A137">
        <f t="shared" ca="1" si="35"/>
        <v>1.0170229891455995</v>
      </c>
      <c r="B137">
        <f t="shared" ca="1" si="33"/>
        <v>3</v>
      </c>
      <c r="C137" s="30">
        <f t="shared" ca="1" si="36"/>
        <v>2</v>
      </c>
      <c r="E137" s="7">
        <f t="shared" ca="1" si="41"/>
        <v>5.8190373382662299</v>
      </c>
      <c r="F137" s="8">
        <f t="shared" ca="1" si="37"/>
        <v>6.2278273058688285</v>
      </c>
      <c r="G137" s="7">
        <f t="shared" ca="1" si="38"/>
        <v>5.8190373382662299</v>
      </c>
      <c r="H137">
        <v>15</v>
      </c>
      <c r="I137" s="1">
        <f t="shared" ca="1" si="34"/>
        <v>2.2727272727272728E-2</v>
      </c>
      <c r="J137">
        <f t="shared" ca="1" si="39"/>
        <v>-5.4593681414519857</v>
      </c>
      <c r="K137">
        <f t="shared" ca="1" si="40"/>
        <v>-0.12407654866936331</v>
      </c>
    </row>
    <row r="138" spans="1:11" x14ac:dyDescent="0.25">
      <c r="A138">
        <f t="shared" ca="1" si="35"/>
        <v>0.12371258653395738</v>
      </c>
      <c r="B138">
        <f t="shared" ca="1" si="33"/>
        <v>1</v>
      </c>
      <c r="C138" s="30">
        <f t="shared" ca="1" si="36"/>
        <v>1</v>
      </c>
      <c r="E138" s="7">
        <f t="shared" ca="1" si="41"/>
        <v>6.2278273058688285</v>
      </c>
      <c r="F138" s="8">
        <f t="shared" ca="1" si="37"/>
        <v>6.636617273471427</v>
      </c>
      <c r="G138" s="7">
        <f t="shared" ca="1" si="38"/>
        <v>6.2278273058688285</v>
      </c>
      <c r="H138">
        <v>16</v>
      </c>
      <c r="I138" s="1">
        <f t="shared" ca="1" si="34"/>
        <v>0</v>
      </c>
      <c r="J138">
        <f t="shared" ca="1" si="39"/>
        <v>-19.931568569324174</v>
      </c>
      <c r="K138">
        <f t="shared" ca="1" si="40"/>
        <v>0</v>
      </c>
    </row>
    <row r="139" spans="1:11" x14ac:dyDescent="0.25">
      <c r="A139">
        <f t="shared" ca="1" si="35"/>
        <v>1.2186671982143034</v>
      </c>
      <c r="B139">
        <f t="shared" ca="1" si="33"/>
        <v>3</v>
      </c>
      <c r="C139" s="30">
        <f t="shared" ca="1" si="36"/>
        <v>2</v>
      </c>
      <c r="E139" s="7">
        <f t="shared" ca="1" si="41"/>
        <v>6.636617273471427</v>
      </c>
      <c r="F139" s="8">
        <f t="shared" ca="1" si="37"/>
        <v>7.0454072410740256</v>
      </c>
      <c r="G139" s="7">
        <f t="shared" ca="1" si="38"/>
        <v>6.636617273471427</v>
      </c>
      <c r="H139">
        <v>17</v>
      </c>
      <c r="I139" s="1">
        <f t="shared" ca="1" si="34"/>
        <v>0</v>
      </c>
      <c r="J139">
        <f t="shared" ca="1" si="39"/>
        <v>-19.931568569324174</v>
      </c>
      <c r="K139">
        <f t="shared" ca="1" si="40"/>
        <v>0</v>
      </c>
    </row>
    <row r="140" spans="1:11" x14ac:dyDescent="0.25">
      <c r="A140">
        <f t="shared" ca="1" si="35"/>
        <v>1.9428330454112726</v>
      </c>
      <c r="B140">
        <f t="shared" ca="1" si="33"/>
        <v>5</v>
      </c>
      <c r="C140" s="30">
        <f t="shared" ca="1" si="36"/>
        <v>3</v>
      </c>
      <c r="E140" s="7">
        <f t="shared" ca="1" si="41"/>
        <v>7.0454072410740256</v>
      </c>
      <c r="F140" s="8">
        <f t="shared" ca="1" si="37"/>
        <v>7.4541972086766242</v>
      </c>
      <c r="G140" s="7">
        <f t="shared" ca="1" si="38"/>
        <v>7.0454072410740256</v>
      </c>
      <c r="H140">
        <v>18</v>
      </c>
      <c r="I140" s="1">
        <f t="shared" ca="1" si="34"/>
        <v>0</v>
      </c>
      <c r="J140">
        <f t="shared" ca="1" si="39"/>
        <v>-19.931568569324174</v>
      </c>
      <c r="K140">
        <f t="shared" ca="1" si="40"/>
        <v>0</v>
      </c>
    </row>
    <row r="141" spans="1:11" x14ac:dyDescent="0.25">
      <c r="A141">
        <f t="shared" ca="1" si="35"/>
        <v>0.91308752553114647</v>
      </c>
      <c r="B141">
        <f t="shared" ca="1" si="33"/>
        <v>2</v>
      </c>
      <c r="C141" s="30">
        <f t="shared" ca="1" si="36"/>
        <v>1</v>
      </c>
      <c r="E141" s="7">
        <f t="shared" ca="1" si="41"/>
        <v>7.4541972086766242</v>
      </c>
      <c r="F141" s="8">
        <f t="shared" ca="1" si="37"/>
        <v>7.8629871762792227</v>
      </c>
      <c r="G141" s="7">
        <f t="shared" ca="1" si="38"/>
        <v>7.4541972086766242</v>
      </c>
      <c r="H141">
        <v>19</v>
      </c>
      <c r="I141" s="1">
        <f t="shared" ca="1" si="34"/>
        <v>0</v>
      </c>
      <c r="J141">
        <f t="shared" ca="1" si="39"/>
        <v>-19.931568569324174</v>
      </c>
      <c r="K141">
        <f t="shared" ca="1" si="40"/>
        <v>0</v>
      </c>
    </row>
    <row r="142" spans="1:11" x14ac:dyDescent="0.25">
      <c r="A142">
        <f t="shared" ca="1" si="35"/>
        <v>1.1035726033369466</v>
      </c>
      <c r="B142">
        <f t="shared" ca="1" si="33"/>
        <v>3</v>
      </c>
      <c r="C142" s="30">
        <f t="shared" ca="1" si="36"/>
        <v>2</v>
      </c>
      <c r="E142" s="7">
        <f t="shared" ca="1" si="41"/>
        <v>7.8629871762792227</v>
      </c>
      <c r="F142" s="8">
        <f t="shared" ca="1" si="37"/>
        <v>8.2717771438818222</v>
      </c>
      <c r="G142" s="7">
        <f t="shared" ca="1" si="38"/>
        <v>7.8629871762792227</v>
      </c>
      <c r="H142">
        <v>20</v>
      </c>
      <c r="I142" s="1">
        <f t="shared" ca="1" si="34"/>
        <v>2.2727272727272728E-2</v>
      </c>
      <c r="J142">
        <f t="shared" ca="1" si="39"/>
        <v>-5.4593681414519857</v>
      </c>
      <c r="K142">
        <f t="shared" ca="1" si="40"/>
        <v>-0.12407654866936331</v>
      </c>
    </row>
    <row r="143" spans="1:11" x14ac:dyDescent="0.25">
      <c r="A143">
        <f t="shared" ca="1" si="35"/>
        <v>0.90457665434077494</v>
      </c>
      <c r="B143">
        <f t="shared" ca="1" si="33"/>
        <v>2</v>
      </c>
      <c r="C143" s="30">
        <f t="shared" ca="1" si="36"/>
        <v>1</v>
      </c>
      <c r="I143" s="6">
        <f ca="1">SUM(I123:I142)</f>
        <v>0.99999999999999978</v>
      </c>
    </row>
    <row r="144" spans="1:11" x14ac:dyDescent="0.25">
      <c r="A144">
        <f t="shared" ca="1" si="35"/>
        <v>2.4993407745588523</v>
      </c>
      <c r="B144">
        <f t="shared" ca="1" si="33"/>
        <v>6</v>
      </c>
      <c r="C144" s="30">
        <f t="shared" ca="1" si="36"/>
        <v>3</v>
      </c>
    </row>
    <row r="145" spans="1:11" x14ac:dyDescent="0.25">
      <c r="A145">
        <f t="shared" ca="1" si="35"/>
        <v>0.7074900329520557</v>
      </c>
      <c r="B145">
        <f t="shared" ca="1" si="33"/>
        <v>2</v>
      </c>
      <c r="C145" s="30">
        <f t="shared" ca="1" si="36"/>
        <v>1</v>
      </c>
      <c r="J145" t="s">
        <v>59</v>
      </c>
      <c r="K145" s="8">
        <f ca="1">-SUM(K123:K142)</f>
        <v>2.8871639849553747</v>
      </c>
    </row>
    <row r="146" spans="1:11" x14ac:dyDescent="0.25">
      <c r="A146">
        <f t="shared" ca="1" si="35"/>
        <v>1.5058359015078253</v>
      </c>
      <c r="B146">
        <f t="shared" ca="1" si="33"/>
        <v>4</v>
      </c>
      <c r="C146" s="30">
        <f t="shared" ca="1" si="36"/>
        <v>2</v>
      </c>
      <c r="J146" t="s">
        <v>108</v>
      </c>
      <c r="K146">
        <f ca="1">VAR(A123:A166)</f>
        <v>2.8234633193524634</v>
      </c>
    </row>
    <row r="147" spans="1:11" x14ac:dyDescent="0.25">
      <c r="A147">
        <f t="shared" ca="1" si="35"/>
        <v>0.38032414523677716</v>
      </c>
      <c r="B147">
        <f t="shared" ca="1" si="33"/>
        <v>1</v>
      </c>
      <c r="C147" s="30">
        <f t="shared" ca="1" si="36"/>
        <v>1</v>
      </c>
    </row>
    <row r="148" spans="1:11" x14ac:dyDescent="0.25">
      <c r="A148">
        <f t="shared" ca="1" si="35"/>
        <v>2.4915076373296392</v>
      </c>
      <c r="B148">
        <f t="shared" ca="1" si="33"/>
        <v>6</v>
      </c>
      <c r="C148" s="30">
        <f t="shared" ca="1" si="36"/>
        <v>3</v>
      </c>
      <c r="E148" t="s">
        <v>71</v>
      </c>
      <c r="F148">
        <f ca="1">COUNT(A123:A166)</f>
        <v>44</v>
      </c>
    </row>
    <row r="149" spans="1:11" x14ac:dyDescent="0.25">
      <c r="A149">
        <f t="shared" ca="1" si="35"/>
        <v>1.2284951138309905</v>
      </c>
      <c r="B149">
        <f t="shared" ca="1" si="33"/>
        <v>3</v>
      </c>
      <c r="C149" s="30">
        <f t="shared" ca="1" si="36"/>
        <v>2</v>
      </c>
      <c r="E149" t="s">
        <v>67</v>
      </c>
      <c r="F149">
        <f ca="1">MIN(A123:A166)</f>
        <v>9.5977791829846545E-2</v>
      </c>
      <c r="G149">
        <f ca="1">+(F150-F149)/10</f>
        <v>0.81757993520519778</v>
      </c>
    </row>
    <row r="150" spans="1:11" x14ac:dyDescent="0.25">
      <c r="A150">
        <f t="shared" ca="1" si="35"/>
        <v>0.18077952443473566</v>
      </c>
      <c r="B150">
        <f t="shared" ca="1" si="33"/>
        <v>1</v>
      </c>
      <c r="C150" s="30">
        <f t="shared" ca="1" si="36"/>
        <v>1</v>
      </c>
      <c r="E150" t="s">
        <v>68</v>
      </c>
      <c r="F150">
        <f ca="1">MAX(A123:A166)</f>
        <v>8.2717771438818239</v>
      </c>
      <c r="I150" s="14" t="s">
        <v>56</v>
      </c>
      <c r="J150" s="14" t="s">
        <v>57</v>
      </c>
    </row>
    <row r="151" spans="1:11" x14ac:dyDescent="0.25">
      <c r="A151">
        <f t="shared" ca="1" si="35"/>
        <v>0.46860504129110481</v>
      </c>
      <c r="B151">
        <f t="shared" ca="1" si="33"/>
        <v>1</v>
      </c>
      <c r="C151" s="30">
        <f t="shared" ca="1" si="36"/>
        <v>1</v>
      </c>
      <c r="E151" t="s">
        <v>65</v>
      </c>
      <c r="F151" t="s">
        <v>66</v>
      </c>
      <c r="G151" t="s">
        <v>64</v>
      </c>
      <c r="H151" t="s">
        <v>69</v>
      </c>
      <c r="I151" t="s">
        <v>54</v>
      </c>
      <c r="J151" t="s">
        <v>55</v>
      </c>
      <c r="K151" s="14" t="s">
        <v>58</v>
      </c>
    </row>
    <row r="152" spans="1:11" x14ac:dyDescent="0.25">
      <c r="A152">
        <f t="shared" ca="1" si="35"/>
        <v>1.928214336632212</v>
      </c>
      <c r="B152">
        <f t="shared" ca="1" si="33"/>
        <v>5</v>
      </c>
      <c r="C152" s="30">
        <f t="shared" ca="1" si="36"/>
        <v>3</v>
      </c>
      <c r="E152" s="7">
        <f ca="1">+F149</f>
        <v>9.5977791829846545E-2</v>
      </c>
      <c r="F152" s="7">
        <f ca="1">+E152+$G$149</f>
        <v>0.91355772703504434</v>
      </c>
      <c r="G152" s="7">
        <f ca="1">MIN(E152:F152)</f>
        <v>9.5977791829846545E-2</v>
      </c>
      <c r="H152">
        <v>1</v>
      </c>
      <c r="I152" s="1">
        <f ca="1">COUNTIF($C$123:$C$166,H152)/$F$13</f>
        <v>0.43181818181818182</v>
      </c>
      <c r="J152">
        <f ca="1">+LOG(I152+0.000001,2)</f>
        <v>-1.211500764219591</v>
      </c>
      <c r="K152">
        <f ca="1">+J152*I152</f>
        <v>-0.5231480572766416</v>
      </c>
    </row>
    <row r="153" spans="1:11" x14ac:dyDescent="0.25">
      <c r="A153">
        <f t="shared" ca="1" si="35"/>
        <v>0.80458339637731824</v>
      </c>
      <c r="B153">
        <f t="shared" ca="1" si="33"/>
        <v>2</v>
      </c>
      <c r="C153" s="30">
        <f t="shared" ca="1" si="36"/>
        <v>1</v>
      </c>
      <c r="E153" s="7">
        <f ca="1">+F152</f>
        <v>0.91355772703504434</v>
      </c>
      <c r="F153" s="7">
        <f t="shared" ref="F153:F161" ca="1" si="42">+E153+$G$149</f>
        <v>1.7311376622402421</v>
      </c>
      <c r="G153" s="7">
        <f ca="1">MIN(E153:F153)</f>
        <v>0.91355772703504434</v>
      </c>
      <c r="H153">
        <v>2</v>
      </c>
      <c r="I153" s="1">
        <f t="shared" ref="I153:I161" ca="1" si="43">COUNTIF($C$123:$C$166,H153)/$F$13</f>
        <v>0.31818181818181818</v>
      </c>
      <c r="J153">
        <f ca="1">+LOG(I153+0.000001,2)</f>
        <v>-1.6520721624024042</v>
      </c>
      <c r="K153">
        <f ca="1">+J153*I153</f>
        <v>-0.5256593244007649</v>
      </c>
    </row>
    <row r="154" spans="1:11" x14ac:dyDescent="0.25">
      <c r="A154">
        <f t="shared" ca="1" si="35"/>
        <v>1.1884601035240647</v>
      </c>
      <c r="B154">
        <f t="shared" ca="1" si="33"/>
        <v>3</v>
      </c>
      <c r="C154" s="30">
        <f t="shared" ca="1" si="36"/>
        <v>2</v>
      </c>
      <c r="E154" s="7">
        <f t="shared" ref="E154:E161" ca="1" si="44">+F153</f>
        <v>1.7311376622402421</v>
      </c>
      <c r="F154" s="7">
        <f t="shared" ca="1" si="42"/>
        <v>2.5487175974454397</v>
      </c>
      <c r="G154" s="7">
        <f t="shared" ref="G154:G161" ca="1" si="45">MIN(E154:F154)</f>
        <v>1.7311376622402421</v>
      </c>
      <c r="H154">
        <v>3</v>
      </c>
      <c r="I154" s="1">
        <f t="shared" ca="1" si="43"/>
        <v>0.11363636363636363</v>
      </c>
      <c r="J154">
        <f t="shared" ref="J154:J161" ca="1" si="46">+LOG(I154+0.000001,2)</f>
        <v>-3.1374908280894358</v>
      </c>
      <c r="K154">
        <f t="shared" ref="K154:K161" ca="1" si="47">+J154*I154</f>
        <v>-0.3565330486465268</v>
      </c>
    </row>
    <row r="155" spans="1:11" x14ac:dyDescent="0.25">
      <c r="A155">
        <f t="shared" ca="1" si="35"/>
        <v>2.8323280061045861</v>
      </c>
      <c r="B155">
        <f t="shared" ca="1" si="33"/>
        <v>7</v>
      </c>
      <c r="C155" s="30">
        <f t="shared" ca="1" si="36"/>
        <v>4</v>
      </c>
      <c r="E155" s="7">
        <f t="shared" ca="1" si="44"/>
        <v>2.5487175974454397</v>
      </c>
      <c r="F155" s="7">
        <f t="shared" ca="1" si="42"/>
        <v>3.3662975326506377</v>
      </c>
      <c r="G155" s="7">
        <f t="shared" ca="1" si="45"/>
        <v>2.5487175974454397</v>
      </c>
      <c r="H155">
        <v>4</v>
      </c>
      <c r="I155" s="1">
        <f t="shared" ca="1" si="43"/>
        <v>2.2727272727272728E-2</v>
      </c>
      <c r="J155">
        <f t="shared" ca="1" si="46"/>
        <v>-5.4593681414519857</v>
      </c>
      <c r="K155">
        <f t="shared" ca="1" si="47"/>
        <v>-0.12407654866936331</v>
      </c>
    </row>
    <row r="156" spans="1:11" x14ac:dyDescent="0.25">
      <c r="A156">
        <f t="shared" ca="1" si="35"/>
        <v>1.0593200498600683</v>
      </c>
      <c r="B156">
        <f t="shared" ca="1" si="33"/>
        <v>3</v>
      </c>
      <c r="C156" s="30">
        <f t="shared" ca="1" si="36"/>
        <v>2</v>
      </c>
      <c r="E156" s="7">
        <f t="shared" ca="1" si="44"/>
        <v>3.3662975326506377</v>
      </c>
      <c r="F156" s="7">
        <f t="shared" ca="1" si="42"/>
        <v>4.1838774678558357</v>
      </c>
      <c r="G156" s="7">
        <f t="shared" ca="1" si="45"/>
        <v>3.3662975326506377</v>
      </c>
      <c r="H156">
        <v>5</v>
      </c>
      <c r="I156" s="1">
        <f t="shared" ca="1" si="43"/>
        <v>2.2727272727272728E-2</v>
      </c>
      <c r="J156">
        <f t="shared" ca="1" si="46"/>
        <v>-5.4593681414519857</v>
      </c>
      <c r="K156">
        <f t="shared" ca="1" si="47"/>
        <v>-0.12407654866936331</v>
      </c>
    </row>
    <row r="157" spans="1:11" x14ac:dyDescent="0.25">
      <c r="A157">
        <f t="shared" ca="1" si="35"/>
        <v>9.5977791829846545E-2</v>
      </c>
      <c r="B157">
        <f t="shared" ca="1" si="33"/>
        <v>1</v>
      </c>
      <c r="C157" s="30">
        <f t="shared" ca="1" si="36"/>
        <v>1</v>
      </c>
      <c r="E157" s="7">
        <f t="shared" ca="1" si="44"/>
        <v>4.1838774678558357</v>
      </c>
      <c r="F157" s="7">
        <f t="shared" ca="1" si="42"/>
        <v>5.0014574030610337</v>
      </c>
      <c r="G157" s="7">
        <f t="shared" ca="1" si="45"/>
        <v>4.1838774678558357</v>
      </c>
      <c r="H157">
        <v>6</v>
      </c>
      <c r="I157" s="1">
        <f t="shared" ca="1" si="43"/>
        <v>2.2727272727272728E-2</v>
      </c>
      <c r="J157">
        <f t="shared" ca="1" si="46"/>
        <v>-5.4593681414519857</v>
      </c>
      <c r="K157">
        <f t="shared" ca="1" si="47"/>
        <v>-0.12407654866936331</v>
      </c>
    </row>
    <row r="158" spans="1:11" x14ac:dyDescent="0.25">
      <c r="A158">
        <f t="shared" ca="1" si="35"/>
        <v>0.29261967926655508</v>
      </c>
      <c r="B158">
        <f t="shared" ca="1" si="33"/>
        <v>1</v>
      </c>
      <c r="C158" s="30">
        <f t="shared" ca="1" si="36"/>
        <v>1</v>
      </c>
      <c r="E158" s="7">
        <f t="shared" ca="1" si="44"/>
        <v>5.0014574030610337</v>
      </c>
      <c r="F158" s="7">
        <f t="shared" ca="1" si="42"/>
        <v>5.8190373382662317</v>
      </c>
      <c r="G158" s="7">
        <f t="shared" ca="1" si="45"/>
        <v>5.0014574030610337</v>
      </c>
      <c r="H158">
        <v>7</v>
      </c>
      <c r="I158" s="1">
        <f t="shared" ca="1" si="43"/>
        <v>2.2727272727272728E-2</v>
      </c>
      <c r="J158">
        <f t="shared" ca="1" si="46"/>
        <v>-5.4593681414519857</v>
      </c>
      <c r="K158">
        <f t="shared" ca="1" si="47"/>
        <v>-0.12407654866936331</v>
      </c>
    </row>
    <row r="159" spans="1:11" x14ac:dyDescent="0.25">
      <c r="A159">
        <f t="shared" ca="1" si="35"/>
        <v>0.12881137087377989</v>
      </c>
      <c r="B159">
        <f t="shared" ca="1" si="33"/>
        <v>1</v>
      </c>
      <c r="C159" s="30">
        <f t="shared" ca="1" si="36"/>
        <v>1</v>
      </c>
      <c r="E159" s="7">
        <f t="shared" ca="1" si="44"/>
        <v>5.8190373382662317</v>
      </c>
      <c r="F159" s="7">
        <f t="shared" ca="1" si="42"/>
        <v>6.6366172734714297</v>
      </c>
      <c r="G159" s="7">
        <f t="shared" ca="1" si="45"/>
        <v>5.8190373382662317</v>
      </c>
      <c r="H159">
        <v>8</v>
      </c>
      <c r="I159" s="1">
        <f t="shared" ca="1" si="43"/>
        <v>2.2727272727272728E-2</v>
      </c>
      <c r="J159">
        <f t="shared" ca="1" si="46"/>
        <v>-5.4593681414519857</v>
      </c>
      <c r="K159">
        <f t="shared" ca="1" si="47"/>
        <v>-0.12407654866936331</v>
      </c>
    </row>
    <row r="160" spans="1:11" x14ac:dyDescent="0.25">
      <c r="A160">
        <f t="shared" ca="1" si="35"/>
        <v>8.2717771438818239</v>
      </c>
      <c r="B160">
        <f t="shared" ca="1" si="33"/>
        <v>20</v>
      </c>
      <c r="C160" s="30">
        <f t="shared" ca="1" si="36"/>
        <v>10</v>
      </c>
      <c r="E160" s="7">
        <f t="shared" ca="1" si="44"/>
        <v>6.6366172734714297</v>
      </c>
      <c r="F160" s="7">
        <f t="shared" ca="1" si="42"/>
        <v>7.4541972086766277</v>
      </c>
      <c r="G160" s="7">
        <f t="shared" ca="1" si="45"/>
        <v>6.6366172734714297</v>
      </c>
      <c r="H160">
        <v>9</v>
      </c>
      <c r="I160" s="1">
        <f t="shared" ca="1" si="43"/>
        <v>0</v>
      </c>
      <c r="J160">
        <f t="shared" ca="1" si="46"/>
        <v>-19.931568569324174</v>
      </c>
      <c r="K160">
        <f t="shared" ca="1" si="47"/>
        <v>0</v>
      </c>
    </row>
    <row r="161" spans="1:11" x14ac:dyDescent="0.25">
      <c r="A161">
        <f t="shared" ca="1" si="35"/>
        <v>1.1990839143657495</v>
      </c>
      <c r="B161">
        <f t="shared" ca="1" si="33"/>
        <v>3</v>
      </c>
      <c r="C161" s="30">
        <f t="shared" ca="1" si="36"/>
        <v>2</v>
      </c>
      <c r="E161" s="7">
        <f t="shared" ca="1" si="44"/>
        <v>7.4541972086766277</v>
      </c>
      <c r="F161" s="7">
        <f t="shared" ca="1" si="42"/>
        <v>8.2717771438818257</v>
      </c>
      <c r="G161" s="7">
        <f t="shared" ca="1" si="45"/>
        <v>7.4541972086766277</v>
      </c>
      <c r="H161">
        <v>10</v>
      </c>
      <c r="I161" s="1">
        <f t="shared" ca="1" si="43"/>
        <v>2.2727272727272728E-2</v>
      </c>
      <c r="J161">
        <f t="shared" ca="1" si="46"/>
        <v>-5.4593681414519857</v>
      </c>
      <c r="K161">
        <f t="shared" ca="1" si="47"/>
        <v>-0.12407654866936331</v>
      </c>
    </row>
    <row r="162" spans="1:11" x14ac:dyDescent="0.25">
      <c r="A162">
        <f t="shared" ca="1" si="35"/>
        <v>1.2194259757370349</v>
      </c>
      <c r="B162">
        <f t="shared" ca="1" si="33"/>
        <v>3</v>
      </c>
      <c r="C162" s="30">
        <f t="shared" ca="1" si="36"/>
        <v>2</v>
      </c>
      <c r="E162" s="7"/>
      <c r="F162" s="7"/>
      <c r="G162" s="7"/>
      <c r="I162" s="1">
        <f ca="1">SUM(I152:I161)</f>
        <v>0.99999999999999989</v>
      </c>
    </row>
    <row r="163" spans="1:11" x14ac:dyDescent="0.25">
      <c r="A163">
        <f t="shared" ca="1" si="35"/>
        <v>0.6428468788213727</v>
      </c>
      <c r="B163">
        <f t="shared" ca="1" si="33"/>
        <v>2</v>
      </c>
      <c r="C163" s="30">
        <f t="shared" ca="1" si="36"/>
        <v>1</v>
      </c>
      <c r="E163" s="7"/>
      <c r="F163" s="7"/>
      <c r="G163" s="7"/>
      <c r="I163" s="1"/>
      <c r="J163" t="s">
        <v>59</v>
      </c>
      <c r="K163">
        <f ca="1">-SUM(K152:K161)</f>
        <v>2.1497997223401133</v>
      </c>
    </row>
    <row r="164" spans="1:11" x14ac:dyDescent="0.25">
      <c r="A164">
        <f t="shared" ca="1" si="35"/>
        <v>0.45520442962414964</v>
      </c>
      <c r="B164">
        <f t="shared" ca="1" si="33"/>
        <v>1</v>
      </c>
      <c r="C164" s="30">
        <f t="shared" ca="1" si="36"/>
        <v>1</v>
      </c>
      <c r="J164" t="s">
        <v>108</v>
      </c>
      <c r="K164">
        <f ca="1">VAR(A123:A166)</f>
        <v>2.8234633193524634</v>
      </c>
    </row>
    <row r="165" spans="1:11" x14ac:dyDescent="0.25">
      <c r="A165">
        <f t="shared" ca="1" si="35"/>
        <v>1.3115150765004402</v>
      </c>
      <c r="B165">
        <f t="shared" ca="1" si="33"/>
        <v>3</v>
      </c>
      <c r="C165" s="30">
        <f t="shared" ca="1" si="36"/>
        <v>2</v>
      </c>
    </row>
    <row r="166" spans="1:11" x14ac:dyDescent="0.25">
      <c r="A166">
        <f t="shared" ca="1" si="35"/>
        <v>0.13756412420788319</v>
      </c>
      <c r="B166">
        <f t="shared" ca="1" si="33"/>
        <v>1</v>
      </c>
      <c r="C166" s="30">
        <f t="shared" ca="1" si="3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workbookViewId="0">
      <selection activeCell="O22" sqref="O22"/>
    </sheetView>
  </sheetViews>
  <sheetFormatPr defaultRowHeight="15" x14ac:dyDescent="0.25"/>
  <cols>
    <col min="1" max="9" width="9.140625" style="15"/>
    <col min="10" max="10" width="12.28515625" style="15" customWidth="1"/>
    <col min="11" max="11" width="12" style="15" customWidth="1"/>
    <col min="12" max="12" width="12.7109375" style="15" customWidth="1"/>
    <col min="13" max="13" width="13.42578125" style="15" customWidth="1"/>
    <col min="14" max="14" width="10.5703125" style="15" customWidth="1"/>
    <col min="15" max="15" width="28.140625" style="15" customWidth="1"/>
    <col min="16" max="16" width="11.42578125" style="15" customWidth="1"/>
    <col min="17" max="17" width="20.5703125" style="15" customWidth="1"/>
    <col min="18" max="18" width="28.5703125" style="15" customWidth="1"/>
    <col min="19" max="20" width="27.140625" style="15" customWidth="1"/>
    <col min="21" max="21" width="20.140625" style="15" customWidth="1"/>
    <col min="22" max="23" width="17" style="15" customWidth="1"/>
    <col min="24" max="24" width="19.85546875" style="15" customWidth="1"/>
    <col min="25" max="16384" width="9.140625" style="15"/>
  </cols>
  <sheetData>
    <row r="1" spans="1:23" x14ac:dyDescent="0.25">
      <c r="A1" s="15" t="s">
        <v>2</v>
      </c>
      <c r="B1" s="15" t="s">
        <v>0</v>
      </c>
      <c r="C1" s="15" t="s">
        <v>3</v>
      </c>
      <c r="F1" s="15" t="s">
        <v>1</v>
      </c>
      <c r="G1" s="15" t="s">
        <v>5</v>
      </c>
    </row>
    <row r="2" spans="1:23" x14ac:dyDescent="0.25">
      <c r="A2" s="15">
        <v>1</v>
      </c>
      <c r="B2" s="15">
        <f ca="1">RAND()</f>
        <v>0.4857650918427785</v>
      </c>
      <c r="C2" s="15">
        <f ca="1">VLOOKUP(B2,$I$4:$K$14,1,1)</f>
        <v>0.4</v>
      </c>
      <c r="F2" s="15">
        <f ca="1">1*(B2-0.5)^2+0.1</f>
        <v>0.10020263261024454</v>
      </c>
      <c r="G2" s="15">
        <f ca="1">VLOOKUP(F2,$R$4:$T$14,1,1)</f>
        <v>0.1</v>
      </c>
    </row>
    <row r="3" spans="1:23" x14ac:dyDescent="0.25">
      <c r="A3" s="15">
        <v>2</v>
      </c>
      <c r="B3" s="15">
        <f t="shared" ref="B3:B31" ca="1" si="0">RAND()</f>
        <v>0.46958303402893986</v>
      </c>
      <c r="C3" s="15">
        <f t="shared" ref="C3:C31" ca="1" si="1">VLOOKUP(B3,$I$4:$K$14,1,1)</f>
        <v>0.4</v>
      </c>
      <c r="F3" s="15">
        <f t="shared" ref="F3:F31" ca="1" si="2">1*(B3-0.5)^2+0.1</f>
        <v>0.10092519181888464</v>
      </c>
      <c r="G3" s="15">
        <f t="shared" ref="G3:G31" ca="1" si="3">VLOOKUP(F3,$R$4:$T$14,1,1)</f>
        <v>0.1</v>
      </c>
      <c r="I3" s="15" t="s">
        <v>4</v>
      </c>
      <c r="K3" s="15" t="s">
        <v>0</v>
      </c>
      <c r="L3" s="15" t="s">
        <v>7</v>
      </c>
      <c r="M3" s="15" t="s">
        <v>8</v>
      </c>
      <c r="R3" s="15" t="s">
        <v>4</v>
      </c>
      <c r="T3" s="15" t="s">
        <v>1</v>
      </c>
      <c r="U3" s="15" t="s">
        <v>9</v>
      </c>
      <c r="V3" s="15" t="s">
        <v>10</v>
      </c>
    </row>
    <row r="4" spans="1:23" x14ac:dyDescent="0.25">
      <c r="A4" s="15">
        <v>3</v>
      </c>
      <c r="B4" s="15">
        <f t="shared" ca="1" si="0"/>
        <v>0.40145961158035792</v>
      </c>
      <c r="C4" s="15">
        <f t="shared" ca="1" si="1"/>
        <v>0.4</v>
      </c>
      <c r="F4" s="15">
        <f t="shared" ca="1" si="2"/>
        <v>0.10971020814989393</v>
      </c>
      <c r="G4" s="15">
        <f t="shared" ca="1" si="3"/>
        <v>0.1</v>
      </c>
      <c r="I4" s="16">
        <v>0</v>
      </c>
      <c r="J4" s="16">
        <f ca="1">+J5</f>
        <v>4</v>
      </c>
      <c r="K4" s="16">
        <f ca="1">+K5</f>
        <v>4</v>
      </c>
      <c r="L4" s="17">
        <f ca="1">+K4/$K$15</f>
        <v>0.13333333333333333</v>
      </c>
      <c r="R4" s="15">
        <v>0</v>
      </c>
      <c r="S4" s="15">
        <f ca="1">+S5</f>
        <v>0</v>
      </c>
      <c r="T4" s="15">
        <f ca="1">+T5</f>
        <v>0</v>
      </c>
      <c r="U4" s="17">
        <f ca="1">+T4/$K$15</f>
        <v>0</v>
      </c>
    </row>
    <row r="5" spans="1:23" x14ac:dyDescent="0.25">
      <c r="A5" s="15">
        <v>4</v>
      </c>
      <c r="B5" s="15">
        <f t="shared" ca="1" si="0"/>
        <v>0.52159161458805814</v>
      </c>
      <c r="C5" s="15">
        <f t="shared" ca="1" si="1"/>
        <v>0.5</v>
      </c>
      <c r="F5" s="15">
        <f t="shared" ca="1" si="2"/>
        <v>0.10046619782051926</v>
      </c>
      <c r="G5" s="15">
        <f t="shared" ca="1" si="3"/>
        <v>0.1</v>
      </c>
      <c r="I5" s="15">
        <v>0.1</v>
      </c>
      <c r="J5" s="15">
        <f t="shared" ref="J5:J14" ca="1" si="4">COUNTIF($B$2:$B$31,"&lt;"&amp;I5)</f>
        <v>4</v>
      </c>
      <c r="K5" s="15">
        <f ca="1">+J5</f>
        <v>4</v>
      </c>
      <c r="L5" s="18">
        <f t="shared" ref="L5:L14" ca="1" si="5">+K5/$K$15</f>
        <v>0.13333333333333333</v>
      </c>
      <c r="M5" s="15">
        <f ca="1">LOG(L5+0.00000001,2)</f>
        <v>-2.906890487406395</v>
      </c>
      <c r="R5" s="15">
        <v>0.1</v>
      </c>
      <c r="S5" s="15">
        <f t="shared" ref="S5:S14" ca="1" si="6">COUNTIF($F$2:$F$31,"&lt;"&amp;R5)</f>
        <v>0</v>
      </c>
      <c r="T5" s="15">
        <f ca="1">+S5</f>
        <v>0</v>
      </c>
      <c r="U5" s="18">
        <f ca="1">+T5/$T$15</f>
        <v>0</v>
      </c>
      <c r="V5" s="15">
        <f ca="1">LOG(U5+0.00000001,2)</f>
        <v>-26.575424759098901</v>
      </c>
    </row>
    <row r="6" spans="1:23" x14ac:dyDescent="0.25">
      <c r="A6" s="15">
        <v>5</v>
      </c>
      <c r="B6" s="15">
        <f t="shared" ca="1" si="0"/>
        <v>0.74146551117976545</v>
      </c>
      <c r="C6" s="15">
        <f t="shared" ca="1" si="1"/>
        <v>0.7</v>
      </c>
      <c r="F6" s="15">
        <f t="shared" ca="1" si="2"/>
        <v>0.15830559308930545</v>
      </c>
      <c r="G6" s="15">
        <f t="shared" ca="1" si="3"/>
        <v>0.1</v>
      </c>
      <c r="I6" s="15">
        <f>+I5+0.1</f>
        <v>0.2</v>
      </c>
      <c r="J6" s="15">
        <f t="shared" ca="1" si="4"/>
        <v>10</v>
      </c>
      <c r="K6" s="15">
        <f ca="1">+J6-J5</f>
        <v>6</v>
      </c>
      <c r="L6" s="18">
        <f t="shared" ca="1" si="5"/>
        <v>0.2</v>
      </c>
      <c r="M6" s="15">
        <f t="shared" ref="M6:M14" ca="1" si="7">LOG(L6+0.00000001,2)</f>
        <v>-2.3219280227526125</v>
      </c>
      <c r="R6" s="15">
        <f>+R5+0.1</f>
        <v>0.2</v>
      </c>
      <c r="S6" s="15">
        <f t="shared" ca="1" si="6"/>
        <v>18</v>
      </c>
      <c r="T6" s="15">
        <f ca="1">+S6-S5</f>
        <v>18</v>
      </c>
      <c r="U6" s="18">
        <f t="shared" ref="U6:U14" ca="1" si="8">+T6/$T$15</f>
        <v>0.6</v>
      </c>
      <c r="V6" s="15">
        <f t="shared" ref="V6:V14" ca="1" si="9">LOG(U6+0.00000001,2)</f>
        <v>-0.73696557012128894</v>
      </c>
    </row>
    <row r="7" spans="1:23" x14ac:dyDescent="0.25">
      <c r="A7" s="15">
        <v>6</v>
      </c>
      <c r="B7" s="15">
        <f t="shared" ca="1" si="0"/>
        <v>0.62427275296140394</v>
      </c>
      <c r="C7" s="15">
        <f t="shared" ca="1" si="1"/>
        <v>0.6</v>
      </c>
      <c r="F7" s="15">
        <f t="shared" ca="1" si="2"/>
        <v>0.11544371712860614</v>
      </c>
      <c r="G7" s="15">
        <f t="shared" ca="1" si="3"/>
        <v>0.1</v>
      </c>
      <c r="I7" s="15">
        <f t="shared" ref="I7:I14" si="10">+I6+0.1</f>
        <v>0.30000000000000004</v>
      </c>
      <c r="J7" s="15">
        <f t="shared" ca="1" si="4"/>
        <v>11</v>
      </c>
      <c r="K7" s="15">
        <f t="shared" ref="K7:K14" ca="1" si="11">+J7-J6</f>
        <v>1</v>
      </c>
      <c r="L7" s="18">
        <f t="shared" ca="1" si="5"/>
        <v>3.3333333333333333E-2</v>
      </c>
      <c r="M7" s="15">
        <f t="shared" ca="1" si="7"/>
        <v>-4.906890162800071</v>
      </c>
      <c r="P7" s="28"/>
      <c r="R7" s="15">
        <f t="shared" ref="R7:R14" si="12">+R6+0.1</f>
        <v>0.30000000000000004</v>
      </c>
      <c r="S7" s="15">
        <f t="shared" ca="1" si="6"/>
        <v>27</v>
      </c>
      <c r="T7" s="15">
        <f t="shared" ref="T7:T14" ca="1" si="13">+S7-S6</f>
        <v>9</v>
      </c>
      <c r="U7" s="18">
        <f t="shared" ca="1" si="8"/>
        <v>0.3</v>
      </c>
      <c r="V7" s="15">
        <f t="shared" ca="1" si="9"/>
        <v>-1.7369655460763724</v>
      </c>
    </row>
    <row r="8" spans="1:23" x14ac:dyDescent="0.25">
      <c r="A8" s="15">
        <v>7</v>
      </c>
      <c r="B8" s="15">
        <f t="shared" ca="1" si="0"/>
        <v>0.69092112296486108</v>
      </c>
      <c r="C8" s="15">
        <f t="shared" ca="1" si="1"/>
        <v>0.6</v>
      </c>
      <c r="F8" s="15">
        <f t="shared" ca="1" si="2"/>
        <v>0.1364508751941636</v>
      </c>
      <c r="G8" s="15">
        <f t="shared" ca="1" si="3"/>
        <v>0.1</v>
      </c>
      <c r="I8" s="15">
        <f t="shared" si="10"/>
        <v>0.4</v>
      </c>
      <c r="J8" s="15">
        <f t="shared" ca="1" si="4"/>
        <v>12</v>
      </c>
      <c r="K8" s="15">
        <f t="shared" ca="1" si="11"/>
        <v>1</v>
      </c>
      <c r="L8" s="18">
        <f t="shared" ca="1" si="5"/>
        <v>3.3333333333333333E-2</v>
      </c>
      <c r="M8" s="15">
        <f t="shared" ca="1" si="7"/>
        <v>-4.906890162800071</v>
      </c>
      <c r="P8" s="28"/>
      <c r="R8" s="15">
        <f t="shared" si="12"/>
        <v>0.4</v>
      </c>
      <c r="S8" s="15">
        <f t="shared" ca="1" si="6"/>
        <v>30</v>
      </c>
      <c r="T8" s="15">
        <f t="shared" ca="1" si="13"/>
        <v>3</v>
      </c>
      <c r="U8" s="18">
        <f t="shared" ca="1" si="8"/>
        <v>0.1</v>
      </c>
      <c r="V8" s="15">
        <f t="shared" ca="1" si="9"/>
        <v>-3.3219279506178654</v>
      </c>
    </row>
    <row r="9" spans="1:23" x14ac:dyDescent="0.25">
      <c r="A9" s="15">
        <v>8</v>
      </c>
      <c r="B9" s="15">
        <f t="shared" ca="1" si="0"/>
        <v>0.40739364735247008</v>
      </c>
      <c r="C9" s="15">
        <f t="shared" ca="1" si="1"/>
        <v>0.4</v>
      </c>
      <c r="F9" s="15">
        <f t="shared" ca="1" si="2"/>
        <v>0.10857593655067868</v>
      </c>
      <c r="G9" s="15">
        <f t="shared" ca="1" si="3"/>
        <v>0.1</v>
      </c>
      <c r="I9" s="15">
        <f t="shared" si="10"/>
        <v>0.5</v>
      </c>
      <c r="J9" s="15">
        <f t="shared" ca="1" si="4"/>
        <v>17</v>
      </c>
      <c r="K9" s="15">
        <f t="shared" ca="1" si="11"/>
        <v>5</v>
      </c>
      <c r="L9" s="18">
        <f t="shared" ca="1" si="5"/>
        <v>0.16666666666666666</v>
      </c>
      <c r="M9" s="15">
        <f t="shared" ca="1" si="7"/>
        <v>-2.5849624141594565</v>
      </c>
      <c r="Q9" s="28"/>
      <c r="R9" s="15">
        <f t="shared" si="12"/>
        <v>0.5</v>
      </c>
      <c r="S9" s="15">
        <f t="shared" ca="1" si="6"/>
        <v>30</v>
      </c>
      <c r="T9" s="15">
        <f t="shared" ca="1" si="13"/>
        <v>0</v>
      </c>
      <c r="U9" s="18">
        <f t="shared" ca="1" si="8"/>
        <v>0</v>
      </c>
      <c r="V9" s="15">
        <f t="shared" ca="1" si="9"/>
        <v>-26.575424759098901</v>
      </c>
    </row>
    <row r="10" spans="1:23" x14ac:dyDescent="0.25">
      <c r="A10" s="15">
        <v>9</v>
      </c>
      <c r="B10" s="15">
        <f t="shared" ca="1" si="0"/>
        <v>1.3560867554281097E-2</v>
      </c>
      <c r="C10" s="15">
        <f t="shared" ca="1" si="1"/>
        <v>0</v>
      </c>
      <c r="F10" s="15">
        <f t="shared" ca="1" si="2"/>
        <v>0.33662302957454365</v>
      </c>
      <c r="G10" s="15">
        <f t="shared" ca="1" si="3"/>
        <v>0.30000000000000004</v>
      </c>
      <c r="I10" s="15">
        <f t="shared" si="10"/>
        <v>0.6</v>
      </c>
      <c r="J10" s="15">
        <f t="shared" ca="1" si="4"/>
        <v>18</v>
      </c>
      <c r="K10" s="15">
        <f t="shared" ca="1" si="11"/>
        <v>1</v>
      </c>
      <c r="L10" s="18">
        <f t="shared" ca="1" si="5"/>
        <v>3.3333333333333333E-2</v>
      </c>
      <c r="M10" s="15">
        <f t="shared" ca="1" si="7"/>
        <v>-4.906890162800071</v>
      </c>
      <c r="P10" s="28"/>
      <c r="R10" s="15">
        <f t="shared" si="12"/>
        <v>0.6</v>
      </c>
      <c r="S10" s="15">
        <f t="shared" ca="1" si="6"/>
        <v>30</v>
      </c>
      <c r="T10" s="15">
        <f t="shared" ca="1" si="13"/>
        <v>0</v>
      </c>
      <c r="U10" s="18">
        <f t="shared" ca="1" si="8"/>
        <v>0</v>
      </c>
      <c r="V10" s="15">
        <f t="shared" ca="1" si="9"/>
        <v>-26.575424759098901</v>
      </c>
    </row>
    <row r="11" spans="1:23" x14ac:dyDescent="0.25">
      <c r="A11" s="15">
        <v>10</v>
      </c>
      <c r="B11" s="15">
        <f t="shared" ca="1" si="0"/>
        <v>0.73684285153465934</v>
      </c>
      <c r="C11" s="15">
        <f t="shared" ca="1" si="1"/>
        <v>0.7</v>
      </c>
      <c r="F11" s="15">
        <f t="shared" ca="1" si="2"/>
        <v>0.15609453632306869</v>
      </c>
      <c r="G11" s="15">
        <f t="shared" ca="1" si="3"/>
        <v>0.1</v>
      </c>
      <c r="I11" s="15">
        <f t="shared" si="10"/>
        <v>0.7</v>
      </c>
      <c r="J11" s="15">
        <f t="shared" ca="1" si="4"/>
        <v>22</v>
      </c>
      <c r="K11" s="15">
        <f t="shared" ca="1" si="11"/>
        <v>4</v>
      </c>
      <c r="L11" s="18">
        <f t="shared" ca="1" si="5"/>
        <v>0.13333333333333333</v>
      </c>
      <c r="M11" s="15">
        <f t="shared" ca="1" si="7"/>
        <v>-2.906890487406395</v>
      </c>
      <c r="R11" s="15">
        <f t="shared" si="12"/>
        <v>0.7</v>
      </c>
      <c r="S11" s="15">
        <f t="shared" ca="1" si="6"/>
        <v>30</v>
      </c>
      <c r="T11" s="15">
        <f t="shared" ca="1" si="13"/>
        <v>0</v>
      </c>
      <c r="U11" s="18">
        <f t="shared" ca="1" si="8"/>
        <v>0</v>
      </c>
      <c r="V11" s="15">
        <f t="shared" ca="1" si="9"/>
        <v>-26.575424759098901</v>
      </c>
    </row>
    <row r="12" spans="1:23" x14ac:dyDescent="0.25">
      <c r="A12" s="15">
        <v>11</v>
      </c>
      <c r="B12" s="15">
        <f t="shared" ca="1" si="0"/>
        <v>0.15332257332053478</v>
      </c>
      <c r="C12" s="15">
        <f t="shared" ca="1" si="1"/>
        <v>0.1</v>
      </c>
      <c r="F12" s="15">
        <f t="shared" ca="1" si="2"/>
        <v>0.22018523816909599</v>
      </c>
      <c r="G12" s="15">
        <f t="shared" ca="1" si="3"/>
        <v>0.2</v>
      </c>
      <c r="I12" s="15">
        <f t="shared" si="10"/>
        <v>0.79999999999999993</v>
      </c>
      <c r="J12" s="15">
        <f t="shared" ca="1" si="4"/>
        <v>26</v>
      </c>
      <c r="K12" s="15">
        <f t="shared" ca="1" si="11"/>
        <v>4</v>
      </c>
      <c r="L12" s="18">
        <f t="shared" ca="1" si="5"/>
        <v>0.13333333333333333</v>
      </c>
      <c r="M12" s="15">
        <f t="shared" ca="1" si="7"/>
        <v>-2.906890487406395</v>
      </c>
      <c r="P12" s="28"/>
      <c r="R12" s="15">
        <f t="shared" si="12"/>
        <v>0.79999999999999993</v>
      </c>
      <c r="S12" s="15">
        <f t="shared" ca="1" si="6"/>
        <v>30</v>
      </c>
      <c r="T12" s="15">
        <f t="shared" ca="1" si="13"/>
        <v>0</v>
      </c>
      <c r="U12" s="18">
        <f t="shared" ca="1" si="8"/>
        <v>0</v>
      </c>
      <c r="V12" s="15">
        <f t="shared" ca="1" si="9"/>
        <v>-26.575424759098901</v>
      </c>
    </row>
    <row r="13" spans="1:23" x14ac:dyDescent="0.25">
      <c r="A13" s="15">
        <v>12</v>
      </c>
      <c r="B13" s="15">
        <f t="shared" ca="1" si="0"/>
        <v>0.1638482866332861</v>
      </c>
      <c r="C13" s="15">
        <f t="shared" ca="1" si="1"/>
        <v>0.1</v>
      </c>
      <c r="F13" s="15">
        <f t="shared" ca="1" si="2"/>
        <v>0.2129979743993774</v>
      </c>
      <c r="G13" s="15">
        <f t="shared" ca="1" si="3"/>
        <v>0.2</v>
      </c>
      <c r="I13" s="15">
        <f t="shared" si="10"/>
        <v>0.89999999999999991</v>
      </c>
      <c r="J13" s="15">
        <f t="shared" ca="1" si="4"/>
        <v>29</v>
      </c>
      <c r="K13" s="15">
        <f t="shared" ca="1" si="11"/>
        <v>3</v>
      </c>
      <c r="L13" s="18">
        <f t="shared" ca="1" si="5"/>
        <v>0.1</v>
      </c>
      <c r="M13" s="15">
        <f t="shared" ca="1" si="7"/>
        <v>-3.3219279506178654</v>
      </c>
      <c r="P13" s="28"/>
      <c r="R13" s="15">
        <f t="shared" si="12"/>
        <v>0.89999999999999991</v>
      </c>
      <c r="S13" s="15">
        <f t="shared" ca="1" si="6"/>
        <v>30</v>
      </c>
      <c r="T13" s="15">
        <f t="shared" ca="1" si="13"/>
        <v>0</v>
      </c>
      <c r="U13" s="18">
        <f t="shared" ca="1" si="8"/>
        <v>0</v>
      </c>
      <c r="V13" s="15">
        <f t="shared" ca="1" si="9"/>
        <v>-26.575424759098901</v>
      </c>
    </row>
    <row r="14" spans="1:23" x14ac:dyDescent="0.25">
      <c r="A14" s="15">
        <v>13</v>
      </c>
      <c r="B14" s="15">
        <f t="shared" ca="1" si="0"/>
        <v>0.1696143984832913</v>
      </c>
      <c r="C14" s="15">
        <f t="shared" ca="1" si="1"/>
        <v>0.1</v>
      </c>
      <c r="F14" s="15">
        <f t="shared" ca="1" si="2"/>
        <v>0.20915464568955744</v>
      </c>
      <c r="G14" s="15">
        <f t="shared" ca="1" si="3"/>
        <v>0.2</v>
      </c>
      <c r="I14" s="15">
        <f t="shared" si="10"/>
        <v>0.99999999999999989</v>
      </c>
      <c r="J14" s="15">
        <f t="shared" ca="1" si="4"/>
        <v>30</v>
      </c>
      <c r="K14" s="15">
        <f t="shared" ca="1" si="11"/>
        <v>1</v>
      </c>
      <c r="L14" s="18">
        <f t="shared" ca="1" si="5"/>
        <v>3.3333333333333333E-2</v>
      </c>
      <c r="M14" s="15">
        <f t="shared" ca="1" si="7"/>
        <v>-4.906890162800071</v>
      </c>
      <c r="P14" s="28"/>
      <c r="R14" s="15">
        <f t="shared" si="12"/>
        <v>0.99999999999999989</v>
      </c>
      <c r="S14" s="15">
        <f t="shared" ca="1" si="6"/>
        <v>30</v>
      </c>
      <c r="T14" s="15">
        <f t="shared" ca="1" si="13"/>
        <v>0</v>
      </c>
      <c r="U14" s="18">
        <f t="shared" ca="1" si="8"/>
        <v>0</v>
      </c>
      <c r="V14" s="15">
        <f t="shared" ca="1" si="9"/>
        <v>-26.575424759098901</v>
      </c>
    </row>
    <row r="15" spans="1:23" x14ac:dyDescent="0.25">
      <c r="A15" s="15">
        <v>14</v>
      </c>
      <c r="B15" s="15">
        <f t="shared" ca="1" si="0"/>
        <v>0.45311946249162793</v>
      </c>
      <c r="C15" s="15">
        <f t="shared" ca="1" si="1"/>
        <v>0.4</v>
      </c>
      <c r="F15" s="15">
        <f t="shared" ca="1" si="2"/>
        <v>0.10219778479707389</v>
      </c>
      <c r="G15" s="15">
        <f t="shared" ca="1" si="3"/>
        <v>0.1</v>
      </c>
      <c r="K15" s="15">
        <f ca="1">SUM(K5:K14)</f>
        <v>30</v>
      </c>
      <c r="L15" s="19">
        <f ca="1">SUM(L5:L14)</f>
        <v>0.99999999999999989</v>
      </c>
      <c r="T15" s="15">
        <f ca="1">SUM(T5:T14)</f>
        <v>30</v>
      </c>
      <c r="U15" s="19">
        <f ca="1">SUM(U5:U14)</f>
        <v>0.99999999999999989</v>
      </c>
    </row>
    <row r="16" spans="1:23" x14ac:dyDescent="0.25">
      <c r="A16" s="15">
        <v>15</v>
      </c>
      <c r="B16" s="15">
        <f t="shared" ca="1" si="0"/>
        <v>0.19035365690842243</v>
      </c>
      <c r="C16" s="15">
        <f t="shared" ca="1" si="1"/>
        <v>0.1</v>
      </c>
      <c r="F16" s="15">
        <f t="shared" ca="1" si="2"/>
        <v>0.19588085778998698</v>
      </c>
      <c r="G16" s="15">
        <f t="shared" ca="1" si="3"/>
        <v>0.1</v>
      </c>
      <c r="L16" s="15" t="s">
        <v>6</v>
      </c>
      <c r="M16" s="20">
        <f ca="1">-SUMPRODUCT(L5:L14,M5:M14)</f>
        <v>3.0444136853081192</v>
      </c>
      <c r="N16" s="15" t="s">
        <v>19</v>
      </c>
      <c r="U16" s="15" t="s">
        <v>11</v>
      </c>
      <c r="V16" s="20">
        <f ca="1">-SUMPRODUCT(U5:U14,V5:V14)</f>
        <v>1.2954618009574714</v>
      </c>
      <c r="W16" s="15" t="s">
        <v>19</v>
      </c>
    </row>
    <row r="17" spans="1:25" x14ac:dyDescent="0.25">
      <c r="A17" s="15">
        <v>16</v>
      </c>
      <c r="B17" s="15">
        <f t="shared" ca="1" si="0"/>
        <v>0.78776398375809775</v>
      </c>
      <c r="C17" s="15">
        <f t="shared" ca="1" si="1"/>
        <v>0.7</v>
      </c>
      <c r="F17" s="15">
        <f t="shared" ca="1" si="2"/>
        <v>0.18280811034833075</v>
      </c>
      <c r="G17" s="15">
        <f t="shared" ca="1" si="3"/>
        <v>0.1</v>
      </c>
      <c r="L17" s="15" t="s">
        <v>46</v>
      </c>
      <c r="M17" s="20">
        <f ca="1">STDEV(B2:B31)</f>
        <v>0.29443344637688007</v>
      </c>
      <c r="U17" s="15" t="s">
        <v>47</v>
      </c>
      <c r="V17" s="20">
        <f ca="1">STDEV(F2:F31)</f>
        <v>7.2917920487242771E-2</v>
      </c>
    </row>
    <row r="18" spans="1:25" x14ac:dyDescent="0.25">
      <c r="A18" s="15">
        <v>17</v>
      </c>
      <c r="B18" s="15">
        <f t="shared" ca="1" si="0"/>
        <v>0.95969792128185527</v>
      </c>
      <c r="C18" s="15">
        <f t="shared" ca="1" si="1"/>
        <v>0.89999999999999991</v>
      </c>
      <c r="F18" s="15">
        <f t="shared" ca="1" si="2"/>
        <v>0.31132217883085878</v>
      </c>
      <c r="G18" s="15">
        <f t="shared" ca="1" si="3"/>
        <v>0.30000000000000004</v>
      </c>
    </row>
    <row r="19" spans="1:25" x14ac:dyDescent="0.25">
      <c r="A19" s="15">
        <v>18</v>
      </c>
      <c r="B19" s="15">
        <f t="shared" ca="1" si="0"/>
        <v>0.25679927956832271</v>
      </c>
      <c r="C19" s="15">
        <f t="shared" ca="1" si="1"/>
        <v>0.2</v>
      </c>
      <c r="F19" s="15">
        <f t="shared" ca="1" si="2"/>
        <v>0.15914659041848686</v>
      </c>
      <c r="G19" s="15">
        <f t="shared" ca="1" si="3"/>
        <v>0.1</v>
      </c>
      <c r="J19" s="15" t="s">
        <v>12</v>
      </c>
      <c r="Q19" s="21"/>
      <c r="V19" s="22" t="s">
        <v>38</v>
      </c>
    </row>
    <row r="20" spans="1:25" x14ac:dyDescent="0.25">
      <c r="A20" s="15">
        <v>19</v>
      </c>
      <c r="B20" s="15">
        <f t="shared" ca="1" si="0"/>
        <v>0.77642948474534412</v>
      </c>
      <c r="C20" s="15">
        <f t="shared" ca="1" si="1"/>
        <v>0.7</v>
      </c>
      <c r="F20" s="15">
        <f t="shared" ca="1" si="2"/>
        <v>0.17641326003657642</v>
      </c>
      <c r="G20" s="15">
        <f t="shared" ca="1" si="3"/>
        <v>0.1</v>
      </c>
      <c r="Q20" s="15" t="s">
        <v>42</v>
      </c>
      <c r="R20" s="23" t="s">
        <v>20</v>
      </c>
      <c r="S20" s="24"/>
      <c r="T20" s="25">
        <f ca="1">-SUMPRODUCT(R29:R128,U29:U128)</f>
        <v>2.8786608976019856</v>
      </c>
      <c r="U20" s="24" t="s">
        <v>19</v>
      </c>
    </row>
    <row r="21" spans="1:25" x14ac:dyDescent="0.25">
      <c r="A21" s="15">
        <v>20</v>
      </c>
      <c r="B21" s="15">
        <f t="shared" ca="1" si="0"/>
        <v>0.12214358708428674</v>
      </c>
      <c r="C21" s="15">
        <f t="shared" ca="1" si="1"/>
        <v>0.1</v>
      </c>
      <c r="F21" s="15">
        <f t="shared" ca="1" si="2"/>
        <v>0.24277546878153</v>
      </c>
      <c r="G21" s="15">
        <f t="shared" ca="1" si="3"/>
        <v>0.2</v>
      </c>
      <c r="L21" s="26"/>
      <c r="M21" s="26"/>
      <c r="N21" s="26"/>
      <c r="O21" s="26"/>
      <c r="P21" s="26"/>
      <c r="Q21" s="26" t="s">
        <v>43</v>
      </c>
      <c r="R21" s="24" t="s">
        <v>36</v>
      </c>
      <c r="S21" s="24"/>
      <c r="T21" s="25">
        <f ca="1">-SUMPRODUCT(R29:R128,V29:V128)</f>
        <v>1.9204553304882899</v>
      </c>
      <c r="U21" s="24" t="s">
        <v>19</v>
      </c>
      <c r="V21" s="27">
        <f ca="1">+T21/M16</f>
        <v>0.63081286874911824</v>
      </c>
      <c r="W21" s="15" t="s">
        <v>40</v>
      </c>
    </row>
    <row r="22" spans="1:25" x14ac:dyDescent="0.25">
      <c r="A22" s="15">
        <v>21</v>
      </c>
      <c r="B22" s="15">
        <f t="shared" ca="1" si="0"/>
        <v>9.0373665815511428E-2</v>
      </c>
      <c r="C22" s="15">
        <f t="shared" ca="1" si="1"/>
        <v>0</v>
      </c>
      <c r="F22" s="15">
        <f t="shared" ca="1" si="2"/>
        <v>0.26779373365742232</v>
      </c>
      <c r="G22" s="15">
        <f t="shared" ca="1" si="3"/>
        <v>0.2</v>
      </c>
      <c r="J22" s="15" t="s">
        <v>45</v>
      </c>
      <c r="K22" s="26">
        <f ca="1">CORREL(B2:B31,F2:F31)</f>
        <v>-0.35931547147337622</v>
      </c>
      <c r="Q22" s="26" t="s">
        <v>43</v>
      </c>
      <c r="R22" s="24" t="s">
        <v>21</v>
      </c>
      <c r="S22" s="24"/>
      <c r="T22" s="25">
        <f ca="1">-SUMPRODUCT(R29:R128,W29:W128)</f>
        <v>0.22184536871964755</v>
      </c>
      <c r="U22" s="24" t="s">
        <v>19</v>
      </c>
      <c r="V22" s="27">
        <f ca="1">+T22/V16</f>
        <v>0.17124809743960215</v>
      </c>
      <c r="W22" s="15" t="s">
        <v>41</v>
      </c>
    </row>
    <row r="23" spans="1:25" x14ac:dyDescent="0.25">
      <c r="A23" s="15">
        <v>22</v>
      </c>
      <c r="B23" s="15">
        <f t="shared" ca="1" si="0"/>
        <v>0.60902506292485492</v>
      </c>
      <c r="C23" s="15">
        <f t="shared" ca="1" si="1"/>
        <v>0.6</v>
      </c>
      <c r="F23" s="15">
        <f t="shared" ca="1" si="2"/>
        <v>0.11188646434576859</v>
      </c>
      <c r="G23" s="15">
        <f t="shared" ca="1" si="3"/>
        <v>0.1</v>
      </c>
      <c r="Q23" s="26" t="s">
        <v>18</v>
      </c>
      <c r="R23" s="24" t="s">
        <v>44</v>
      </c>
      <c r="S23" s="24"/>
      <c r="T23" s="25">
        <f ca="1">SUMPRODUCT(R29:R128,Y29:Y128)</f>
        <v>0.7363310156937567</v>
      </c>
      <c r="U23" s="24" t="s">
        <v>19</v>
      </c>
      <c r="V23" s="27">
        <f ca="1">+T23/V16</f>
        <v>0.56839268834444745</v>
      </c>
      <c r="W23" s="15" t="s">
        <v>39</v>
      </c>
    </row>
    <row r="24" spans="1:25" x14ac:dyDescent="0.25">
      <c r="A24" s="15">
        <v>23</v>
      </c>
      <c r="B24" s="15">
        <f t="shared" ca="1" si="0"/>
        <v>0.80775076801392265</v>
      </c>
      <c r="C24" s="15">
        <f t="shared" ca="1" si="1"/>
        <v>0.79999999999999993</v>
      </c>
      <c r="F24" s="15">
        <f t="shared" ca="1" si="2"/>
        <v>0.19471053521315923</v>
      </c>
      <c r="G24" s="15">
        <f t="shared" ca="1" si="3"/>
        <v>0.1</v>
      </c>
      <c r="Q24" s="15" t="s">
        <v>48</v>
      </c>
      <c r="R24" s="24" t="s">
        <v>49</v>
      </c>
      <c r="S24" s="24"/>
      <c r="T24" s="25">
        <f ca="1">+V16-T22</f>
        <v>1.0736164322378239</v>
      </c>
      <c r="U24" s="24" t="s">
        <v>19</v>
      </c>
      <c r="V24" s="27">
        <f ca="1">+T24/V16</f>
        <v>0.82875190256039788</v>
      </c>
      <c r="W24" s="15" t="s">
        <v>50</v>
      </c>
    </row>
    <row r="25" spans="1:25" x14ac:dyDescent="0.25">
      <c r="A25" s="15">
        <v>24</v>
      </c>
      <c r="B25" s="15">
        <f t="shared" ca="1" si="0"/>
        <v>0.88231263002625404</v>
      </c>
      <c r="C25" s="15">
        <f t="shared" ca="1" si="1"/>
        <v>0.79999999999999993</v>
      </c>
      <c r="F25" s="15">
        <f t="shared" ca="1" si="2"/>
        <v>0.2461629470775914</v>
      </c>
      <c r="G25" s="15">
        <f t="shared" ca="1" si="3"/>
        <v>0.2</v>
      </c>
    </row>
    <row r="26" spans="1:25" x14ac:dyDescent="0.25">
      <c r="A26" s="15">
        <v>25</v>
      </c>
      <c r="B26" s="15">
        <f t="shared" ca="1" si="0"/>
        <v>0.69210341855761859</v>
      </c>
      <c r="C26" s="15">
        <f t="shared" ca="1" si="1"/>
        <v>0.6</v>
      </c>
      <c r="F26" s="15">
        <f t="shared" ca="1" si="2"/>
        <v>0.1369037234215236</v>
      </c>
      <c r="G26" s="15">
        <f t="shared" ca="1" si="3"/>
        <v>0.1</v>
      </c>
    </row>
    <row r="27" spans="1:25" x14ac:dyDescent="0.25">
      <c r="A27" s="15">
        <v>26</v>
      </c>
      <c r="B27" s="15">
        <f t="shared" ca="1" si="0"/>
        <v>0.36945667980359909</v>
      </c>
      <c r="C27" s="15">
        <f t="shared" ca="1" si="1"/>
        <v>0.30000000000000004</v>
      </c>
      <c r="F27" s="15">
        <f t="shared" ca="1" si="2"/>
        <v>0.11704155844790007</v>
      </c>
      <c r="G27" s="15">
        <f t="shared" ca="1" si="3"/>
        <v>0.1</v>
      </c>
      <c r="P27" s="15" t="s">
        <v>25</v>
      </c>
      <c r="Q27" s="15" t="s">
        <v>26</v>
      </c>
      <c r="R27" s="15" t="s">
        <v>29</v>
      </c>
      <c r="S27" s="15" t="s">
        <v>31</v>
      </c>
      <c r="T27" s="15" t="s">
        <v>33</v>
      </c>
    </row>
    <row r="28" spans="1:25" x14ac:dyDescent="0.25">
      <c r="A28" s="15">
        <v>27</v>
      </c>
      <c r="B28" s="15">
        <f t="shared" ca="1" si="0"/>
        <v>1.0881653145071724E-2</v>
      </c>
      <c r="C28" s="15">
        <f t="shared" ca="1" si="1"/>
        <v>0</v>
      </c>
      <c r="F28" s="15">
        <f t="shared" ca="1" si="2"/>
        <v>0.33923675723009794</v>
      </c>
      <c r="G28" s="15">
        <f t="shared" ca="1" si="3"/>
        <v>0.30000000000000004</v>
      </c>
      <c r="K28" s="15" t="s">
        <v>13</v>
      </c>
      <c r="L28" s="26" t="s">
        <v>14</v>
      </c>
      <c r="M28" s="26" t="s">
        <v>15</v>
      </c>
      <c r="N28" s="26" t="s">
        <v>16</v>
      </c>
      <c r="O28" s="26" t="s">
        <v>30</v>
      </c>
      <c r="P28" s="21" t="s">
        <v>27</v>
      </c>
      <c r="Q28" s="21" t="s">
        <v>28</v>
      </c>
      <c r="R28" s="26" t="s">
        <v>35</v>
      </c>
      <c r="S28" s="26" t="s">
        <v>32</v>
      </c>
      <c r="T28" s="26" t="s">
        <v>34</v>
      </c>
      <c r="U28" s="26" t="s">
        <v>22</v>
      </c>
      <c r="V28" s="15" t="s">
        <v>37</v>
      </c>
      <c r="W28" s="15" t="s">
        <v>17</v>
      </c>
      <c r="X28" s="21" t="s">
        <v>23</v>
      </c>
      <c r="Y28" s="21" t="s">
        <v>24</v>
      </c>
    </row>
    <row r="29" spans="1:25" x14ac:dyDescent="0.25">
      <c r="A29" s="15">
        <v>28</v>
      </c>
      <c r="B29" s="15">
        <f t="shared" ca="1" si="0"/>
        <v>0.82582204754286404</v>
      </c>
      <c r="C29" s="15">
        <f t="shared" ca="1" si="1"/>
        <v>0.79999999999999993</v>
      </c>
      <c r="F29" s="15">
        <f t="shared" ca="1" si="2"/>
        <v>0.20616000666502438</v>
      </c>
      <c r="G29" s="15">
        <f t="shared" ca="1" si="3"/>
        <v>0.2</v>
      </c>
      <c r="K29" s="15">
        <v>0.1</v>
      </c>
      <c r="L29" s="15">
        <v>0.1</v>
      </c>
      <c r="M29" s="15">
        <f ca="1">COUNTIF($C$2:$C$31,K29)</f>
        <v>6</v>
      </c>
      <c r="N29" s="15">
        <f ca="1">COUNTIF($G$2:$G$31,L29)</f>
        <v>18</v>
      </c>
      <c r="O29" s="15">
        <f ca="1">COUNTIFS($C$2:$C$31,K29,$G$2:$G$31,L29)</f>
        <v>1</v>
      </c>
      <c r="P29" s="21">
        <f t="shared" ref="P29:P60" ca="1" si="14">+M29/$K$15</f>
        <v>0.2</v>
      </c>
      <c r="Q29" s="21">
        <f t="shared" ref="Q29:Q60" ca="1" si="15">+N29/$K$15</f>
        <v>0.6</v>
      </c>
      <c r="R29" s="26">
        <f t="shared" ref="R29:R60" ca="1" si="16">+O29/$K$15</f>
        <v>3.3333333333333333E-2</v>
      </c>
      <c r="S29" s="21">
        <f ca="1">R29/(Q29+0.000001)</f>
        <v>5.555546296311728E-2</v>
      </c>
      <c r="T29" s="21">
        <f ca="1">+R29/(P29+0.000001)</f>
        <v>0.16666583333749996</v>
      </c>
      <c r="U29" s="28">
        <f ca="1">LOG(R29+0.0000001,2)</f>
        <v>-4.9068862675298881</v>
      </c>
      <c r="V29" s="20">
        <f ca="1">+LOG(S29+0.000001,2)</f>
        <v>-4.1699014376117418</v>
      </c>
      <c r="W29" s="20">
        <f ca="1">+LOG(T29+0.000001,2)</f>
        <v>-2.5849610579907698</v>
      </c>
      <c r="X29" s="29">
        <f t="shared" ref="X29:X60" ca="1" si="17">+R29/((P29*Q29)+0.000001)</f>
        <v>0.27777546298225292</v>
      </c>
      <c r="Y29" s="20">
        <f ca="1">+LOG(X29+0.0000001,2)</f>
        <v>-1.8480084095890814</v>
      </c>
    </row>
    <row r="30" spans="1:25" x14ac:dyDescent="0.25">
      <c r="A30" s="15">
        <v>29</v>
      </c>
      <c r="B30" s="15">
        <f t="shared" ca="1" si="0"/>
        <v>7.0172212134921197E-2</v>
      </c>
      <c r="C30" s="15">
        <f t="shared" ca="1" si="1"/>
        <v>0</v>
      </c>
      <c r="F30" s="15">
        <f t="shared" ca="1" si="2"/>
        <v>0.28475192722098719</v>
      </c>
      <c r="G30" s="15">
        <f t="shared" ca="1" si="3"/>
        <v>0.2</v>
      </c>
      <c r="K30" s="15">
        <f>+K29+0.1</f>
        <v>0.2</v>
      </c>
      <c r="L30" s="15">
        <v>0.1</v>
      </c>
      <c r="M30" s="15">
        <f t="shared" ref="M30:M93" ca="1" si="18">COUNTIF($C$2:$C$31,K30)</f>
        <v>1</v>
      </c>
      <c r="N30" s="15">
        <f t="shared" ref="N30:N93" ca="1" si="19">COUNTIF($G$2:$G$31,L30)</f>
        <v>18</v>
      </c>
      <c r="O30" s="15">
        <f t="shared" ref="O30:O93" ca="1" si="20">COUNTIFS($C$2:$C$31,K30,$G$2:$G$31,L30)</f>
        <v>1</v>
      </c>
      <c r="P30" s="21">
        <f t="shared" ca="1" si="14"/>
        <v>3.3333333333333333E-2</v>
      </c>
      <c r="Q30" s="21">
        <f t="shared" ca="1" si="15"/>
        <v>0.6</v>
      </c>
      <c r="R30" s="26">
        <f t="shared" ca="1" si="16"/>
        <v>3.3333333333333333E-2</v>
      </c>
      <c r="S30" s="21">
        <f t="shared" ref="S30:S93" ca="1" si="21">R30/(Q30+0.000001)</f>
        <v>5.555546296311728E-2</v>
      </c>
      <c r="T30" s="21">
        <f t="shared" ref="T30:T93" ca="1" si="22">+R30/(P30+0.000001)</f>
        <v>0.99997000089997301</v>
      </c>
      <c r="U30" s="28">
        <f t="shared" ref="U30:U60" ca="1" si="23">LOG(R30+0.0000001,2)</f>
        <v>-4.9068862675298881</v>
      </c>
      <c r="V30" s="20">
        <f t="shared" ref="V30:W93" ca="1" si="24">+LOG(S30+0.000001,2)</f>
        <v>-4.1699014376117418</v>
      </c>
      <c r="W30" s="20">
        <f t="shared" ca="1" si="24"/>
        <v>-4.1837464426479085E-5</v>
      </c>
      <c r="X30" s="29">
        <f t="shared" ca="1" si="17"/>
        <v>1.6665833374997916</v>
      </c>
      <c r="Y30" s="20">
        <f t="shared" ref="Y30:Y93" ca="1" si="25">+LOG(X30+0.0000001,2)</f>
        <v>0.73689354778349836</v>
      </c>
    </row>
    <row r="31" spans="1:25" x14ac:dyDescent="0.25">
      <c r="A31" s="15">
        <v>30</v>
      </c>
      <c r="B31" s="15">
        <f t="shared" ca="1" si="0"/>
        <v>0.12867424493475776</v>
      </c>
      <c r="C31" s="15">
        <f t="shared" ca="1" si="1"/>
        <v>0.1</v>
      </c>
      <c r="F31" s="15">
        <f t="shared" ca="1" si="2"/>
        <v>0.23788281637477227</v>
      </c>
      <c r="G31" s="15">
        <f t="shared" ca="1" si="3"/>
        <v>0.2</v>
      </c>
      <c r="K31" s="15">
        <f t="shared" ref="K31:K38" si="26">+K30+0.1</f>
        <v>0.30000000000000004</v>
      </c>
      <c r="L31" s="15">
        <v>0.1</v>
      </c>
      <c r="M31" s="15">
        <f t="shared" ca="1" si="18"/>
        <v>1</v>
      </c>
      <c r="N31" s="15">
        <f t="shared" ca="1" si="19"/>
        <v>18</v>
      </c>
      <c r="O31" s="15">
        <f t="shared" ca="1" si="20"/>
        <v>1</v>
      </c>
      <c r="P31" s="21">
        <f t="shared" ca="1" si="14"/>
        <v>3.3333333333333333E-2</v>
      </c>
      <c r="Q31" s="21">
        <f t="shared" ca="1" si="15"/>
        <v>0.6</v>
      </c>
      <c r="R31" s="26">
        <f t="shared" ca="1" si="16"/>
        <v>3.3333333333333333E-2</v>
      </c>
      <c r="S31" s="21">
        <f t="shared" ca="1" si="21"/>
        <v>5.555546296311728E-2</v>
      </c>
      <c r="T31" s="21">
        <f t="shared" ca="1" si="22"/>
        <v>0.99997000089997301</v>
      </c>
      <c r="U31" s="28">
        <f t="shared" ca="1" si="23"/>
        <v>-4.9068862675298881</v>
      </c>
      <c r="V31" s="20">
        <f t="shared" ca="1" si="24"/>
        <v>-4.1699014376117418</v>
      </c>
      <c r="W31" s="20">
        <f t="shared" ca="1" si="24"/>
        <v>-4.1837464426479085E-5</v>
      </c>
      <c r="X31" s="29">
        <f t="shared" ca="1" si="17"/>
        <v>1.6665833374997916</v>
      </c>
      <c r="Y31" s="20">
        <f t="shared" ca="1" si="25"/>
        <v>0.73689354778349836</v>
      </c>
    </row>
    <row r="32" spans="1:25" x14ac:dyDescent="0.25">
      <c r="K32" s="15">
        <f t="shared" si="26"/>
        <v>0.4</v>
      </c>
      <c r="L32" s="15">
        <v>0.1</v>
      </c>
      <c r="M32" s="15">
        <f t="shared" ca="1" si="18"/>
        <v>5</v>
      </c>
      <c r="N32" s="15">
        <f t="shared" ca="1" si="19"/>
        <v>18</v>
      </c>
      <c r="O32" s="15">
        <f t="shared" ca="1" si="20"/>
        <v>5</v>
      </c>
      <c r="P32" s="21">
        <f t="shared" ca="1" si="14"/>
        <v>0.16666666666666666</v>
      </c>
      <c r="Q32" s="21">
        <f t="shared" ca="1" si="15"/>
        <v>0.6</v>
      </c>
      <c r="R32" s="26">
        <f t="shared" ca="1" si="16"/>
        <v>0.16666666666666666</v>
      </c>
      <c r="S32" s="21">
        <f t="shared" ca="1" si="21"/>
        <v>0.27777731481558637</v>
      </c>
      <c r="T32" s="21">
        <f t="shared" ca="1" si="22"/>
        <v>0.99999400003599981</v>
      </c>
      <c r="U32" s="28">
        <f t="shared" ca="1" si="23"/>
        <v>-2.5849616351043916</v>
      </c>
      <c r="V32" s="20">
        <f t="shared" ca="1" si="24"/>
        <v>-1.8479941173432268</v>
      </c>
      <c r="W32" s="20">
        <f t="shared" ca="1" si="24"/>
        <v>-7.2134413011469501E-6</v>
      </c>
      <c r="X32" s="29">
        <f t="shared" ca="1" si="17"/>
        <v>1.6666500001666651</v>
      </c>
      <c r="Y32" s="20">
        <f t="shared" ca="1" si="25"/>
        <v>0.73695125385049709</v>
      </c>
    </row>
    <row r="33" spans="11:25" x14ac:dyDescent="0.25">
      <c r="K33" s="15">
        <f t="shared" si="26"/>
        <v>0.5</v>
      </c>
      <c r="L33" s="15">
        <v>0.1</v>
      </c>
      <c r="M33" s="15">
        <f t="shared" ca="1" si="18"/>
        <v>1</v>
      </c>
      <c r="N33" s="15">
        <f t="shared" ca="1" si="19"/>
        <v>18</v>
      </c>
      <c r="O33" s="15">
        <f t="shared" ca="1" si="20"/>
        <v>1</v>
      </c>
      <c r="P33" s="21">
        <f t="shared" ca="1" si="14"/>
        <v>3.3333333333333333E-2</v>
      </c>
      <c r="Q33" s="21">
        <f t="shared" ca="1" si="15"/>
        <v>0.6</v>
      </c>
      <c r="R33" s="26">
        <f t="shared" ca="1" si="16"/>
        <v>3.3333333333333333E-2</v>
      </c>
      <c r="S33" s="21">
        <f t="shared" ca="1" si="21"/>
        <v>5.555546296311728E-2</v>
      </c>
      <c r="T33" s="21">
        <f t="shared" ca="1" si="22"/>
        <v>0.99997000089997301</v>
      </c>
      <c r="U33" s="28">
        <f t="shared" ca="1" si="23"/>
        <v>-4.9068862675298881</v>
      </c>
      <c r="V33" s="20">
        <f t="shared" ca="1" si="24"/>
        <v>-4.1699014376117418</v>
      </c>
      <c r="W33" s="20">
        <f t="shared" ca="1" si="24"/>
        <v>-4.1837464426479085E-5</v>
      </c>
      <c r="X33" s="29">
        <f t="shared" ca="1" si="17"/>
        <v>1.6665833374997916</v>
      </c>
      <c r="Y33" s="20">
        <f t="shared" ca="1" si="25"/>
        <v>0.73689354778349836</v>
      </c>
    </row>
    <row r="34" spans="11:25" x14ac:dyDescent="0.25">
      <c r="K34" s="15">
        <f t="shared" si="26"/>
        <v>0.6</v>
      </c>
      <c r="L34" s="15">
        <v>0.1</v>
      </c>
      <c r="M34" s="15">
        <f t="shared" ca="1" si="18"/>
        <v>4</v>
      </c>
      <c r="N34" s="15">
        <f t="shared" ca="1" si="19"/>
        <v>18</v>
      </c>
      <c r="O34" s="15">
        <f t="shared" ca="1" si="20"/>
        <v>4</v>
      </c>
      <c r="P34" s="21">
        <f t="shared" ca="1" si="14"/>
        <v>0.13333333333333333</v>
      </c>
      <c r="Q34" s="21">
        <f t="shared" ca="1" si="15"/>
        <v>0.6</v>
      </c>
      <c r="R34" s="26">
        <f t="shared" ca="1" si="16"/>
        <v>0.13333333333333333</v>
      </c>
      <c r="S34" s="21">
        <f t="shared" ca="1" si="21"/>
        <v>0.22222185185246912</v>
      </c>
      <c r="T34" s="21">
        <f t="shared" ca="1" si="22"/>
        <v>0.99999250005624962</v>
      </c>
      <c r="U34" s="28">
        <f t="shared" ca="1" si="23"/>
        <v>-2.9068895135876436</v>
      </c>
      <c r="V34" s="20">
        <f t="shared" ca="1" si="24"/>
        <v>-2.1699209138081468</v>
      </c>
      <c r="W34" s="20">
        <f t="shared" ca="1" si="24"/>
        <v>-9.3774670912227338E-6</v>
      </c>
      <c r="X34" s="29">
        <f t="shared" ca="1" si="17"/>
        <v>1.6666458335937466</v>
      </c>
      <c r="Y34" s="20">
        <f t="shared" ca="1" si="25"/>
        <v>0.73694764715368655</v>
      </c>
    </row>
    <row r="35" spans="11:25" x14ac:dyDescent="0.25">
      <c r="K35" s="15">
        <f t="shared" si="26"/>
        <v>0.7</v>
      </c>
      <c r="L35" s="15">
        <v>0.1</v>
      </c>
      <c r="M35" s="15">
        <f t="shared" ca="1" si="18"/>
        <v>4</v>
      </c>
      <c r="N35" s="15">
        <f t="shared" ca="1" si="19"/>
        <v>18</v>
      </c>
      <c r="O35" s="15">
        <f t="shared" ca="1" si="20"/>
        <v>4</v>
      </c>
      <c r="P35" s="21">
        <f t="shared" ca="1" si="14"/>
        <v>0.13333333333333333</v>
      </c>
      <c r="Q35" s="21">
        <f t="shared" ca="1" si="15"/>
        <v>0.6</v>
      </c>
      <c r="R35" s="26">
        <f t="shared" ca="1" si="16"/>
        <v>0.13333333333333333</v>
      </c>
      <c r="S35" s="21">
        <f t="shared" ca="1" si="21"/>
        <v>0.22222185185246912</v>
      </c>
      <c r="T35" s="21">
        <f t="shared" ca="1" si="22"/>
        <v>0.99999250005624962</v>
      </c>
      <c r="U35" s="28">
        <f t="shared" ca="1" si="23"/>
        <v>-2.9068895135876436</v>
      </c>
      <c r="V35" s="20">
        <f t="shared" ca="1" si="24"/>
        <v>-2.1699209138081468</v>
      </c>
      <c r="W35" s="20">
        <f t="shared" ca="1" si="24"/>
        <v>-9.3774670912227338E-6</v>
      </c>
      <c r="X35" s="29">
        <f t="shared" ca="1" si="17"/>
        <v>1.6666458335937466</v>
      </c>
      <c r="Y35" s="20">
        <f t="shared" ca="1" si="25"/>
        <v>0.73694764715368655</v>
      </c>
    </row>
    <row r="36" spans="11:25" x14ac:dyDescent="0.25">
      <c r="K36" s="15">
        <f t="shared" si="26"/>
        <v>0.79999999999999993</v>
      </c>
      <c r="L36" s="15">
        <v>0.1</v>
      </c>
      <c r="M36" s="15">
        <f t="shared" ca="1" si="18"/>
        <v>3</v>
      </c>
      <c r="N36" s="15">
        <f t="shared" ca="1" si="19"/>
        <v>18</v>
      </c>
      <c r="O36" s="15">
        <f t="shared" ca="1" si="20"/>
        <v>1</v>
      </c>
      <c r="P36" s="21">
        <f t="shared" ca="1" si="14"/>
        <v>0.1</v>
      </c>
      <c r="Q36" s="21">
        <f t="shared" ca="1" si="15"/>
        <v>0.6</v>
      </c>
      <c r="R36" s="26">
        <f t="shared" ca="1" si="16"/>
        <v>3.3333333333333333E-2</v>
      </c>
      <c r="S36" s="21">
        <f t="shared" ca="1" si="21"/>
        <v>5.555546296311728E-2</v>
      </c>
      <c r="T36" s="21">
        <f t="shared" ca="1" si="22"/>
        <v>0.33333000003333296</v>
      </c>
      <c r="U36" s="28">
        <f t="shared" ca="1" si="23"/>
        <v>-4.9068862675298881</v>
      </c>
      <c r="V36" s="20">
        <f t="shared" ca="1" si="24"/>
        <v>-4.1699014376117418</v>
      </c>
      <c r="W36" s="20">
        <f t="shared" ca="1" si="24"/>
        <v>-1.5849725994775199</v>
      </c>
      <c r="X36" s="29">
        <f t="shared" ca="1" si="17"/>
        <v>0.55554629645061471</v>
      </c>
      <c r="Y36" s="20">
        <f t="shared" ca="1" si="25"/>
        <v>-0.84802069158251414</v>
      </c>
    </row>
    <row r="37" spans="11:25" x14ac:dyDescent="0.25">
      <c r="K37" s="15">
        <f t="shared" si="26"/>
        <v>0.89999999999999991</v>
      </c>
      <c r="L37" s="15">
        <v>0.1</v>
      </c>
      <c r="M37" s="15">
        <f t="shared" ca="1" si="18"/>
        <v>1</v>
      </c>
      <c r="N37" s="15">
        <f t="shared" ca="1" si="19"/>
        <v>18</v>
      </c>
      <c r="O37" s="15">
        <f t="shared" ca="1" si="20"/>
        <v>0</v>
      </c>
      <c r="P37" s="21">
        <f t="shared" ca="1" si="14"/>
        <v>3.3333333333333333E-2</v>
      </c>
      <c r="Q37" s="21">
        <f t="shared" ca="1" si="15"/>
        <v>0.6</v>
      </c>
      <c r="R37" s="26">
        <f t="shared" ca="1" si="16"/>
        <v>0</v>
      </c>
      <c r="S37" s="21">
        <f t="shared" ca="1" si="21"/>
        <v>0</v>
      </c>
      <c r="T37" s="21">
        <f t="shared" ca="1" si="22"/>
        <v>0</v>
      </c>
      <c r="U37" s="28">
        <f t="shared" ca="1" si="23"/>
        <v>-23.253496664211539</v>
      </c>
      <c r="V37" s="20">
        <f t="shared" ca="1" si="24"/>
        <v>-19.931568569324174</v>
      </c>
      <c r="W37" s="20">
        <f t="shared" ca="1" si="24"/>
        <v>-19.931568569324174</v>
      </c>
      <c r="X37" s="29">
        <f t="shared" ca="1" si="17"/>
        <v>0</v>
      </c>
      <c r="Y37" s="20">
        <f t="shared" ca="1" si="25"/>
        <v>-23.253496664211539</v>
      </c>
    </row>
    <row r="38" spans="11:25" x14ac:dyDescent="0.25">
      <c r="K38" s="15">
        <f t="shared" si="26"/>
        <v>0.99999999999999989</v>
      </c>
      <c r="L38" s="15">
        <v>0.1</v>
      </c>
      <c r="M38" s="15">
        <f t="shared" ca="1" si="18"/>
        <v>0</v>
      </c>
      <c r="N38" s="15">
        <f t="shared" ca="1" si="19"/>
        <v>18</v>
      </c>
      <c r="O38" s="15">
        <f t="shared" ca="1" si="20"/>
        <v>0</v>
      </c>
      <c r="P38" s="21">
        <f t="shared" ca="1" si="14"/>
        <v>0</v>
      </c>
      <c r="Q38" s="21">
        <f t="shared" ca="1" si="15"/>
        <v>0.6</v>
      </c>
      <c r="R38" s="26">
        <f t="shared" ca="1" si="16"/>
        <v>0</v>
      </c>
      <c r="S38" s="21">
        <f t="shared" ca="1" si="21"/>
        <v>0</v>
      </c>
      <c r="T38" s="21">
        <f t="shared" ca="1" si="22"/>
        <v>0</v>
      </c>
      <c r="U38" s="28">
        <f t="shared" ca="1" si="23"/>
        <v>-23.253496664211539</v>
      </c>
      <c r="V38" s="20">
        <f t="shared" ca="1" si="24"/>
        <v>-19.931568569324174</v>
      </c>
      <c r="W38" s="20">
        <f t="shared" ca="1" si="24"/>
        <v>-19.931568569324174</v>
      </c>
      <c r="X38" s="29">
        <f t="shared" ca="1" si="17"/>
        <v>0</v>
      </c>
      <c r="Y38" s="20">
        <f t="shared" ca="1" si="25"/>
        <v>-23.253496664211539</v>
      </c>
    </row>
    <row r="39" spans="11:25" x14ac:dyDescent="0.25">
      <c r="K39" s="15">
        <v>0.1</v>
      </c>
      <c r="L39" s="15">
        <v>0.2</v>
      </c>
      <c r="M39" s="15">
        <f t="shared" ca="1" si="18"/>
        <v>6</v>
      </c>
      <c r="N39" s="15">
        <f t="shared" ca="1" si="19"/>
        <v>9</v>
      </c>
      <c r="O39" s="15">
        <f t="shared" ca="1" si="20"/>
        <v>5</v>
      </c>
      <c r="P39" s="21">
        <f t="shared" ca="1" si="14"/>
        <v>0.2</v>
      </c>
      <c r="Q39" s="21">
        <f t="shared" ca="1" si="15"/>
        <v>0.3</v>
      </c>
      <c r="R39" s="26">
        <f t="shared" ca="1" si="16"/>
        <v>0.16666666666666666</v>
      </c>
      <c r="S39" s="21">
        <f t="shared" ca="1" si="21"/>
        <v>0.55555370370987656</v>
      </c>
      <c r="T39" s="21">
        <f t="shared" ca="1" si="22"/>
        <v>0.83332916668749979</v>
      </c>
      <c r="U39" s="28">
        <f t="shared" ca="1" si="23"/>
        <v>-2.5849616351043916</v>
      </c>
      <c r="V39" s="20">
        <f t="shared" ca="1" si="24"/>
        <v>-0.84799911867301192</v>
      </c>
      <c r="W39" s="20">
        <f t="shared" ca="1" si="24"/>
        <v>-0.26303988804929829</v>
      </c>
      <c r="X39" s="29">
        <f t="shared" ca="1" si="17"/>
        <v>2.7777314822530736</v>
      </c>
      <c r="Y39" s="20">
        <f t="shared" ca="1" si="25"/>
        <v>1.4739071955533225</v>
      </c>
    </row>
    <row r="40" spans="11:25" x14ac:dyDescent="0.25">
      <c r="K40" s="15">
        <f>+K39+0.1</f>
        <v>0.2</v>
      </c>
      <c r="L40" s="15">
        <v>0.2</v>
      </c>
      <c r="M40" s="15">
        <f t="shared" ca="1" si="18"/>
        <v>1</v>
      </c>
      <c r="N40" s="15">
        <f t="shared" ca="1" si="19"/>
        <v>9</v>
      </c>
      <c r="O40" s="15">
        <f t="shared" ca="1" si="20"/>
        <v>0</v>
      </c>
      <c r="P40" s="21">
        <f t="shared" ca="1" si="14"/>
        <v>3.3333333333333333E-2</v>
      </c>
      <c r="Q40" s="21">
        <f t="shared" ca="1" si="15"/>
        <v>0.3</v>
      </c>
      <c r="R40" s="26">
        <f t="shared" ca="1" si="16"/>
        <v>0</v>
      </c>
      <c r="S40" s="21">
        <f t="shared" ca="1" si="21"/>
        <v>0</v>
      </c>
      <c r="T40" s="21">
        <f t="shared" ca="1" si="22"/>
        <v>0</v>
      </c>
      <c r="U40" s="28">
        <f t="shared" ca="1" si="23"/>
        <v>-23.253496664211539</v>
      </c>
      <c r="V40" s="20">
        <f t="shared" ca="1" si="24"/>
        <v>-19.931568569324174</v>
      </c>
      <c r="W40" s="20">
        <f t="shared" ca="1" si="24"/>
        <v>-19.931568569324174</v>
      </c>
      <c r="X40" s="29">
        <f t="shared" ca="1" si="17"/>
        <v>0</v>
      </c>
      <c r="Y40" s="20">
        <f t="shared" ca="1" si="25"/>
        <v>-23.253496664211539</v>
      </c>
    </row>
    <row r="41" spans="11:25" x14ac:dyDescent="0.25">
      <c r="K41" s="15">
        <f t="shared" ref="K41:K48" si="27">+K40+0.1</f>
        <v>0.30000000000000004</v>
      </c>
      <c r="L41" s="15">
        <v>0.2</v>
      </c>
      <c r="M41" s="15">
        <f t="shared" ca="1" si="18"/>
        <v>1</v>
      </c>
      <c r="N41" s="15">
        <f t="shared" ca="1" si="19"/>
        <v>9</v>
      </c>
      <c r="O41" s="15">
        <f t="shared" ca="1" si="20"/>
        <v>0</v>
      </c>
      <c r="P41" s="21">
        <f t="shared" ca="1" si="14"/>
        <v>3.3333333333333333E-2</v>
      </c>
      <c r="Q41" s="21">
        <f t="shared" ca="1" si="15"/>
        <v>0.3</v>
      </c>
      <c r="R41" s="26">
        <f t="shared" ca="1" si="16"/>
        <v>0</v>
      </c>
      <c r="S41" s="21">
        <f t="shared" ca="1" si="21"/>
        <v>0</v>
      </c>
      <c r="T41" s="21">
        <f t="shared" ca="1" si="22"/>
        <v>0</v>
      </c>
      <c r="U41" s="28">
        <f t="shared" ca="1" si="23"/>
        <v>-23.253496664211539</v>
      </c>
      <c r="V41" s="20">
        <f t="shared" ca="1" si="24"/>
        <v>-19.931568569324174</v>
      </c>
      <c r="W41" s="20">
        <f t="shared" ca="1" si="24"/>
        <v>-19.931568569324174</v>
      </c>
      <c r="X41" s="29">
        <f t="shared" ca="1" si="17"/>
        <v>0</v>
      </c>
      <c r="Y41" s="20">
        <f t="shared" ca="1" si="25"/>
        <v>-23.253496664211539</v>
      </c>
    </row>
    <row r="42" spans="11:25" x14ac:dyDescent="0.25">
      <c r="K42" s="15">
        <f t="shared" si="27"/>
        <v>0.4</v>
      </c>
      <c r="L42" s="15">
        <v>0.2</v>
      </c>
      <c r="M42" s="15">
        <f t="shared" ca="1" si="18"/>
        <v>5</v>
      </c>
      <c r="N42" s="15">
        <f t="shared" ca="1" si="19"/>
        <v>9</v>
      </c>
      <c r="O42" s="15">
        <f t="shared" ca="1" si="20"/>
        <v>0</v>
      </c>
      <c r="P42" s="21">
        <f t="shared" ca="1" si="14"/>
        <v>0.16666666666666666</v>
      </c>
      <c r="Q42" s="21">
        <f t="shared" ca="1" si="15"/>
        <v>0.3</v>
      </c>
      <c r="R42" s="26">
        <f t="shared" ca="1" si="16"/>
        <v>0</v>
      </c>
      <c r="S42" s="21">
        <f t="shared" ca="1" si="21"/>
        <v>0</v>
      </c>
      <c r="T42" s="21">
        <f t="shared" ca="1" si="22"/>
        <v>0</v>
      </c>
      <c r="U42" s="28">
        <f t="shared" ca="1" si="23"/>
        <v>-23.253496664211539</v>
      </c>
      <c r="V42" s="20">
        <f t="shared" ca="1" si="24"/>
        <v>-19.931568569324174</v>
      </c>
      <c r="W42" s="20">
        <f t="shared" ca="1" si="24"/>
        <v>-19.931568569324174</v>
      </c>
      <c r="X42" s="29">
        <f t="shared" ca="1" si="17"/>
        <v>0</v>
      </c>
      <c r="Y42" s="20">
        <f t="shared" ca="1" si="25"/>
        <v>-23.253496664211539</v>
      </c>
    </row>
    <row r="43" spans="11:25" x14ac:dyDescent="0.25">
      <c r="K43" s="15">
        <f t="shared" si="27"/>
        <v>0.5</v>
      </c>
      <c r="L43" s="15">
        <v>0.2</v>
      </c>
      <c r="M43" s="15">
        <f t="shared" ca="1" si="18"/>
        <v>1</v>
      </c>
      <c r="N43" s="15">
        <f t="shared" ca="1" si="19"/>
        <v>9</v>
      </c>
      <c r="O43" s="15">
        <f t="shared" ca="1" si="20"/>
        <v>0</v>
      </c>
      <c r="P43" s="21">
        <f t="shared" ca="1" si="14"/>
        <v>3.3333333333333333E-2</v>
      </c>
      <c r="Q43" s="21">
        <f t="shared" ca="1" si="15"/>
        <v>0.3</v>
      </c>
      <c r="R43" s="26">
        <f t="shared" ca="1" si="16"/>
        <v>0</v>
      </c>
      <c r="S43" s="21">
        <f t="shared" ca="1" si="21"/>
        <v>0</v>
      </c>
      <c r="T43" s="21">
        <f t="shared" ca="1" si="22"/>
        <v>0</v>
      </c>
      <c r="U43" s="28">
        <f t="shared" ca="1" si="23"/>
        <v>-23.253496664211539</v>
      </c>
      <c r="V43" s="20">
        <f t="shared" ca="1" si="24"/>
        <v>-19.931568569324174</v>
      </c>
      <c r="W43" s="20">
        <f t="shared" ca="1" si="24"/>
        <v>-19.931568569324174</v>
      </c>
      <c r="X43" s="29">
        <f t="shared" ca="1" si="17"/>
        <v>0</v>
      </c>
      <c r="Y43" s="20">
        <f t="shared" ca="1" si="25"/>
        <v>-23.253496664211539</v>
      </c>
    </row>
    <row r="44" spans="11:25" x14ac:dyDescent="0.25">
      <c r="K44" s="15">
        <f t="shared" si="27"/>
        <v>0.6</v>
      </c>
      <c r="L44" s="15">
        <v>0.2</v>
      </c>
      <c r="M44" s="15">
        <f t="shared" ca="1" si="18"/>
        <v>4</v>
      </c>
      <c r="N44" s="15">
        <f t="shared" ca="1" si="19"/>
        <v>9</v>
      </c>
      <c r="O44" s="15">
        <f t="shared" ca="1" si="20"/>
        <v>0</v>
      </c>
      <c r="P44" s="21">
        <f t="shared" ca="1" si="14"/>
        <v>0.13333333333333333</v>
      </c>
      <c r="Q44" s="21">
        <f t="shared" ca="1" si="15"/>
        <v>0.3</v>
      </c>
      <c r="R44" s="26">
        <f t="shared" ca="1" si="16"/>
        <v>0</v>
      </c>
      <c r="S44" s="21">
        <f t="shared" ca="1" si="21"/>
        <v>0</v>
      </c>
      <c r="T44" s="21">
        <f t="shared" ca="1" si="22"/>
        <v>0</v>
      </c>
      <c r="U44" s="28">
        <f t="shared" ca="1" si="23"/>
        <v>-23.253496664211539</v>
      </c>
      <c r="V44" s="20">
        <f t="shared" ca="1" si="24"/>
        <v>-19.931568569324174</v>
      </c>
      <c r="W44" s="20">
        <f t="shared" ca="1" si="24"/>
        <v>-19.931568569324174</v>
      </c>
      <c r="X44" s="29">
        <f t="shared" ca="1" si="17"/>
        <v>0</v>
      </c>
      <c r="Y44" s="20">
        <f t="shared" ca="1" si="25"/>
        <v>-23.253496664211539</v>
      </c>
    </row>
    <row r="45" spans="11:25" x14ac:dyDescent="0.25">
      <c r="K45" s="15">
        <f t="shared" si="27"/>
        <v>0.7</v>
      </c>
      <c r="L45" s="15">
        <v>0.2</v>
      </c>
      <c r="M45" s="15">
        <f t="shared" ca="1" si="18"/>
        <v>4</v>
      </c>
      <c r="N45" s="15">
        <f t="shared" ca="1" si="19"/>
        <v>9</v>
      </c>
      <c r="O45" s="15">
        <f t="shared" ca="1" si="20"/>
        <v>0</v>
      </c>
      <c r="P45" s="21">
        <f t="shared" ca="1" si="14"/>
        <v>0.13333333333333333</v>
      </c>
      <c r="Q45" s="21">
        <f t="shared" ca="1" si="15"/>
        <v>0.3</v>
      </c>
      <c r="R45" s="26">
        <f t="shared" ca="1" si="16"/>
        <v>0</v>
      </c>
      <c r="S45" s="21">
        <f t="shared" ca="1" si="21"/>
        <v>0</v>
      </c>
      <c r="T45" s="21">
        <f t="shared" ca="1" si="22"/>
        <v>0</v>
      </c>
      <c r="U45" s="28">
        <f t="shared" ca="1" si="23"/>
        <v>-23.253496664211539</v>
      </c>
      <c r="V45" s="20">
        <f t="shared" ca="1" si="24"/>
        <v>-19.931568569324174</v>
      </c>
      <c r="W45" s="20">
        <f t="shared" ca="1" si="24"/>
        <v>-19.931568569324174</v>
      </c>
      <c r="X45" s="29">
        <f t="shared" ca="1" si="17"/>
        <v>0</v>
      </c>
      <c r="Y45" s="20">
        <f t="shared" ca="1" si="25"/>
        <v>-23.253496664211539</v>
      </c>
    </row>
    <row r="46" spans="11:25" x14ac:dyDescent="0.25">
      <c r="K46" s="15">
        <f t="shared" si="27"/>
        <v>0.79999999999999993</v>
      </c>
      <c r="L46" s="15">
        <v>0.2</v>
      </c>
      <c r="M46" s="15">
        <f t="shared" ca="1" si="18"/>
        <v>3</v>
      </c>
      <c r="N46" s="15">
        <f t="shared" ca="1" si="19"/>
        <v>9</v>
      </c>
      <c r="O46" s="15">
        <f t="shared" ca="1" si="20"/>
        <v>2</v>
      </c>
      <c r="P46" s="21">
        <f t="shared" ca="1" si="14"/>
        <v>0.1</v>
      </c>
      <c r="Q46" s="21">
        <f t="shared" ca="1" si="15"/>
        <v>0.3</v>
      </c>
      <c r="R46" s="26">
        <f t="shared" ca="1" si="16"/>
        <v>6.6666666666666666E-2</v>
      </c>
      <c r="S46" s="21">
        <f t="shared" ca="1" si="21"/>
        <v>0.22222148148395063</v>
      </c>
      <c r="T46" s="21">
        <f t="shared" ca="1" si="22"/>
        <v>0.66666000006666593</v>
      </c>
      <c r="U46" s="28">
        <f t="shared" ca="1" si="23"/>
        <v>-3.9068884315675807</v>
      </c>
      <c r="V46" s="20">
        <f t="shared" ca="1" si="24"/>
        <v>-2.16992331828305</v>
      </c>
      <c r="W46" s="20">
        <f t="shared" ca="1" si="24"/>
        <v>-0.58497476353685218</v>
      </c>
      <c r="X46" s="29">
        <f t="shared" ca="1" si="17"/>
        <v>2.2221481506172016</v>
      </c>
      <c r="Y46" s="20">
        <f t="shared" ca="1" si="25"/>
        <v>1.1519550693352725</v>
      </c>
    </row>
    <row r="47" spans="11:25" x14ac:dyDescent="0.25">
      <c r="K47" s="15">
        <f t="shared" si="27"/>
        <v>0.89999999999999991</v>
      </c>
      <c r="L47" s="15">
        <v>0.2</v>
      </c>
      <c r="M47" s="15">
        <f t="shared" ca="1" si="18"/>
        <v>1</v>
      </c>
      <c r="N47" s="15">
        <f t="shared" ca="1" si="19"/>
        <v>9</v>
      </c>
      <c r="O47" s="15">
        <f t="shared" ca="1" si="20"/>
        <v>0</v>
      </c>
      <c r="P47" s="21">
        <f t="shared" ca="1" si="14"/>
        <v>3.3333333333333333E-2</v>
      </c>
      <c r="Q47" s="21">
        <f t="shared" ca="1" si="15"/>
        <v>0.3</v>
      </c>
      <c r="R47" s="26">
        <f t="shared" ca="1" si="16"/>
        <v>0</v>
      </c>
      <c r="S47" s="21">
        <f t="shared" ca="1" si="21"/>
        <v>0</v>
      </c>
      <c r="T47" s="21">
        <f t="shared" ca="1" si="22"/>
        <v>0</v>
      </c>
      <c r="U47" s="28">
        <f t="shared" ca="1" si="23"/>
        <v>-23.253496664211539</v>
      </c>
      <c r="V47" s="20">
        <f t="shared" ca="1" si="24"/>
        <v>-19.931568569324174</v>
      </c>
      <c r="W47" s="20">
        <f t="shared" ca="1" si="24"/>
        <v>-19.931568569324174</v>
      </c>
      <c r="X47" s="29">
        <f t="shared" ca="1" si="17"/>
        <v>0</v>
      </c>
      <c r="Y47" s="20">
        <f t="shared" ca="1" si="25"/>
        <v>-23.253496664211539</v>
      </c>
    </row>
    <row r="48" spans="11:25" x14ac:dyDescent="0.25">
      <c r="K48" s="15">
        <f t="shared" si="27"/>
        <v>0.99999999999999989</v>
      </c>
      <c r="L48" s="15">
        <v>0.2</v>
      </c>
      <c r="M48" s="15">
        <f t="shared" ca="1" si="18"/>
        <v>0</v>
      </c>
      <c r="N48" s="15">
        <f t="shared" ca="1" si="19"/>
        <v>9</v>
      </c>
      <c r="O48" s="15">
        <f t="shared" ca="1" si="20"/>
        <v>0</v>
      </c>
      <c r="P48" s="21">
        <f t="shared" ca="1" si="14"/>
        <v>0</v>
      </c>
      <c r="Q48" s="21">
        <f t="shared" ca="1" si="15"/>
        <v>0.3</v>
      </c>
      <c r="R48" s="26">
        <f t="shared" ca="1" si="16"/>
        <v>0</v>
      </c>
      <c r="S48" s="21">
        <f t="shared" ca="1" si="21"/>
        <v>0</v>
      </c>
      <c r="T48" s="21">
        <f t="shared" ca="1" si="22"/>
        <v>0</v>
      </c>
      <c r="U48" s="28">
        <f t="shared" ca="1" si="23"/>
        <v>-23.253496664211539</v>
      </c>
      <c r="V48" s="20">
        <f t="shared" ca="1" si="24"/>
        <v>-19.931568569324174</v>
      </c>
      <c r="W48" s="20">
        <f t="shared" ca="1" si="24"/>
        <v>-19.931568569324174</v>
      </c>
      <c r="X48" s="29">
        <f t="shared" ca="1" si="17"/>
        <v>0</v>
      </c>
      <c r="Y48" s="20">
        <f t="shared" ca="1" si="25"/>
        <v>-23.253496664211539</v>
      </c>
    </row>
    <row r="49" spans="11:25" x14ac:dyDescent="0.25">
      <c r="K49" s="15">
        <v>0.1</v>
      </c>
      <c r="L49" s="15">
        <v>0.3</v>
      </c>
      <c r="M49" s="15">
        <f t="shared" ca="1" si="18"/>
        <v>6</v>
      </c>
      <c r="N49" s="15">
        <f t="shared" ca="1" si="19"/>
        <v>3</v>
      </c>
      <c r="O49" s="15">
        <f t="shared" ca="1" si="20"/>
        <v>0</v>
      </c>
      <c r="P49" s="21">
        <f t="shared" ca="1" si="14"/>
        <v>0.2</v>
      </c>
      <c r="Q49" s="21">
        <f t="shared" ca="1" si="15"/>
        <v>0.1</v>
      </c>
      <c r="R49" s="26">
        <f t="shared" ca="1" si="16"/>
        <v>0</v>
      </c>
      <c r="S49" s="21">
        <f t="shared" ca="1" si="21"/>
        <v>0</v>
      </c>
      <c r="T49" s="21">
        <f t="shared" ca="1" si="22"/>
        <v>0</v>
      </c>
      <c r="U49" s="28">
        <f t="shared" ca="1" si="23"/>
        <v>-23.253496664211539</v>
      </c>
      <c r="V49" s="20">
        <f t="shared" ca="1" si="24"/>
        <v>-19.931568569324174</v>
      </c>
      <c r="W49" s="20">
        <f t="shared" ca="1" si="24"/>
        <v>-19.931568569324174</v>
      </c>
      <c r="X49" s="29">
        <f t="shared" ca="1" si="17"/>
        <v>0</v>
      </c>
      <c r="Y49" s="20">
        <f t="shared" ca="1" si="25"/>
        <v>-23.253496664211539</v>
      </c>
    </row>
    <row r="50" spans="11:25" x14ac:dyDescent="0.25">
      <c r="K50" s="15">
        <f>+K49+0.1</f>
        <v>0.2</v>
      </c>
      <c r="L50" s="15">
        <v>0.3</v>
      </c>
      <c r="M50" s="15">
        <f t="shared" ca="1" si="18"/>
        <v>1</v>
      </c>
      <c r="N50" s="15">
        <f t="shared" ca="1" si="19"/>
        <v>3</v>
      </c>
      <c r="O50" s="15">
        <f t="shared" ca="1" si="20"/>
        <v>0</v>
      </c>
      <c r="P50" s="21">
        <f t="shared" ca="1" si="14"/>
        <v>3.3333333333333333E-2</v>
      </c>
      <c r="Q50" s="21">
        <f t="shared" ca="1" si="15"/>
        <v>0.1</v>
      </c>
      <c r="R50" s="26">
        <f t="shared" ca="1" si="16"/>
        <v>0</v>
      </c>
      <c r="S50" s="21">
        <f t="shared" ca="1" si="21"/>
        <v>0</v>
      </c>
      <c r="T50" s="21">
        <f t="shared" ca="1" si="22"/>
        <v>0</v>
      </c>
      <c r="U50" s="28">
        <f t="shared" ca="1" si="23"/>
        <v>-23.253496664211539</v>
      </c>
      <c r="V50" s="20">
        <f t="shared" ca="1" si="24"/>
        <v>-19.931568569324174</v>
      </c>
      <c r="W50" s="20">
        <f t="shared" ca="1" si="24"/>
        <v>-19.931568569324174</v>
      </c>
      <c r="X50" s="29">
        <f t="shared" ca="1" si="17"/>
        <v>0</v>
      </c>
      <c r="Y50" s="20">
        <f t="shared" ca="1" si="25"/>
        <v>-23.253496664211539</v>
      </c>
    </row>
    <row r="51" spans="11:25" x14ac:dyDescent="0.25">
      <c r="K51" s="15">
        <f t="shared" ref="K51:K58" si="28">+K50+0.1</f>
        <v>0.30000000000000004</v>
      </c>
      <c r="L51" s="15">
        <v>0.3</v>
      </c>
      <c r="M51" s="15">
        <f t="shared" ca="1" si="18"/>
        <v>1</v>
      </c>
      <c r="N51" s="15">
        <f t="shared" ca="1" si="19"/>
        <v>3</v>
      </c>
      <c r="O51" s="15">
        <f t="shared" ca="1" si="20"/>
        <v>0</v>
      </c>
      <c r="P51" s="21">
        <f t="shared" ca="1" si="14"/>
        <v>3.3333333333333333E-2</v>
      </c>
      <c r="Q51" s="21">
        <f t="shared" ca="1" si="15"/>
        <v>0.1</v>
      </c>
      <c r="R51" s="26">
        <f t="shared" ca="1" si="16"/>
        <v>0</v>
      </c>
      <c r="S51" s="21">
        <f t="shared" ca="1" si="21"/>
        <v>0</v>
      </c>
      <c r="T51" s="21">
        <f t="shared" ca="1" si="22"/>
        <v>0</v>
      </c>
      <c r="U51" s="28">
        <f t="shared" ca="1" si="23"/>
        <v>-23.253496664211539</v>
      </c>
      <c r="V51" s="20">
        <f t="shared" ca="1" si="24"/>
        <v>-19.931568569324174</v>
      </c>
      <c r="W51" s="20">
        <f t="shared" ca="1" si="24"/>
        <v>-19.931568569324174</v>
      </c>
      <c r="X51" s="29">
        <f t="shared" ca="1" si="17"/>
        <v>0</v>
      </c>
      <c r="Y51" s="20">
        <f t="shared" ca="1" si="25"/>
        <v>-23.253496664211539</v>
      </c>
    </row>
    <row r="52" spans="11:25" x14ac:dyDescent="0.25">
      <c r="K52" s="15">
        <f t="shared" si="28"/>
        <v>0.4</v>
      </c>
      <c r="L52" s="15">
        <v>0.3</v>
      </c>
      <c r="M52" s="15">
        <f t="shared" ca="1" si="18"/>
        <v>5</v>
      </c>
      <c r="N52" s="15">
        <f t="shared" ca="1" si="19"/>
        <v>3</v>
      </c>
      <c r="O52" s="15">
        <f t="shared" ca="1" si="20"/>
        <v>0</v>
      </c>
      <c r="P52" s="21">
        <f t="shared" ca="1" si="14"/>
        <v>0.16666666666666666</v>
      </c>
      <c r="Q52" s="21">
        <f t="shared" ca="1" si="15"/>
        <v>0.1</v>
      </c>
      <c r="R52" s="26">
        <f t="shared" ca="1" si="16"/>
        <v>0</v>
      </c>
      <c r="S52" s="21">
        <f t="shared" ca="1" si="21"/>
        <v>0</v>
      </c>
      <c r="T52" s="21">
        <f t="shared" ca="1" si="22"/>
        <v>0</v>
      </c>
      <c r="U52" s="28">
        <f t="shared" ca="1" si="23"/>
        <v>-23.253496664211539</v>
      </c>
      <c r="V52" s="20">
        <f t="shared" ca="1" si="24"/>
        <v>-19.931568569324174</v>
      </c>
      <c r="W52" s="20">
        <f t="shared" ca="1" si="24"/>
        <v>-19.931568569324174</v>
      </c>
      <c r="X52" s="29">
        <f t="shared" ca="1" si="17"/>
        <v>0</v>
      </c>
      <c r="Y52" s="20">
        <f t="shared" ca="1" si="25"/>
        <v>-23.253496664211539</v>
      </c>
    </row>
    <row r="53" spans="11:25" x14ac:dyDescent="0.25">
      <c r="K53" s="15">
        <f t="shared" si="28"/>
        <v>0.5</v>
      </c>
      <c r="L53" s="15">
        <v>0.3</v>
      </c>
      <c r="M53" s="15">
        <f t="shared" ca="1" si="18"/>
        <v>1</v>
      </c>
      <c r="N53" s="15">
        <f t="shared" ca="1" si="19"/>
        <v>3</v>
      </c>
      <c r="O53" s="15">
        <f t="shared" ca="1" si="20"/>
        <v>0</v>
      </c>
      <c r="P53" s="21">
        <f t="shared" ca="1" si="14"/>
        <v>3.3333333333333333E-2</v>
      </c>
      <c r="Q53" s="21">
        <f t="shared" ca="1" si="15"/>
        <v>0.1</v>
      </c>
      <c r="R53" s="26">
        <f t="shared" ca="1" si="16"/>
        <v>0</v>
      </c>
      <c r="S53" s="21">
        <f t="shared" ca="1" si="21"/>
        <v>0</v>
      </c>
      <c r="T53" s="21">
        <f t="shared" ca="1" si="22"/>
        <v>0</v>
      </c>
      <c r="U53" s="28">
        <f t="shared" ca="1" si="23"/>
        <v>-23.253496664211539</v>
      </c>
      <c r="V53" s="20">
        <f t="shared" ca="1" si="24"/>
        <v>-19.931568569324174</v>
      </c>
      <c r="W53" s="20">
        <f t="shared" ca="1" si="24"/>
        <v>-19.931568569324174</v>
      </c>
      <c r="X53" s="29">
        <f t="shared" ca="1" si="17"/>
        <v>0</v>
      </c>
      <c r="Y53" s="20">
        <f t="shared" ca="1" si="25"/>
        <v>-23.253496664211539</v>
      </c>
    </row>
    <row r="54" spans="11:25" x14ac:dyDescent="0.25">
      <c r="K54" s="15">
        <f t="shared" si="28"/>
        <v>0.6</v>
      </c>
      <c r="L54" s="15">
        <v>0.3</v>
      </c>
      <c r="M54" s="15">
        <f t="shared" ca="1" si="18"/>
        <v>4</v>
      </c>
      <c r="N54" s="15">
        <f t="shared" ca="1" si="19"/>
        <v>3</v>
      </c>
      <c r="O54" s="15">
        <f t="shared" ca="1" si="20"/>
        <v>0</v>
      </c>
      <c r="P54" s="21">
        <f t="shared" ca="1" si="14"/>
        <v>0.13333333333333333</v>
      </c>
      <c r="Q54" s="21">
        <f t="shared" ca="1" si="15"/>
        <v>0.1</v>
      </c>
      <c r="R54" s="26">
        <f t="shared" ca="1" si="16"/>
        <v>0</v>
      </c>
      <c r="S54" s="21">
        <f t="shared" ca="1" si="21"/>
        <v>0</v>
      </c>
      <c r="T54" s="21">
        <f t="shared" ca="1" si="22"/>
        <v>0</v>
      </c>
      <c r="U54" s="28">
        <f t="shared" ca="1" si="23"/>
        <v>-23.253496664211539</v>
      </c>
      <c r="V54" s="20">
        <f t="shared" ca="1" si="24"/>
        <v>-19.931568569324174</v>
      </c>
      <c r="W54" s="20">
        <f t="shared" ca="1" si="24"/>
        <v>-19.931568569324174</v>
      </c>
      <c r="X54" s="29">
        <f t="shared" ca="1" si="17"/>
        <v>0</v>
      </c>
      <c r="Y54" s="20">
        <f t="shared" ca="1" si="25"/>
        <v>-23.253496664211539</v>
      </c>
    </row>
    <row r="55" spans="11:25" x14ac:dyDescent="0.25">
      <c r="K55" s="15">
        <f t="shared" si="28"/>
        <v>0.7</v>
      </c>
      <c r="L55" s="15">
        <v>0.3</v>
      </c>
      <c r="M55" s="15">
        <f t="shared" ca="1" si="18"/>
        <v>4</v>
      </c>
      <c r="N55" s="15">
        <f t="shared" ca="1" si="19"/>
        <v>3</v>
      </c>
      <c r="O55" s="15">
        <f t="shared" ca="1" si="20"/>
        <v>0</v>
      </c>
      <c r="P55" s="21">
        <f t="shared" ca="1" si="14"/>
        <v>0.13333333333333333</v>
      </c>
      <c r="Q55" s="21">
        <f t="shared" ca="1" si="15"/>
        <v>0.1</v>
      </c>
      <c r="R55" s="26">
        <f t="shared" ca="1" si="16"/>
        <v>0</v>
      </c>
      <c r="S55" s="21">
        <f t="shared" ca="1" si="21"/>
        <v>0</v>
      </c>
      <c r="T55" s="21">
        <f t="shared" ca="1" si="22"/>
        <v>0</v>
      </c>
      <c r="U55" s="28">
        <f t="shared" ca="1" si="23"/>
        <v>-23.253496664211539</v>
      </c>
      <c r="V55" s="20">
        <f t="shared" ca="1" si="24"/>
        <v>-19.931568569324174</v>
      </c>
      <c r="W55" s="20">
        <f t="shared" ca="1" si="24"/>
        <v>-19.931568569324174</v>
      </c>
      <c r="X55" s="29">
        <f t="shared" ca="1" si="17"/>
        <v>0</v>
      </c>
      <c r="Y55" s="20">
        <f t="shared" ca="1" si="25"/>
        <v>-23.253496664211539</v>
      </c>
    </row>
    <row r="56" spans="11:25" x14ac:dyDescent="0.25">
      <c r="K56" s="15">
        <f t="shared" si="28"/>
        <v>0.79999999999999993</v>
      </c>
      <c r="L56" s="15">
        <v>0.3</v>
      </c>
      <c r="M56" s="15">
        <f t="shared" ca="1" si="18"/>
        <v>3</v>
      </c>
      <c r="N56" s="15">
        <f t="shared" ca="1" si="19"/>
        <v>3</v>
      </c>
      <c r="O56" s="15">
        <f t="shared" ca="1" si="20"/>
        <v>0</v>
      </c>
      <c r="P56" s="21">
        <f t="shared" ca="1" si="14"/>
        <v>0.1</v>
      </c>
      <c r="Q56" s="21">
        <f t="shared" ca="1" si="15"/>
        <v>0.1</v>
      </c>
      <c r="R56" s="26">
        <f t="shared" ca="1" si="16"/>
        <v>0</v>
      </c>
      <c r="S56" s="21">
        <f t="shared" ca="1" si="21"/>
        <v>0</v>
      </c>
      <c r="T56" s="21">
        <f t="shared" ca="1" si="22"/>
        <v>0</v>
      </c>
      <c r="U56" s="28">
        <f t="shared" ca="1" si="23"/>
        <v>-23.253496664211539</v>
      </c>
      <c r="V56" s="20">
        <f t="shared" ca="1" si="24"/>
        <v>-19.931568569324174</v>
      </c>
      <c r="W56" s="20">
        <f t="shared" ca="1" si="24"/>
        <v>-19.931568569324174</v>
      </c>
      <c r="X56" s="29">
        <f t="shared" ca="1" si="17"/>
        <v>0</v>
      </c>
      <c r="Y56" s="20">
        <f t="shared" ca="1" si="25"/>
        <v>-23.253496664211539</v>
      </c>
    </row>
    <row r="57" spans="11:25" x14ac:dyDescent="0.25">
      <c r="K57" s="15">
        <f t="shared" si="28"/>
        <v>0.89999999999999991</v>
      </c>
      <c r="L57" s="15">
        <v>0.3</v>
      </c>
      <c r="M57" s="15">
        <f t="shared" ca="1" si="18"/>
        <v>1</v>
      </c>
      <c r="N57" s="15">
        <f t="shared" ca="1" si="19"/>
        <v>3</v>
      </c>
      <c r="O57" s="15">
        <f t="shared" ca="1" si="20"/>
        <v>1</v>
      </c>
      <c r="P57" s="21">
        <f t="shared" ca="1" si="14"/>
        <v>3.3333333333333333E-2</v>
      </c>
      <c r="Q57" s="21">
        <f t="shared" ca="1" si="15"/>
        <v>0.1</v>
      </c>
      <c r="R57" s="26">
        <f t="shared" ca="1" si="16"/>
        <v>3.3333333333333333E-2</v>
      </c>
      <c r="S57" s="21">
        <f t="shared" ca="1" si="21"/>
        <v>0.33333000003333296</v>
      </c>
      <c r="T57" s="21">
        <f t="shared" ca="1" si="22"/>
        <v>0.99997000089997301</v>
      </c>
      <c r="U57" s="28">
        <f t="shared" ca="1" si="23"/>
        <v>-4.9068862675298881</v>
      </c>
      <c r="V57" s="20">
        <f t="shared" ca="1" si="24"/>
        <v>-1.5849725994775199</v>
      </c>
      <c r="W57" s="20">
        <f t="shared" ca="1" si="24"/>
        <v>-4.1837464426479085E-5</v>
      </c>
      <c r="X57" s="29">
        <f t="shared" ca="1" si="17"/>
        <v>9.9970008997300805</v>
      </c>
      <c r="Y57" s="20">
        <f t="shared" ca="1" si="25"/>
        <v>3.3214953657146693</v>
      </c>
    </row>
    <row r="58" spans="11:25" x14ac:dyDescent="0.25">
      <c r="K58" s="15">
        <f t="shared" si="28"/>
        <v>0.99999999999999989</v>
      </c>
      <c r="L58" s="15">
        <v>0.3</v>
      </c>
      <c r="M58" s="15">
        <f t="shared" ca="1" si="18"/>
        <v>0</v>
      </c>
      <c r="N58" s="15">
        <f t="shared" ca="1" si="19"/>
        <v>3</v>
      </c>
      <c r="O58" s="15">
        <f t="shared" ca="1" si="20"/>
        <v>0</v>
      </c>
      <c r="P58" s="21">
        <f t="shared" ca="1" si="14"/>
        <v>0</v>
      </c>
      <c r="Q58" s="21">
        <f t="shared" ca="1" si="15"/>
        <v>0.1</v>
      </c>
      <c r="R58" s="26">
        <f t="shared" ca="1" si="16"/>
        <v>0</v>
      </c>
      <c r="S58" s="21">
        <f t="shared" ca="1" si="21"/>
        <v>0</v>
      </c>
      <c r="T58" s="21">
        <f t="shared" ca="1" si="22"/>
        <v>0</v>
      </c>
      <c r="U58" s="28">
        <f t="shared" ca="1" si="23"/>
        <v>-23.253496664211539</v>
      </c>
      <c r="V58" s="20">
        <f t="shared" ca="1" si="24"/>
        <v>-19.931568569324174</v>
      </c>
      <c r="W58" s="20">
        <f t="shared" ca="1" si="24"/>
        <v>-19.931568569324174</v>
      </c>
      <c r="X58" s="29">
        <f t="shared" ca="1" si="17"/>
        <v>0</v>
      </c>
      <c r="Y58" s="20">
        <f t="shared" ca="1" si="25"/>
        <v>-23.253496664211539</v>
      </c>
    </row>
    <row r="59" spans="11:25" x14ac:dyDescent="0.25">
      <c r="K59" s="15">
        <v>0.1</v>
      </c>
      <c r="L59" s="15">
        <v>0.4</v>
      </c>
      <c r="M59" s="15">
        <f t="shared" ca="1" si="18"/>
        <v>6</v>
      </c>
      <c r="N59" s="15">
        <f t="shared" ca="1" si="19"/>
        <v>0</v>
      </c>
      <c r="O59" s="15">
        <f t="shared" ca="1" si="20"/>
        <v>0</v>
      </c>
      <c r="P59" s="21">
        <f t="shared" ca="1" si="14"/>
        <v>0.2</v>
      </c>
      <c r="Q59" s="21">
        <f t="shared" ca="1" si="15"/>
        <v>0</v>
      </c>
      <c r="R59" s="26">
        <f t="shared" ca="1" si="16"/>
        <v>0</v>
      </c>
      <c r="S59" s="21">
        <f t="shared" ca="1" si="21"/>
        <v>0</v>
      </c>
      <c r="T59" s="21">
        <f t="shared" ca="1" si="22"/>
        <v>0</v>
      </c>
      <c r="U59" s="28">
        <f t="shared" ca="1" si="23"/>
        <v>-23.253496664211539</v>
      </c>
      <c r="V59" s="20">
        <f t="shared" ca="1" si="24"/>
        <v>-19.931568569324174</v>
      </c>
      <c r="W59" s="20">
        <f t="shared" ca="1" si="24"/>
        <v>-19.931568569324174</v>
      </c>
      <c r="X59" s="29">
        <f t="shared" ca="1" si="17"/>
        <v>0</v>
      </c>
      <c r="Y59" s="20">
        <f t="shared" ca="1" si="25"/>
        <v>-23.253496664211539</v>
      </c>
    </row>
    <row r="60" spans="11:25" x14ac:dyDescent="0.25">
      <c r="K60" s="15">
        <f>+K59+0.1</f>
        <v>0.2</v>
      </c>
      <c r="L60" s="15">
        <v>0.4</v>
      </c>
      <c r="M60" s="15">
        <f t="shared" ca="1" si="18"/>
        <v>1</v>
      </c>
      <c r="N60" s="15">
        <f t="shared" ca="1" si="19"/>
        <v>0</v>
      </c>
      <c r="O60" s="15">
        <f t="shared" ca="1" si="20"/>
        <v>0</v>
      </c>
      <c r="P60" s="21">
        <f t="shared" ca="1" si="14"/>
        <v>3.3333333333333333E-2</v>
      </c>
      <c r="Q60" s="21">
        <f t="shared" ca="1" si="15"/>
        <v>0</v>
      </c>
      <c r="R60" s="26">
        <f t="shared" ca="1" si="16"/>
        <v>0</v>
      </c>
      <c r="S60" s="21">
        <f t="shared" ca="1" si="21"/>
        <v>0</v>
      </c>
      <c r="T60" s="21">
        <f t="shared" ca="1" si="22"/>
        <v>0</v>
      </c>
      <c r="U60" s="28">
        <f t="shared" ca="1" si="23"/>
        <v>-23.253496664211539</v>
      </c>
      <c r="V60" s="20">
        <f t="shared" ca="1" si="24"/>
        <v>-19.931568569324174</v>
      </c>
      <c r="W60" s="20">
        <f t="shared" ca="1" si="24"/>
        <v>-19.931568569324174</v>
      </c>
      <c r="X60" s="29">
        <f t="shared" ca="1" si="17"/>
        <v>0</v>
      </c>
      <c r="Y60" s="20">
        <f t="shared" ca="1" si="25"/>
        <v>-23.253496664211539</v>
      </c>
    </row>
    <row r="61" spans="11:25" x14ac:dyDescent="0.25">
      <c r="K61" s="15">
        <f t="shared" ref="K61:K68" si="29">+K60+0.1</f>
        <v>0.30000000000000004</v>
      </c>
      <c r="L61" s="15">
        <v>0.4</v>
      </c>
      <c r="M61" s="15">
        <f t="shared" ca="1" si="18"/>
        <v>1</v>
      </c>
      <c r="N61" s="15">
        <f t="shared" ca="1" si="19"/>
        <v>0</v>
      </c>
      <c r="O61" s="15">
        <f t="shared" ca="1" si="20"/>
        <v>0</v>
      </c>
      <c r="P61" s="21">
        <f t="shared" ref="P61:P92" ca="1" si="30">+M61/$K$15</f>
        <v>3.3333333333333333E-2</v>
      </c>
      <c r="Q61" s="21">
        <f t="shared" ref="Q61:Q92" ca="1" si="31">+N61/$K$15</f>
        <v>0</v>
      </c>
      <c r="R61" s="26">
        <f t="shared" ref="R61:R92" ca="1" si="32">+O61/$K$15</f>
        <v>0</v>
      </c>
      <c r="S61" s="21">
        <f t="shared" ca="1" si="21"/>
        <v>0</v>
      </c>
      <c r="T61" s="21">
        <f t="shared" ca="1" si="22"/>
        <v>0</v>
      </c>
      <c r="U61" s="28">
        <f t="shared" ref="U61:U92" ca="1" si="33">LOG(R61+0.0000001,2)</f>
        <v>-23.253496664211539</v>
      </c>
      <c r="V61" s="20">
        <f t="shared" ca="1" si="24"/>
        <v>-19.931568569324174</v>
      </c>
      <c r="W61" s="20">
        <f t="shared" ca="1" si="24"/>
        <v>-19.931568569324174</v>
      </c>
      <c r="X61" s="29">
        <f t="shared" ref="X61:X92" ca="1" si="34">+R61/((P61*Q61)+0.000001)</f>
        <v>0</v>
      </c>
      <c r="Y61" s="20">
        <f t="shared" ca="1" si="25"/>
        <v>-23.253496664211539</v>
      </c>
    </row>
    <row r="62" spans="11:25" x14ac:dyDescent="0.25">
      <c r="K62" s="15">
        <f t="shared" si="29"/>
        <v>0.4</v>
      </c>
      <c r="L62" s="15">
        <v>0.4</v>
      </c>
      <c r="M62" s="15">
        <f t="shared" ca="1" si="18"/>
        <v>5</v>
      </c>
      <c r="N62" s="15">
        <f t="shared" ca="1" si="19"/>
        <v>0</v>
      </c>
      <c r="O62" s="15">
        <f t="shared" ca="1" si="20"/>
        <v>0</v>
      </c>
      <c r="P62" s="21">
        <f t="shared" ca="1" si="30"/>
        <v>0.16666666666666666</v>
      </c>
      <c r="Q62" s="21">
        <f t="shared" ca="1" si="31"/>
        <v>0</v>
      </c>
      <c r="R62" s="26">
        <f t="shared" ca="1" si="32"/>
        <v>0</v>
      </c>
      <c r="S62" s="21">
        <f t="shared" ca="1" si="21"/>
        <v>0</v>
      </c>
      <c r="T62" s="21">
        <f t="shared" ca="1" si="22"/>
        <v>0</v>
      </c>
      <c r="U62" s="28">
        <f t="shared" ca="1" si="33"/>
        <v>-23.253496664211539</v>
      </c>
      <c r="V62" s="20">
        <f t="shared" ca="1" si="24"/>
        <v>-19.931568569324174</v>
      </c>
      <c r="W62" s="20">
        <f t="shared" ca="1" si="24"/>
        <v>-19.931568569324174</v>
      </c>
      <c r="X62" s="29">
        <f t="shared" ca="1" si="34"/>
        <v>0</v>
      </c>
      <c r="Y62" s="20">
        <f t="shared" ca="1" si="25"/>
        <v>-23.253496664211539</v>
      </c>
    </row>
    <row r="63" spans="11:25" x14ac:dyDescent="0.25">
      <c r="K63" s="15">
        <f t="shared" si="29"/>
        <v>0.5</v>
      </c>
      <c r="L63" s="15">
        <v>0.4</v>
      </c>
      <c r="M63" s="15">
        <f t="shared" ca="1" si="18"/>
        <v>1</v>
      </c>
      <c r="N63" s="15">
        <f t="shared" ca="1" si="19"/>
        <v>0</v>
      </c>
      <c r="O63" s="15">
        <f t="shared" ca="1" si="20"/>
        <v>0</v>
      </c>
      <c r="P63" s="21">
        <f t="shared" ca="1" si="30"/>
        <v>3.3333333333333333E-2</v>
      </c>
      <c r="Q63" s="21">
        <f t="shared" ca="1" si="31"/>
        <v>0</v>
      </c>
      <c r="R63" s="26">
        <f t="shared" ca="1" si="32"/>
        <v>0</v>
      </c>
      <c r="S63" s="21">
        <f t="shared" ca="1" si="21"/>
        <v>0</v>
      </c>
      <c r="T63" s="21">
        <f t="shared" ca="1" si="22"/>
        <v>0</v>
      </c>
      <c r="U63" s="28">
        <f t="shared" ca="1" si="33"/>
        <v>-23.253496664211539</v>
      </c>
      <c r="V63" s="20">
        <f t="shared" ca="1" si="24"/>
        <v>-19.931568569324174</v>
      </c>
      <c r="W63" s="20">
        <f t="shared" ca="1" si="24"/>
        <v>-19.931568569324174</v>
      </c>
      <c r="X63" s="29">
        <f t="shared" ca="1" si="34"/>
        <v>0</v>
      </c>
      <c r="Y63" s="20">
        <f t="shared" ca="1" si="25"/>
        <v>-23.253496664211539</v>
      </c>
    </row>
    <row r="64" spans="11:25" x14ac:dyDescent="0.25">
      <c r="K64" s="15">
        <f t="shared" si="29"/>
        <v>0.6</v>
      </c>
      <c r="L64" s="15">
        <v>0.4</v>
      </c>
      <c r="M64" s="15">
        <f t="shared" ca="1" si="18"/>
        <v>4</v>
      </c>
      <c r="N64" s="15">
        <f t="shared" ca="1" si="19"/>
        <v>0</v>
      </c>
      <c r="O64" s="15">
        <f t="shared" ca="1" si="20"/>
        <v>0</v>
      </c>
      <c r="P64" s="21">
        <f t="shared" ca="1" si="30"/>
        <v>0.13333333333333333</v>
      </c>
      <c r="Q64" s="21">
        <f t="shared" ca="1" si="31"/>
        <v>0</v>
      </c>
      <c r="R64" s="26">
        <f t="shared" ca="1" si="32"/>
        <v>0</v>
      </c>
      <c r="S64" s="21">
        <f t="shared" ca="1" si="21"/>
        <v>0</v>
      </c>
      <c r="T64" s="21">
        <f t="shared" ca="1" si="22"/>
        <v>0</v>
      </c>
      <c r="U64" s="28">
        <f t="shared" ca="1" si="33"/>
        <v>-23.253496664211539</v>
      </c>
      <c r="V64" s="20">
        <f t="shared" ca="1" si="24"/>
        <v>-19.931568569324174</v>
      </c>
      <c r="W64" s="20">
        <f t="shared" ca="1" si="24"/>
        <v>-19.931568569324174</v>
      </c>
      <c r="X64" s="29">
        <f t="shared" ca="1" si="34"/>
        <v>0</v>
      </c>
      <c r="Y64" s="20">
        <f t="shared" ca="1" si="25"/>
        <v>-23.253496664211539</v>
      </c>
    </row>
    <row r="65" spans="11:25" x14ac:dyDescent="0.25">
      <c r="K65" s="15">
        <f t="shared" si="29"/>
        <v>0.7</v>
      </c>
      <c r="L65" s="15">
        <v>0.4</v>
      </c>
      <c r="M65" s="15">
        <f t="shared" ca="1" si="18"/>
        <v>4</v>
      </c>
      <c r="N65" s="15">
        <f t="shared" ca="1" si="19"/>
        <v>0</v>
      </c>
      <c r="O65" s="15">
        <f t="shared" ca="1" si="20"/>
        <v>0</v>
      </c>
      <c r="P65" s="21">
        <f t="shared" ca="1" si="30"/>
        <v>0.13333333333333333</v>
      </c>
      <c r="Q65" s="21">
        <f t="shared" ca="1" si="31"/>
        <v>0</v>
      </c>
      <c r="R65" s="26">
        <f t="shared" ca="1" si="32"/>
        <v>0</v>
      </c>
      <c r="S65" s="21">
        <f t="shared" ca="1" si="21"/>
        <v>0</v>
      </c>
      <c r="T65" s="21">
        <f t="shared" ca="1" si="22"/>
        <v>0</v>
      </c>
      <c r="U65" s="28">
        <f t="shared" ca="1" si="33"/>
        <v>-23.253496664211539</v>
      </c>
      <c r="V65" s="20">
        <f t="shared" ca="1" si="24"/>
        <v>-19.931568569324174</v>
      </c>
      <c r="W65" s="20">
        <f t="shared" ca="1" si="24"/>
        <v>-19.931568569324174</v>
      </c>
      <c r="X65" s="29">
        <f t="shared" ca="1" si="34"/>
        <v>0</v>
      </c>
      <c r="Y65" s="20">
        <f t="shared" ca="1" si="25"/>
        <v>-23.253496664211539</v>
      </c>
    </row>
    <row r="66" spans="11:25" x14ac:dyDescent="0.25">
      <c r="K66" s="15">
        <f t="shared" si="29"/>
        <v>0.79999999999999993</v>
      </c>
      <c r="L66" s="15">
        <v>0.4</v>
      </c>
      <c r="M66" s="15">
        <f t="shared" ca="1" si="18"/>
        <v>3</v>
      </c>
      <c r="N66" s="15">
        <f t="shared" ca="1" si="19"/>
        <v>0</v>
      </c>
      <c r="O66" s="15">
        <f t="shared" ca="1" si="20"/>
        <v>0</v>
      </c>
      <c r="P66" s="21">
        <f t="shared" ca="1" si="30"/>
        <v>0.1</v>
      </c>
      <c r="Q66" s="21">
        <f t="shared" ca="1" si="31"/>
        <v>0</v>
      </c>
      <c r="R66" s="26">
        <f t="shared" ca="1" si="32"/>
        <v>0</v>
      </c>
      <c r="S66" s="21">
        <f t="shared" ca="1" si="21"/>
        <v>0</v>
      </c>
      <c r="T66" s="21">
        <f t="shared" ca="1" si="22"/>
        <v>0</v>
      </c>
      <c r="U66" s="28">
        <f t="shared" ca="1" si="33"/>
        <v>-23.253496664211539</v>
      </c>
      <c r="V66" s="20">
        <f t="shared" ca="1" si="24"/>
        <v>-19.931568569324174</v>
      </c>
      <c r="W66" s="20">
        <f t="shared" ca="1" si="24"/>
        <v>-19.931568569324174</v>
      </c>
      <c r="X66" s="29">
        <f t="shared" ca="1" si="34"/>
        <v>0</v>
      </c>
      <c r="Y66" s="20">
        <f t="shared" ca="1" si="25"/>
        <v>-23.253496664211539</v>
      </c>
    </row>
    <row r="67" spans="11:25" x14ac:dyDescent="0.25">
      <c r="K67" s="15">
        <f t="shared" si="29"/>
        <v>0.89999999999999991</v>
      </c>
      <c r="L67" s="15">
        <v>0.4</v>
      </c>
      <c r="M67" s="15">
        <f t="shared" ca="1" si="18"/>
        <v>1</v>
      </c>
      <c r="N67" s="15">
        <f t="shared" ca="1" si="19"/>
        <v>0</v>
      </c>
      <c r="O67" s="15">
        <f t="shared" ca="1" si="20"/>
        <v>0</v>
      </c>
      <c r="P67" s="21">
        <f t="shared" ca="1" si="30"/>
        <v>3.3333333333333333E-2</v>
      </c>
      <c r="Q67" s="21">
        <f t="shared" ca="1" si="31"/>
        <v>0</v>
      </c>
      <c r="R67" s="26">
        <f t="shared" ca="1" si="32"/>
        <v>0</v>
      </c>
      <c r="S67" s="21">
        <f t="shared" ca="1" si="21"/>
        <v>0</v>
      </c>
      <c r="T67" s="21">
        <f t="shared" ca="1" si="22"/>
        <v>0</v>
      </c>
      <c r="U67" s="28">
        <f t="shared" ca="1" si="33"/>
        <v>-23.253496664211539</v>
      </c>
      <c r="V67" s="20">
        <f t="shared" ca="1" si="24"/>
        <v>-19.931568569324174</v>
      </c>
      <c r="W67" s="20">
        <f t="shared" ca="1" si="24"/>
        <v>-19.931568569324174</v>
      </c>
      <c r="X67" s="29">
        <f t="shared" ca="1" si="34"/>
        <v>0</v>
      </c>
      <c r="Y67" s="20">
        <f t="shared" ca="1" si="25"/>
        <v>-23.253496664211539</v>
      </c>
    </row>
    <row r="68" spans="11:25" x14ac:dyDescent="0.25">
      <c r="K68" s="15">
        <f t="shared" si="29"/>
        <v>0.99999999999999989</v>
      </c>
      <c r="L68" s="15">
        <v>0.4</v>
      </c>
      <c r="M68" s="15">
        <f t="shared" ca="1" si="18"/>
        <v>0</v>
      </c>
      <c r="N68" s="15">
        <f t="shared" ca="1" si="19"/>
        <v>0</v>
      </c>
      <c r="O68" s="15">
        <f t="shared" ca="1" si="20"/>
        <v>0</v>
      </c>
      <c r="P68" s="21">
        <f t="shared" ca="1" si="30"/>
        <v>0</v>
      </c>
      <c r="Q68" s="21">
        <f t="shared" ca="1" si="31"/>
        <v>0</v>
      </c>
      <c r="R68" s="26">
        <f t="shared" ca="1" si="32"/>
        <v>0</v>
      </c>
      <c r="S68" s="21">
        <f t="shared" ca="1" si="21"/>
        <v>0</v>
      </c>
      <c r="T68" s="21">
        <f t="shared" ca="1" si="22"/>
        <v>0</v>
      </c>
      <c r="U68" s="28">
        <f t="shared" ca="1" si="33"/>
        <v>-23.253496664211539</v>
      </c>
      <c r="V68" s="20">
        <f t="shared" ca="1" si="24"/>
        <v>-19.931568569324174</v>
      </c>
      <c r="W68" s="20">
        <f t="shared" ca="1" si="24"/>
        <v>-19.931568569324174</v>
      </c>
      <c r="X68" s="29">
        <f t="shared" ca="1" si="34"/>
        <v>0</v>
      </c>
      <c r="Y68" s="20">
        <f t="shared" ca="1" si="25"/>
        <v>-23.253496664211539</v>
      </c>
    </row>
    <row r="69" spans="11:25" x14ac:dyDescent="0.25">
      <c r="K69" s="15">
        <v>0.1</v>
      </c>
      <c r="L69" s="15">
        <v>0.5</v>
      </c>
      <c r="M69" s="15">
        <f t="shared" ca="1" si="18"/>
        <v>6</v>
      </c>
      <c r="N69" s="15">
        <f t="shared" ca="1" si="19"/>
        <v>0</v>
      </c>
      <c r="O69" s="15">
        <f t="shared" ca="1" si="20"/>
        <v>0</v>
      </c>
      <c r="P69" s="21">
        <f t="shared" ca="1" si="30"/>
        <v>0.2</v>
      </c>
      <c r="Q69" s="21">
        <f t="shared" ca="1" si="31"/>
        <v>0</v>
      </c>
      <c r="R69" s="26">
        <f t="shared" ca="1" si="32"/>
        <v>0</v>
      </c>
      <c r="S69" s="21">
        <f t="shared" ca="1" si="21"/>
        <v>0</v>
      </c>
      <c r="T69" s="21">
        <f t="shared" ca="1" si="22"/>
        <v>0</v>
      </c>
      <c r="U69" s="28">
        <f t="shared" ca="1" si="33"/>
        <v>-23.253496664211539</v>
      </c>
      <c r="V69" s="20">
        <f t="shared" ca="1" si="24"/>
        <v>-19.931568569324174</v>
      </c>
      <c r="W69" s="20">
        <f t="shared" ca="1" si="24"/>
        <v>-19.931568569324174</v>
      </c>
      <c r="X69" s="29">
        <f t="shared" ca="1" si="34"/>
        <v>0</v>
      </c>
      <c r="Y69" s="20">
        <f t="shared" ca="1" si="25"/>
        <v>-23.253496664211539</v>
      </c>
    </row>
    <row r="70" spans="11:25" x14ac:dyDescent="0.25">
      <c r="K70" s="15">
        <f>+K69+0.1</f>
        <v>0.2</v>
      </c>
      <c r="L70" s="15">
        <v>0.5</v>
      </c>
      <c r="M70" s="15">
        <f t="shared" ca="1" si="18"/>
        <v>1</v>
      </c>
      <c r="N70" s="15">
        <f t="shared" ca="1" si="19"/>
        <v>0</v>
      </c>
      <c r="O70" s="15">
        <f t="shared" ca="1" si="20"/>
        <v>0</v>
      </c>
      <c r="P70" s="21">
        <f t="shared" ca="1" si="30"/>
        <v>3.3333333333333333E-2</v>
      </c>
      <c r="Q70" s="21">
        <f t="shared" ca="1" si="31"/>
        <v>0</v>
      </c>
      <c r="R70" s="26">
        <f t="shared" ca="1" si="32"/>
        <v>0</v>
      </c>
      <c r="S70" s="21">
        <f t="shared" ca="1" si="21"/>
        <v>0</v>
      </c>
      <c r="T70" s="21">
        <f t="shared" ca="1" si="22"/>
        <v>0</v>
      </c>
      <c r="U70" s="28">
        <f t="shared" ca="1" si="33"/>
        <v>-23.253496664211539</v>
      </c>
      <c r="V70" s="20">
        <f t="shared" ca="1" si="24"/>
        <v>-19.931568569324174</v>
      </c>
      <c r="W70" s="20">
        <f t="shared" ca="1" si="24"/>
        <v>-19.931568569324174</v>
      </c>
      <c r="X70" s="29">
        <f t="shared" ca="1" si="34"/>
        <v>0</v>
      </c>
      <c r="Y70" s="20">
        <f t="shared" ca="1" si="25"/>
        <v>-23.253496664211539</v>
      </c>
    </row>
    <row r="71" spans="11:25" x14ac:dyDescent="0.25">
      <c r="K71" s="15">
        <f t="shared" ref="K71:K78" si="35">+K70+0.1</f>
        <v>0.30000000000000004</v>
      </c>
      <c r="L71" s="15">
        <v>0.5</v>
      </c>
      <c r="M71" s="15">
        <f t="shared" ca="1" si="18"/>
        <v>1</v>
      </c>
      <c r="N71" s="15">
        <f t="shared" ca="1" si="19"/>
        <v>0</v>
      </c>
      <c r="O71" s="15">
        <f t="shared" ca="1" si="20"/>
        <v>0</v>
      </c>
      <c r="P71" s="21">
        <f t="shared" ca="1" si="30"/>
        <v>3.3333333333333333E-2</v>
      </c>
      <c r="Q71" s="21">
        <f t="shared" ca="1" si="31"/>
        <v>0</v>
      </c>
      <c r="R71" s="26">
        <f t="shared" ca="1" si="32"/>
        <v>0</v>
      </c>
      <c r="S71" s="21">
        <f t="shared" ca="1" si="21"/>
        <v>0</v>
      </c>
      <c r="T71" s="21">
        <f t="shared" ca="1" si="22"/>
        <v>0</v>
      </c>
      <c r="U71" s="28">
        <f t="shared" ca="1" si="33"/>
        <v>-23.253496664211539</v>
      </c>
      <c r="V71" s="20">
        <f t="shared" ca="1" si="24"/>
        <v>-19.931568569324174</v>
      </c>
      <c r="W71" s="20">
        <f t="shared" ca="1" si="24"/>
        <v>-19.931568569324174</v>
      </c>
      <c r="X71" s="29">
        <f t="shared" ca="1" si="34"/>
        <v>0</v>
      </c>
      <c r="Y71" s="20">
        <f t="shared" ca="1" si="25"/>
        <v>-23.253496664211539</v>
      </c>
    </row>
    <row r="72" spans="11:25" x14ac:dyDescent="0.25">
      <c r="K72" s="15">
        <f t="shared" si="35"/>
        <v>0.4</v>
      </c>
      <c r="L72" s="15">
        <v>0.5</v>
      </c>
      <c r="M72" s="15">
        <f t="shared" ca="1" si="18"/>
        <v>5</v>
      </c>
      <c r="N72" s="15">
        <f t="shared" ca="1" si="19"/>
        <v>0</v>
      </c>
      <c r="O72" s="15">
        <f t="shared" ca="1" si="20"/>
        <v>0</v>
      </c>
      <c r="P72" s="21">
        <f t="shared" ca="1" si="30"/>
        <v>0.16666666666666666</v>
      </c>
      <c r="Q72" s="21">
        <f t="shared" ca="1" si="31"/>
        <v>0</v>
      </c>
      <c r="R72" s="26">
        <f t="shared" ca="1" si="32"/>
        <v>0</v>
      </c>
      <c r="S72" s="21">
        <f t="shared" ca="1" si="21"/>
        <v>0</v>
      </c>
      <c r="T72" s="21">
        <f t="shared" ca="1" si="22"/>
        <v>0</v>
      </c>
      <c r="U72" s="28">
        <f t="shared" ca="1" si="33"/>
        <v>-23.253496664211539</v>
      </c>
      <c r="V72" s="20">
        <f t="shared" ca="1" si="24"/>
        <v>-19.931568569324174</v>
      </c>
      <c r="W72" s="20">
        <f t="shared" ca="1" si="24"/>
        <v>-19.931568569324174</v>
      </c>
      <c r="X72" s="29">
        <f t="shared" ca="1" si="34"/>
        <v>0</v>
      </c>
      <c r="Y72" s="20">
        <f t="shared" ca="1" si="25"/>
        <v>-23.253496664211539</v>
      </c>
    </row>
    <row r="73" spans="11:25" x14ac:dyDescent="0.25">
      <c r="K73" s="15">
        <f t="shared" si="35"/>
        <v>0.5</v>
      </c>
      <c r="L73" s="15">
        <v>0.5</v>
      </c>
      <c r="M73" s="15">
        <f t="shared" ca="1" si="18"/>
        <v>1</v>
      </c>
      <c r="N73" s="15">
        <f t="shared" ca="1" si="19"/>
        <v>0</v>
      </c>
      <c r="O73" s="15">
        <f t="shared" ca="1" si="20"/>
        <v>0</v>
      </c>
      <c r="P73" s="21">
        <f t="shared" ca="1" si="30"/>
        <v>3.3333333333333333E-2</v>
      </c>
      <c r="Q73" s="21">
        <f t="shared" ca="1" si="31"/>
        <v>0</v>
      </c>
      <c r="R73" s="26">
        <f t="shared" ca="1" si="32"/>
        <v>0</v>
      </c>
      <c r="S73" s="21">
        <f t="shared" ca="1" si="21"/>
        <v>0</v>
      </c>
      <c r="T73" s="21">
        <f t="shared" ca="1" si="22"/>
        <v>0</v>
      </c>
      <c r="U73" s="28">
        <f t="shared" ca="1" si="33"/>
        <v>-23.253496664211539</v>
      </c>
      <c r="V73" s="20">
        <f t="shared" ca="1" si="24"/>
        <v>-19.931568569324174</v>
      </c>
      <c r="W73" s="20">
        <f t="shared" ca="1" si="24"/>
        <v>-19.931568569324174</v>
      </c>
      <c r="X73" s="29">
        <f t="shared" ca="1" si="34"/>
        <v>0</v>
      </c>
      <c r="Y73" s="20">
        <f t="shared" ca="1" si="25"/>
        <v>-23.253496664211539</v>
      </c>
    </row>
    <row r="74" spans="11:25" x14ac:dyDescent="0.25">
      <c r="K74" s="15">
        <f t="shared" si="35"/>
        <v>0.6</v>
      </c>
      <c r="L74" s="15">
        <v>0.5</v>
      </c>
      <c r="M74" s="15">
        <f t="shared" ca="1" si="18"/>
        <v>4</v>
      </c>
      <c r="N74" s="15">
        <f t="shared" ca="1" si="19"/>
        <v>0</v>
      </c>
      <c r="O74" s="15">
        <f t="shared" ca="1" si="20"/>
        <v>0</v>
      </c>
      <c r="P74" s="21">
        <f t="shared" ca="1" si="30"/>
        <v>0.13333333333333333</v>
      </c>
      <c r="Q74" s="21">
        <f t="shared" ca="1" si="31"/>
        <v>0</v>
      </c>
      <c r="R74" s="26">
        <f t="shared" ca="1" si="32"/>
        <v>0</v>
      </c>
      <c r="S74" s="21">
        <f t="shared" ca="1" si="21"/>
        <v>0</v>
      </c>
      <c r="T74" s="21">
        <f t="shared" ca="1" si="22"/>
        <v>0</v>
      </c>
      <c r="U74" s="28">
        <f t="shared" ca="1" si="33"/>
        <v>-23.253496664211539</v>
      </c>
      <c r="V74" s="20">
        <f t="shared" ca="1" si="24"/>
        <v>-19.931568569324174</v>
      </c>
      <c r="W74" s="20">
        <f t="shared" ca="1" si="24"/>
        <v>-19.931568569324174</v>
      </c>
      <c r="X74" s="29">
        <f t="shared" ca="1" si="34"/>
        <v>0</v>
      </c>
      <c r="Y74" s="20">
        <f t="shared" ca="1" si="25"/>
        <v>-23.253496664211539</v>
      </c>
    </row>
    <row r="75" spans="11:25" x14ac:dyDescent="0.25">
      <c r="K75" s="15">
        <f t="shared" si="35"/>
        <v>0.7</v>
      </c>
      <c r="L75" s="15">
        <v>0.5</v>
      </c>
      <c r="M75" s="15">
        <f t="shared" ca="1" si="18"/>
        <v>4</v>
      </c>
      <c r="N75" s="15">
        <f t="shared" ca="1" si="19"/>
        <v>0</v>
      </c>
      <c r="O75" s="15">
        <f t="shared" ca="1" si="20"/>
        <v>0</v>
      </c>
      <c r="P75" s="21">
        <f t="shared" ca="1" si="30"/>
        <v>0.13333333333333333</v>
      </c>
      <c r="Q75" s="21">
        <f t="shared" ca="1" si="31"/>
        <v>0</v>
      </c>
      <c r="R75" s="26">
        <f t="shared" ca="1" si="32"/>
        <v>0</v>
      </c>
      <c r="S75" s="21">
        <f t="shared" ca="1" si="21"/>
        <v>0</v>
      </c>
      <c r="T75" s="21">
        <f t="shared" ca="1" si="22"/>
        <v>0</v>
      </c>
      <c r="U75" s="28">
        <f t="shared" ca="1" si="33"/>
        <v>-23.253496664211539</v>
      </c>
      <c r="V75" s="20">
        <f t="shared" ca="1" si="24"/>
        <v>-19.931568569324174</v>
      </c>
      <c r="W75" s="20">
        <f t="shared" ca="1" si="24"/>
        <v>-19.931568569324174</v>
      </c>
      <c r="X75" s="29">
        <f t="shared" ca="1" si="34"/>
        <v>0</v>
      </c>
      <c r="Y75" s="20">
        <f t="shared" ca="1" si="25"/>
        <v>-23.253496664211539</v>
      </c>
    </row>
    <row r="76" spans="11:25" x14ac:dyDescent="0.25">
      <c r="K76" s="15">
        <f t="shared" si="35"/>
        <v>0.79999999999999993</v>
      </c>
      <c r="L76" s="15">
        <v>0.5</v>
      </c>
      <c r="M76" s="15">
        <f t="shared" ca="1" si="18"/>
        <v>3</v>
      </c>
      <c r="N76" s="15">
        <f t="shared" ca="1" si="19"/>
        <v>0</v>
      </c>
      <c r="O76" s="15">
        <f t="shared" ca="1" si="20"/>
        <v>0</v>
      </c>
      <c r="P76" s="21">
        <f t="shared" ca="1" si="30"/>
        <v>0.1</v>
      </c>
      <c r="Q76" s="21">
        <f t="shared" ca="1" si="31"/>
        <v>0</v>
      </c>
      <c r="R76" s="26">
        <f t="shared" ca="1" si="32"/>
        <v>0</v>
      </c>
      <c r="S76" s="21">
        <f t="shared" ca="1" si="21"/>
        <v>0</v>
      </c>
      <c r="T76" s="21">
        <f t="shared" ca="1" si="22"/>
        <v>0</v>
      </c>
      <c r="U76" s="28">
        <f t="shared" ca="1" si="33"/>
        <v>-23.253496664211539</v>
      </c>
      <c r="V76" s="20">
        <f t="shared" ca="1" si="24"/>
        <v>-19.931568569324174</v>
      </c>
      <c r="W76" s="20">
        <f t="shared" ca="1" si="24"/>
        <v>-19.931568569324174</v>
      </c>
      <c r="X76" s="29">
        <f t="shared" ca="1" si="34"/>
        <v>0</v>
      </c>
      <c r="Y76" s="20">
        <f t="shared" ca="1" si="25"/>
        <v>-23.253496664211539</v>
      </c>
    </row>
    <row r="77" spans="11:25" x14ac:dyDescent="0.25">
      <c r="K77" s="15">
        <f t="shared" si="35"/>
        <v>0.89999999999999991</v>
      </c>
      <c r="L77" s="15">
        <v>0.5</v>
      </c>
      <c r="M77" s="15">
        <f t="shared" ca="1" si="18"/>
        <v>1</v>
      </c>
      <c r="N77" s="15">
        <f t="shared" ca="1" si="19"/>
        <v>0</v>
      </c>
      <c r="O77" s="15">
        <f t="shared" ca="1" si="20"/>
        <v>0</v>
      </c>
      <c r="P77" s="21">
        <f t="shared" ca="1" si="30"/>
        <v>3.3333333333333333E-2</v>
      </c>
      <c r="Q77" s="21">
        <f t="shared" ca="1" si="31"/>
        <v>0</v>
      </c>
      <c r="R77" s="26">
        <f t="shared" ca="1" si="32"/>
        <v>0</v>
      </c>
      <c r="S77" s="21">
        <f t="shared" ca="1" si="21"/>
        <v>0</v>
      </c>
      <c r="T77" s="21">
        <f t="shared" ca="1" si="22"/>
        <v>0</v>
      </c>
      <c r="U77" s="28">
        <f t="shared" ca="1" si="33"/>
        <v>-23.253496664211539</v>
      </c>
      <c r="V77" s="20">
        <f t="shared" ca="1" si="24"/>
        <v>-19.931568569324174</v>
      </c>
      <c r="W77" s="20">
        <f t="shared" ca="1" si="24"/>
        <v>-19.931568569324174</v>
      </c>
      <c r="X77" s="29">
        <f t="shared" ca="1" si="34"/>
        <v>0</v>
      </c>
      <c r="Y77" s="20">
        <f t="shared" ca="1" si="25"/>
        <v>-23.253496664211539</v>
      </c>
    </row>
    <row r="78" spans="11:25" x14ac:dyDescent="0.25">
      <c r="K78" s="15">
        <f t="shared" si="35"/>
        <v>0.99999999999999989</v>
      </c>
      <c r="L78" s="15">
        <v>0.5</v>
      </c>
      <c r="M78" s="15">
        <f t="shared" ca="1" si="18"/>
        <v>0</v>
      </c>
      <c r="N78" s="15">
        <f t="shared" ca="1" si="19"/>
        <v>0</v>
      </c>
      <c r="O78" s="15">
        <f t="shared" ca="1" si="20"/>
        <v>0</v>
      </c>
      <c r="P78" s="21">
        <f t="shared" ca="1" si="30"/>
        <v>0</v>
      </c>
      <c r="Q78" s="21">
        <f t="shared" ca="1" si="31"/>
        <v>0</v>
      </c>
      <c r="R78" s="26">
        <f t="shared" ca="1" si="32"/>
        <v>0</v>
      </c>
      <c r="S78" s="21">
        <f t="shared" ca="1" si="21"/>
        <v>0</v>
      </c>
      <c r="T78" s="21">
        <f t="shared" ca="1" si="22"/>
        <v>0</v>
      </c>
      <c r="U78" s="28">
        <f t="shared" ca="1" si="33"/>
        <v>-23.253496664211539</v>
      </c>
      <c r="V78" s="20">
        <f t="shared" ca="1" si="24"/>
        <v>-19.931568569324174</v>
      </c>
      <c r="W78" s="20">
        <f t="shared" ca="1" si="24"/>
        <v>-19.931568569324174</v>
      </c>
      <c r="X78" s="29">
        <f t="shared" ca="1" si="34"/>
        <v>0</v>
      </c>
      <c r="Y78" s="20">
        <f t="shared" ca="1" si="25"/>
        <v>-23.253496664211539</v>
      </c>
    </row>
    <row r="79" spans="11:25" x14ac:dyDescent="0.25">
      <c r="K79" s="15">
        <v>0.1</v>
      </c>
      <c r="L79" s="15">
        <v>0.6</v>
      </c>
      <c r="M79" s="15">
        <f t="shared" ca="1" si="18"/>
        <v>6</v>
      </c>
      <c r="N79" s="15">
        <f t="shared" ca="1" si="19"/>
        <v>0</v>
      </c>
      <c r="O79" s="15">
        <f t="shared" ca="1" si="20"/>
        <v>0</v>
      </c>
      <c r="P79" s="21">
        <f t="shared" ca="1" si="30"/>
        <v>0.2</v>
      </c>
      <c r="Q79" s="21">
        <f t="shared" ca="1" si="31"/>
        <v>0</v>
      </c>
      <c r="R79" s="26">
        <f t="shared" ca="1" si="32"/>
        <v>0</v>
      </c>
      <c r="S79" s="21">
        <f t="shared" ca="1" si="21"/>
        <v>0</v>
      </c>
      <c r="T79" s="21">
        <f t="shared" ca="1" si="22"/>
        <v>0</v>
      </c>
      <c r="U79" s="28">
        <f t="shared" ca="1" si="33"/>
        <v>-23.253496664211539</v>
      </c>
      <c r="V79" s="20">
        <f t="shared" ca="1" si="24"/>
        <v>-19.931568569324174</v>
      </c>
      <c r="W79" s="20">
        <f t="shared" ca="1" si="24"/>
        <v>-19.931568569324174</v>
      </c>
      <c r="X79" s="29">
        <f t="shared" ca="1" si="34"/>
        <v>0</v>
      </c>
      <c r="Y79" s="20">
        <f t="shared" ca="1" si="25"/>
        <v>-23.253496664211539</v>
      </c>
    </row>
    <row r="80" spans="11:25" x14ac:dyDescent="0.25">
      <c r="K80" s="15">
        <f>+K79+0.1</f>
        <v>0.2</v>
      </c>
      <c r="L80" s="15">
        <v>0.6</v>
      </c>
      <c r="M80" s="15">
        <f t="shared" ca="1" si="18"/>
        <v>1</v>
      </c>
      <c r="N80" s="15">
        <f t="shared" ca="1" si="19"/>
        <v>0</v>
      </c>
      <c r="O80" s="15">
        <f t="shared" ca="1" si="20"/>
        <v>0</v>
      </c>
      <c r="P80" s="21">
        <f t="shared" ca="1" si="30"/>
        <v>3.3333333333333333E-2</v>
      </c>
      <c r="Q80" s="21">
        <f t="shared" ca="1" si="31"/>
        <v>0</v>
      </c>
      <c r="R80" s="26">
        <f t="shared" ca="1" si="32"/>
        <v>0</v>
      </c>
      <c r="S80" s="21">
        <f t="shared" ca="1" si="21"/>
        <v>0</v>
      </c>
      <c r="T80" s="21">
        <f t="shared" ca="1" si="22"/>
        <v>0</v>
      </c>
      <c r="U80" s="28">
        <f t="shared" ca="1" si="33"/>
        <v>-23.253496664211539</v>
      </c>
      <c r="V80" s="20">
        <f t="shared" ca="1" si="24"/>
        <v>-19.931568569324174</v>
      </c>
      <c r="W80" s="20">
        <f t="shared" ca="1" si="24"/>
        <v>-19.931568569324174</v>
      </c>
      <c r="X80" s="29">
        <f t="shared" ca="1" si="34"/>
        <v>0</v>
      </c>
      <c r="Y80" s="20">
        <f t="shared" ca="1" si="25"/>
        <v>-23.253496664211539</v>
      </c>
    </row>
    <row r="81" spans="11:25" x14ac:dyDescent="0.25">
      <c r="K81" s="15">
        <f t="shared" ref="K81:K88" si="36">+K80+0.1</f>
        <v>0.30000000000000004</v>
      </c>
      <c r="L81" s="15">
        <v>0.6</v>
      </c>
      <c r="M81" s="15">
        <f t="shared" ca="1" si="18"/>
        <v>1</v>
      </c>
      <c r="N81" s="15">
        <f t="shared" ca="1" si="19"/>
        <v>0</v>
      </c>
      <c r="O81" s="15">
        <f t="shared" ca="1" si="20"/>
        <v>0</v>
      </c>
      <c r="P81" s="21">
        <f t="shared" ca="1" si="30"/>
        <v>3.3333333333333333E-2</v>
      </c>
      <c r="Q81" s="21">
        <f t="shared" ca="1" si="31"/>
        <v>0</v>
      </c>
      <c r="R81" s="26">
        <f t="shared" ca="1" si="32"/>
        <v>0</v>
      </c>
      <c r="S81" s="21">
        <f t="shared" ca="1" si="21"/>
        <v>0</v>
      </c>
      <c r="T81" s="21">
        <f t="shared" ca="1" si="22"/>
        <v>0</v>
      </c>
      <c r="U81" s="28">
        <f t="shared" ca="1" si="33"/>
        <v>-23.253496664211539</v>
      </c>
      <c r="V81" s="20">
        <f t="shared" ca="1" si="24"/>
        <v>-19.931568569324174</v>
      </c>
      <c r="W81" s="20">
        <f t="shared" ca="1" si="24"/>
        <v>-19.931568569324174</v>
      </c>
      <c r="X81" s="29">
        <f t="shared" ca="1" si="34"/>
        <v>0</v>
      </c>
      <c r="Y81" s="20">
        <f t="shared" ca="1" si="25"/>
        <v>-23.253496664211539</v>
      </c>
    </row>
    <row r="82" spans="11:25" x14ac:dyDescent="0.25">
      <c r="K82" s="15">
        <f t="shared" si="36"/>
        <v>0.4</v>
      </c>
      <c r="L82" s="15">
        <v>0.6</v>
      </c>
      <c r="M82" s="15">
        <f t="shared" ca="1" si="18"/>
        <v>5</v>
      </c>
      <c r="N82" s="15">
        <f t="shared" ca="1" si="19"/>
        <v>0</v>
      </c>
      <c r="O82" s="15">
        <f t="shared" ca="1" si="20"/>
        <v>0</v>
      </c>
      <c r="P82" s="21">
        <f t="shared" ca="1" si="30"/>
        <v>0.16666666666666666</v>
      </c>
      <c r="Q82" s="21">
        <f t="shared" ca="1" si="31"/>
        <v>0</v>
      </c>
      <c r="R82" s="26">
        <f t="shared" ca="1" si="32"/>
        <v>0</v>
      </c>
      <c r="S82" s="21">
        <f t="shared" ca="1" si="21"/>
        <v>0</v>
      </c>
      <c r="T82" s="21">
        <f t="shared" ca="1" si="22"/>
        <v>0</v>
      </c>
      <c r="U82" s="28">
        <f t="shared" ca="1" si="33"/>
        <v>-23.253496664211539</v>
      </c>
      <c r="V82" s="20">
        <f t="shared" ca="1" si="24"/>
        <v>-19.931568569324174</v>
      </c>
      <c r="W82" s="20">
        <f t="shared" ca="1" si="24"/>
        <v>-19.931568569324174</v>
      </c>
      <c r="X82" s="29">
        <f t="shared" ca="1" si="34"/>
        <v>0</v>
      </c>
      <c r="Y82" s="20">
        <f t="shared" ca="1" si="25"/>
        <v>-23.253496664211539</v>
      </c>
    </row>
    <row r="83" spans="11:25" x14ac:dyDescent="0.25">
      <c r="K83" s="15">
        <f t="shared" si="36"/>
        <v>0.5</v>
      </c>
      <c r="L83" s="15">
        <v>0.6</v>
      </c>
      <c r="M83" s="15">
        <f t="shared" ca="1" si="18"/>
        <v>1</v>
      </c>
      <c r="N83" s="15">
        <f t="shared" ca="1" si="19"/>
        <v>0</v>
      </c>
      <c r="O83" s="15">
        <f t="shared" ca="1" si="20"/>
        <v>0</v>
      </c>
      <c r="P83" s="21">
        <f t="shared" ca="1" si="30"/>
        <v>3.3333333333333333E-2</v>
      </c>
      <c r="Q83" s="21">
        <f t="shared" ca="1" si="31"/>
        <v>0</v>
      </c>
      <c r="R83" s="26">
        <f t="shared" ca="1" si="32"/>
        <v>0</v>
      </c>
      <c r="S83" s="21">
        <f t="shared" ca="1" si="21"/>
        <v>0</v>
      </c>
      <c r="T83" s="21">
        <f t="shared" ca="1" si="22"/>
        <v>0</v>
      </c>
      <c r="U83" s="28">
        <f t="shared" ca="1" si="33"/>
        <v>-23.253496664211539</v>
      </c>
      <c r="V83" s="20">
        <f t="shared" ca="1" si="24"/>
        <v>-19.931568569324174</v>
      </c>
      <c r="W83" s="20">
        <f t="shared" ca="1" si="24"/>
        <v>-19.931568569324174</v>
      </c>
      <c r="X83" s="29">
        <f t="shared" ca="1" si="34"/>
        <v>0</v>
      </c>
      <c r="Y83" s="20">
        <f t="shared" ca="1" si="25"/>
        <v>-23.253496664211539</v>
      </c>
    </row>
    <row r="84" spans="11:25" x14ac:dyDescent="0.25">
      <c r="K84" s="15">
        <f t="shared" si="36"/>
        <v>0.6</v>
      </c>
      <c r="L84" s="15">
        <v>0.6</v>
      </c>
      <c r="M84" s="15">
        <f t="shared" ca="1" si="18"/>
        <v>4</v>
      </c>
      <c r="N84" s="15">
        <f t="shared" ca="1" si="19"/>
        <v>0</v>
      </c>
      <c r="O84" s="15">
        <f t="shared" ca="1" si="20"/>
        <v>0</v>
      </c>
      <c r="P84" s="21">
        <f t="shared" ca="1" si="30"/>
        <v>0.13333333333333333</v>
      </c>
      <c r="Q84" s="21">
        <f t="shared" ca="1" si="31"/>
        <v>0</v>
      </c>
      <c r="R84" s="26">
        <f t="shared" ca="1" si="32"/>
        <v>0</v>
      </c>
      <c r="S84" s="21">
        <f t="shared" ca="1" si="21"/>
        <v>0</v>
      </c>
      <c r="T84" s="21">
        <f t="shared" ca="1" si="22"/>
        <v>0</v>
      </c>
      <c r="U84" s="28">
        <f t="shared" ca="1" si="33"/>
        <v>-23.253496664211539</v>
      </c>
      <c r="V84" s="20">
        <f t="shared" ca="1" si="24"/>
        <v>-19.931568569324174</v>
      </c>
      <c r="W84" s="20">
        <f t="shared" ca="1" si="24"/>
        <v>-19.931568569324174</v>
      </c>
      <c r="X84" s="29">
        <f t="shared" ca="1" si="34"/>
        <v>0</v>
      </c>
      <c r="Y84" s="20">
        <f t="shared" ca="1" si="25"/>
        <v>-23.253496664211539</v>
      </c>
    </row>
    <row r="85" spans="11:25" x14ac:dyDescent="0.25">
      <c r="K85" s="15">
        <f t="shared" si="36"/>
        <v>0.7</v>
      </c>
      <c r="L85" s="15">
        <v>0.6</v>
      </c>
      <c r="M85" s="15">
        <f t="shared" ca="1" si="18"/>
        <v>4</v>
      </c>
      <c r="N85" s="15">
        <f t="shared" ca="1" si="19"/>
        <v>0</v>
      </c>
      <c r="O85" s="15">
        <f t="shared" ca="1" si="20"/>
        <v>0</v>
      </c>
      <c r="P85" s="21">
        <f t="shared" ca="1" si="30"/>
        <v>0.13333333333333333</v>
      </c>
      <c r="Q85" s="21">
        <f t="shared" ca="1" si="31"/>
        <v>0</v>
      </c>
      <c r="R85" s="26">
        <f t="shared" ca="1" si="32"/>
        <v>0</v>
      </c>
      <c r="S85" s="21">
        <f t="shared" ca="1" si="21"/>
        <v>0</v>
      </c>
      <c r="T85" s="21">
        <f t="shared" ca="1" si="22"/>
        <v>0</v>
      </c>
      <c r="U85" s="28">
        <f t="shared" ca="1" si="33"/>
        <v>-23.253496664211539</v>
      </c>
      <c r="V85" s="20">
        <f t="shared" ca="1" si="24"/>
        <v>-19.931568569324174</v>
      </c>
      <c r="W85" s="20">
        <f t="shared" ca="1" si="24"/>
        <v>-19.931568569324174</v>
      </c>
      <c r="X85" s="29">
        <f t="shared" ca="1" si="34"/>
        <v>0</v>
      </c>
      <c r="Y85" s="20">
        <f t="shared" ca="1" si="25"/>
        <v>-23.253496664211539</v>
      </c>
    </row>
    <row r="86" spans="11:25" x14ac:dyDescent="0.25">
      <c r="K86" s="15">
        <f t="shared" si="36"/>
        <v>0.79999999999999993</v>
      </c>
      <c r="L86" s="15">
        <v>0.6</v>
      </c>
      <c r="M86" s="15">
        <f t="shared" ca="1" si="18"/>
        <v>3</v>
      </c>
      <c r="N86" s="15">
        <f t="shared" ca="1" si="19"/>
        <v>0</v>
      </c>
      <c r="O86" s="15">
        <f t="shared" ca="1" si="20"/>
        <v>0</v>
      </c>
      <c r="P86" s="21">
        <f t="shared" ca="1" si="30"/>
        <v>0.1</v>
      </c>
      <c r="Q86" s="21">
        <f t="shared" ca="1" si="31"/>
        <v>0</v>
      </c>
      <c r="R86" s="26">
        <f t="shared" ca="1" si="32"/>
        <v>0</v>
      </c>
      <c r="S86" s="21">
        <f t="shared" ca="1" si="21"/>
        <v>0</v>
      </c>
      <c r="T86" s="21">
        <f t="shared" ca="1" si="22"/>
        <v>0</v>
      </c>
      <c r="U86" s="28">
        <f t="shared" ca="1" si="33"/>
        <v>-23.253496664211539</v>
      </c>
      <c r="V86" s="20">
        <f t="shared" ca="1" si="24"/>
        <v>-19.931568569324174</v>
      </c>
      <c r="W86" s="20">
        <f t="shared" ca="1" si="24"/>
        <v>-19.931568569324174</v>
      </c>
      <c r="X86" s="29">
        <f t="shared" ca="1" si="34"/>
        <v>0</v>
      </c>
      <c r="Y86" s="20">
        <f t="shared" ca="1" si="25"/>
        <v>-23.253496664211539</v>
      </c>
    </row>
    <row r="87" spans="11:25" x14ac:dyDescent="0.25">
      <c r="K87" s="15">
        <f t="shared" si="36"/>
        <v>0.89999999999999991</v>
      </c>
      <c r="L87" s="15">
        <v>0.6</v>
      </c>
      <c r="M87" s="15">
        <f t="shared" ca="1" si="18"/>
        <v>1</v>
      </c>
      <c r="N87" s="15">
        <f t="shared" ca="1" si="19"/>
        <v>0</v>
      </c>
      <c r="O87" s="15">
        <f t="shared" ca="1" si="20"/>
        <v>0</v>
      </c>
      <c r="P87" s="21">
        <f t="shared" ca="1" si="30"/>
        <v>3.3333333333333333E-2</v>
      </c>
      <c r="Q87" s="21">
        <f t="shared" ca="1" si="31"/>
        <v>0</v>
      </c>
      <c r="R87" s="26">
        <f t="shared" ca="1" si="32"/>
        <v>0</v>
      </c>
      <c r="S87" s="21">
        <f t="shared" ca="1" si="21"/>
        <v>0</v>
      </c>
      <c r="T87" s="21">
        <f t="shared" ca="1" si="22"/>
        <v>0</v>
      </c>
      <c r="U87" s="28">
        <f t="shared" ca="1" si="33"/>
        <v>-23.253496664211539</v>
      </c>
      <c r="V87" s="20">
        <f t="shared" ca="1" si="24"/>
        <v>-19.931568569324174</v>
      </c>
      <c r="W87" s="20">
        <f t="shared" ca="1" si="24"/>
        <v>-19.931568569324174</v>
      </c>
      <c r="X87" s="29">
        <f t="shared" ca="1" si="34"/>
        <v>0</v>
      </c>
      <c r="Y87" s="20">
        <f t="shared" ca="1" si="25"/>
        <v>-23.253496664211539</v>
      </c>
    </row>
    <row r="88" spans="11:25" x14ac:dyDescent="0.25">
      <c r="K88" s="15">
        <f t="shared" si="36"/>
        <v>0.99999999999999989</v>
      </c>
      <c r="L88" s="15">
        <v>0.6</v>
      </c>
      <c r="M88" s="15">
        <f t="shared" ca="1" si="18"/>
        <v>0</v>
      </c>
      <c r="N88" s="15">
        <f t="shared" ca="1" si="19"/>
        <v>0</v>
      </c>
      <c r="O88" s="15">
        <f t="shared" ca="1" si="20"/>
        <v>0</v>
      </c>
      <c r="P88" s="21">
        <f t="shared" ca="1" si="30"/>
        <v>0</v>
      </c>
      <c r="Q88" s="21">
        <f t="shared" ca="1" si="31"/>
        <v>0</v>
      </c>
      <c r="R88" s="26">
        <f t="shared" ca="1" si="32"/>
        <v>0</v>
      </c>
      <c r="S88" s="21">
        <f t="shared" ca="1" si="21"/>
        <v>0</v>
      </c>
      <c r="T88" s="21">
        <f t="shared" ca="1" si="22"/>
        <v>0</v>
      </c>
      <c r="U88" s="28">
        <f t="shared" ca="1" si="33"/>
        <v>-23.253496664211539</v>
      </c>
      <c r="V88" s="20">
        <f t="shared" ca="1" si="24"/>
        <v>-19.931568569324174</v>
      </c>
      <c r="W88" s="20">
        <f t="shared" ca="1" si="24"/>
        <v>-19.931568569324174</v>
      </c>
      <c r="X88" s="29">
        <f t="shared" ca="1" si="34"/>
        <v>0</v>
      </c>
      <c r="Y88" s="20">
        <f t="shared" ca="1" si="25"/>
        <v>-23.253496664211539</v>
      </c>
    </row>
    <row r="89" spans="11:25" x14ac:dyDescent="0.25">
      <c r="K89" s="15">
        <v>0.1</v>
      </c>
      <c r="L89" s="15">
        <v>0.7</v>
      </c>
      <c r="M89" s="15">
        <f t="shared" ca="1" si="18"/>
        <v>6</v>
      </c>
      <c r="N89" s="15">
        <f t="shared" ca="1" si="19"/>
        <v>0</v>
      </c>
      <c r="O89" s="15">
        <f t="shared" ca="1" si="20"/>
        <v>0</v>
      </c>
      <c r="P89" s="21">
        <f t="shared" ca="1" si="30"/>
        <v>0.2</v>
      </c>
      <c r="Q89" s="21">
        <f t="shared" ca="1" si="31"/>
        <v>0</v>
      </c>
      <c r="R89" s="26">
        <f t="shared" ca="1" si="32"/>
        <v>0</v>
      </c>
      <c r="S89" s="21">
        <f t="shared" ca="1" si="21"/>
        <v>0</v>
      </c>
      <c r="T89" s="21">
        <f t="shared" ca="1" si="22"/>
        <v>0</v>
      </c>
      <c r="U89" s="28">
        <f t="shared" ca="1" si="33"/>
        <v>-23.253496664211539</v>
      </c>
      <c r="V89" s="20">
        <f t="shared" ca="1" si="24"/>
        <v>-19.931568569324174</v>
      </c>
      <c r="W89" s="20">
        <f t="shared" ca="1" si="24"/>
        <v>-19.931568569324174</v>
      </c>
      <c r="X89" s="29">
        <f t="shared" ca="1" si="34"/>
        <v>0</v>
      </c>
      <c r="Y89" s="20">
        <f t="shared" ca="1" si="25"/>
        <v>-23.253496664211539</v>
      </c>
    </row>
    <row r="90" spans="11:25" x14ac:dyDescent="0.25">
      <c r="K90" s="15">
        <f>+K89+0.1</f>
        <v>0.2</v>
      </c>
      <c r="L90" s="15">
        <v>0.7</v>
      </c>
      <c r="M90" s="15">
        <f t="shared" ca="1" si="18"/>
        <v>1</v>
      </c>
      <c r="N90" s="15">
        <f t="shared" ca="1" si="19"/>
        <v>0</v>
      </c>
      <c r="O90" s="15">
        <f t="shared" ca="1" si="20"/>
        <v>0</v>
      </c>
      <c r="P90" s="21">
        <f t="shared" ca="1" si="30"/>
        <v>3.3333333333333333E-2</v>
      </c>
      <c r="Q90" s="21">
        <f t="shared" ca="1" si="31"/>
        <v>0</v>
      </c>
      <c r="R90" s="26">
        <f t="shared" ca="1" si="32"/>
        <v>0</v>
      </c>
      <c r="S90" s="21">
        <f t="shared" ca="1" si="21"/>
        <v>0</v>
      </c>
      <c r="T90" s="21">
        <f t="shared" ca="1" si="22"/>
        <v>0</v>
      </c>
      <c r="U90" s="28">
        <f t="shared" ca="1" si="33"/>
        <v>-23.253496664211539</v>
      </c>
      <c r="V90" s="20">
        <f t="shared" ca="1" si="24"/>
        <v>-19.931568569324174</v>
      </c>
      <c r="W90" s="20">
        <f t="shared" ca="1" si="24"/>
        <v>-19.931568569324174</v>
      </c>
      <c r="X90" s="29">
        <f t="shared" ca="1" si="34"/>
        <v>0</v>
      </c>
      <c r="Y90" s="20">
        <f t="shared" ca="1" si="25"/>
        <v>-23.253496664211539</v>
      </c>
    </row>
    <row r="91" spans="11:25" x14ac:dyDescent="0.25">
      <c r="K91" s="15">
        <f t="shared" ref="K91:K98" si="37">+K90+0.1</f>
        <v>0.30000000000000004</v>
      </c>
      <c r="L91" s="15">
        <v>0.7</v>
      </c>
      <c r="M91" s="15">
        <f t="shared" ca="1" si="18"/>
        <v>1</v>
      </c>
      <c r="N91" s="15">
        <f t="shared" ca="1" si="19"/>
        <v>0</v>
      </c>
      <c r="O91" s="15">
        <f t="shared" ca="1" si="20"/>
        <v>0</v>
      </c>
      <c r="P91" s="21">
        <f t="shared" ca="1" si="30"/>
        <v>3.3333333333333333E-2</v>
      </c>
      <c r="Q91" s="21">
        <f t="shared" ca="1" si="31"/>
        <v>0</v>
      </c>
      <c r="R91" s="26">
        <f t="shared" ca="1" si="32"/>
        <v>0</v>
      </c>
      <c r="S91" s="21">
        <f t="shared" ca="1" si="21"/>
        <v>0</v>
      </c>
      <c r="T91" s="21">
        <f t="shared" ca="1" si="22"/>
        <v>0</v>
      </c>
      <c r="U91" s="28">
        <f t="shared" ca="1" si="33"/>
        <v>-23.253496664211539</v>
      </c>
      <c r="V91" s="20">
        <f t="shared" ca="1" si="24"/>
        <v>-19.931568569324174</v>
      </c>
      <c r="W91" s="20">
        <f t="shared" ca="1" si="24"/>
        <v>-19.931568569324174</v>
      </c>
      <c r="X91" s="29">
        <f t="shared" ca="1" si="34"/>
        <v>0</v>
      </c>
      <c r="Y91" s="20">
        <f t="shared" ca="1" si="25"/>
        <v>-23.253496664211539</v>
      </c>
    </row>
    <row r="92" spans="11:25" x14ac:dyDescent="0.25">
      <c r="K92" s="15">
        <f t="shared" si="37"/>
        <v>0.4</v>
      </c>
      <c r="L92" s="15">
        <v>0.7</v>
      </c>
      <c r="M92" s="15">
        <f t="shared" ca="1" si="18"/>
        <v>5</v>
      </c>
      <c r="N92" s="15">
        <f t="shared" ca="1" si="19"/>
        <v>0</v>
      </c>
      <c r="O92" s="15">
        <f t="shared" ca="1" si="20"/>
        <v>0</v>
      </c>
      <c r="P92" s="21">
        <f t="shared" ca="1" si="30"/>
        <v>0.16666666666666666</v>
      </c>
      <c r="Q92" s="21">
        <f t="shared" ca="1" si="31"/>
        <v>0</v>
      </c>
      <c r="R92" s="26">
        <f t="shared" ca="1" si="32"/>
        <v>0</v>
      </c>
      <c r="S92" s="21">
        <f t="shared" ca="1" si="21"/>
        <v>0</v>
      </c>
      <c r="T92" s="21">
        <f t="shared" ca="1" si="22"/>
        <v>0</v>
      </c>
      <c r="U92" s="28">
        <f t="shared" ca="1" si="33"/>
        <v>-23.253496664211539</v>
      </c>
      <c r="V92" s="20">
        <f t="shared" ca="1" si="24"/>
        <v>-19.931568569324174</v>
      </c>
      <c r="W92" s="20">
        <f t="shared" ca="1" si="24"/>
        <v>-19.931568569324174</v>
      </c>
      <c r="X92" s="29">
        <f t="shared" ca="1" si="34"/>
        <v>0</v>
      </c>
      <c r="Y92" s="20">
        <f t="shared" ca="1" si="25"/>
        <v>-23.253496664211539</v>
      </c>
    </row>
    <row r="93" spans="11:25" x14ac:dyDescent="0.25">
      <c r="K93" s="15">
        <f t="shared" si="37"/>
        <v>0.5</v>
      </c>
      <c r="L93" s="15">
        <v>0.7</v>
      </c>
      <c r="M93" s="15">
        <f t="shared" ca="1" si="18"/>
        <v>1</v>
      </c>
      <c r="N93" s="15">
        <f t="shared" ca="1" si="19"/>
        <v>0</v>
      </c>
      <c r="O93" s="15">
        <f t="shared" ca="1" si="20"/>
        <v>0</v>
      </c>
      <c r="P93" s="21">
        <f t="shared" ref="P93:P128" ca="1" si="38">+M93/$K$15</f>
        <v>3.3333333333333333E-2</v>
      </c>
      <c r="Q93" s="21">
        <f t="shared" ref="Q93:Q128" ca="1" si="39">+N93/$K$15</f>
        <v>0</v>
      </c>
      <c r="R93" s="26">
        <f t="shared" ref="R93:R128" ca="1" si="40">+O93/$K$15</f>
        <v>0</v>
      </c>
      <c r="S93" s="21">
        <f t="shared" ca="1" si="21"/>
        <v>0</v>
      </c>
      <c r="T93" s="21">
        <f t="shared" ca="1" si="22"/>
        <v>0</v>
      </c>
      <c r="U93" s="28">
        <f t="shared" ref="U93:U128" ca="1" si="41">LOG(R93+0.0000001,2)</f>
        <v>-23.253496664211539</v>
      </c>
      <c r="V93" s="20">
        <f t="shared" ca="1" si="24"/>
        <v>-19.931568569324174</v>
      </c>
      <c r="W93" s="20">
        <f t="shared" ca="1" si="24"/>
        <v>-19.931568569324174</v>
      </c>
      <c r="X93" s="29">
        <f t="shared" ref="X93:X128" ca="1" si="42">+R93/((P93*Q93)+0.000001)</f>
        <v>0</v>
      </c>
      <c r="Y93" s="20">
        <f t="shared" ca="1" si="25"/>
        <v>-23.253496664211539</v>
      </c>
    </row>
    <row r="94" spans="11:25" x14ac:dyDescent="0.25">
      <c r="K94" s="15">
        <f t="shared" si="37"/>
        <v>0.6</v>
      </c>
      <c r="L94" s="15">
        <v>0.7</v>
      </c>
      <c r="M94" s="15">
        <f t="shared" ref="M94:M128" ca="1" si="43">COUNTIF($C$2:$C$31,K94)</f>
        <v>4</v>
      </c>
      <c r="N94" s="15">
        <f t="shared" ref="N94:N128" ca="1" si="44">COUNTIF($G$2:$G$31,L94)</f>
        <v>0</v>
      </c>
      <c r="O94" s="15">
        <f t="shared" ref="O94:O128" ca="1" si="45">COUNTIFS($C$2:$C$31,K94,$G$2:$G$31,L94)</f>
        <v>0</v>
      </c>
      <c r="P94" s="21">
        <f t="shared" ca="1" si="38"/>
        <v>0.13333333333333333</v>
      </c>
      <c r="Q94" s="21">
        <f t="shared" ca="1" si="39"/>
        <v>0</v>
      </c>
      <c r="R94" s="26">
        <f t="shared" ca="1" si="40"/>
        <v>0</v>
      </c>
      <c r="S94" s="21">
        <f t="shared" ref="S94:S128" ca="1" si="46">R94/(Q94+0.000001)</f>
        <v>0</v>
      </c>
      <c r="T94" s="21">
        <f t="shared" ref="T94:T128" ca="1" si="47">+R94/(P94+0.000001)</f>
        <v>0</v>
      </c>
      <c r="U94" s="28">
        <f t="shared" ca="1" si="41"/>
        <v>-23.253496664211539</v>
      </c>
      <c r="V94" s="20">
        <f t="shared" ref="V94:W128" ca="1" si="48">+LOG(S94+0.000001,2)</f>
        <v>-19.931568569324174</v>
      </c>
      <c r="W94" s="20">
        <f t="shared" ca="1" si="48"/>
        <v>-19.931568569324174</v>
      </c>
      <c r="X94" s="29">
        <f t="shared" ca="1" si="42"/>
        <v>0</v>
      </c>
      <c r="Y94" s="20">
        <f t="shared" ref="Y94:Y128" ca="1" si="49">+LOG(X94+0.0000001,2)</f>
        <v>-23.253496664211539</v>
      </c>
    </row>
    <row r="95" spans="11:25" x14ac:dyDescent="0.25">
      <c r="K95" s="15">
        <f t="shared" si="37"/>
        <v>0.7</v>
      </c>
      <c r="L95" s="15">
        <v>0.7</v>
      </c>
      <c r="M95" s="15">
        <f t="shared" ca="1" si="43"/>
        <v>4</v>
      </c>
      <c r="N95" s="15">
        <f t="shared" ca="1" si="44"/>
        <v>0</v>
      </c>
      <c r="O95" s="15">
        <f t="shared" ca="1" si="45"/>
        <v>0</v>
      </c>
      <c r="P95" s="21">
        <f t="shared" ca="1" si="38"/>
        <v>0.13333333333333333</v>
      </c>
      <c r="Q95" s="21">
        <f t="shared" ca="1" si="39"/>
        <v>0</v>
      </c>
      <c r="R95" s="26">
        <f t="shared" ca="1" si="40"/>
        <v>0</v>
      </c>
      <c r="S95" s="21">
        <f t="shared" ca="1" si="46"/>
        <v>0</v>
      </c>
      <c r="T95" s="21">
        <f t="shared" ca="1" si="47"/>
        <v>0</v>
      </c>
      <c r="U95" s="28">
        <f t="shared" ca="1" si="41"/>
        <v>-23.253496664211539</v>
      </c>
      <c r="V95" s="20">
        <f t="shared" ca="1" si="48"/>
        <v>-19.931568569324174</v>
      </c>
      <c r="W95" s="20">
        <f t="shared" ca="1" si="48"/>
        <v>-19.931568569324174</v>
      </c>
      <c r="X95" s="29">
        <f t="shared" ca="1" si="42"/>
        <v>0</v>
      </c>
      <c r="Y95" s="20">
        <f t="shared" ca="1" si="49"/>
        <v>-23.253496664211539</v>
      </c>
    </row>
    <row r="96" spans="11:25" x14ac:dyDescent="0.25">
      <c r="K96" s="15">
        <f t="shared" si="37"/>
        <v>0.79999999999999993</v>
      </c>
      <c r="L96" s="15">
        <v>0.7</v>
      </c>
      <c r="M96" s="15">
        <f t="shared" ca="1" si="43"/>
        <v>3</v>
      </c>
      <c r="N96" s="15">
        <f t="shared" ca="1" si="44"/>
        <v>0</v>
      </c>
      <c r="O96" s="15">
        <f t="shared" ca="1" si="45"/>
        <v>0</v>
      </c>
      <c r="P96" s="21">
        <f t="shared" ca="1" si="38"/>
        <v>0.1</v>
      </c>
      <c r="Q96" s="21">
        <f t="shared" ca="1" si="39"/>
        <v>0</v>
      </c>
      <c r="R96" s="26">
        <f t="shared" ca="1" si="40"/>
        <v>0</v>
      </c>
      <c r="S96" s="21">
        <f t="shared" ca="1" si="46"/>
        <v>0</v>
      </c>
      <c r="T96" s="21">
        <f t="shared" ca="1" si="47"/>
        <v>0</v>
      </c>
      <c r="U96" s="28">
        <f t="shared" ca="1" si="41"/>
        <v>-23.253496664211539</v>
      </c>
      <c r="V96" s="20">
        <f t="shared" ca="1" si="48"/>
        <v>-19.931568569324174</v>
      </c>
      <c r="W96" s="20">
        <f t="shared" ca="1" si="48"/>
        <v>-19.931568569324174</v>
      </c>
      <c r="X96" s="29">
        <f t="shared" ca="1" si="42"/>
        <v>0</v>
      </c>
      <c r="Y96" s="20">
        <f t="shared" ca="1" si="49"/>
        <v>-23.253496664211539</v>
      </c>
    </row>
    <row r="97" spans="11:25" x14ac:dyDescent="0.25">
      <c r="K97" s="15">
        <f t="shared" si="37"/>
        <v>0.89999999999999991</v>
      </c>
      <c r="L97" s="15">
        <v>0.7</v>
      </c>
      <c r="M97" s="15">
        <f t="shared" ca="1" si="43"/>
        <v>1</v>
      </c>
      <c r="N97" s="15">
        <f t="shared" ca="1" si="44"/>
        <v>0</v>
      </c>
      <c r="O97" s="15">
        <f t="shared" ca="1" si="45"/>
        <v>0</v>
      </c>
      <c r="P97" s="21">
        <f t="shared" ca="1" si="38"/>
        <v>3.3333333333333333E-2</v>
      </c>
      <c r="Q97" s="21">
        <f t="shared" ca="1" si="39"/>
        <v>0</v>
      </c>
      <c r="R97" s="26">
        <f t="shared" ca="1" si="40"/>
        <v>0</v>
      </c>
      <c r="S97" s="21">
        <f t="shared" ca="1" si="46"/>
        <v>0</v>
      </c>
      <c r="T97" s="21">
        <f t="shared" ca="1" si="47"/>
        <v>0</v>
      </c>
      <c r="U97" s="28">
        <f t="shared" ca="1" si="41"/>
        <v>-23.253496664211539</v>
      </c>
      <c r="V97" s="20">
        <f t="shared" ca="1" si="48"/>
        <v>-19.931568569324174</v>
      </c>
      <c r="W97" s="20">
        <f t="shared" ca="1" si="48"/>
        <v>-19.931568569324174</v>
      </c>
      <c r="X97" s="29">
        <f t="shared" ca="1" si="42"/>
        <v>0</v>
      </c>
      <c r="Y97" s="20">
        <f t="shared" ca="1" si="49"/>
        <v>-23.253496664211539</v>
      </c>
    </row>
    <row r="98" spans="11:25" x14ac:dyDescent="0.25">
      <c r="K98" s="15">
        <f t="shared" si="37"/>
        <v>0.99999999999999989</v>
      </c>
      <c r="L98" s="15">
        <v>0.7</v>
      </c>
      <c r="M98" s="15">
        <f t="shared" ca="1" si="43"/>
        <v>0</v>
      </c>
      <c r="N98" s="15">
        <f t="shared" ca="1" si="44"/>
        <v>0</v>
      </c>
      <c r="O98" s="15">
        <f t="shared" ca="1" si="45"/>
        <v>0</v>
      </c>
      <c r="P98" s="21">
        <f t="shared" ca="1" si="38"/>
        <v>0</v>
      </c>
      <c r="Q98" s="21">
        <f t="shared" ca="1" si="39"/>
        <v>0</v>
      </c>
      <c r="R98" s="26">
        <f t="shared" ca="1" si="40"/>
        <v>0</v>
      </c>
      <c r="S98" s="21">
        <f t="shared" ca="1" si="46"/>
        <v>0</v>
      </c>
      <c r="T98" s="21">
        <f t="shared" ca="1" si="47"/>
        <v>0</v>
      </c>
      <c r="U98" s="28">
        <f t="shared" ca="1" si="41"/>
        <v>-23.253496664211539</v>
      </c>
      <c r="V98" s="20">
        <f t="shared" ca="1" si="48"/>
        <v>-19.931568569324174</v>
      </c>
      <c r="W98" s="20">
        <f t="shared" ca="1" si="48"/>
        <v>-19.931568569324174</v>
      </c>
      <c r="X98" s="29">
        <f t="shared" ca="1" si="42"/>
        <v>0</v>
      </c>
      <c r="Y98" s="20">
        <f t="shared" ca="1" si="49"/>
        <v>-23.253496664211539</v>
      </c>
    </row>
    <row r="99" spans="11:25" x14ac:dyDescent="0.25">
      <c r="K99" s="15">
        <v>0.1</v>
      </c>
      <c r="L99" s="15">
        <v>0.8</v>
      </c>
      <c r="M99" s="15">
        <f t="shared" ca="1" si="43"/>
        <v>6</v>
      </c>
      <c r="N99" s="15">
        <f t="shared" ca="1" si="44"/>
        <v>0</v>
      </c>
      <c r="O99" s="15">
        <f t="shared" ca="1" si="45"/>
        <v>0</v>
      </c>
      <c r="P99" s="21">
        <f t="shared" ca="1" si="38"/>
        <v>0.2</v>
      </c>
      <c r="Q99" s="21">
        <f t="shared" ca="1" si="39"/>
        <v>0</v>
      </c>
      <c r="R99" s="26">
        <f t="shared" ca="1" si="40"/>
        <v>0</v>
      </c>
      <c r="S99" s="21">
        <f t="shared" ca="1" si="46"/>
        <v>0</v>
      </c>
      <c r="T99" s="21">
        <f t="shared" ca="1" si="47"/>
        <v>0</v>
      </c>
      <c r="U99" s="28">
        <f t="shared" ca="1" si="41"/>
        <v>-23.253496664211539</v>
      </c>
      <c r="V99" s="20">
        <f t="shared" ca="1" si="48"/>
        <v>-19.931568569324174</v>
      </c>
      <c r="W99" s="20">
        <f t="shared" ca="1" si="48"/>
        <v>-19.931568569324174</v>
      </c>
      <c r="X99" s="29">
        <f t="shared" ca="1" si="42"/>
        <v>0</v>
      </c>
      <c r="Y99" s="20">
        <f t="shared" ca="1" si="49"/>
        <v>-23.253496664211539</v>
      </c>
    </row>
    <row r="100" spans="11:25" x14ac:dyDescent="0.25">
      <c r="K100" s="15">
        <f>+K99+0.1</f>
        <v>0.2</v>
      </c>
      <c r="L100" s="15">
        <v>0.8</v>
      </c>
      <c r="M100" s="15">
        <f t="shared" ca="1" si="43"/>
        <v>1</v>
      </c>
      <c r="N100" s="15">
        <f t="shared" ca="1" si="44"/>
        <v>0</v>
      </c>
      <c r="O100" s="15">
        <f t="shared" ca="1" si="45"/>
        <v>0</v>
      </c>
      <c r="P100" s="21">
        <f t="shared" ca="1" si="38"/>
        <v>3.3333333333333333E-2</v>
      </c>
      <c r="Q100" s="21">
        <f t="shared" ca="1" si="39"/>
        <v>0</v>
      </c>
      <c r="R100" s="26">
        <f t="shared" ca="1" si="40"/>
        <v>0</v>
      </c>
      <c r="S100" s="21">
        <f t="shared" ca="1" si="46"/>
        <v>0</v>
      </c>
      <c r="T100" s="21">
        <f t="shared" ca="1" si="47"/>
        <v>0</v>
      </c>
      <c r="U100" s="28">
        <f t="shared" ca="1" si="41"/>
        <v>-23.253496664211539</v>
      </c>
      <c r="V100" s="20">
        <f t="shared" ca="1" si="48"/>
        <v>-19.931568569324174</v>
      </c>
      <c r="W100" s="20">
        <f t="shared" ca="1" si="48"/>
        <v>-19.931568569324174</v>
      </c>
      <c r="X100" s="29">
        <f t="shared" ca="1" si="42"/>
        <v>0</v>
      </c>
      <c r="Y100" s="20">
        <f t="shared" ca="1" si="49"/>
        <v>-23.253496664211539</v>
      </c>
    </row>
    <row r="101" spans="11:25" x14ac:dyDescent="0.25">
      <c r="K101" s="15">
        <f t="shared" ref="K101:K108" si="50">+K100+0.1</f>
        <v>0.30000000000000004</v>
      </c>
      <c r="L101" s="15">
        <v>0.8</v>
      </c>
      <c r="M101" s="15">
        <f t="shared" ca="1" si="43"/>
        <v>1</v>
      </c>
      <c r="N101" s="15">
        <f t="shared" ca="1" si="44"/>
        <v>0</v>
      </c>
      <c r="O101" s="15">
        <f t="shared" ca="1" si="45"/>
        <v>0</v>
      </c>
      <c r="P101" s="21">
        <f t="shared" ca="1" si="38"/>
        <v>3.3333333333333333E-2</v>
      </c>
      <c r="Q101" s="21">
        <f t="shared" ca="1" si="39"/>
        <v>0</v>
      </c>
      <c r="R101" s="26">
        <f t="shared" ca="1" si="40"/>
        <v>0</v>
      </c>
      <c r="S101" s="21">
        <f t="shared" ca="1" si="46"/>
        <v>0</v>
      </c>
      <c r="T101" s="21">
        <f t="shared" ca="1" si="47"/>
        <v>0</v>
      </c>
      <c r="U101" s="28">
        <f t="shared" ca="1" si="41"/>
        <v>-23.253496664211539</v>
      </c>
      <c r="V101" s="20">
        <f t="shared" ca="1" si="48"/>
        <v>-19.931568569324174</v>
      </c>
      <c r="W101" s="20">
        <f t="shared" ca="1" si="48"/>
        <v>-19.931568569324174</v>
      </c>
      <c r="X101" s="29">
        <f t="shared" ca="1" si="42"/>
        <v>0</v>
      </c>
      <c r="Y101" s="20">
        <f t="shared" ca="1" si="49"/>
        <v>-23.253496664211539</v>
      </c>
    </row>
    <row r="102" spans="11:25" x14ac:dyDescent="0.25">
      <c r="K102" s="15">
        <f t="shared" si="50"/>
        <v>0.4</v>
      </c>
      <c r="L102" s="15">
        <v>0.8</v>
      </c>
      <c r="M102" s="15">
        <f t="shared" ca="1" si="43"/>
        <v>5</v>
      </c>
      <c r="N102" s="15">
        <f t="shared" ca="1" si="44"/>
        <v>0</v>
      </c>
      <c r="O102" s="15">
        <f t="shared" ca="1" si="45"/>
        <v>0</v>
      </c>
      <c r="P102" s="21">
        <f t="shared" ca="1" si="38"/>
        <v>0.16666666666666666</v>
      </c>
      <c r="Q102" s="21">
        <f t="shared" ca="1" si="39"/>
        <v>0</v>
      </c>
      <c r="R102" s="26">
        <f t="shared" ca="1" si="40"/>
        <v>0</v>
      </c>
      <c r="S102" s="21">
        <f t="shared" ca="1" si="46"/>
        <v>0</v>
      </c>
      <c r="T102" s="21">
        <f t="shared" ca="1" si="47"/>
        <v>0</v>
      </c>
      <c r="U102" s="28">
        <f t="shared" ca="1" si="41"/>
        <v>-23.253496664211539</v>
      </c>
      <c r="V102" s="20">
        <f t="shared" ca="1" si="48"/>
        <v>-19.931568569324174</v>
      </c>
      <c r="W102" s="20">
        <f t="shared" ca="1" si="48"/>
        <v>-19.931568569324174</v>
      </c>
      <c r="X102" s="29">
        <f t="shared" ca="1" si="42"/>
        <v>0</v>
      </c>
      <c r="Y102" s="20">
        <f t="shared" ca="1" si="49"/>
        <v>-23.253496664211539</v>
      </c>
    </row>
    <row r="103" spans="11:25" x14ac:dyDescent="0.25">
      <c r="K103" s="15">
        <f t="shared" si="50"/>
        <v>0.5</v>
      </c>
      <c r="L103" s="15">
        <v>0.8</v>
      </c>
      <c r="M103" s="15">
        <f t="shared" ca="1" si="43"/>
        <v>1</v>
      </c>
      <c r="N103" s="15">
        <f t="shared" ca="1" si="44"/>
        <v>0</v>
      </c>
      <c r="O103" s="15">
        <f t="shared" ca="1" si="45"/>
        <v>0</v>
      </c>
      <c r="P103" s="21">
        <f t="shared" ca="1" si="38"/>
        <v>3.3333333333333333E-2</v>
      </c>
      <c r="Q103" s="21">
        <f t="shared" ca="1" si="39"/>
        <v>0</v>
      </c>
      <c r="R103" s="26">
        <f t="shared" ca="1" si="40"/>
        <v>0</v>
      </c>
      <c r="S103" s="21">
        <f t="shared" ca="1" si="46"/>
        <v>0</v>
      </c>
      <c r="T103" s="21">
        <f t="shared" ca="1" si="47"/>
        <v>0</v>
      </c>
      <c r="U103" s="28">
        <f t="shared" ca="1" si="41"/>
        <v>-23.253496664211539</v>
      </c>
      <c r="V103" s="20">
        <f t="shared" ca="1" si="48"/>
        <v>-19.931568569324174</v>
      </c>
      <c r="W103" s="20">
        <f t="shared" ca="1" si="48"/>
        <v>-19.931568569324174</v>
      </c>
      <c r="X103" s="29">
        <f t="shared" ca="1" si="42"/>
        <v>0</v>
      </c>
      <c r="Y103" s="20">
        <f t="shared" ca="1" si="49"/>
        <v>-23.253496664211539</v>
      </c>
    </row>
    <row r="104" spans="11:25" x14ac:dyDescent="0.25">
      <c r="K104" s="15">
        <f t="shared" si="50"/>
        <v>0.6</v>
      </c>
      <c r="L104" s="15">
        <v>0.8</v>
      </c>
      <c r="M104" s="15">
        <f t="shared" ca="1" si="43"/>
        <v>4</v>
      </c>
      <c r="N104" s="15">
        <f t="shared" ca="1" si="44"/>
        <v>0</v>
      </c>
      <c r="O104" s="15">
        <f t="shared" ca="1" si="45"/>
        <v>0</v>
      </c>
      <c r="P104" s="21">
        <f t="shared" ca="1" si="38"/>
        <v>0.13333333333333333</v>
      </c>
      <c r="Q104" s="21">
        <f t="shared" ca="1" si="39"/>
        <v>0</v>
      </c>
      <c r="R104" s="26">
        <f t="shared" ca="1" si="40"/>
        <v>0</v>
      </c>
      <c r="S104" s="21">
        <f t="shared" ca="1" si="46"/>
        <v>0</v>
      </c>
      <c r="T104" s="21">
        <f t="shared" ca="1" si="47"/>
        <v>0</v>
      </c>
      <c r="U104" s="28">
        <f t="shared" ca="1" si="41"/>
        <v>-23.253496664211539</v>
      </c>
      <c r="V104" s="20">
        <f t="shared" ca="1" si="48"/>
        <v>-19.931568569324174</v>
      </c>
      <c r="W104" s="20">
        <f t="shared" ca="1" si="48"/>
        <v>-19.931568569324174</v>
      </c>
      <c r="X104" s="29">
        <f t="shared" ca="1" si="42"/>
        <v>0</v>
      </c>
      <c r="Y104" s="20">
        <f t="shared" ca="1" si="49"/>
        <v>-23.253496664211539</v>
      </c>
    </row>
    <row r="105" spans="11:25" x14ac:dyDescent="0.25">
      <c r="K105" s="15">
        <f t="shared" si="50"/>
        <v>0.7</v>
      </c>
      <c r="L105" s="15">
        <v>0.8</v>
      </c>
      <c r="M105" s="15">
        <f t="shared" ca="1" si="43"/>
        <v>4</v>
      </c>
      <c r="N105" s="15">
        <f t="shared" ca="1" si="44"/>
        <v>0</v>
      </c>
      <c r="O105" s="15">
        <f t="shared" ca="1" si="45"/>
        <v>0</v>
      </c>
      <c r="P105" s="21">
        <f t="shared" ca="1" si="38"/>
        <v>0.13333333333333333</v>
      </c>
      <c r="Q105" s="21">
        <f t="shared" ca="1" si="39"/>
        <v>0</v>
      </c>
      <c r="R105" s="26">
        <f t="shared" ca="1" si="40"/>
        <v>0</v>
      </c>
      <c r="S105" s="21">
        <f t="shared" ca="1" si="46"/>
        <v>0</v>
      </c>
      <c r="T105" s="21">
        <f t="shared" ca="1" si="47"/>
        <v>0</v>
      </c>
      <c r="U105" s="28">
        <f t="shared" ca="1" si="41"/>
        <v>-23.253496664211539</v>
      </c>
      <c r="V105" s="20">
        <f t="shared" ca="1" si="48"/>
        <v>-19.931568569324174</v>
      </c>
      <c r="W105" s="20">
        <f t="shared" ca="1" si="48"/>
        <v>-19.931568569324174</v>
      </c>
      <c r="X105" s="29">
        <f t="shared" ca="1" si="42"/>
        <v>0</v>
      </c>
      <c r="Y105" s="20">
        <f t="shared" ca="1" si="49"/>
        <v>-23.253496664211539</v>
      </c>
    </row>
    <row r="106" spans="11:25" x14ac:dyDescent="0.25">
      <c r="K106" s="15">
        <f t="shared" si="50"/>
        <v>0.79999999999999993</v>
      </c>
      <c r="L106" s="15">
        <v>0.8</v>
      </c>
      <c r="M106" s="15">
        <f t="shared" ca="1" si="43"/>
        <v>3</v>
      </c>
      <c r="N106" s="15">
        <f t="shared" ca="1" si="44"/>
        <v>0</v>
      </c>
      <c r="O106" s="15">
        <f t="shared" ca="1" si="45"/>
        <v>0</v>
      </c>
      <c r="P106" s="21">
        <f t="shared" ca="1" si="38"/>
        <v>0.1</v>
      </c>
      <c r="Q106" s="21">
        <f t="shared" ca="1" si="39"/>
        <v>0</v>
      </c>
      <c r="R106" s="26">
        <f t="shared" ca="1" si="40"/>
        <v>0</v>
      </c>
      <c r="S106" s="21">
        <f t="shared" ca="1" si="46"/>
        <v>0</v>
      </c>
      <c r="T106" s="21">
        <f t="shared" ca="1" si="47"/>
        <v>0</v>
      </c>
      <c r="U106" s="28">
        <f t="shared" ca="1" si="41"/>
        <v>-23.253496664211539</v>
      </c>
      <c r="V106" s="20">
        <f t="shared" ca="1" si="48"/>
        <v>-19.931568569324174</v>
      </c>
      <c r="W106" s="20">
        <f t="shared" ca="1" si="48"/>
        <v>-19.931568569324174</v>
      </c>
      <c r="X106" s="29">
        <f t="shared" ca="1" si="42"/>
        <v>0</v>
      </c>
      <c r="Y106" s="20">
        <f t="shared" ca="1" si="49"/>
        <v>-23.253496664211539</v>
      </c>
    </row>
    <row r="107" spans="11:25" x14ac:dyDescent="0.25">
      <c r="K107" s="15">
        <f t="shared" si="50"/>
        <v>0.89999999999999991</v>
      </c>
      <c r="L107" s="15">
        <v>0.8</v>
      </c>
      <c r="M107" s="15">
        <f t="shared" ca="1" si="43"/>
        <v>1</v>
      </c>
      <c r="N107" s="15">
        <f t="shared" ca="1" si="44"/>
        <v>0</v>
      </c>
      <c r="O107" s="15">
        <f t="shared" ca="1" si="45"/>
        <v>0</v>
      </c>
      <c r="P107" s="21">
        <f t="shared" ca="1" si="38"/>
        <v>3.3333333333333333E-2</v>
      </c>
      <c r="Q107" s="21">
        <f t="shared" ca="1" si="39"/>
        <v>0</v>
      </c>
      <c r="R107" s="26">
        <f t="shared" ca="1" si="40"/>
        <v>0</v>
      </c>
      <c r="S107" s="21">
        <f t="shared" ca="1" si="46"/>
        <v>0</v>
      </c>
      <c r="T107" s="21">
        <f t="shared" ca="1" si="47"/>
        <v>0</v>
      </c>
      <c r="U107" s="28">
        <f t="shared" ca="1" si="41"/>
        <v>-23.253496664211539</v>
      </c>
      <c r="V107" s="20">
        <f t="shared" ca="1" si="48"/>
        <v>-19.931568569324174</v>
      </c>
      <c r="W107" s="20">
        <f t="shared" ca="1" si="48"/>
        <v>-19.931568569324174</v>
      </c>
      <c r="X107" s="29">
        <f t="shared" ca="1" si="42"/>
        <v>0</v>
      </c>
      <c r="Y107" s="20">
        <f t="shared" ca="1" si="49"/>
        <v>-23.253496664211539</v>
      </c>
    </row>
    <row r="108" spans="11:25" x14ac:dyDescent="0.25">
      <c r="K108" s="15">
        <f t="shared" si="50"/>
        <v>0.99999999999999989</v>
      </c>
      <c r="L108" s="15">
        <v>0.8</v>
      </c>
      <c r="M108" s="15">
        <f t="shared" ca="1" si="43"/>
        <v>0</v>
      </c>
      <c r="N108" s="15">
        <f t="shared" ca="1" si="44"/>
        <v>0</v>
      </c>
      <c r="O108" s="15">
        <f t="shared" ca="1" si="45"/>
        <v>0</v>
      </c>
      <c r="P108" s="21">
        <f t="shared" ca="1" si="38"/>
        <v>0</v>
      </c>
      <c r="Q108" s="21">
        <f t="shared" ca="1" si="39"/>
        <v>0</v>
      </c>
      <c r="R108" s="26">
        <f t="shared" ca="1" si="40"/>
        <v>0</v>
      </c>
      <c r="S108" s="21">
        <f t="shared" ca="1" si="46"/>
        <v>0</v>
      </c>
      <c r="T108" s="21">
        <f t="shared" ca="1" si="47"/>
        <v>0</v>
      </c>
      <c r="U108" s="28">
        <f t="shared" ca="1" si="41"/>
        <v>-23.253496664211539</v>
      </c>
      <c r="V108" s="20">
        <f t="shared" ca="1" si="48"/>
        <v>-19.931568569324174</v>
      </c>
      <c r="W108" s="20">
        <f t="shared" ca="1" si="48"/>
        <v>-19.931568569324174</v>
      </c>
      <c r="X108" s="29">
        <f t="shared" ca="1" si="42"/>
        <v>0</v>
      </c>
      <c r="Y108" s="20">
        <f t="shared" ca="1" si="49"/>
        <v>-23.253496664211539</v>
      </c>
    </row>
    <row r="109" spans="11:25" x14ac:dyDescent="0.25">
      <c r="K109" s="15">
        <v>0.1</v>
      </c>
      <c r="L109" s="15">
        <v>0.9</v>
      </c>
      <c r="M109" s="15">
        <f t="shared" ca="1" si="43"/>
        <v>6</v>
      </c>
      <c r="N109" s="15">
        <f t="shared" ca="1" si="44"/>
        <v>0</v>
      </c>
      <c r="O109" s="15">
        <f t="shared" ca="1" si="45"/>
        <v>0</v>
      </c>
      <c r="P109" s="21">
        <f t="shared" ca="1" si="38"/>
        <v>0.2</v>
      </c>
      <c r="Q109" s="21">
        <f t="shared" ca="1" si="39"/>
        <v>0</v>
      </c>
      <c r="R109" s="26">
        <f t="shared" ca="1" si="40"/>
        <v>0</v>
      </c>
      <c r="S109" s="21">
        <f t="shared" ca="1" si="46"/>
        <v>0</v>
      </c>
      <c r="T109" s="21">
        <f t="shared" ca="1" si="47"/>
        <v>0</v>
      </c>
      <c r="U109" s="28">
        <f t="shared" ca="1" si="41"/>
        <v>-23.253496664211539</v>
      </c>
      <c r="V109" s="20">
        <f t="shared" ca="1" si="48"/>
        <v>-19.931568569324174</v>
      </c>
      <c r="W109" s="20">
        <f t="shared" ca="1" si="48"/>
        <v>-19.931568569324174</v>
      </c>
      <c r="X109" s="29">
        <f t="shared" ca="1" si="42"/>
        <v>0</v>
      </c>
      <c r="Y109" s="20">
        <f t="shared" ca="1" si="49"/>
        <v>-23.253496664211539</v>
      </c>
    </row>
    <row r="110" spans="11:25" x14ac:dyDescent="0.25">
      <c r="K110" s="15">
        <f>+K109+0.1</f>
        <v>0.2</v>
      </c>
      <c r="L110" s="15">
        <v>0.9</v>
      </c>
      <c r="M110" s="15">
        <f t="shared" ca="1" si="43"/>
        <v>1</v>
      </c>
      <c r="N110" s="15">
        <f t="shared" ca="1" si="44"/>
        <v>0</v>
      </c>
      <c r="O110" s="15">
        <f t="shared" ca="1" si="45"/>
        <v>0</v>
      </c>
      <c r="P110" s="21">
        <f t="shared" ca="1" si="38"/>
        <v>3.3333333333333333E-2</v>
      </c>
      <c r="Q110" s="21">
        <f t="shared" ca="1" si="39"/>
        <v>0</v>
      </c>
      <c r="R110" s="26">
        <f t="shared" ca="1" si="40"/>
        <v>0</v>
      </c>
      <c r="S110" s="21">
        <f t="shared" ca="1" si="46"/>
        <v>0</v>
      </c>
      <c r="T110" s="21">
        <f t="shared" ca="1" si="47"/>
        <v>0</v>
      </c>
      <c r="U110" s="28">
        <f t="shared" ca="1" si="41"/>
        <v>-23.253496664211539</v>
      </c>
      <c r="V110" s="20">
        <f t="shared" ca="1" si="48"/>
        <v>-19.931568569324174</v>
      </c>
      <c r="W110" s="20">
        <f t="shared" ca="1" si="48"/>
        <v>-19.931568569324174</v>
      </c>
      <c r="X110" s="29">
        <f t="shared" ca="1" si="42"/>
        <v>0</v>
      </c>
      <c r="Y110" s="20">
        <f t="shared" ca="1" si="49"/>
        <v>-23.253496664211539</v>
      </c>
    </row>
    <row r="111" spans="11:25" x14ac:dyDescent="0.25">
      <c r="K111" s="15">
        <f t="shared" ref="K111:K118" si="51">+K110+0.1</f>
        <v>0.30000000000000004</v>
      </c>
      <c r="L111" s="15">
        <v>0.9</v>
      </c>
      <c r="M111" s="15">
        <f t="shared" ca="1" si="43"/>
        <v>1</v>
      </c>
      <c r="N111" s="15">
        <f t="shared" ca="1" si="44"/>
        <v>0</v>
      </c>
      <c r="O111" s="15">
        <f t="shared" ca="1" si="45"/>
        <v>0</v>
      </c>
      <c r="P111" s="21">
        <f t="shared" ca="1" si="38"/>
        <v>3.3333333333333333E-2</v>
      </c>
      <c r="Q111" s="21">
        <f t="shared" ca="1" si="39"/>
        <v>0</v>
      </c>
      <c r="R111" s="26">
        <f t="shared" ca="1" si="40"/>
        <v>0</v>
      </c>
      <c r="S111" s="21">
        <f t="shared" ca="1" si="46"/>
        <v>0</v>
      </c>
      <c r="T111" s="21">
        <f t="shared" ca="1" si="47"/>
        <v>0</v>
      </c>
      <c r="U111" s="28">
        <f t="shared" ca="1" si="41"/>
        <v>-23.253496664211539</v>
      </c>
      <c r="V111" s="20">
        <f t="shared" ca="1" si="48"/>
        <v>-19.931568569324174</v>
      </c>
      <c r="W111" s="20">
        <f t="shared" ca="1" si="48"/>
        <v>-19.931568569324174</v>
      </c>
      <c r="X111" s="29">
        <f t="shared" ca="1" si="42"/>
        <v>0</v>
      </c>
      <c r="Y111" s="20">
        <f t="shared" ca="1" si="49"/>
        <v>-23.253496664211539</v>
      </c>
    </row>
    <row r="112" spans="11:25" x14ac:dyDescent="0.25">
      <c r="K112" s="15">
        <f t="shared" si="51"/>
        <v>0.4</v>
      </c>
      <c r="L112" s="15">
        <v>0.9</v>
      </c>
      <c r="M112" s="15">
        <f t="shared" ca="1" si="43"/>
        <v>5</v>
      </c>
      <c r="N112" s="15">
        <f t="shared" ca="1" si="44"/>
        <v>0</v>
      </c>
      <c r="O112" s="15">
        <f t="shared" ca="1" si="45"/>
        <v>0</v>
      </c>
      <c r="P112" s="21">
        <f t="shared" ca="1" si="38"/>
        <v>0.16666666666666666</v>
      </c>
      <c r="Q112" s="21">
        <f t="shared" ca="1" si="39"/>
        <v>0</v>
      </c>
      <c r="R112" s="26">
        <f t="shared" ca="1" si="40"/>
        <v>0</v>
      </c>
      <c r="S112" s="21">
        <f t="shared" ca="1" si="46"/>
        <v>0</v>
      </c>
      <c r="T112" s="21">
        <f t="shared" ca="1" si="47"/>
        <v>0</v>
      </c>
      <c r="U112" s="28">
        <f t="shared" ca="1" si="41"/>
        <v>-23.253496664211539</v>
      </c>
      <c r="V112" s="20">
        <f t="shared" ca="1" si="48"/>
        <v>-19.931568569324174</v>
      </c>
      <c r="W112" s="20">
        <f t="shared" ca="1" si="48"/>
        <v>-19.931568569324174</v>
      </c>
      <c r="X112" s="29">
        <f t="shared" ca="1" si="42"/>
        <v>0</v>
      </c>
      <c r="Y112" s="20">
        <f t="shared" ca="1" si="49"/>
        <v>-23.253496664211539</v>
      </c>
    </row>
    <row r="113" spans="11:25" x14ac:dyDescent="0.25">
      <c r="K113" s="15">
        <f t="shared" si="51"/>
        <v>0.5</v>
      </c>
      <c r="L113" s="15">
        <v>0.9</v>
      </c>
      <c r="M113" s="15">
        <f t="shared" ca="1" si="43"/>
        <v>1</v>
      </c>
      <c r="N113" s="15">
        <f t="shared" ca="1" si="44"/>
        <v>0</v>
      </c>
      <c r="O113" s="15">
        <f t="shared" ca="1" si="45"/>
        <v>0</v>
      </c>
      <c r="P113" s="21">
        <f t="shared" ca="1" si="38"/>
        <v>3.3333333333333333E-2</v>
      </c>
      <c r="Q113" s="21">
        <f t="shared" ca="1" si="39"/>
        <v>0</v>
      </c>
      <c r="R113" s="26">
        <f t="shared" ca="1" si="40"/>
        <v>0</v>
      </c>
      <c r="S113" s="21">
        <f t="shared" ca="1" si="46"/>
        <v>0</v>
      </c>
      <c r="T113" s="21">
        <f t="shared" ca="1" si="47"/>
        <v>0</v>
      </c>
      <c r="U113" s="28">
        <f t="shared" ca="1" si="41"/>
        <v>-23.253496664211539</v>
      </c>
      <c r="V113" s="20">
        <f t="shared" ca="1" si="48"/>
        <v>-19.931568569324174</v>
      </c>
      <c r="W113" s="20">
        <f t="shared" ca="1" si="48"/>
        <v>-19.931568569324174</v>
      </c>
      <c r="X113" s="29">
        <f t="shared" ca="1" si="42"/>
        <v>0</v>
      </c>
      <c r="Y113" s="20">
        <f t="shared" ca="1" si="49"/>
        <v>-23.253496664211539</v>
      </c>
    </row>
    <row r="114" spans="11:25" x14ac:dyDescent="0.25">
      <c r="K114" s="15">
        <f t="shared" si="51"/>
        <v>0.6</v>
      </c>
      <c r="L114" s="15">
        <v>0.9</v>
      </c>
      <c r="M114" s="15">
        <f t="shared" ca="1" si="43"/>
        <v>4</v>
      </c>
      <c r="N114" s="15">
        <f t="shared" ca="1" si="44"/>
        <v>0</v>
      </c>
      <c r="O114" s="15">
        <f t="shared" ca="1" si="45"/>
        <v>0</v>
      </c>
      <c r="P114" s="21">
        <f t="shared" ca="1" si="38"/>
        <v>0.13333333333333333</v>
      </c>
      <c r="Q114" s="21">
        <f t="shared" ca="1" si="39"/>
        <v>0</v>
      </c>
      <c r="R114" s="26">
        <f t="shared" ca="1" si="40"/>
        <v>0</v>
      </c>
      <c r="S114" s="21">
        <f t="shared" ca="1" si="46"/>
        <v>0</v>
      </c>
      <c r="T114" s="21">
        <f t="shared" ca="1" si="47"/>
        <v>0</v>
      </c>
      <c r="U114" s="28">
        <f t="shared" ca="1" si="41"/>
        <v>-23.253496664211539</v>
      </c>
      <c r="V114" s="20">
        <f t="shared" ca="1" si="48"/>
        <v>-19.931568569324174</v>
      </c>
      <c r="W114" s="20">
        <f t="shared" ca="1" si="48"/>
        <v>-19.931568569324174</v>
      </c>
      <c r="X114" s="29">
        <f t="shared" ca="1" si="42"/>
        <v>0</v>
      </c>
      <c r="Y114" s="20">
        <f t="shared" ca="1" si="49"/>
        <v>-23.253496664211539</v>
      </c>
    </row>
    <row r="115" spans="11:25" x14ac:dyDescent="0.25">
      <c r="K115" s="15">
        <f t="shared" si="51"/>
        <v>0.7</v>
      </c>
      <c r="L115" s="15">
        <v>0.9</v>
      </c>
      <c r="M115" s="15">
        <f t="shared" ca="1" si="43"/>
        <v>4</v>
      </c>
      <c r="N115" s="15">
        <f t="shared" ca="1" si="44"/>
        <v>0</v>
      </c>
      <c r="O115" s="15">
        <f t="shared" ca="1" si="45"/>
        <v>0</v>
      </c>
      <c r="P115" s="21">
        <f t="shared" ca="1" si="38"/>
        <v>0.13333333333333333</v>
      </c>
      <c r="Q115" s="21">
        <f t="shared" ca="1" si="39"/>
        <v>0</v>
      </c>
      <c r="R115" s="26">
        <f t="shared" ca="1" si="40"/>
        <v>0</v>
      </c>
      <c r="S115" s="21">
        <f t="shared" ca="1" si="46"/>
        <v>0</v>
      </c>
      <c r="T115" s="21">
        <f t="shared" ca="1" si="47"/>
        <v>0</v>
      </c>
      <c r="U115" s="28">
        <f t="shared" ca="1" si="41"/>
        <v>-23.253496664211539</v>
      </c>
      <c r="V115" s="20">
        <f t="shared" ca="1" si="48"/>
        <v>-19.931568569324174</v>
      </c>
      <c r="W115" s="20">
        <f t="shared" ca="1" si="48"/>
        <v>-19.931568569324174</v>
      </c>
      <c r="X115" s="29">
        <f t="shared" ca="1" si="42"/>
        <v>0</v>
      </c>
      <c r="Y115" s="20">
        <f t="shared" ca="1" si="49"/>
        <v>-23.253496664211539</v>
      </c>
    </row>
    <row r="116" spans="11:25" x14ac:dyDescent="0.25">
      <c r="K116" s="15">
        <f t="shared" si="51"/>
        <v>0.79999999999999993</v>
      </c>
      <c r="L116" s="15">
        <v>0.9</v>
      </c>
      <c r="M116" s="15">
        <f t="shared" ca="1" si="43"/>
        <v>3</v>
      </c>
      <c r="N116" s="15">
        <f t="shared" ca="1" si="44"/>
        <v>0</v>
      </c>
      <c r="O116" s="15">
        <f t="shared" ca="1" si="45"/>
        <v>0</v>
      </c>
      <c r="P116" s="21">
        <f t="shared" ca="1" si="38"/>
        <v>0.1</v>
      </c>
      <c r="Q116" s="21">
        <f t="shared" ca="1" si="39"/>
        <v>0</v>
      </c>
      <c r="R116" s="26">
        <f t="shared" ca="1" si="40"/>
        <v>0</v>
      </c>
      <c r="S116" s="21">
        <f t="shared" ca="1" si="46"/>
        <v>0</v>
      </c>
      <c r="T116" s="21">
        <f t="shared" ca="1" si="47"/>
        <v>0</v>
      </c>
      <c r="U116" s="28">
        <f t="shared" ca="1" si="41"/>
        <v>-23.253496664211539</v>
      </c>
      <c r="V116" s="20">
        <f t="shared" ca="1" si="48"/>
        <v>-19.931568569324174</v>
      </c>
      <c r="W116" s="20">
        <f t="shared" ca="1" si="48"/>
        <v>-19.931568569324174</v>
      </c>
      <c r="X116" s="29">
        <f t="shared" ca="1" si="42"/>
        <v>0</v>
      </c>
      <c r="Y116" s="20">
        <f t="shared" ca="1" si="49"/>
        <v>-23.253496664211539</v>
      </c>
    </row>
    <row r="117" spans="11:25" x14ac:dyDescent="0.25">
      <c r="K117" s="15">
        <f t="shared" si="51"/>
        <v>0.89999999999999991</v>
      </c>
      <c r="L117" s="15">
        <v>0.9</v>
      </c>
      <c r="M117" s="15">
        <f t="shared" ca="1" si="43"/>
        <v>1</v>
      </c>
      <c r="N117" s="15">
        <f t="shared" ca="1" si="44"/>
        <v>0</v>
      </c>
      <c r="O117" s="15">
        <f t="shared" ca="1" si="45"/>
        <v>0</v>
      </c>
      <c r="P117" s="21">
        <f t="shared" ca="1" si="38"/>
        <v>3.3333333333333333E-2</v>
      </c>
      <c r="Q117" s="21">
        <f t="shared" ca="1" si="39"/>
        <v>0</v>
      </c>
      <c r="R117" s="26">
        <f t="shared" ca="1" si="40"/>
        <v>0</v>
      </c>
      <c r="S117" s="21">
        <f t="shared" ca="1" si="46"/>
        <v>0</v>
      </c>
      <c r="T117" s="21">
        <f t="shared" ca="1" si="47"/>
        <v>0</v>
      </c>
      <c r="U117" s="28">
        <f t="shared" ca="1" si="41"/>
        <v>-23.253496664211539</v>
      </c>
      <c r="V117" s="20">
        <f t="shared" ca="1" si="48"/>
        <v>-19.931568569324174</v>
      </c>
      <c r="W117" s="20">
        <f t="shared" ca="1" si="48"/>
        <v>-19.931568569324174</v>
      </c>
      <c r="X117" s="29">
        <f t="shared" ca="1" si="42"/>
        <v>0</v>
      </c>
      <c r="Y117" s="20">
        <f t="shared" ca="1" si="49"/>
        <v>-23.253496664211539</v>
      </c>
    </row>
    <row r="118" spans="11:25" x14ac:dyDescent="0.25">
      <c r="K118" s="15">
        <f t="shared" si="51"/>
        <v>0.99999999999999989</v>
      </c>
      <c r="L118" s="15">
        <v>0.9</v>
      </c>
      <c r="M118" s="15">
        <f t="shared" ca="1" si="43"/>
        <v>0</v>
      </c>
      <c r="N118" s="15">
        <f t="shared" ca="1" si="44"/>
        <v>0</v>
      </c>
      <c r="O118" s="15">
        <f t="shared" ca="1" si="45"/>
        <v>0</v>
      </c>
      <c r="P118" s="21">
        <f t="shared" ca="1" si="38"/>
        <v>0</v>
      </c>
      <c r="Q118" s="21">
        <f t="shared" ca="1" si="39"/>
        <v>0</v>
      </c>
      <c r="R118" s="26">
        <f t="shared" ca="1" si="40"/>
        <v>0</v>
      </c>
      <c r="S118" s="21">
        <f t="shared" ca="1" si="46"/>
        <v>0</v>
      </c>
      <c r="T118" s="21">
        <f t="shared" ca="1" si="47"/>
        <v>0</v>
      </c>
      <c r="U118" s="28">
        <f t="shared" ca="1" si="41"/>
        <v>-23.253496664211539</v>
      </c>
      <c r="V118" s="20">
        <f t="shared" ca="1" si="48"/>
        <v>-19.931568569324174</v>
      </c>
      <c r="W118" s="20">
        <f t="shared" ca="1" si="48"/>
        <v>-19.931568569324174</v>
      </c>
      <c r="X118" s="29">
        <f t="shared" ca="1" si="42"/>
        <v>0</v>
      </c>
      <c r="Y118" s="20">
        <f t="shared" ca="1" si="49"/>
        <v>-23.253496664211539</v>
      </c>
    </row>
    <row r="119" spans="11:25" x14ac:dyDescent="0.25">
      <c r="K119" s="15">
        <v>0.1</v>
      </c>
      <c r="L119" s="15">
        <v>1</v>
      </c>
      <c r="M119" s="15">
        <f t="shared" ca="1" si="43"/>
        <v>6</v>
      </c>
      <c r="N119" s="15">
        <f t="shared" ca="1" si="44"/>
        <v>0</v>
      </c>
      <c r="O119" s="15">
        <f t="shared" ca="1" si="45"/>
        <v>0</v>
      </c>
      <c r="P119" s="21">
        <f t="shared" ca="1" si="38"/>
        <v>0.2</v>
      </c>
      <c r="Q119" s="21">
        <f t="shared" ca="1" si="39"/>
        <v>0</v>
      </c>
      <c r="R119" s="26">
        <f t="shared" ca="1" si="40"/>
        <v>0</v>
      </c>
      <c r="S119" s="21">
        <f t="shared" ca="1" si="46"/>
        <v>0</v>
      </c>
      <c r="T119" s="21">
        <f t="shared" ca="1" si="47"/>
        <v>0</v>
      </c>
      <c r="U119" s="28">
        <f t="shared" ca="1" si="41"/>
        <v>-23.253496664211539</v>
      </c>
      <c r="V119" s="20">
        <f t="shared" ca="1" si="48"/>
        <v>-19.931568569324174</v>
      </c>
      <c r="W119" s="20">
        <f t="shared" ca="1" si="48"/>
        <v>-19.931568569324174</v>
      </c>
      <c r="X119" s="29">
        <f t="shared" ca="1" si="42"/>
        <v>0</v>
      </c>
      <c r="Y119" s="20">
        <f t="shared" ca="1" si="49"/>
        <v>-23.253496664211539</v>
      </c>
    </row>
    <row r="120" spans="11:25" x14ac:dyDescent="0.25">
      <c r="K120" s="15">
        <f>+K119+0.1</f>
        <v>0.2</v>
      </c>
      <c r="L120" s="15">
        <v>1</v>
      </c>
      <c r="M120" s="15">
        <f t="shared" ca="1" si="43"/>
        <v>1</v>
      </c>
      <c r="N120" s="15">
        <f t="shared" ca="1" si="44"/>
        <v>0</v>
      </c>
      <c r="O120" s="15">
        <f t="shared" ca="1" si="45"/>
        <v>0</v>
      </c>
      <c r="P120" s="21">
        <f t="shared" ca="1" si="38"/>
        <v>3.3333333333333333E-2</v>
      </c>
      <c r="Q120" s="21">
        <f t="shared" ca="1" si="39"/>
        <v>0</v>
      </c>
      <c r="R120" s="26">
        <f t="shared" ca="1" si="40"/>
        <v>0</v>
      </c>
      <c r="S120" s="21">
        <f t="shared" ca="1" si="46"/>
        <v>0</v>
      </c>
      <c r="T120" s="21">
        <f t="shared" ca="1" si="47"/>
        <v>0</v>
      </c>
      <c r="U120" s="28">
        <f t="shared" ca="1" si="41"/>
        <v>-23.253496664211539</v>
      </c>
      <c r="V120" s="20">
        <f t="shared" ca="1" si="48"/>
        <v>-19.931568569324174</v>
      </c>
      <c r="W120" s="20">
        <f t="shared" ca="1" si="48"/>
        <v>-19.931568569324174</v>
      </c>
      <c r="X120" s="29">
        <f t="shared" ca="1" si="42"/>
        <v>0</v>
      </c>
      <c r="Y120" s="20">
        <f t="shared" ca="1" si="49"/>
        <v>-23.253496664211539</v>
      </c>
    </row>
    <row r="121" spans="11:25" x14ac:dyDescent="0.25">
      <c r="K121" s="15">
        <f t="shared" ref="K121:K128" si="52">+K120+0.1</f>
        <v>0.30000000000000004</v>
      </c>
      <c r="L121" s="15">
        <v>1</v>
      </c>
      <c r="M121" s="15">
        <f t="shared" ca="1" si="43"/>
        <v>1</v>
      </c>
      <c r="N121" s="15">
        <f t="shared" ca="1" si="44"/>
        <v>0</v>
      </c>
      <c r="O121" s="15">
        <f t="shared" ca="1" si="45"/>
        <v>0</v>
      </c>
      <c r="P121" s="21">
        <f t="shared" ca="1" si="38"/>
        <v>3.3333333333333333E-2</v>
      </c>
      <c r="Q121" s="21">
        <f t="shared" ca="1" si="39"/>
        <v>0</v>
      </c>
      <c r="R121" s="26">
        <f t="shared" ca="1" si="40"/>
        <v>0</v>
      </c>
      <c r="S121" s="21">
        <f t="shared" ca="1" si="46"/>
        <v>0</v>
      </c>
      <c r="T121" s="21">
        <f t="shared" ca="1" si="47"/>
        <v>0</v>
      </c>
      <c r="U121" s="28">
        <f t="shared" ca="1" si="41"/>
        <v>-23.253496664211539</v>
      </c>
      <c r="V121" s="20">
        <f t="shared" ca="1" si="48"/>
        <v>-19.931568569324174</v>
      </c>
      <c r="W121" s="20">
        <f t="shared" ca="1" si="48"/>
        <v>-19.931568569324174</v>
      </c>
      <c r="X121" s="29">
        <f t="shared" ca="1" si="42"/>
        <v>0</v>
      </c>
      <c r="Y121" s="20">
        <f t="shared" ca="1" si="49"/>
        <v>-23.253496664211539</v>
      </c>
    </row>
    <row r="122" spans="11:25" x14ac:dyDescent="0.25">
      <c r="K122" s="15">
        <f t="shared" si="52"/>
        <v>0.4</v>
      </c>
      <c r="L122" s="15">
        <v>1</v>
      </c>
      <c r="M122" s="15">
        <f t="shared" ca="1" si="43"/>
        <v>5</v>
      </c>
      <c r="N122" s="15">
        <f t="shared" ca="1" si="44"/>
        <v>0</v>
      </c>
      <c r="O122" s="15">
        <f t="shared" ca="1" si="45"/>
        <v>0</v>
      </c>
      <c r="P122" s="21">
        <f t="shared" ca="1" si="38"/>
        <v>0.16666666666666666</v>
      </c>
      <c r="Q122" s="21">
        <f t="shared" ca="1" si="39"/>
        <v>0</v>
      </c>
      <c r="R122" s="26">
        <f t="shared" ca="1" si="40"/>
        <v>0</v>
      </c>
      <c r="S122" s="21">
        <f t="shared" ca="1" si="46"/>
        <v>0</v>
      </c>
      <c r="T122" s="21">
        <f t="shared" ca="1" si="47"/>
        <v>0</v>
      </c>
      <c r="U122" s="28">
        <f t="shared" ca="1" si="41"/>
        <v>-23.253496664211539</v>
      </c>
      <c r="V122" s="20">
        <f t="shared" ca="1" si="48"/>
        <v>-19.931568569324174</v>
      </c>
      <c r="W122" s="20">
        <f t="shared" ca="1" si="48"/>
        <v>-19.931568569324174</v>
      </c>
      <c r="X122" s="29">
        <f t="shared" ca="1" si="42"/>
        <v>0</v>
      </c>
      <c r="Y122" s="20">
        <f t="shared" ca="1" si="49"/>
        <v>-23.253496664211539</v>
      </c>
    </row>
    <row r="123" spans="11:25" x14ac:dyDescent="0.25">
      <c r="K123" s="15">
        <f t="shared" si="52"/>
        <v>0.5</v>
      </c>
      <c r="L123" s="15">
        <v>1</v>
      </c>
      <c r="M123" s="15">
        <f t="shared" ca="1" si="43"/>
        <v>1</v>
      </c>
      <c r="N123" s="15">
        <f t="shared" ca="1" si="44"/>
        <v>0</v>
      </c>
      <c r="O123" s="15">
        <f t="shared" ca="1" si="45"/>
        <v>0</v>
      </c>
      <c r="P123" s="21">
        <f t="shared" ca="1" si="38"/>
        <v>3.3333333333333333E-2</v>
      </c>
      <c r="Q123" s="21">
        <f t="shared" ca="1" si="39"/>
        <v>0</v>
      </c>
      <c r="R123" s="26">
        <f t="shared" ca="1" si="40"/>
        <v>0</v>
      </c>
      <c r="S123" s="21">
        <f t="shared" ca="1" si="46"/>
        <v>0</v>
      </c>
      <c r="T123" s="21">
        <f t="shared" ca="1" si="47"/>
        <v>0</v>
      </c>
      <c r="U123" s="28">
        <f t="shared" ca="1" si="41"/>
        <v>-23.253496664211539</v>
      </c>
      <c r="V123" s="20">
        <f t="shared" ca="1" si="48"/>
        <v>-19.931568569324174</v>
      </c>
      <c r="W123" s="20">
        <f t="shared" ca="1" si="48"/>
        <v>-19.931568569324174</v>
      </c>
      <c r="X123" s="29">
        <f t="shared" ca="1" si="42"/>
        <v>0</v>
      </c>
      <c r="Y123" s="20">
        <f t="shared" ca="1" si="49"/>
        <v>-23.253496664211539</v>
      </c>
    </row>
    <row r="124" spans="11:25" x14ac:dyDescent="0.25">
      <c r="K124" s="15">
        <f t="shared" si="52"/>
        <v>0.6</v>
      </c>
      <c r="L124" s="15">
        <v>1</v>
      </c>
      <c r="M124" s="15">
        <f t="shared" ca="1" si="43"/>
        <v>4</v>
      </c>
      <c r="N124" s="15">
        <f t="shared" ca="1" si="44"/>
        <v>0</v>
      </c>
      <c r="O124" s="15">
        <f t="shared" ca="1" si="45"/>
        <v>0</v>
      </c>
      <c r="P124" s="21">
        <f t="shared" ca="1" si="38"/>
        <v>0.13333333333333333</v>
      </c>
      <c r="Q124" s="21">
        <f t="shared" ca="1" si="39"/>
        <v>0</v>
      </c>
      <c r="R124" s="26">
        <f t="shared" ca="1" si="40"/>
        <v>0</v>
      </c>
      <c r="S124" s="21">
        <f t="shared" ca="1" si="46"/>
        <v>0</v>
      </c>
      <c r="T124" s="21">
        <f t="shared" ca="1" si="47"/>
        <v>0</v>
      </c>
      <c r="U124" s="28">
        <f t="shared" ca="1" si="41"/>
        <v>-23.253496664211539</v>
      </c>
      <c r="V124" s="20">
        <f t="shared" ca="1" si="48"/>
        <v>-19.931568569324174</v>
      </c>
      <c r="W124" s="20">
        <f t="shared" ca="1" si="48"/>
        <v>-19.931568569324174</v>
      </c>
      <c r="X124" s="29">
        <f t="shared" ca="1" si="42"/>
        <v>0</v>
      </c>
      <c r="Y124" s="20">
        <f t="shared" ca="1" si="49"/>
        <v>-23.253496664211539</v>
      </c>
    </row>
    <row r="125" spans="11:25" x14ac:dyDescent="0.25">
      <c r="K125" s="15">
        <f t="shared" si="52"/>
        <v>0.7</v>
      </c>
      <c r="L125" s="15">
        <v>1</v>
      </c>
      <c r="M125" s="15">
        <f t="shared" ca="1" si="43"/>
        <v>4</v>
      </c>
      <c r="N125" s="15">
        <f t="shared" ca="1" si="44"/>
        <v>0</v>
      </c>
      <c r="O125" s="15">
        <f t="shared" ca="1" si="45"/>
        <v>0</v>
      </c>
      <c r="P125" s="21">
        <f t="shared" ca="1" si="38"/>
        <v>0.13333333333333333</v>
      </c>
      <c r="Q125" s="21">
        <f t="shared" ca="1" si="39"/>
        <v>0</v>
      </c>
      <c r="R125" s="26">
        <f t="shared" ca="1" si="40"/>
        <v>0</v>
      </c>
      <c r="S125" s="21">
        <f t="shared" ca="1" si="46"/>
        <v>0</v>
      </c>
      <c r="T125" s="21">
        <f t="shared" ca="1" si="47"/>
        <v>0</v>
      </c>
      <c r="U125" s="28">
        <f t="shared" ca="1" si="41"/>
        <v>-23.253496664211539</v>
      </c>
      <c r="V125" s="20">
        <f t="shared" ca="1" si="48"/>
        <v>-19.931568569324174</v>
      </c>
      <c r="W125" s="20">
        <f t="shared" ca="1" si="48"/>
        <v>-19.931568569324174</v>
      </c>
      <c r="X125" s="29">
        <f t="shared" ca="1" si="42"/>
        <v>0</v>
      </c>
      <c r="Y125" s="20">
        <f t="shared" ca="1" si="49"/>
        <v>-23.253496664211539</v>
      </c>
    </row>
    <row r="126" spans="11:25" x14ac:dyDescent="0.25">
      <c r="K126" s="15">
        <f t="shared" si="52"/>
        <v>0.79999999999999993</v>
      </c>
      <c r="L126" s="15">
        <v>1</v>
      </c>
      <c r="M126" s="15">
        <f t="shared" ca="1" si="43"/>
        <v>3</v>
      </c>
      <c r="N126" s="15">
        <f t="shared" ca="1" si="44"/>
        <v>0</v>
      </c>
      <c r="O126" s="15">
        <f t="shared" ca="1" si="45"/>
        <v>0</v>
      </c>
      <c r="P126" s="21">
        <f t="shared" ca="1" si="38"/>
        <v>0.1</v>
      </c>
      <c r="Q126" s="21">
        <f t="shared" ca="1" si="39"/>
        <v>0</v>
      </c>
      <c r="R126" s="26">
        <f t="shared" ca="1" si="40"/>
        <v>0</v>
      </c>
      <c r="S126" s="21">
        <f t="shared" ca="1" si="46"/>
        <v>0</v>
      </c>
      <c r="T126" s="21">
        <f t="shared" ca="1" si="47"/>
        <v>0</v>
      </c>
      <c r="U126" s="28">
        <f t="shared" ca="1" si="41"/>
        <v>-23.253496664211539</v>
      </c>
      <c r="V126" s="20">
        <f t="shared" ca="1" si="48"/>
        <v>-19.931568569324174</v>
      </c>
      <c r="W126" s="20">
        <f t="shared" ca="1" si="48"/>
        <v>-19.931568569324174</v>
      </c>
      <c r="X126" s="29">
        <f t="shared" ca="1" si="42"/>
        <v>0</v>
      </c>
      <c r="Y126" s="20">
        <f t="shared" ca="1" si="49"/>
        <v>-23.253496664211539</v>
      </c>
    </row>
    <row r="127" spans="11:25" x14ac:dyDescent="0.25">
      <c r="K127" s="15">
        <f t="shared" si="52"/>
        <v>0.89999999999999991</v>
      </c>
      <c r="L127" s="15">
        <v>1</v>
      </c>
      <c r="M127" s="15">
        <f t="shared" ca="1" si="43"/>
        <v>1</v>
      </c>
      <c r="N127" s="15">
        <f t="shared" ca="1" si="44"/>
        <v>0</v>
      </c>
      <c r="O127" s="15">
        <f t="shared" ca="1" si="45"/>
        <v>0</v>
      </c>
      <c r="P127" s="21">
        <f t="shared" ca="1" si="38"/>
        <v>3.3333333333333333E-2</v>
      </c>
      <c r="Q127" s="21">
        <f t="shared" ca="1" si="39"/>
        <v>0</v>
      </c>
      <c r="R127" s="26">
        <f t="shared" ca="1" si="40"/>
        <v>0</v>
      </c>
      <c r="S127" s="21">
        <f t="shared" ca="1" si="46"/>
        <v>0</v>
      </c>
      <c r="T127" s="21">
        <f t="shared" ca="1" si="47"/>
        <v>0</v>
      </c>
      <c r="U127" s="28">
        <f t="shared" ca="1" si="41"/>
        <v>-23.253496664211539</v>
      </c>
      <c r="V127" s="20">
        <f t="shared" ca="1" si="48"/>
        <v>-19.931568569324174</v>
      </c>
      <c r="W127" s="20">
        <f t="shared" ca="1" si="48"/>
        <v>-19.931568569324174</v>
      </c>
      <c r="X127" s="29">
        <f t="shared" ca="1" si="42"/>
        <v>0</v>
      </c>
      <c r="Y127" s="20">
        <f t="shared" ca="1" si="49"/>
        <v>-23.253496664211539</v>
      </c>
    </row>
    <row r="128" spans="11:25" x14ac:dyDescent="0.25">
      <c r="K128" s="15">
        <f t="shared" si="52"/>
        <v>0.99999999999999989</v>
      </c>
      <c r="L128" s="15">
        <v>1</v>
      </c>
      <c r="M128" s="15">
        <f t="shared" ca="1" si="43"/>
        <v>0</v>
      </c>
      <c r="N128" s="15">
        <f t="shared" ca="1" si="44"/>
        <v>0</v>
      </c>
      <c r="O128" s="15">
        <f t="shared" ca="1" si="45"/>
        <v>0</v>
      </c>
      <c r="P128" s="21">
        <f t="shared" ca="1" si="38"/>
        <v>0</v>
      </c>
      <c r="Q128" s="21">
        <f t="shared" ca="1" si="39"/>
        <v>0</v>
      </c>
      <c r="R128" s="26">
        <f t="shared" ca="1" si="40"/>
        <v>0</v>
      </c>
      <c r="S128" s="21">
        <f t="shared" ca="1" si="46"/>
        <v>0</v>
      </c>
      <c r="T128" s="21">
        <f t="shared" ca="1" si="47"/>
        <v>0</v>
      </c>
      <c r="U128" s="28">
        <f t="shared" ca="1" si="41"/>
        <v>-23.253496664211539</v>
      </c>
      <c r="V128" s="20">
        <f t="shared" ca="1" si="48"/>
        <v>-19.931568569324174</v>
      </c>
      <c r="W128" s="20">
        <f t="shared" ca="1" si="48"/>
        <v>-19.931568569324174</v>
      </c>
      <c r="X128" s="29">
        <f t="shared" ca="1" si="42"/>
        <v>0</v>
      </c>
      <c r="Y128" s="20">
        <f t="shared" ca="1" si="49"/>
        <v>-23.253496664211539</v>
      </c>
    </row>
    <row r="129" spans="12:18" x14ac:dyDescent="0.25">
      <c r="L129" s="26"/>
      <c r="M129" s="26"/>
      <c r="N129" s="26"/>
      <c r="O129" s="26"/>
      <c r="P129" s="26"/>
      <c r="Q129" s="26"/>
      <c r="R129" s="21"/>
    </row>
    <row r="130" spans="12:18" x14ac:dyDescent="0.25">
      <c r="L130" s="26"/>
      <c r="M130" s="26"/>
      <c r="N130" s="26"/>
      <c r="O130" s="26"/>
      <c r="P130" s="26"/>
      <c r="Q130" s="26"/>
      <c r="R130" s="21"/>
    </row>
    <row r="131" spans="12:18" x14ac:dyDescent="0.25">
      <c r="L131" s="26"/>
      <c r="M131" s="26"/>
      <c r="N131" s="26"/>
      <c r="O131" s="26"/>
      <c r="P131" s="26"/>
      <c r="Q131" s="26"/>
      <c r="R131" s="21"/>
    </row>
    <row r="132" spans="12:18" x14ac:dyDescent="0.25">
      <c r="L132" s="26"/>
      <c r="M132" s="26"/>
      <c r="N132" s="26"/>
      <c r="O132" s="26"/>
      <c r="P132" s="26"/>
      <c r="Q132" s="26"/>
      <c r="R132" s="21"/>
    </row>
    <row r="133" spans="12:18" x14ac:dyDescent="0.25">
      <c r="L133" s="26"/>
      <c r="M133" s="26"/>
      <c r="N133" s="26"/>
      <c r="O133" s="26"/>
      <c r="P133" s="26"/>
      <c r="Q133" s="26"/>
      <c r="R133" s="21"/>
    </row>
    <row r="134" spans="12:18" x14ac:dyDescent="0.25">
      <c r="L134" s="26"/>
      <c r="M134" s="26"/>
      <c r="N134" s="26"/>
      <c r="O134" s="26"/>
      <c r="P134" s="26"/>
      <c r="Q134" s="26"/>
      <c r="R134" s="21"/>
    </row>
    <row r="135" spans="12:18" x14ac:dyDescent="0.25">
      <c r="L135" s="26"/>
      <c r="M135" s="26"/>
      <c r="N135" s="26"/>
      <c r="O135" s="26"/>
      <c r="P135" s="26"/>
      <c r="Q135" s="26"/>
      <c r="R135" s="21"/>
    </row>
    <row r="136" spans="12:18" x14ac:dyDescent="0.25">
      <c r="L136" s="26"/>
      <c r="M136" s="26"/>
      <c r="N136" s="26"/>
      <c r="O136" s="26"/>
      <c r="P136" s="26"/>
      <c r="Q136" s="26"/>
      <c r="R136" s="21"/>
    </row>
    <row r="137" spans="12:18" x14ac:dyDescent="0.25">
      <c r="L137" s="26"/>
      <c r="M137" s="26"/>
      <c r="N137" s="26"/>
      <c r="O137" s="26"/>
      <c r="P137" s="26"/>
      <c r="Q137" s="26"/>
      <c r="R137" s="21"/>
    </row>
    <row r="138" spans="12:18" x14ac:dyDescent="0.25">
      <c r="L138" s="26"/>
      <c r="M138" s="26"/>
      <c r="N138" s="26"/>
      <c r="O138" s="26"/>
      <c r="P138" s="26"/>
      <c r="Q138" s="26"/>
      <c r="R138" s="21"/>
    </row>
    <row r="139" spans="12:18" x14ac:dyDescent="0.25">
      <c r="L139" s="26"/>
      <c r="M139" s="26"/>
      <c r="N139" s="26"/>
      <c r="O139" s="26"/>
      <c r="P139" s="26"/>
      <c r="Q139" s="26"/>
      <c r="R139" s="21"/>
    </row>
    <row r="140" spans="12:18" x14ac:dyDescent="0.25">
      <c r="L140" s="26"/>
      <c r="M140" s="26"/>
      <c r="N140" s="26"/>
      <c r="O140" s="26"/>
      <c r="P140" s="26"/>
      <c r="Q140" s="26"/>
      <c r="R140" s="21"/>
    </row>
    <row r="141" spans="12:18" x14ac:dyDescent="0.25">
      <c r="L141" s="26"/>
      <c r="M141" s="26"/>
      <c r="N141" s="26"/>
      <c r="O141" s="26"/>
      <c r="P141" s="26"/>
      <c r="Q141" s="26"/>
      <c r="R141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workbookViewId="0">
      <selection activeCell="Q29" sqref="Q29"/>
    </sheetView>
  </sheetViews>
  <sheetFormatPr defaultRowHeight="15" x14ac:dyDescent="0.25"/>
  <cols>
    <col min="10" max="10" width="12.28515625" customWidth="1"/>
    <col min="11" max="11" width="12" customWidth="1"/>
    <col min="12" max="12" width="12.7109375" customWidth="1"/>
    <col min="13" max="13" width="13.42578125" customWidth="1"/>
    <col min="14" max="14" width="10.5703125" customWidth="1"/>
    <col min="15" max="15" width="28.140625" customWidth="1"/>
    <col min="16" max="16" width="11.42578125" customWidth="1"/>
    <col min="17" max="17" width="20.5703125" customWidth="1"/>
    <col min="18" max="18" width="28.5703125" customWidth="1"/>
    <col min="19" max="20" width="27.140625" customWidth="1"/>
    <col min="21" max="21" width="20.140625" customWidth="1"/>
    <col min="22" max="23" width="17" customWidth="1"/>
    <col min="24" max="24" width="19.85546875" customWidth="1"/>
  </cols>
  <sheetData>
    <row r="1" spans="1:23" x14ac:dyDescent="0.25">
      <c r="A1" t="s">
        <v>2</v>
      </c>
      <c r="B1" t="s">
        <v>0</v>
      </c>
      <c r="C1" t="s">
        <v>3</v>
      </c>
      <c r="F1" t="s">
        <v>1</v>
      </c>
      <c r="G1" t="s">
        <v>5</v>
      </c>
    </row>
    <row r="2" spans="1:23" x14ac:dyDescent="0.25">
      <c r="A2">
        <v>1</v>
      </c>
      <c r="B2">
        <f ca="1">RAND()</f>
        <v>0.653686495592256</v>
      </c>
      <c r="C2">
        <f ca="1">VLOOKUP(B2,$I$4:$K$14,1,1)</f>
        <v>0.6</v>
      </c>
      <c r="F2">
        <f ca="1">0.25+0.6*B2</f>
        <v>0.64221189735535367</v>
      </c>
      <c r="G2">
        <f ca="1">VLOOKUP(F2,$R$4:$T$14,1,1)</f>
        <v>0.6</v>
      </c>
    </row>
    <row r="3" spans="1:23" x14ac:dyDescent="0.25">
      <c r="A3">
        <v>2</v>
      </c>
      <c r="B3">
        <f t="shared" ref="B3:B31" ca="1" si="0">RAND()</f>
        <v>0.31916191636930147</v>
      </c>
      <c r="C3">
        <f t="shared" ref="C3:C31" ca="1" si="1">VLOOKUP(B3,$I$4:$K$14,1,1)</f>
        <v>0.30000000000000004</v>
      </c>
      <c r="F3">
        <f t="shared" ref="F3:F31" ca="1" si="2">0.25+0.6*B3</f>
        <v>0.44149714982158084</v>
      </c>
      <c r="G3">
        <f t="shared" ref="G3:G31" ca="1" si="3">VLOOKUP(F3,$R$4:$T$14,1,1)</f>
        <v>0.4</v>
      </c>
      <c r="I3" t="s">
        <v>4</v>
      </c>
      <c r="K3" t="s">
        <v>0</v>
      </c>
      <c r="L3" t="s">
        <v>7</v>
      </c>
      <c r="M3" t="s">
        <v>8</v>
      </c>
      <c r="R3" t="s">
        <v>4</v>
      </c>
      <c r="T3" t="s">
        <v>1</v>
      </c>
      <c r="U3" t="s">
        <v>9</v>
      </c>
      <c r="V3" t="s">
        <v>10</v>
      </c>
    </row>
    <row r="4" spans="1:23" x14ac:dyDescent="0.25">
      <c r="A4">
        <v>3</v>
      </c>
      <c r="B4">
        <f t="shared" ca="1" si="0"/>
        <v>0.20789062399857328</v>
      </c>
      <c r="C4">
        <f t="shared" ca="1" si="1"/>
        <v>0.2</v>
      </c>
      <c r="F4">
        <f t="shared" ca="1" si="2"/>
        <v>0.37473437439914398</v>
      </c>
      <c r="G4">
        <f t="shared" ca="1" si="3"/>
        <v>0.30000000000000004</v>
      </c>
      <c r="I4" s="4">
        <v>0</v>
      </c>
      <c r="J4" s="4">
        <f ca="1">+J5</f>
        <v>1</v>
      </c>
      <c r="K4" s="4">
        <f ca="1">+K5</f>
        <v>1</v>
      </c>
      <c r="L4" s="5">
        <f ca="1">+K4/$K$15</f>
        <v>3.3333333333333333E-2</v>
      </c>
      <c r="R4">
        <v>0</v>
      </c>
      <c r="S4">
        <f ca="1">+S5</f>
        <v>0</v>
      </c>
      <c r="T4">
        <f ca="1">+T5</f>
        <v>0</v>
      </c>
      <c r="U4" s="5">
        <f ca="1">+T4/$K$15</f>
        <v>0</v>
      </c>
    </row>
    <row r="5" spans="1:23" x14ac:dyDescent="0.25">
      <c r="A5">
        <v>4</v>
      </c>
      <c r="B5">
        <f t="shared" ca="1" si="0"/>
        <v>0.86750050310533977</v>
      </c>
      <c r="C5">
        <f t="shared" ca="1" si="1"/>
        <v>0.79999999999999993</v>
      </c>
      <c r="F5">
        <f t="shared" ca="1" si="2"/>
        <v>0.77050030186320384</v>
      </c>
      <c r="G5">
        <f t="shared" ca="1" si="3"/>
        <v>0.7</v>
      </c>
      <c r="I5">
        <v>0.1</v>
      </c>
      <c r="J5">
        <f t="shared" ref="J5:J14" ca="1" si="4">COUNTIF($B$2:$B$31,"&lt;"&amp;I5)</f>
        <v>1</v>
      </c>
      <c r="K5">
        <f ca="1">+J5</f>
        <v>1</v>
      </c>
      <c r="L5" s="1">
        <f t="shared" ref="L5:L14" ca="1" si="5">+K5/$K$15</f>
        <v>3.3333333333333333E-2</v>
      </c>
      <c r="M5">
        <f ca="1">LOG(L5+0.00000001,2)</f>
        <v>-4.906890162800071</v>
      </c>
      <c r="R5">
        <v>0.1</v>
      </c>
      <c r="S5">
        <f t="shared" ref="S5:S14" ca="1" si="6">COUNTIF($F$2:$F$31,"&lt;"&amp;R5)</f>
        <v>0</v>
      </c>
      <c r="T5">
        <f ca="1">+S5</f>
        <v>0</v>
      </c>
      <c r="U5" s="1">
        <f ca="1">+T5/$T$15</f>
        <v>0</v>
      </c>
      <c r="V5">
        <f ca="1">LOG(U5+0.00000001,2)</f>
        <v>-26.575424759098901</v>
      </c>
    </row>
    <row r="6" spans="1:23" x14ac:dyDescent="0.25">
      <c r="A6">
        <v>5</v>
      </c>
      <c r="B6">
        <f t="shared" ca="1" si="0"/>
        <v>5.8268203223140858E-2</v>
      </c>
      <c r="C6">
        <f t="shared" ca="1" si="1"/>
        <v>0</v>
      </c>
      <c r="F6">
        <f t="shared" ca="1" si="2"/>
        <v>0.2849609219338845</v>
      </c>
      <c r="G6">
        <f t="shared" ca="1" si="3"/>
        <v>0.2</v>
      </c>
      <c r="I6">
        <f>+I5+0.1</f>
        <v>0.2</v>
      </c>
      <c r="J6">
        <f t="shared" ca="1" si="4"/>
        <v>4</v>
      </c>
      <c r="K6">
        <f ca="1">+J6-J5</f>
        <v>3</v>
      </c>
      <c r="L6" s="1">
        <f t="shared" ca="1" si="5"/>
        <v>0.1</v>
      </c>
      <c r="M6">
        <f t="shared" ref="M6:M14" ca="1" si="7">LOG(L6+0.00000001,2)</f>
        <v>-3.3219279506178654</v>
      </c>
      <c r="R6">
        <f>+R5+0.1</f>
        <v>0.2</v>
      </c>
      <c r="S6">
        <f t="shared" ca="1" si="6"/>
        <v>0</v>
      </c>
      <c r="T6">
        <f ca="1">+S6-S5</f>
        <v>0</v>
      </c>
      <c r="U6" s="1">
        <f t="shared" ref="U6:U14" ca="1" si="8">+T6/$T$15</f>
        <v>0</v>
      </c>
      <c r="V6">
        <f t="shared" ref="V6:V14" ca="1" si="9">LOG(U6+0.00000001,2)</f>
        <v>-26.575424759098901</v>
      </c>
    </row>
    <row r="7" spans="1:23" x14ac:dyDescent="0.25">
      <c r="A7">
        <v>6</v>
      </c>
      <c r="B7">
        <f t="shared" ca="1" si="0"/>
        <v>0.80975935888430906</v>
      </c>
      <c r="C7">
        <f t="shared" ca="1" si="1"/>
        <v>0.79999999999999993</v>
      </c>
      <c r="F7">
        <f t="shared" ca="1" si="2"/>
        <v>0.73585561533058541</v>
      </c>
      <c r="G7">
        <f t="shared" ca="1" si="3"/>
        <v>0.7</v>
      </c>
      <c r="I7">
        <f t="shared" ref="I7:I14" si="10">+I6+0.1</f>
        <v>0.30000000000000004</v>
      </c>
      <c r="J7">
        <f t="shared" ca="1" si="4"/>
        <v>9</v>
      </c>
      <c r="K7">
        <f t="shared" ref="K7:K14" ca="1" si="11">+J7-J6</f>
        <v>5</v>
      </c>
      <c r="L7" s="1">
        <f t="shared" ca="1" si="5"/>
        <v>0.16666666666666666</v>
      </c>
      <c r="M7">
        <f t="shared" ca="1" si="7"/>
        <v>-2.5849624141594565</v>
      </c>
      <c r="R7">
        <f t="shared" ref="R7:R14" si="12">+R6+0.1</f>
        <v>0.30000000000000004</v>
      </c>
      <c r="S7">
        <f t="shared" ca="1" si="6"/>
        <v>1</v>
      </c>
      <c r="T7">
        <f t="shared" ref="T7:T14" ca="1" si="13">+S7-S6</f>
        <v>1</v>
      </c>
      <c r="U7" s="1">
        <f t="shared" ca="1" si="8"/>
        <v>3.3333333333333333E-2</v>
      </c>
      <c r="V7">
        <f t="shared" ca="1" si="9"/>
        <v>-4.906890162800071</v>
      </c>
    </row>
    <row r="8" spans="1:23" x14ac:dyDescent="0.25">
      <c r="A8">
        <v>7</v>
      </c>
      <c r="B8">
        <f t="shared" ca="1" si="0"/>
        <v>0.97446278726336666</v>
      </c>
      <c r="C8">
        <f t="shared" ca="1" si="1"/>
        <v>0.89999999999999991</v>
      </c>
      <c r="F8">
        <f t="shared" ca="1" si="2"/>
        <v>0.83467767235801993</v>
      </c>
      <c r="G8">
        <f t="shared" ca="1" si="3"/>
        <v>0.79999999999999993</v>
      </c>
      <c r="I8">
        <f t="shared" si="10"/>
        <v>0.4</v>
      </c>
      <c r="J8">
        <f t="shared" ca="1" si="4"/>
        <v>12</v>
      </c>
      <c r="K8">
        <f t="shared" ca="1" si="11"/>
        <v>3</v>
      </c>
      <c r="L8" s="1">
        <f t="shared" ca="1" si="5"/>
        <v>0.1</v>
      </c>
      <c r="M8">
        <f t="shared" ca="1" si="7"/>
        <v>-3.3219279506178654</v>
      </c>
      <c r="R8">
        <f t="shared" si="12"/>
        <v>0.4</v>
      </c>
      <c r="S8">
        <f t="shared" ca="1" si="6"/>
        <v>8</v>
      </c>
      <c r="T8">
        <f t="shared" ca="1" si="13"/>
        <v>7</v>
      </c>
      <c r="U8" s="1">
        <f t="shared" ca="1" si="8"/>
        <v>0.23333333333333334</v>
      </c>
      <c r="V8">
        <f t="shared" ca="1" si="9"/>
        <v>-2.0995356117211283</v>
      </c>
    </row>
    <row r="9" spans="1:23" x14ac:dyDescent="0.25">
      <c r="A9">
        <v>8</v>
      </c>
      <c r="B9">
        <f t="shared" ca="1" si="0"/>
        <v>0.21642195370654438</v>
      </c>
      <c r="C9">
        <f t="shared" ca="1" si="1"/>
        <v>0.2</v>
      </c>
      <c r="F9">
        <f t="shared" ca="1" si="2"/>
        <v>0.37985317222392662</v>
      </c>
      <c r="G9">
        <f t="shared" ca="1" si="3"/>
        <v>0.30000000000000004</v>
      </c>
      <c r="I9">
        <f t="shared" si="10"/>
        <v>0.5</v>
      </c>
      <c r="J9">
        <f t="shared" ca="1" si="4"/>
        <v>14</v>
      </c>
      <c r="K9">
        <f t="shared" ca="1" si="11"/>
        <v>2</v>
      </c>
      <c r="L9" s="1">
        <f t="shared" ca="1" si="5"/>
        <v>6.6666666666666666E-2</v>
      </c>
      <c r="M9">
        <f t="shared" ca="1" si="7"/>
        <v>-3.9068903792042784</v>
      </c>
      <c r="R9">
        <f t="shared" si="12"/>
        <v>0.5</v>
      </c>
      <c r="S9">
        <f t="shared" ca="1" si="6"/>
        <v>12</v>
      </c>
      <c r="T9">
        <f t="shared" ca="1" si="13"/>
        <v>4</v>
      </c>
      <c r="U9" s="1">
        <f t="shared" ca="1" si="8"/>
        <v>0.13333333333333333</v>
      </c>
      <c r="V9">
        <f t="shared" ca="1" si="9"/>
        <v>-2.906890487406395</v>
      </c>
    </row>
    <row r="10" spans="1:23" x14ac:dyDescent="0.25">
      <c r="A10">
        <v>9</v>
      </c>
      <c r="B10">
        <f t="shared" ca="1" si="0"/>
        <v>0.72696302147280356</v>
      </c>
      <c r="C10">
        <f t="shared" ca="1" si="1"/>
        <v>0.7</v>
      </c>
      <c r="F10">
        <f t="shared" ca="1" si="2"/>
        <v>0.68617781288368218</v>
      </c>
      <c r="G10">
        <f t="shared" ca="1" si="3"/>
        <v>0.6</v>
      </c>
      <c r="I10">
        <f t="shared" si="10"/>
        <v>0.6</v>
      </c>
      <c r="J10">
        <f t="shared" ca="1" si="4"/>
        <v>14</v>
      </c>
      <c r="K10">
        <f t="shared" ca="1" si="11"/>
        <v>0</v>
      </c>
      <c r="L10" s="1">
        <f t="shared" ca="1" si="5"/>
        <v>0</v>
      </c>
      <c r="M10">
        <f t="shared" ca="1" si="7"/>
        <v>-26.575424759098901</v>
      </c>
      <c r="R10">
        <f t="shared" si="12"/>
        <v>0.6</v>
      </c>
      <c r="S10">
        <f t="shared" ca="1" si="6"/>
        <v>14</v>
      </c>
      <c r="T10">
        <f t="shared" ca="1" si="13"/>
        <v>2</v>
      </c>
      <c r="U10" s="1">
        <f t="shared" ca="1" si="8"/>
        <v>6.6666666666666666E-2</v>
      </c>
      <c r="V10">
        <f t="shared" ca="1" si="9"/>
        <v>-3.9068903792042784</v>
      </c>
    </row>
    <row r="11" spans="1:23" x14ac:dyDescent="0.25">
      <c r="A11">
        <v>10</v>
      </c>
      <c r="B11">
        <f t="shared" ca="1" si="0"/>
        <v>0.27235383551283421</v>
      </c>
      <c r="C11">
        <f t="shared" ca="1" si="1"/>
        <v>0.2</v>
      </c>
      <c r="F11">
        <f t="shared" ca="1" si="2"/>
        <v>0.41341230130770051</v>
      </c>
      <c r="G11">
        <f t="shared" ca="1" si="3"/>
        <v>0.4</v>
      </c>
      <c r="I11">
        <f t="shared" si="10"/>
        <v>0.7</v>
      </c>
      <c r="J11">
        <f t="shared" ca="1" si="4"/>
        <v>16</v>
      </c>
      <c r="K11">
        <f t="shared" ca="1" si="11"/>
        <v>2</v>
      </c>
      <c r="L11" s="1">
        <f t="shared" ca="1" si="5"/>
        <v>6.6666666666666666E-2</v>
      </c>
      <c r="M11">
        <f t="shared" ca="1" si="7"/>
        <v>-3.9068903792042784</v>
      </c>
      <c r="R11">
        <f t="shared" si="12"/>
        <v>0.7</v>
      </c>
      <c r="S11">
        <f t="shared" ca="1" si="6"/>
        <v>19</v>
      </c>
      <c r="T11">
        <f t="shared" ca="1" si="13"/>
        <v>5</v>
      </c>
      <c r="U11" s="1">
        <f t="shared" ca="1" si="8"/>
        <v>0.16666666666666666</v>
      </c>
      <c r="V11">
        <f t="shared" ca="1" si="9"/>
        <v>-2.5849624141594565</v>
      </c>
    </row>
    <row r="12" spans="1:23" x14ac:dyDescent="0.25">
      <c r="A12">
        <v>11</v>
      </c>
      <c r="B12">
        <f t="shared" ca="1" si="0"/>
        <v>0.36294965071538077</v>
      </c>
      <c r="C12">
        <f t="shared" ca="1" si="1"/>
        <v>0.30000000000000004</v>
      </c>
      <c r="F12">
        <f t="shared" ca="1" si="2"/>
        <v>0.46776979042922845</v>
      </c>
      <c r="G12">
        <f t="shared" ca="1" si="3"/>
        <v>0.4</v>
      </c>
      <c r="I12">
        <f t="shared" si="10"/>
        <v>0.79999999999999993</v>
      </c>
      <c r="J12">
        <f t="shared" ca="1" si="4"/>
        <v>22</v>
      </c>
      <c r="K12">
        <f t="shared" ca="1" si="11"/>
        <v>6</v>
      </c>
      <c r="L12" s="1">
        <f t="shared" ca="1" si="5"/>
        <v>0.2</v>
      </c>
      <c r="M12">
        <f t="shared" ca="1" si="7"/>
        <v>-2.3219280227526125</v>
      </c>
      <c r="R12">
        <f t="shared" si="12"/>
        <v>0.79999999999999993</v>
      </c>
      <c r="S12">
        <f t="shared" ca="1" si="6"/>
        <v>27</v>
      </c>
      <c r="T12">
        <f t="shared" ca="1" si="13"/>
        <v>8</v>
      </c>
      <c r="U12" s="1">
        <f t="shared" ca="1" si="8"/>
        <v>0.26666666666666666</v>
      </c>
      <c r="V12">
        <f t="shared" ca="1" si="9"/>
        <v>-1.9068905415074555</v>
      </c>
    </row>
    <row r="13" spans="1:23" x14ac:dyDescent="0.25">
      <c r="A13">
        <v>12</v>
      </c>
      <c r="B13">
        <f t="shared" ca="1" si="0"/>
        <v>0.95806168371543476</v>
      </c>
      <c r="C13">
        <f t="shared" ca="1" si="1"/>
        <v>0.89999999999999991</v>
      </c>
      <c r="F13">
        <f t="shared" ca="1" si="2"/>
        <v>0.82483701022926081</v>
      </c>
      <c r="G13">
        <f t="shared" ca="1" si="3"/>
        <v>0.79999999999999993</v>
      </c>
      <c r="I13">
        <f t="shared" si="10"/>
        <v>0.89999999999999991</v>
      </c>
      <c r="J13">
        <f t="shared" ca="1" si="4"/>
        <v>26</v>
      </c>
      <c r="K13">
        <f t="shared" ca="1" si="11"/>
        <v>4</v>
      </c>
      <c r="L13" s="1">
        <f t="shared" ca="1" si="5"/>
        <v>0.13333333333333333</v>
      </c>
      <c r="M13">
        <f t="shared" ca="1" si="7"/>
        <v>-2.906890487406395</v>
      </c>
      <c r="R13">
        <f t="shared" si="12"/>
        <v>0.89999999999999991</v>
      </c>
      <c r="S13">
        <f t="shared" ca="1" si="6"/>
        <v>30</v>
      </c>
      <c r="T13">
        <f t="shared" ca="1" si="13"/>
        <v>3</v>
      </c>
      <c r="U13" s="1">
        <f t="shared" ca="1" si="8"/>
        <v>0.1</v>
      </c>
      <c r="V13">
        <f t="shared" ca="1" si="9"/>
        <v>-3.3219279506178654</v>
      </c>
    </row>
    <row r="14" spans="1:23" x14ac:dyDescent="0.25">
      <c r="A14">
        <v>13</v>
      </c>
      <c r="B14">
        <f t="shared" ca="1" si="0"/>
        <v>0.62886974739073775</v>
      </c>
      <c r="C14">
        <f t="shared" ca="1" si="1"/>
        <v>0.6</v>
      </c>
      <c r="F14">
        <f t="shared" ca="1" si="2"/>
        <v>0.62732184843444272</v>
      </c>
      <c r="G14">
        <f t="shared" ca="1" si="3"/>
        <v>0.6</v>
      </c>
      <c r="I14">
        <f t="shared" si="10"/>
        <v>0.99999999999999989</v>
      </c>
      <c r="J14">
        <f t="shared" ca="1" si="4"/>
        <v>30</v>
      </c>
      <c r="K14">
        <f t="shared" ca="1" si="11"/>
        <v>4</v>
      </c>
      <c r="L14" s="1">
        <f t="shared" ca="1" si="5"/>
        <v>0.13333333333333333</v>
      </c>
      <c r="M14">
        <f t="shared" ca="1" si="7"/>
        <v>-2.906890487406395</v>
      </c>
      <c r="R14">
        <f t="shared" si="12"/>
        <v>0.99999999999999989</v>
      </c>
      <c r="S14">
        <f t="shared" ca="1" si="6"/>
        <v>30</v>
      </c>
      <c r="T14">
        <f t="shared" ca="1" si="13"/>
        <v>0</v>
      </c>
      <c r="U14" s="1">
        <f t="shared" ca="1" si="8"/>
        <v>0</v>
      </c>
      <c r="V14">
        <f t="shared" ca="1" si="9"/>
        <v>-26.575424759098901</v>
      </c>
    </row>
    <row r="15" spans="1:23" x14ac:dyDescent="0.25">
      <c r="A15">
        <v>14</v>
      </c>
      <c r="B15">
        <f t="shared" ca="1" si="0"/>
        <v>0.89754091615051734</v>
      </c>
      <c r="C15">
        <f t="shared" ca="1" si="1"/>
        <v>0.79999999999999993</v>
      </c>
      <c r="F15">
        <f t="shared" ca="1" si="2"/>
        <v>0.78852454969031038</v>
      </c>
      <c r="G15">
        <f t="shared" ca="1" si="3"/>
        <v>0.7</v>
      </c>
      <c r="K15">
        <f ca="1">SUM(K5:K14)</f>
        <v>30</v>
      </c>
      <c r="L15" s="6">
        <f ca="1">SUM(L5:L14)</f>
        <v>1</v>
      </c>
      <c r="T15">
        <f ca="1">SUM(T5:T14)</f>
        <v>30</v>
      </c>
      <c r="U15" s="6">
        <f ca="1">SUM(U5:U14)</f>
        <v>0.99999999999999989</v>
      </c>
    </row>
    <row r="16" spans="1:23" x14ac:dyDescent="0.25">
      <c r="A16">
        <v>15</v>
      </c>
      <c r="B16">
        <f t="shared" ca="1" si="0"/>
        <v>0.24836550410309755</v>
      </c>
      <c r="C16">
        <f t="shared" ca="1" si="1"/>
        <v>0.2</v>
      </c>
      <c r="F16">
        <f t="shared" ca="1" si="2"/>
        <v>0.39901930246185852</v>
      </c>
      <c r="G16">
        <f t="shared" ca="1" si="3"/>
        <v>0.30000000000000004</v>
      </c>
      <c r="L16" t="s">
        <v>6</v>
      </c>
      <c r="M16" s="8">
        <f ca="1">-SUMPRODUCT(L5:L14,M5:M14)</f>
        <v>3.0192507829962834</v>
      </c>
      <c r="N16" t="s">
        <v>19</v>
      </c>
      <c r="U16" t="s">
        <v>11</v>
      </c>
      <c r="V16" s="8">
        <f ca="1">-SUMPRODUCT(U5:U14,V5:V14)</f>
        <v>2.5730234135864212</v>
      </c>
      <c r="W16" t="s">
        <v>19</v>
      </c>
    </row>
    <row r="17" spans="1:25" x14ac:dyDescent="0.25">
      <c r="A17">
        <v>16</v>
      </c>
      <c r="B17">
        <f t="shared" ca="1" si="0"/>
        <v>0.33568980246305058</v>
      </c>
      <c r="C17">
        <f t="shared" ca="1" si="1"/>
        <v>0.30000000000000004</v>
      </c>
      <c r="F17">
        <f t="shared" ca="1" si="2"/>
        <v>0.45141388147783035</v>
      </c>
      <c r="G17">
        <f t="shared" ca="1" si="3"/>
        <v>0.4</v>
      </c>
    </row>
    <row r="18" spans="1:25" x14ac:dyDescent="0.25">
      <c r="A18">
        <v>17</v>
      </c>
      <c r="B18">
        <f t="shared" ca="1" si="0"/>
        <v>0.21570079693918465</v>
      </c>
      <c r="C18">
        <f t="shared" ca="1" si="1"/>
        <v>0.2</v>
      </c>
      <c r="F18">
        <f t="shared" ca="1" si="2"/>
        <v>0.37942047816351077</v>
      </c>
      <c r="G18">
        <f t="shared" ca="1" si="3"/>
        <v>0.30000000000000004</v>
      </c>
    </row>
    <row r="19" spans="1:25" x14ac:dyDescent="0.25">
      <c r="A19">
        <v>18</v>
      </c>
      <c r="B19">
        <f t="shared" ca="1" si="0"/>
        <v>0.74559487879857744</v>
      </c>
      <c r="C19">
        <f t="shared" ca="1" si="1"/>
        <v>0.7</v>
      </c>
      <c r="F19">
        <f t="shared" ca="1" si="2"/>
        <v>0.69735692727914644</v>
      </c>
      <c r="G19">
        <f t="shared" ca="1" si="3"/>
        <v>0.6</v>
      </c>
      <c r="J19" t="s">
        <v>12</v>
      </c>
      <c r="Q19" s="3"/>
      <c r="V19" s="14" t="s">
        <v>38</v>
      </c>
    </row>
    <row r="20" spans="1:25" x14ac:dyDescent="0.25">
      <c r="A20">
        <v>19</v>
      </c>
      <c r="B20">
        <f t="shared" ca="1" si="0"/>
        <v>0.18591892610692096</v>
      </c>
      <c r="C20">
        <f t="shared" ca="1" si="1"/>
        <v>0.1</v>
      </c>
      <c r="F20">
        <f t="shared" ca="1" si="2"/>
        <v>0.36155135566415258</v>
      </c>
      <c r="G20">
        <f t="shared" ca="1" si="3"/>
        <v>0.30000000000000004</v>
      </c>
      <c r="Q20" t="s">
        <v>42</v>
      </c>
      <c r="R20" s="10" t="s">
        <v>20</v>
      </c>
      <c r="S20" s="11"/>
      <c r="T20" s="12">
        <f ca="1">-SUMPRODUCT(R29:R128,U29:U128)</f>
        <v>3.2841780717642308</v>
      </c>
      <c r="U20" s="11" t="s">
        <v>19</v>
      </c>
    </row>
    <row r="21" spans="1:25" x14ac:dyDescent="0.25">
      <c r="A21">
        <v>20</v>
      </c>
      <c r="B21">
        <f t="shared" ca="1" si="0"/>
        <v>0.88390195774019986</v>
      </c>
      <c r="C21">
        <f t="shared" ca="1" si="1"/>
        <v>0.79999999999999993</v>
      </c>
      <c r="F21">
        <f t="shared" ca="1" si="2"/>
        <v>0.78034117464411989</v>
      </c>
      <c r="G21">
        <f t="shared" ca="1" si="3"/>
        <v>0.7</v>
      </c>
      <c r="L21" s="2"/>
      <c r="M21" s="2"/>
      <c r="N21" s="2"/>
      <c r="O21" s="2"/>
      <c r="P21" s="2"/>
      <c r="Q21" s="2" t="s">
        <v>43</v>
      </c>
      <c r="R21" s="11" t="s">
        <v>36</v>
      </c>
      <c r="S21" s="11"/>
      <c r="T21" s="12">
        <f ca="1">-SUMPRODUCT(R29:R128,V29:V128)</f>
        <v>0.87472488665135451</v>
      </c>
      <c r="U21" s="11" t="s">
        <v>19</v>
      </c>
      <c r="V21" s="13">
        <f ca="1">+T21/M16</f>
        <v>0.28971587639476692</v>
      </c>
      <c r="W21" t="s">
        <v>40</v>
      </c>
    </row>
    <row r="22" spans="1:25" x14ac:dyDescent="0.25">
      <c r="A22">
        <v>21</v>
      </c>
      <c r="B22">
        <f t="shared" ca="1" si="0"/>
        <v>0.72992507595826539</v>
      </c>
      <c r="C22">
        <f t="shared" ca="1" si="1"/>
        <v>0.7</v>
      </c>
      <c r="F22">
        <f t="shared" ca="1" si="2"/>
        <v>0.68795504557495923</v>
      </c>
      <c r="G22">
        <f t="shared" ca="1" si="3"/>
        <v>0.6</v>
      </c>
      <c r="J22" s="15" t="s">
        <v>45</v>
      </c>
      <c r="K22" s="26">
        <f ca="1">CORREL(B2:B31,F2:F31)</f>
        <v>1</v>
      </c>
      <c r="Q22" s="2" t="s">
        <v>43</v>
      </c>
      <c r="R22" s="11" t="s">
        <v>21</v>
      </c>
      <c r="S22" s="11"/>
      <c r="T22" s="12">
        <f ca="1">-SUMPRODUCT(R29:R128,W29:W128)</f>
        <v>0.42850119128153169</v>
      </c>
      <c r="U22" s="11" t="s">
        <v>19</v>
      </c>
      <c r="V22" s="13">
        <f ca="1">+T22/V16</f>
        <v>0.16653606376797916</v>
      </c>
      <c r="W22" t="s">
        <v>41</v>
      </c>
    </row>
    <row r="23" spans="1:25" x14ac:dyDescent="0.25">
      <c r="A23">
        <v>22</v>
      </c>
      <c r="B23">
        <f t="shared" ca="1" si="0"/>
        <v>0.93036558487544385</v>
      </c>
      <c r="C23">
        <f t="shared" ca="1" si="1"/>
        <v>0.89999999999999991</v>
      </c>
      <c r="F23">
        <f t="shared" ca="1" si="2"/>
        <v>0.80821935092526631</v>
      </c>
      <c r="G23">
        <f t="shared" ca="1" si="3"/>
        <v>0.79999999999999993</v>
      </c>
      <c r="Q23" s="2" t="s">
        <v>18</v>
      </c>
      <c r="R23" s="11" t="s">
        <v>44</v>
      </c>
      <c r="S23" s="11"/>
      <c r="T23" s="12">
        <f ca="1">SUMPRODUCT(R29:R128,Y29:Y128)</f>
        <v>1.9808897478854588</v>
      </c>
      <c r="U23" s="11" t="s">
        <v>19</v>
      </c>
      <c r="V23" s="13">
        <f ca="1">+T23/T20</f>
        <v>0.60316149264748686</v>
      </c>
      <c r="W23" t="s">
        <v>39</v>
      </c>
    </row>
    <row r="24" spans="1:25" x14ac:dyDescent="0.25">
      <c r="A24">
        <v>23</v>
      </c>
      <c r="B24">
        <f t="shared" ca="1" si="0"/>
        <v>0.43553594254464734</v>
      </c>
      <c r="C24">
        <f t="shared" ca="1" si="1"/>
        <v>0.4</v>
      </c>
      <c r="F24">
        <f t="shared" ca="1" si="2"/>
        <v>0.51132156552678842</v>
      </c>
      <c r="G24">
        <f t="shared" ca="1" si="3"/>
        <v>0.5</v>
      </c>
      <c r="Q24" s="15" t="s">
        <v>48</v>
      </c>
      <c r="R24" s="24" t="s">
        <v>49</v>
      </c>
      <c r="S24" s="24"/>
      <c r="T24" s="25">
        <f ca="1">+V16-T22</f>
        <v>2.1445222223048894</v>
      </c>
      <c r="U24" s="24" t="s">
        <v>19</v>
      </c>
      <c r="V24" s="27">
        <f ca="1">+T24/V16</f>
        <v>0.83346393623202075</v>
      </c>
      <c r="W24" s="15" t="s">
        <v>50</v>
      </c>
    </row>
    <row r="25" spans="1:25" x14ac:dyDescent="0.25">
      <c r="A25">
        <v>24</v>
      </c>
      <c r="B25">
        <f t="shared" ca="1" si="0"/>
        <v>0.1908671684379265</v>
      </c>
      <c r="C25">
        <f t="shared" ca="1" si="1"/>
        <v>0.1</v>
      </c>
      <c r="F25">
        <f t="shared" ca="1" si="2"/>
        <v>0.3645203010627559</v>
      </c>
      <c r="G25">
        <f t="shared" ca="1" si="3"/>
        <v>0.30000000000000004</v>
      </c>
    </row>
    <row r="26" spans="1:25" x14ac:dyDescent="0.25">
      <c r="A26">
        <v>25</v>
      </c>
      <c r="B26">
        <f t="shared" ca="1" si="0"/>
        <v>0.77921954903884716</v>
      </c>
      <c r="C26">
        <f t="shared" ca="1" si="1"/>
        <v>0.7</v>
      </c>
      <c r="F26">
        <f t="shared" ca="1" si="2"/>
        <v>0.71753172942330834</v>
      </c>
      <c r="G26">
        <f t="shared" ca="1" si="3"/>
        <v>0.7</v>
      </c>
    </row>
    <row r="27" spans="1:25" x14ac:dyDescent="0.25">
      <c r="A27">
        <v>26</v>
      </c>
      <c r="B27">
        <f t="shared" ca="1" si="0"/>
        <v>0.75140884877743785</v>
      </c>
      <c r="C27">
        <f t="shared" ca="1" si="1"/>
        <v>0.7</v>
      </c>
      <c r="F27">
        <f t="shared" ca="1" si="2"/>
        <v>0.70084530926646271</v>
      </c>
      <c r="G27">
        <f t="shared" ca="1" si="3"/>
        <v>0.7</v>
      </c>
      <c r="P27" t="s">
        <v>25</v>
      </c>
      <c r="Q27" t="s">
        <v>26</v>
      </c>
      <c r="R27" t="s">
        <v>29</v>
      </c>
      <c r="S27" t="s">
        <v>31</v>
      </c>
      <c r="T27" t="s">
        <v>33</v>
      </c>
    </row>
    <row r="28" spans="1:25" x14ac:dyDescent="0.25">
      <c r="A28">
        <v>27</v>
      </c>
      <c r="B28">
        <f t="shared" ca="1" si="0"/>
        <v>0.91446537452133014</v>
      </c>
      <c r="C28">
        <f t="shared" ca="1" si="1"/>
        <v>0.89999999999999991</v>
      </c>
      <c r="F28">
        <f t="shared" ca="1" si="2"/>
        <v>0.79867922471279806</v>
      </c>
      <c r="G28">
        <f t="shared" ca="1" si="3"/>
        <v>0.7</v>
      </c>
      <c r="K28" t="s">
        <v>13</v>
      </c>
      <c r="L28" s="2" t="s">
        <v>14</v>
      </c>
      <c r="M28" s="2" t="s">
        <v>15</v>
      </c>
      <c r="N28" s="2" t="s">
        <v>16</v>
      </c>
      <c r="O28" s="2" t="s">
        <v>30</v>
      </c>
      <c r="P28" s="3" t="s">
        <v>27</v>
      </c>
      <c r="Q28" s="3" t="s">
        <v>28</v>
      </c>
      <c r="R28" s="2" t="s">
        <v>35</v>
      </c>
      <c r="S28" s="2" t="s">
        <v>32</v>
      </c>
      <c r="T28" s="2" t="s">
        <v>34</v>
      </c>
      <c r="U28" s="2" t="s">
        <v>22</v>
      </c>
      <c r="V28" t="s">
        <v>37</v>
      </c>
      <c r="W28" t="s">
        <v>17</v>
      </c>
      <c r="X28" s="3" t="s">
        <v>23</v>
      </c>
      <c r="Y28" s="3" t="s">
        <v>24</v>
      </c>
    </row>
    <row r="29" spans="1:25" x14ac:dyDescent="0.25">
      <c r="A29">
        <v>28</v>
      </c>
      <c r="B29">
        <f t="shared" ca="1" si="0"/>
        <v>0.18988844975654517</v>
      </c>
      <c r="C29">
        <f t="shared" ca="1" si="1"/>
        <v>0.1</v>
      </c>
      <c r="F29">
        <f t="shared" ca="1" si="2"/>
        <v>0.36393306985392709</v>
      </c>
      <c r="G29">
        <f t="shared" ca="1" si="3"/>
        <v>0.30000000000000004</v>
      </c>
      <c r="K29">
        <v>0.1</v>
      </c>
      <c r="L29">
        <v>0.1</v>
      </c>
      <c r="M29">
        <f ca="1">COUNTIF($C$2:$C$31,K29)</f>
        <v>3</v>
      </c>
      <c r="N29">
        <f ca="1">COUNTIF($G$2:$G$31,L29)</f>
        <v>0</v>
      </c>
      <c r="O29">
        <f ca="1">COUNTIFS($C$2:$C$31,K29,$G$2:$G$31,L29)</f>
        <v>0</v>
      </c>
      <c r="P29" s="3">
        <f t="shared" ref="P29:P60" ca="1" si="14">+M29/$K$15</f>
        <v>0.1</v>
      </c>
      <c r="Q29" s="3">
        <f t="shared" ref="Q29:Q60" ca="1" si="15">+N29/$K$15</f>
        <v>0</v>
      </c>
      <c r="R29" s="2">
        <f t="shared" ref="R29:R60" ca="1" si="16">+O29/$K$15</f>
        <v>0</v>
      </c>
      <c r="S29" s="3">
        <f ca="1">R29/(Q29+0.000001)</f>
        <v>0</v>
      </c>
      <c r="T29" s="3">
        <f ca="1">+R29/(P29+0.000001)</f>
        <v>0</v>
      </c>
      <c r="U29" s="9">
        <f t="shared" ref="U29:U60" ca="1" si="17">LOG(R29+0.0000001,2)</f>
        <v>-23.253496664211539</v>
      </c>
      <c r="V29" s="8">
        <f ca="1">+LOG(S29+0.000001,2)</f>
        <v>-19.931568569324174</v>
      </c>
      <c r="W29" s="8">
        <f ca="1">+LOG(T29+0.000001,2)</f>
        <v>-19.931568569324174</v>
      </c>
      <c r="X29" s="7">
        <f t="shared" ref="X29:X60" ca="1" si="18">+R29/((P29*Q29)+0.000001)</f>
        <v>0</v>
      </c>
      <c r="Y29" s="8">
        <f ca="1">+LOG(X29+0.0000001,2)</f>
        <v>-23.253496664211539</v>
      </c>
    </row>
    <row r="30" spans="1:25" x14ac:dyDescent="0.25">
      <c r="A30">
        <v>29</v>
      </c>
      <c r="B30">
        <f t="shared" ca="1" si="0"/>
        <v>0.76460941521057635</v>
      </c>
      <c r="C30">
        <f t="shared" ca="1" si="1"/>
        <v>0.7</v>
      </c>
      <c r="F30">
        <f t="shared" ca="1" si="2"/>
        <v>0.70876564912634576</v>
      </c>
      <c r="G30">
        <f t="shared" ca="1" si="3"/>
        <v>0.7</v>
      </c>
      <c r="K30">
        <f>+K29+0.1</f>
        <v>0.2</v>
      </c>
      <c r="L30">
        <v>0.1</v>
      </c>
      <c r="M30">
        <f t="shared" ref="M30:M93" ca="1" si="19">COUNTIF($C$2:$C$31,K30)</f>
        <v>5</v>
      </c>
      <c r="N30">
        <f t="shared" ref="N30:N93" ca="1" si="20">COUNTIF($G$2:$G$31,L30)</f>
        <v>0</v>
      </c>
      <c r="O30">
        <f t="shared" ref="O30:O93" ca="1" si="21">COUNTIFS($C$2:$C$31,K30,$G$2:$G$31,L30)</f>
        <v>0</v>
      </c>
      <c r="P30" s="3">
        <f t="shared" ca="1" si="14"/>
        <v>0.16666666666666666</v>
      </c>
      <c r="Q30" s="3">
        <f t="shared" ca="1" si="15"/>
        <v>0</v>
      </c>
      <c r="R30" s="2">
        <f t="shared" ca="1" si="16"/>
        <v>0</v>
      </c>
      <c r="S30" s="3">
        <f t="shared" ref="S30:S93" ca="1" si="22">R30/(Q30+0.000001)</f>
        <v>0</v>
      </c>
      <c r="T30" s="3">
        <f t="shared" ref="T30:T93" ca="1" si="23">+R30/(P30+0.000001)</f>
        <v>0</v>
      </c>
      <c r="U30" s="9">
        <f t="shared" ca="1" si="17"/>
        <v>-23.253496664211539</v>
      </c>
      <c r="V30" s="8">
        <f t="shared" ref="V30:W93" ca="1" si="24">+LOG(S30+0.000001,2)</f>
        <v>-19.931568569324174</v>
      </c>
      <c r="W30" s="8">
        <f t="shared" ca="1" si="24"/>
        <v>-19.931568569324174</v>
      </c>
      <c r="X30" s="7">
        <f t="shared" ca="1" si="18"/>
        <v>0</v>
      </c>
      <c r="Y30" s="8">
        <f t="shared" ref="Y30:Y93" ca="1" si="25">+LOG(X30+0.0000001,2)</f>
        <v>-23.253496664211539</v>
      </c>
    </row>
    <row r="31" spans="1:25" x14ac:dyDescent="0.25">
      <c r="A31">
        <v>30</v>
      </c>
      <c r="B31">
        <f t="shared" ca="1" si="0"/>
        <v>0.41786836758670853</v>
      </c>
      <c r="C31">
        <f t="shared" ca="1" si="1"/>
        <v>0.4</v>
      </c>
      <c r="F31">
        <f t="shared" ca="1" si="2"/>
        <v>0.50072102055202516</v>
      </c>
      <c r="G31">
        <f t="shared" ca="1" si="3"/>
        <v>0.5</v>
      </c>
      <c r="K31">
        <f t="shared" ref="K31:K38" si="26">+K30+0.1</f>
        <v>0.30000000000000004</v>
      </c>
      <c r="L31">
        <v>0.1</v>
      </c>
      <c r="M31">
        <f t="shared" ca="1" si="19"/>
        <v>3</v>
      </c>
      <c r="N31">
        <f t="shared" ca="1" si="20"/>
        <v>0</v>
      </c>
      <c r="O31">
        <f t="shared" ca="1" si="21"/>
        <v>0</v>
      </c>
      <c r="P31" s="3">
        <f t="shared" ca="1" si="14"/>
        <v>0.1</v>
      </c>
      <c r="Q31" s="3">
        <f t="shared" ca="1" si="15"/>
        <v>0</v>
      </c>
      <c r="R31" s="2">
        <f t="shared" ca="1" si="16"/>
        <v>0</v>
      </c>
      <c r="S31" s="3">
        <f t="shared" ca="1" si="22"/>
        <v>0</v>
      </c>
      <c r="T31" s="3">
        <f t="shared" ca="1" si="23"/>
        <v>0</v>
      </c>
      <c r="U31" s="9">
        <f t="shared" ca="1" si="17"/>
        <v>-23.253496664211539</v>
      </c>
      <c r="V31" s="8">
        <f t="shared" ca="1" si="24"/>
        <v>-19.931568569324174</v>
      </c>
      <c r="W31" s="8">
        <f t="shared" ca="1" si="24"/>
        <v>-19.931568569324174</v>
      </c>
      <c r="X31" s="7">
        <f t="shared" ca="1" si="18"/>
        <v>0</v>
      </c>
      <c r="Y31" s="8">
        <f t="shared" ca="1" si="25"/>
        <v>-23.253496664211539</v>
      </c>
    </row>
    <row r="32" spans="1:25" x14ac:dyDescent="0.25">
      <c r="K32">
        <f t="shared" si="26"/>
        <v>0.4</v>
      </c>
      <c r="L32">
        <v>0.1</v>
      </c>
      <c r="M32">
        <f t="shared" ca="1" si="19"/>
        <v>2</v>
      </c>
      <c r="N32">
        <f t="shared" ca="1" si="20"/>
        <v>0</v>
      </c>
      <c r="O32">
        <f t="shared" ca="1" si="21"/>
        <v>0</v>
      </c>
      <c r="P32" s="3">
        <f t="shared" ca="1" si="14"/>
        <v>6.6666666666666666E-2</v>
      </c>
      <c r="Q32" s="3">
        <f t="shared" ca="1" si="15"/>
        <v>0</v>
      </c>
      <c r="R32" s="2">
        <f t="shared" ca="1" si="16"/>
        <v>0</v>
      </c>
      <c r="S32" s="3">
        <f t="shared" ca="1" si="22"/>
        <v>0</v>
      </c>
      <c r="T32" s="3">
        <f t="shared" ca="1" si="23"/>
        <v>0</v>
      </c>
      <c r="U32" s="9">
        <f t="shared" ca="1" si="17"/>
        <v>-23.253496664211539</v>
      </c>
      <c r="V32" s="8">
        <f t="shared" ca="1" si="24"/>
        <v>-19.931568569324174</v>
      </c>
      <c r="W32" s="8">
        <f t="shared" ca="1" si="24"/>
        <v>-19.931568569324174</v>
      </c>
      <c r="X32" s="7">
        <f t="shared" ca="1" si="18"/>
        <v>0</v>
      </c>
      <c r="Y32" s="8">
        <f t="shared" ca="1" si="25"/>
        <v>-23.253496664211539</v>
      </c>
    </row>
    <row r="33" spans="11:25" x14ac:dyDescent="0.25">
      <c r="K33">
        <f t="shared" si="26"/>
        <v>0.5</v>
      </c>
      <c r="L33">
        <v>0.1</v>
      </c>
      <c r="M33">
        <f t="shared" ca="1" si="19"/>
        <v>0</v>
      </c>
      <c r="N33">
        <f t="shared" ca="1" si="20"/>
        <v>0</v>
      </c>
      <c r="O33">
        <f t="shared" ca="1" si="21"/>
        <v>0</v>
      </c>
      <c r="P33" s="3">
        <f t="shared" ca="1" si="14"/>
        <v>0</v>
      </c>
      <c r="Q33" s="3">
        <f t="shared" ca="1" si="15"/>
        <v>0</v>
      </c>
      <c r="R33" s="2">
        <f t="shared" ca="1" si="16"/>
        <v>0</v>
      </c>
      <c r="S33" s="3">
        <f t="shared" ca="1" si="22"/>
        <v>0</v>
      </c>
      <c r="T33" s="3">
        <f t="shared" ca="1" si="23"/>
        <v>0</v>
      </c>
      <c r="U33" s="9">
        <f t="shared" ca="1" si="17"/>
        <v>-23.253496664211539</v>
      </c>
      <c r="V33" s="8">
        <f t="shared" ca="1" si="24"/>
        <v>-19.931568569324174</v>
      </c>
      <c r="W33" s="8">
        <f t="shared" ca="1" si="24"/>
        <v>-19.931568569324174</v>
      </c>
      <c r="X33" s="7">
        <f t="shared" ca="1" si="18"/>
        <v>0</v>
      </c>
      <c r="Y33" s="8">
        <f t="shared" ca="1" si="25"/>
        <v>-23.253496664211539</v>
      </c>
    </row>
    <row r="34" spans="11:25" x14ac:dyDescent="0.25">
      <c r="K34">
        <f t="shared" si="26"/>
        <v>0.6</v>
      </c>
      <c r="L34">
        <v>0.1</v>
      </c>
      <c r="M34">
        <f t="shared" ca="1" si="19"/>
        <v>2</v>
      </c>
      <c r="N34">
        <f t="shared" ca="1" si="20"/>
        <v>0</v>
      </c>
      <c r="O34">
        <f t="shared" ca="1" si="21"/>
        <v>0</v>
      </c>
      <c r="P34" s="3">
        <f t="shared" ca="1" si="14"/>
        <v>6.6666666666666666E-2</v>
      </c>
      <c r="Q34" s="3">
        <f t="shared" ca="1" si="15"/>
        <v>0</v>
      </c>
      <c r="R34" s="2">
        <f t="shared" ca="1" si="16"/>
        <v>0</v>
      </c>
      <c r="S34" s="3">
        <f t="shared" ca="1" si="22"/>
        <v>0</v>
      </c>
      <c r="T34" s="3">
        <f t="shared" ca="1" si="23"/>
        <v>0</v>
      </c>
      <c r="U34" s="9">
        <f t="shared" ca="1" si="17"/>
        <v>-23.253496664211539</v>
      </c>
      <c r="V34" s="8">
        <f t="shared" ca="1" si="24"/>
        <v>-19.931568569324174</v>
      </c>
      <c r="W34" s="8">
        <f t="shared" ca="1" si="24"/>
        <v>-19.931568569324174</v>
      </c>
      <c r="X34" s="7">
        <f t="shared" ca="1" si="18"/>
        <v>0</v>
      </c>
      <c r="Y34" s="8">
        <f t="shared" ca="1" si="25"/>
        <v>-23.253496664211539</v>
      </c>
    </row>
    <row r="35" spans="11:25" x14ac:dyDescent="0.25">
      <c r="K35">
        <f t="shared" si="26"/>
        <v>0.7</v>
      </c>
      <c r="L35">
        <v>0.1</v>
      </c>
      <c r="M35">
        <f t="shared" ca="1" si="19"/>
        <v>6</v>
      </c>
      <c r="N35">
        <f t="shared" ca="1" si="20"/>
        <v>0</v>
      </c>
      <c r="O35">
        <f t="shared" ca="1" si="21"/>
        <v>0</v>
      </c>
      <c r="P35" s="3">
        <f t="shared" ca="1" si="14"/>
        <v>0.2</v>
      </c>
      <c r="Q35" s="3">
        <f t="shared" ca="1" si="15"/>
        <v>0</v>
      </c>
      <c r="R35" s="2">
        <f t="shared" ca="1" si="16"/>
        <v>0</v>
      </c>
      <c r="S35" s="3">
        <f t="shared" ca="1" si="22"/>
        <v>0</v>
      </c>
      <c r="T35" s="3">
        <f t="shared" ca="1" si="23"/>
        <v>0</v>
      </c>
      <c r="U35" s="9">
        <f t="shared" ca="1" si="17"/>
        <v>-23.253496664211539</v>
      </c>
      <c r="V35" s="8">
        <f t="shared" ca="1" si="24"/>
        <v>-19.931568569324174</v>
      </c>
      <c r="W35" s="8">
        <f t="shared" ca="1" si="24"/>
        <v>-19.931568569324174</v>
      </c>
      <c r="X35" s="7">
        <f t="shared" ca="1" si="18"/>
        <v>0</v>
      </c>
      <c r="Y35" s="8">
        <f t="shared" ca="1" si="25"/>
        <v>-23.253496664211539</v>
      </c>
    </row>
    <row r="36" spans="11:25" x14ac:dyDescent="0.25">
      <c r="K36">
        <f t="shared" si="26"/>
        <v>0.79999999999999993</v>
      </c>
      <c r="L36">
        <v>0.1</v>
      </c>
      <c r="M36">
        <f t="shared" ca="1" si="19"/>
        <v>4</v>
      </c>
      <c r="N36">
        <f t="shared" ca="1" si="20"/>
        <v>0</v>
      </c>
      <c r="O36">
        <f t="shared" ca="1" si="21"/>
        <v>0</v>
      </c>
      <c r="P36" s="3">
        <f t="shared" ca="1" si="14"/>
        <v>0.13333333333333333</v>
      </c>
      <c r="Q36" s="3">
        <f t="shared" ca="1" si="15"/>
        <v>0</v>
      </c>
      <c r="R36" s="2">
        <f t="shared" ca="1" si="16"/>
        <v>0</v>
      </c>
      <c r="S36" s="3">
        <f t="shared" ca="1" si="22"/>
        <v>0</v>
      </c>
      <c r="T36" s="3">
        <f t="shared" ca="1" si="23"/>
        <v>0</v>
      </c>
      <c r="U36" s="9">
        <f t="shared" ca="1" si="17"/>
        <v>-23.253496664211539</v>
      </c>
      <c r="V36" s="8">
        <f t="shared" ca="1" si="24"/>
        <v>-19.931568569324174</v>
      </c>
      <c r="W36" s="8">
        <f t="shared" ca="1" si="24"/>
        <v>-19.931568569324174</v>
      </c>
      <c r="X36" s="7">
        <f t="shared" ca="1" si="18"/>
        <v>0</v>
      </c>
      <c r="Y36" s="8">
        <f t="shared" ca="1" si="25"/>
        <v>-23.253496664211539</v>
      </c>
    </row>
    <row r="37" spans="11:25" x14ac:dyDescent="0.25">
      <c r="K37">
        <f t="shared" si="26"/>
        <v>0.89999999999999991</v>
      </c>
      <c r="L37">
        <v>0.1</v>
      </c>
      <c r="M37">
        <f t="shared" ca="1" si="19"/>
        <v>4</v>
      </c>
      <c r="N37">
        <f t="shared" ca="1" si="20"/>
        <v>0</v>
      </c>
      <c r="O37">
        <f t="shared" ca="1" si="21"/>
        <v>0</v>
      </c>
      <c r="P37" s="3">
        <f t="shared" ca="1" si="14"/>
        <v>0.13333333333333333</v>
      </c>
      <c r="Q37" s="3">
        <f t="shared" ca="1" si="15"/>
        <v>0</v>
      </c>
      <c r="R37" s="2">
        <f t="shared" ca="1" si="16"/>
        <v>0</v>
      </c>
      <c r="S37" s="3">
        <f t="shared" ca="1" si="22"/>
        <v>0</v>
      </c>
      <c r="T37" s="3">
        <f t="shared" ca="1" si="23"/>
        <v>0</v>
      </c>
      <c r="U37" s="9">
        <f t="shared" ca="1" si="17"/>
        <v>-23.253496664211539</v>
      </c>
      <c r="V37" s="8">
        <f t="shared" ca="1" si="24"/>
        <v>-19.931568569324174</v>
      </c>
      <c r="W37" s="8">
        <f t="shared" ca="1" si="24"/>
        <v>-19.931568569324174</v>
      </c>
      <c r="X37" s="7">
        <f t="shared" ca="1" si="18"/>
        <v>0</v>
      </c>
      <c r="Y37" s="8">
        <f t="shared" ca="1" si="25"/>
        <v>-23.253496664211539</v>
      </c>
    </row>
    <row r="38" spans="11:25" x14ac:dyDescent="0.25">
      <c r="K38">
        <f t="shared" si="26"/>
        <v>0.99999999999999989</v>
      </c>
      <c r="L38">
        <v>0.1</v>
      </c>
      <c r="M38">
        <f t="shared" ca="1" si="19"/>
        <v>0</v>
      </c>
      <c r="N38">
        <f t="shared" ca="1" si="20"/>
        <v>0</v>
      </c>
      <c r="O38">
        <f t="shared" ca="1" si="21"/>
        <v>0</v>
      </c>
      <c r="P38" s="3">
        <f t="shared" ca="1" si="14"/>
        <v>0</v>
      </c>
      <c r="Q38" s="3">
        <f t="shared" ca="1" si="15"/>
        <v>0</v>
      </c>
      <c r="R38" s="2">
        <f t="shared" ca="1" si="16"/>
        <v>0</v>
      </c>
      <c r="S38" s="3">
        <f t="shared" ca="1" si="22"/>
        <v>0</v>
      </c>
      <c r="T38" s="3">
        <f t="shared" ca="1" si="23"/>
        <v>0</v>
      </c>
      <c r="U38" s="9">
        <f t="shared" ca="1" si="17"/>
        <v>-23.253496664211539</v>
      </c>
      <c r="V38" s="8">
        <f t="shared" ca="1" si="24"/>
        <v>-19.931568569324174</v>
      </c>
      <c r="W38" s="8">
        <f t="shared" ca="1" si="24"/>
        <v>-19.931568569324174</v>
      </c>
      <c r="X38" s="7">
        <f t="shared" ca="1" si="18"/>
        <v>0</v>
      </c>
      <c r="Y38" s="8">
        <f t="shared" ca="1" si="25"/>
        <v>-23.253496664211539</v>
      </c>
    </row>
    <row r="39" spans="11:25" x14ac:dyDescent="0.25">
      <c r="K39">
        <v>0.1</v>
      </c>
      <c r="L39">
        <v>0.2</v>
      </c>
      <c r="M39">
        <f t="shared" ca="1" si="19"/>
        <v>3</v>
      </c>
      <c r="N39">
        <f t="shared" ca="1" si="20"/>
        <v>1</v>
      </c>
      <c r="O39">
        <f t="shared" ca="1" si="21"/>
        <v>0</v>
      </c>
      <c r="P39" s="3">
        <f t="shared" ca="1" si="14"/>
        <v>0.1</v>
      </c>
      <c r="Q39" s="3">
        <f t="shared" ca="1" si="15"/>
        <v>3.3333333333333333E-2</v>
      </c>
      <c r="R39" s="2">
        <f t="shared" ca="1" si="16"/>
        <v>0</v>
      </c>
      <c r="S39" s="3">
        <f t="shared" ca="1" si="22"/>
        <v>0</v>
      </c>
      <c r="T39" s="3">
        <f t="shared" ca="1" si="23"/>
        <v>0</v>
      </c>
      <c r="U39" s="9">
        <f t="shared" ca="1" si="17"/>
        <v>-23.253496664211539</v>
      </c>
      <c r="V39" s="8">
        <f t="shared" ca="1" si="24"/>
        <v>-19.931568569324174</v>
      </c>
      <c r="W39" s="8">
        <f t="shared" ca="1" si="24"/>
        <v>-19.931568569324174</v>
      </c>
      <c r="X39" s="7">
        <f t="shared" ca="1" si="18"/>
        <v>0</v>
      </c>
      <c r="Y39" s="8">
        <f t="shared" ca="1" si="25"/>
        <v>-23.253496664211539</v>
      </c>
    </row>
    <row r="40" spans="11:25" x14ac:dyDescent="0.25">
      <c r="K40">
        <f>+K39+0.1</f>
        <v>0.2</v>
      </c>
      <c r="L40">
        <v>0.2</v>
      </c>
      <c r="M40">
        <f t="shared" ca="1" si="19"/>
        <v>5</v>
      </c>
      <c r="N40">
        <f t="shared" ca="1" si="20"/>
        <v>1</v>
      </c>
      <c r="O40">
        <f t="shared" ca="1" si="21"/>
        <v>0</v>
      </c>
      <c r="P40" s="3">
        <f t="shared" ca="1" si="14"/>
        <v>0.16666666666666666</v>
      </c>
      <c r="Q40" s="3">
        <f t="shared" ca="1" si="15"/>
        <v>3.3333333333333333E-2</v>
      </c>
      <c r="R40" s="2">
        <f t="shared" ca="1" si="16"/>
        <v>0</v>
      </c>
      <c r="S40" s="3">
        <f t="shared" ca="1" si="22"/>
        <v>0</v>
      </c>
      <c r="T40" s="3">
        <f t="shared" ca="1" si="23"/>
        <v>0</v>
      </c>
      <c r="U40" s="9">
        <f t="shared" ca="1" si="17"/>
        <v>-23.253496664211539</v>
      </c>
      <c r="V40" s="8">
        <f t="shared" ca="1" si="24"/>
        <v>-19.931568569324174</v>
      </c>
      <c r="W40" s="8">
        <f t="shared" ca="1" si="24"/>
        <v>-19.931568569324174</v>
      </c>
      <c r="X40" s="7">
        <f t="shared" ca="1" si="18"/>
        <v>0</v>
      </c>
      <c r="Y40" s="8">
        <f t="shared" ca="1" si="25"/>
        <v>-23.253496664211539</v>
      </c>
    </row>
    <row r="41" spans="11:25" x14ac:dyDescent="0.25">
      <c r="K41">
        <f t="shared" ref="K41:K48" si="27">+K40+0.1</f>
        <v>0.30000000000000004</v>
      </c>
      <c r="L41">
        <v>0.2</v>
      </c>
      <c r="M41">
        <f t="shared" ca="1" si="19"/>
        <v>3</v>
      </c>
      <c r="N41">
        <f t="shared" ca="1" si="20"/>
        <v>1</v>
      </c>
      <c r="O41">
        <f t="shared" ca="1" si="21"/>
        <v>0</v>
      </c>
      <c r="P41" s="3">
        <f t="shared" ca="1" si="14"/>
        <v>0.1</v>
      </c>
      <c r="Q41" s="3">
        <f t="shared" ca="1" si="15"/>
        <v>3.3333333333333333E-2</v>
      </c>
      <c r="R41" s="2">
        <f t="shared" ca="1" si="16"/>
        <v>0</v>
      </c>
      <c r="S41" s="3">
        <f t="shared" ca="1" si="22"/>
        <v>0</v>
      </c>
      <c r="T41" s="3">
        <f t="shared" ca="1" si="23"/>
        <v>0</v>
      </c>
      <c r="U41" s="9">
        <f t="shared" ca="1" si="17"/>
        <v>-23.253496664211539</v>
      </c>
      <c r="V41" s="8">
        <f t="shared" ca="1" si="24"/>
        <v>-19.931568569324174</v>
      </c>
      <c r="W41" s="8">
        <f t="shared" ca="1" si="24"/>
        <v>-19.931568569324174</v>
      </c>
      <c r="X41" s="7">
        <f t="shared" ca="1" si="18"/>
        <v>0</v>
      </c>
      <c r="Y41" s="8">
        <f t="shared" ca="1" si="25"/>
        <v>-23.253496664211539</v>
      </c>
    </row>
    <row r="42" spans="11:25" x14ac:dyDescent="0.25">
      <c r="K42">
        <f t="shared" si="27"/>
        <v>0.4</v>
      </c>
      <c r="L42">
        <v>0.2</v>
      </c>
      <c r="M42">
        <f t="shared" ca="1" si="19"/>
        <v>2</v>
      </c>
      <c r="N42">
        <f t="shared" ca="1" si="20"/>
        <v>1</v>
      </c>
      <c r="O42">
        <f t="shared" ca="1" si="21"/>
        <v>0</v>
      </c>
      <c r="P42" s="3">
        <f t="shared" ca="1" si="14"/>
        <v>6.6666666666666666E-2</v>
      </c>
      <c r="Q42" s="3">
        <f t="shared" ca="1" si="15"/>
        <v>3.3333333333333333E-2</v>
      </c>
      <c r="R42" s="2">
        <f t="shared" ca="1" si="16"/>
        <v>0</v>
      </c>
      <c r="S42" s="3">
        <f t="shared" ca="1" si="22"/>
        <v>0</v>
      </c>
      <c r="T42" s="3">
        <f t="shared" ca="1" si="23"/>
        <v>0</v>
      </c>
      <c r="U42" s="9">
        <f t="shared" ca="1" si="17"/>
        <v>-23.253496664211539</v>
      </c>
      <c r="V42" s="8">
        <f t="shared" ca="1" si="24"/>
        <v>-19.931568569324174</v>
      </c>
      <c r="W42" s="8">
        <f t="shared" ca="1" si="24"/>
        <v>-19.931568569324174</v>
      </c>
      <c r="X42" s="7">
        <f t="shared" ca="1" si="18"/>
        <v>0</v>
      </c>
      <c r="Y42" s="8">
        <f t="shared" ca="1" si="25"/>
        <v>-23.253496664211539</v>
      </c>
    </row>
    <row r="43" spans="11:25" x14ac:dyDescent="0.25">
      <c r="K43">
        <f t="shared" si="27"/>
        <v>0.5</v>
      </c>
      <c r="L43">
        <v>0.2</v>
      </c>
      <c r="M43">
        <f t="shared" ca="1" si="19"/>
        <v>0</v>
      </c>
      <c r="N43">
        <f t="shared" ca="1" si="20"/>
        <v>1</v>
      </c>
      <c r="O43">
        <f t="shared" ca="1" si="21"/>
        <v>0</v>
      </c>
      <c r="P43" s="3">
        <f t="shared" ca="1" si="14"/>
        <v>0</v>
      </c>
      <c r="Q43" s="3">
        <f t="shared" ca="1" si="15"/>
        <v>3.3333333333333333E-2</v>
      </c>
      <c r="R43" s="2">
        <f t="shared" ca="1" si="16"/>
        <v>0</v>
      </c>
      <c r="S43" s="3">
        <f t="shared" ca="1" si="22"/>
        <v>0</v>
      </c>
      <c r="T43" s="3">
        <f t="shared" ca="1" si="23"/>
        <v>0</v>
      </c>
      <c r="U43" s="9">
        <f t="shared" ca="1" si="17"/>
        <v>-23.253496664211539</v>
      </c>
      <c r="V43" s="8">
        <f t="shared" ca="1" si="24"/>
        <v>-19.931568569324174</v>
      </c>
      <c r="W43" s="8">
        <f t="shared" ca="1" si="24"/>
        <v>-19.931568569324174</v>
      </c>
      <c r="X43" s="7">
        <f t="shared" ca="1" si="18"/>
        <v>0</v>
      </c>
      <c r="Y43" s="8">
        <f t="shared" ca="1" si="25"/>
        <v>-23.253496664211539</v>
      </c>
    </row>
    <row r="44" spans="11:25" x14ac:dyDescent="0.25">
      <c r="K44">
        <f t="shared" si="27"/>
        <v>0.6</v>
      </c>
      <c r="L44">
        <v>0.2</v>
      </c>
      <c r="M44">
        <f t="shared" ca="1" si="19"/>
        <v>2</v>
      </c>
      <c r="N44">
        <f t="shared" ca="1" si="20"/>
        <v>1</v>
      </c>
      <c r="O44">
        <f t="shared" ca="1" si="21"/>
        <v>0</v>
      </c>
      <c r="P44" s="3">
        <f t="shared" ca="1" si="14"/>
        <v>6.6666666666666666E-2</v>
      </c>
      <c r="Q44" s="3">
        <f t="shared" ca="1" si="15"/>
        <v>3.3333333333333333E-2</v>
      </c>
      <c r="R44" s="2">
        <f t="shared" ca="1" si="16"/>
        <v>0</v>
      </c>
      <c r="S44" s="3">
        <f t="shared" ca="1" si="22"/>
        <v>0</v>
      </c>
      <c r="T44" s="3">
        <f t="shared" ca="1" si="23"/>
        <v>0</v>
      </c>
      <c r="U44" s="9">
        <f t="shared" ca="1" si="17"/>
        <v>-23.253496664211539</v>
      </c>
      <c r="V44" s="8">
        <f t="shared" ca="1" si="24"/>
        <v>-19.931568569324174</v>
      </c>
      <c r="W44" s="8">
        <f t="shared" ca="1" si="24"/>
        <v>-19.931568569324174</v>
      </c>
      <c r="X44" s="7">
        <f t="shared" ca="1" si="18"/>
        <v>0</v>
      </c>
      <c r="Y44" s="8">
        <f t="shared" ca="1" si="25"/>
        <v>-23.253496664211539</v>
      </c>
    </row>
    <row r="45" spans="11:25" x14ac:dyDescent="0.25">
      <c r="K45">
        <f t="shared" si="27"/>
        <v>0.7</v>
      </c>
      <c r="L45">
        <v>0.2</v>
      </c>
      <c r="M45">
        <f t="shared" ca="1" si="19"/>
        <v>6</v>
      </c>
      <c r="N45">
        <f t="shared" ca="1" si="20"/>
        <v>1</v>
      </c>
      <c r="O45">
        <f t="shared" ca="1" si="21"/>
        <v>0</v>
      </c>
      <c r="P45" s="3">
        <f t="shared" ca="1" si="14"/>
        <v>0.2</v>
      </c>
      <c r="Q45" s="3">
        <f t="shared" ca="1" si="15"/>
        <v>3.3333333333333333E-2</v>
      </c>
      <c r="R45" s="2">
        <f t="shared" ca="1" si="16"/>
        <v>0</v>
      </c>
      <c r="S45" s="3">
        <f t="shared" ca="1" si="22"/>
        <v>0</v>
      </c>
      <c r="T45" s="3">
        <f t="shared" ca="1" si="23"/>
        <v>0</v>
      </c>
      <c r="U45" s="9">
        <f t="shared" ca="1" si="17"/>
        <v>-23.253496664211539</v>
      </c>
      <c r="V45" s="8">
        <f t="shared" ca="1" si="24"/>
        <v>-19.931568569324174</v>
      </c>
      <c r="W45" s="8">
        <f t="shared" ca="1" si="24"/>
        <v>-19.931568569324174</v>
      </c>
      <c r="X45" s="7">
        <f t="shared" ca="1" si="18"/>
        <v>0</v>
      </c>
      <c r="Y45" s="8">
        <f t="shared" ca="1" si="25"/>
        <v>-23.253496664211539</v>
      </c>
    </row>
    <row r="46" spans="11:25" x14ac:dyDescent="0.25">
      <c r="K46">
        <f t="shared" si="27"/>
        <v>0.79999999999999993</v>
      </c>
      <c r="L46">
        <v>0.2</v>
      </c>
      <c r="M46">
        <f t="shared" ca="1" si="19"/>
        <v>4</v>
      </c>
      <c r="N46">
        <f t="shared" ca="1" si="20"/>
        <v>1</v>
      </c>
      <c r="O46">
        <f t="shared" ca="1" si="21"/>
        <v>0</v>
      </c>
      <c r="P46" s="3">
        <f t="shared" ca="1" si="14"/>
        <v>0.13333333333333333</v>
      </c>
      <c r="Q46" s="3">
        <f t="shared" ca="1" si="15"/>
        <v>3.3333333333333333E-2</v>
      </c>
      <c r="R46" s="2">
        <f t="shared" ca="1" si="16"/>
        <v>0</v>
      </c>
      <c r="S46" s="3">
        <f t="shared" ca="1" si="22"/>
        <v>0</v>
      </c>
      <c r="T46" s="3">
        <f t="shared" ca="1" si="23"/>
        <v>0</v>
      </c>
      <c r="U46" s="9">
        <f t="shared" ca="1" si="17"/>
        <v>-23.253496664211539</v>
      </c>
      <c r="V46" s="8">
        <f t="shared" ca="1" si="24"/>
        <v>-19.931568569324174</v>
      </c>
      <c r="W46" s="8">
        <f t="shared" ca="1" si="24"/>
        <v>-19.931568569324174</v>
      </c>
      <c r="X46" s="7">
        <f t="shared" ca="1" si="18"/>
        <v>0</v>
      </c>
      <c r="Y46" s="8">
        <f t="shared" ca="1" si="25"/>
        <v>-23.253496664211539</v>
      </c>
    </row>
    <row r="47" spans="11:25" x14ac:dyDescent="0.25">
      <c r="K47">
        <f t="shared" si="27"/>
        <v>0.89999999999999991</v>
      </c>
      <c r="L47">
        <v>0.2</v>
      </c>
      <c r="M47">
        <f t="shared" ca="1" si="19"/>
        <v>4</v>
      </c>
      <c r="N47">
        <f t="shared" ca="1" si="20"/>
        <v>1</v>
      </c>
      <c r="O47">
        <f t="shared" ca="1" si="21"/>
        <v>0</v>
      </c>
      <c r="P47" s="3">
        <f t="shared" ca="1" si="14"/>
        <v>0.13333333333333333</v>
      </c>
      <c r="Q47" s="3">
        <f t="shared" ca="1" si="15"/>
        <v>3.3333333333333333E-2</v>
      </c>
      <c r="R47" s="2">
        <f t="shared" ca="1" si="16"/>
        <v>0</v>
      </c>
      <c r="S47" s="3">
        <f t="shared" ca="1" si="22"/>
        <v>0</v>
      </c>
      <c r="T47" s="3">
        <f t="shared" ca="1" si="23"/>
        <v>0</v>
      </c>
      <c r="U47" s="9">
        <f t="shared" ca="1" si="17"/>
        <v>-23.253496664211539</v>
      </c>
      <c r="V47" s="8">
        <f t="shared" ca="1" si="24"/>
        <v>-19.931568569324174</v>
      </c>
      <c r="W47" s="8">
        <f t="shared" ca="1" si="24"/>
        <v>-19.931568569324174</v>
      </c>
      <c r="X47" s="7">
        <f t="shared" ca="1" si="18"/>
        <v>0</v>
      </c>
      <c r="Y47" s="8">
        <f t="shared" ca="1" si="25"/>
        <v>-23.253496664211539</v>
      </c>
    </row>
    <row r="48" spans="11:25" x14ac:dyDescent="0.25">
      <c r="K48">
        <f t="shared" si="27"/>
        <v>0.99999999999999989</v>
      </c>
      <c r="L48">
        <v>0.2</v>
      </c>
      <c r="M48">
        <f t="shared" ca="1" si="19"/>
        <v>0</v>
      </c>
      <c r="N48">
        <f t="shared" ca="1" si="20"/>
        <v>1</v>
      </c>
      <c r="O48">
        <f t="shared" ca="1" si="21"/>
        <v>0</v>
      </c>
      <c r="P48" s="3">
        <f t="shared" ca="1" si="14"/>
        <v>0</v>
      </c>
      <c r="Q48" s="3">
        <f t="shared" ca="1" si="15"/>
        <v>3.3333333333333333E-2</v>
      </c>
      <c r="R48" s="2">
        <f t="shared" ca="1" si="16"/>
        <v>0</v>
      </c>
      <c r="S48" s="3">
        <f t="shared" ca="1" si="22"/>
        <v>0</v>
      </c>
      <c r="T48" s="3">
        <f t="shared" ca="1" si="23"/>
        <v>0</v>
      </c>
      <c r="U48" s="9">
        <f t="shared" ca="1" si="17"/>
        <v>-23.253496664211539</v>
      </c>
      <c r="V48" s="8">
        <f t="shared" ca="1" si="24"/>
        <v>-19.931568569324174</v>
      </c>
      <c r="W48" s="8">
        <f t="shared" ca="1" si="24"/>
        <v>-19.931568569324174</v>
      </c>
      <c r="X48" s="7">
        <f t="shared" ca="1" si="18"/>
        <v>0</v>
      </c>
      <c r="Y48" s="8">
        <f t="shared" ca="1" si="25"/>
        <v>-23.253496664211539</v>
      </c>
    </row>
    <row r="49" spans="11:25" x14ac:dyDescent="0.25">
      <c r="K49">
        <v>0.1</v>
      </c>
      <c r="L49">
        <v>0.3</v>
      </c>
      <c r="M49">
        <f t="shared" ca="1" si="19"/>
        <v>3</v>
      </c>
      <c r="N49">
        <f t="shared" ca="1" si="20"/>
        <v>7</v>
      </c>
      <c r="O49">
        <f t="shared" ca="1" si="21"/>
        <v>3</v>
      </c>
      <c r="P49" s="3">
        <f t="shared" ca="1" si="14"/>
        <v>0.1</v>
      </c>
      <c r="Q49" s="3">
        <f t="shared" ca="1" si="15"/>
        <v>0.23333333333333334</v>
      </c>
      <c r="R49" s="2">
        <f t="shared" ca="1" si="16"/>
        <v>0.1</v>
      </c>
      <c r="S49" s="3">
        <f t="shared" ca="1" si="22"/>
        <v>0.42856959184460641</v>
      </c>
      <c r="T49" s="3">
        <f t="shared" ca="1" si="23"/>
        <v>0.99999000009999894</v>
      </c>
      <c r="U49" s="9">
        <f t="shared" ca="1" si="17"/>
        <v>-3.3219266521930431</v>
      </c>
      <c r="V49" s="8">
        <f t="shared" ca="1" si="24"/>
        <v>-1.222395238003017</v>
      </c>
      <c r="W49" s="8">
        <f t="shared" ca="1" si="24"/>
        <v>-1.2984169528180532E-5</v>
      </c>
      <c r="X49" s="7">
        <f t="shared" ca="1" si="18"/>
        <v>4.2855306201162806</v>
      </c>
      <c r="Y49" s="8">
        <f t="shared" ca="1" si="25"/>
        <v>2.0994738787526606</v>
      </c>
    </row>
    <row r="50" spans="11:25" x14ac:dyDescent="0.25">
      <c r="K50">
        <f>+K49+0.1</f>
        <v>0.2</v>
      </c>
      <c r="L50">
        <v>0.3</v>
      </c>
      <c r="M50">
        <f t="shared" ca="1" si="19"/>
        <v>5</v>
      </c>
      <c r="N50">
        <f t="shared" ca="1" si="20"/>
        <v>7</v>
      </c>
      <c r="O50">
        <f t="shared" ca="1" si="21"/>
        <v>4</v>
      </c>
      <c r="P50" s="3">
        <f t="shared" ca="1" si="14"/>
        <v>0.16666666666666666</v>
      </c>
      <c r="Q50" s="3">
        <f t="shared" ca="1" si="15"/>
        <v>0.23333333333333334</v>
      </c>
      <c r="R50" s="2">
        <f t="shared" ca="1" si="16"/>
        <v>0.13333333333333333</v>
      </c>
      <c r="S50" s="3">
        <f t="shared" ca="1" si="22"/>
        <v>0.57142612245947511</v>
      </c>
      <c r="T50" s="3">
        <f t="shared" ca="1" si="23"/>
        <v>0.79999520002879987</v>
      </c>
      <c r="U50" s="9">
        <f t="shared" ca="1" si="17"/>
        <v>-2.9068895135876436</v>
      </c>
      <c r="V50" s="8">
        <f t="shared" ca="1" si="24"/>
        <v>-0.80735858029816909</v>
      </c>
      <c r="W50" s="8">
        <f t="shared" ca="1" si="24"/>
        <v>-0.32193494765314495</v>
      </c>
      <c r="X50" s="7">
        <f t="shared" ca="1" si="18"/>
        <v>3.4284832675731192</v>
      </c>
      <c r="Y50" s="8">
        <f t="shared" ca="1" si="25"/>
        <v>1.7775705233477233</v>
      </c>
    </row>
    <row r="51" spans="11:25" x14ac:dyDescent="0.25">
      <c r="K51">
        <f t="shared" ref="K51:K58" si="28">+K50+0.1</f>
        <v>0.30000000000000004</v>
      </c>
      <c r="L51">
        <v>0.3</v>
      </c>
      <c r="M51">
        <f t="shared" ca="1" si="19"/>
        <v>3</v>
      </c>
      <c r="N51">
        <f t="shared" ca="1" si="20"/>
        <v>7</v>
      </c>
      <c r="O51">
        <f t="shared" ca="1" si="21"/>
        <v>0</v>
      </c>
      <c r="P51" s="3">
        <f t="shared" ca="1" si="14"/>
        <v>0.1</v>
      </c>
      <c r="Q51" s="3">
        <f t="shared" ca="1" si="15"/>
        <v>0.23333333333333334</v>
      </c>
      <c r="R51" s="2">
        <f t="shared" ca="1" si="16"/>
        <v>0</v>
      </c>
      <c r="S51" s="3">
        <f t="shared" ca="1" si="22"/>
        <v>0</v>
      </c>
      <c r="T51" s="3">
        <f t="shared" ca="1" si="23"/>
        <v>0</v>
      </c>
      <c r="U51" s="9">
        <f t="shared" ca="1" si="17"/>
        <v>-23.253496664211539</v>
      </c>
      <c r="V51" s="8">
        <f t="shared" ca="1" si="24"/>
        <v>-19.931568569324174</v>
      </c>
      <c r="W51" s="8">
        <f t="shared" ca="1" si="24"/>
        <v>-19.931568569324174</v>
      </c>
      <c r="X51" s="7">
        <f t="shared" ca="1" si="18"/>
        <v>0</v>
      </c>
      <c r="Y51" s="8">
        <f t="shared" ca="1" si="25"/>
        <v>-23.253496664211539</v>
      </c>
    </row>
    <row r="52" spans="11:25" x14ac:dyDescent="0.25">
      <c r="K52">
        <f t="shared" si="28"/>
        <v>0.4</v>
      </c>
      <c r="L52">
        <v>0.3</v>
      </c>
      <c r="M52">
        <f t="shared" ca="1" si="19"/>
        <v>2</v>
      </c>
      <c r="N52">
        <f t="shared" ca="1" si="20"/>
        <v>7</v>
      </c>
      <c r="O52">
        <f t="shared" ca="1" si="21"/>
        <v>0</v>
      </c>
      <c r="P52" s="3">
        <f t="shared" ca="1" si="14"/>
        <v>6.6666666666666666E-2</v>
      </c>
      <c r="Q52" s="3">
        <f t="shared" ca="1" si="15"/>
        <v>0.23333333333333334</v>
      </c>
      <c r="R52" s="2">
        <f t="shared" ca="1" si="16"/>
        <v>0</v>
      </c>
      <c r="S52" s="3">
        <f t="shared" ca="1" si="22"/>
        <v>0</v>
      </c>
      <c r="T52" s="3">
        <f t="shared" ca="1" si="23"/>
        <v>0</v>
      </c>
      <c r="U52" s="9">
        <f t="shared" ca="1" si="17"/>
        <v>-23.253496664211539</v>
      </c>
      <c r="V52" s="8">
        <f t="shared" ca="1" si="24"/>
        <v>-19.931568569324174</v>
      </c>
      <c r="W52" s="8">
        <f t="shared" ca="1" si="24"/>
        <v>-19.931568569324174</v>
      </c>
      <c r="X52" s="7">
        <f t="shared" ca="1" si="18"/>
        <v>0</v>
      </c>
      <c r="Y52" s="8">
        <f t="shared" ca="1" si="25"/>
        <v>-23.253496664211539</v>
      </c>
    </row>
    <row r="53" spans="11:25" x14ac:dyDescent="0.25">
      <c r="K53">
        <f t="shared" si="28"/>
        <v>0.5</v>
      </c>
      <c r="L53">
        <v>0.3</v>
      </c>
      <c r="M53">
        <f t="shared" ca="1" si="19"/>
        <v>0</v>
      </c>
      <c r="N53">
        <f t="shared" ca="1" si="20"/>
        <v>7</v>
      </c>
      <c r="O53">
        <f t="shared" ca="1" si="21"/>
        <v>0</v>
      </c>
      <c r="P53" s="3">
        <f t="shared" ca="1" si="14"/>
        <v>0</v>
      </c>
      <c r="Q53" s="3">
        <f t="shared" ca="1" si="15"/>
        <v>0.23333333333333334</v>
      </c>
      <c r="R53" s="2">
        <f t="shared" ca="1" si="16"/>
        <v>0</v>
      </c>
      <c r="S53" s="3">
        <f t="shared" ca="1" si="22"/>
        <v>0</v>
      </c>
      <c r="T53" s="3">
        <f t="shared" ca="1" si="23"/>
        <v>0</v>
      </c>
      <c r="U53" s="9">
        <f t="shared" ca="1" si="17"/>
        <v>-23.253496664211539</v>
      </c>
      <c r="V53" s="8">
        <f t="shared" ca="1" si="24"/>
        <v>-19.931568569324174</v>
      </c>
      <c r="W53" s="8">
        <f t="shared" ca="1" si="24"/>
        <v>-19.931568569324174</v>
      </c>
      <c r="X53" s="7">
        <f t="shared" ca="1" si="18"/>
        <v>0</v>
      </c>
      <c r="Y53" s="8">
        <f t="shared" ca="1" si="25"/>
        <v>-23.253496664211539</v>
      </c>
    </row>
    <row r="54" spans="11:25" x14ac:dyDescent="0.25">
      <c r="K54">
        <f t="shared" si="28"/>
        <v>0.6</v>
      </c>
      <c r="L54">
        <v>0.3</v>
      </c>
      <c r="M54">
        <f t="shared" ca="1" si="19"/>
        <v>2</v>
      </c>
      <c r="N54">
        <f t="shared" ca="1" si="20"/>
        <v>7</v>
      </c>
      <c r="O54">
        <f t="shared" ca="1" si="21"/>
        <v>0</v>
      </c>
      <c r="P54" s="3">
        <f t="shared" ca="1" si="14"/>
        <v>6.6666666666666666E-2</v>
      </c>
      <c r="Q54" s="3">
        <f t="shared" ca="1" si="15"/>
        <v>0.23333333333333334</v>
      </c>
      <c r="R54" s="2">
        <f t="shared" ca="1" si="16"/>
        <v>0</v>
      </c>
      <c r="S54" s="3">
        <f t="shared" ca="1" si="22"/>
        <v>0</v>
      </c>
      <c r="T54" s="3">
        <f t="shared" ca="1" si="23"/>
        <v>0</v>
      </c>
      <c r="U54" s="9">
        <f t="shared" ca="1" si="17"/>
        <v>-23.253496664211539</v>
      </c>
      <c r="V54" s="8">
        <f t="shared" ca="1" si="24"/>
        <v>-19.931568569324174</v>
      </c>
      <c r="W54" s="8">
        <f t="shared" ca="1" si="24"/>
        <v>-19.931568569324174</v>
      </c>
      <c r="X54" s="7">
        <f t="shared" ca="1" si="18"/>
        <v>0</v>
      </c>
      <c r="Y54" s="8">
        <f t="shared" ca="1" si="25"/>
        <v>-23.253496664211539</v>
      </c>
    </row>
    <row r="55" spans="11:25" x14ac:dyDescent="0.25">
      <c r="K55">
        <f t="shared" si="28"/>
        <v>0.7</v>
      </c>
      <c r="L55">
        <v>0.3</v>
      </c>
      <c r="M55">
        <f t="shared" ca="1" si="19"/>
        <v>6</v>
      </c>
      <c r="N55">
        <f t="shared" ca="1" si="20"/>
        <v>7</v>
      </c>
      <c r="O55">
        <f t="shared" ca="1" si="21"/>
        <v>0</v>
      </c>
      <c r="P55" s="3">
        <f t="shared" ca="1" si="14"/>
        <v>0.2</v>
      </c>
      <c r="Q55" s="3">
        <f t="shared" ca="1" si="15"/>
        <v>0.23333333333333334</v>
      </c>
      <c r="R55" s="2">
        <f t="shared" ca="1" si="16"/>
        <v>0</v>
      </c>
      <c r="S55" s="3">
        <f t="shared" ca="1" si="22"/>
        <v>0</v>
      </c>
      <c r="T55" s="3">
        <f t="shared" ca="1" si="23"/>
        <v>0</v>
      </c>
      <c r="U55" s="9">
        <f t="shared" ca="1" si="17"/>
        <v>-23.253496664211539</v>
      </c>
      <c r="V55" s="8">
        <f t="shared" ca="1" si="24"/>
        <v>-19.931568569324174</v>
      </c>
      <c r="W55" s="8">
        <f t="shared" ca="1" si="24"/>
        <v>-19.931568569324174</v>
      </c>
      <c r="X55" s="7">
        <f t="shared" ca="1" si="18"/>
        <v>0</v>
      </c>
      <c r="Y55" s="8">
        <f t="shared" ca="1" si="25"/>
        <v>-23.253496664211539</v>
      </c>
    </row>
    <row r="56" spans="11:25" x14ac:dyDescent="0.25">
      <c r="K56">
        <f t="shared" si="28"/>
        <v>0.79999999999999993</v>
      </c>
      <c r="L56">
        <v>0.3</v>
      </c>
      <c r="M56">
        <f t="shared" ca="1" si="19"/>
        <v>4</v>
      </c>
      <c r="N56">
        <f t="shared" ca="1" si="20"/>
        <v>7</v>
      </c>
      <c r="O56">
        <f t="shared" ca="1" si="21"/>
        <v>0</v>
      </c>
      <c r="P56" s="3">
        <f t="shared" ca="1" si="14"/>
        <v>0.13333333333333333</v>
      </c>
      <c r="Q56" s="3">
        <f t="shared" ca="1" si="15"/>
        <v>0.23333333333333334</v>
      </c>
      <c r="R56" s="2">
        <f t="shared" ca="1" si="16"/>
        <v>0</v>
      </c>
      <c r="S56" s="3">
        <f t="shared" ca="1" si="22"/>
        <v>0</v>
      </c>
      <c r="T56" s="3">
        <f t="shared" ca="1" si="23"/>
        <v>0</v>
      </c>
      <c r="U56" s="9">
        <f t="shared" ca="1" si="17"/>
        <v>-23.253496664211539</v>
      </c>
      <c r="V56" s="8">
        <f t="shared" ca="1" si="24"/>
        <v>-19.931568569324174</v>
      </c>
      <c r="W56" s="8">
        <f t="shared" ca="1" si="24"/>
        <v>-19.931568569324174</v>
      </c>
      <c r="X56" s="7">
        <f t="shared" ca="1" si="18"/>
        <v>0</v>
      </c>
      <c r="Y56" s="8">
        <f t="shared" ca="1" si="25"/>
        <v>-23.253496664211539</v>
      </c>
    </row>
    <row r="57" spans="11:25" x14ac:dyDescent="0.25">
      <c r="K57">
        <f t="shared" si="28"/>
        <v>0.89999999999999991</v>
      </c>
      <c r="L57">
        <v>0.3</v>
      </c>
      <c r="M57">
        <f t="shared" ca="1" si="19"/>
        <v>4</v>
      </c>
      <c r="N57">
        <f t="shared" ca="1" si="20"/>
        <v>7</v>
      </c>
      <c r="O57">
        <f t="shared" ca="1" si="21"/>
        <v>0</v>
      </c>
      <c r="P57" s="3">
        <f t="shared" ca="1" si="14"/>
        <v>0.13333333333333333</v>
      </c>
      <c r="Q57" s="3">
        <f t="shared" ca="1" si="15"/>
        <v>0.23333333333333334</v>
      </c>
      <c r="R57" s="2">
        <f t="shared" ca="1" si="16"/>
        <v>0</v>
      </c>
      <c r="S57" s="3">
        <f t="shared" ca="1" si="22"/>
        <v>0</v>
      </c>
      <c r="T57" s="3">
        <f t="shared" ca="1" si="23"/>
        <v>0</v>
      </c>
      <c r="U57" s="9">
        <f t="shared" ca="1" si="17"/>
        <v>-23.253496664211539</v>
      </c>
      <c r="V57" s="8">
        <f t="shared" ca="1" si="24"/>
        <v>-19.931568569324174</v>
      </c>
      <c r="W57" s="8">
        <f t="shared" ca="1" si="24"/>
        <v>-19.931568569324174</v>
      </c>
      <c r="X57" s="7">
        <f t="shared" ca="1" si="18"/>
        <v>0</v>
      </c>
      <c r="Y57" s="8">
        <f t="shared" ca="1" si="25"/>
        <v>-23.253496664211539</v>
      </c>
    </row>
    <row r="58" spans="11:25" x14ac:dyDescent="0.25">
      <c r="K58">
        <f t="shared" si="28"/>
        <v>0.99999999999999989</v>
      </c>
      <c r="L58">
        <v>0.3</v>
      </c>
      <c r="M58">
        <f t="shared" ca="1" si="19"/>
        <v>0</v>
      </c>
      <c r="N58">
        <f t="shared" ca="1" si="20"/>
        <v>7</v>
      </c>
      <c r="O58">
        <f t="shared" ca="1" si="21"/>
        <v>0</v>
      </c>
      <c r="P58" s="3">
        <f t="shared" ca="1" si="14"/>
        <v>0</v>
      </c>
      <c r="Q58" s="3">
        <f t="shared" ca="1" si="15"/>
        <v>0.23333333333333334</v>
      </c>
      <c r="R58" s="2">
        <f t="shared" ca="1" si="16"/>
        <v>0</v>
      </c>
      <c r="S58" s="3">
        <f t="shared" ca="1" si="22"/>
        <v>0</v>
      </c>
      <c r="T58" s="3">
        <f t="shared" ca="1" si="23"/>
        <v>0</v>
      </c>
      <c r="U58" s="9">
        <f t="shared" ca="1" si="17"/>
        <v>-23.253496664211539</v>
      </c>
      <c r="V58" s="8">
        <f t="shared" ca="1" si="24"/>
        <v>-19.931568569324174</v>
      </c>
      <c r="W58" s="8">
        <f t="shared" ca="1" si="24"/>
        <v>-19.931568569324174</v>
      </c>
      <c r="X58" s="7">
        <f t="shared" ca="1" si="18"/>
        <v>0</v>
      </c>
      <c r="Y58" s="8">
        <f t="shared" ca="1" si="25"/>
        <v>-23.253496664211539</v>
      </c>
    </row>
    <row r="59" spans="11:25" x14ac:dyDescent="0.25">
      <c r="K59">
        <v>0.1</v>
      </c>
      <c r="L59">
        <v>0.4</v>
      </c>
      <c r="M59">
        <f t="shared" ca="1" si="19"/>
        <v>3</v>
      </c>
      <c r="N59">
        <f t="shared" ca="1" si="20"/>
        <v>4</v>
      </c>
      <c r="O59">
        <f t="shared" ca="1" si="21"/>
        <v>0</v>
      </c>
      <c r="P59" s="3">
        <f t="shared" ca="1" si="14"/>
        <v>0.1</v>
      </c>
      <c r="Q59" s="3">
        <f t="shared" ca="1" si="15"/>
        <v>0.13333333333333333</v>
      </c>
      <c r="R59" s="2">
        <f t="shared" ca="1" si="16"/>
        <v>0</v>
      </c>
      <c r="S59" s="3">
        <f t="shared" ca="1" si="22"/>
        <v>0</v>
      </c>
      <c r="T59" s="3">
        <f t="shared" ca="1" si="23"/>
        <v>0</v>
      </c>
      <c r="U59" s="9">
        <f t="shared" ca="1" si="17"/>
        <v>-23.253496664211539</v>
      </c>
      <c r="V59" s="8">
        <f t="shared" ca="1" si="24"/>
        <v>-19.931568569324174</v>
      </c>
      <c r="W59" s="8">
        <f t="shared" ca="1" si="24"/>
        <v>-19.931568569324174</v>
      </c>
      <c r="X59" s="7">
        <f t="shared" ca="1" si="18"/>
        <v>0</v>
      </c>
      <c r="Y59" s="8">
        <f t="shared" ca="1" si="25"/>
        <v>-23.253496664211539</v>
      </c>
    </row>
    <row r="60" spans="11:25" x14ac:dyDescent="0.25">
      <c r="K60">
        <f>+K59+0.1</f>
        <v>0.2</v>
      </c>
      <c r="L60">
        <v>0.4</v>
      </c>
      <c r="M60">
        <f t="shared" ca="1" si="19"/>
        <v>5</v>
      </c>
      <c r="N60">
        <f t="shared" ca="1" si="20"/>
        <v>4</v>
      </c>
      <c r="O60">
        <f t="shared" ca="1" si="21"/>
        <v>1</v>
      </c>
      <c r="P60" s="3">
        <f t="shared" ca="1" si="14"/>
        <v>0.16666666666666666</v>
      </c>
      <c r="Q60" s="3">
        <f t="shared" ca="1" si="15"/>
        <v>0.13333333333333333</v>
      </c>
      <c r="R60" s="2">
        <f t="shared" ca="1" si="16"/>
        <v>3.3333333333333333E-2</v>
      </c>
      <c r="S60" s="3">
        <f t="shared" ca="1" si="22"/>
        <v>0.24999812501406241</v>
      </c>
      <c r="T60" s="3">
        <f t="shared" ca="1" si="23"/>
        <v>0.19999880000719997</v>
      </c>
      <c r="U60" s="9">
        <f t="shared" ca="1" si="17"/>
        <v>-4.9068862675298881</v>
      </c>
      <c r="V60" s="8">
        <f t="shared" ca="1" si="24"/>
        <v>-2.0000050493603285</v>
      </c>
      <c r="W60" s="8">
        <f t="shared" ca="1" si="24"/>
        <v>-2.3219295375311879</v>
      </c>
      <c r="X60" s="7">
        <f t="shared" ca="1" si="18"/>
        <v>1.4999325030373634</v>
      </c>
      <c r="Y60" s="8">
        <f t="shared" ca="1" si="25"/>
        <v>0.58489767708899554</v>
      </c>
    </row>
    <row r="61" spans="11:25" x14ac:dyDescent="0.25">
      <c r="K61">
        <f t="shared" ref="K61:K68" si="29">+K60+0.1</f>
        <v>0.30000000000000004</v>
      </c>
      <c r="L61">
        <v>0.4</v>
      </c>
      <c r="M61">
        <f t="shared" ca="1" si="19"/>
        <v>3</v>
      </c>
      <c r="N61">
        <f t="shared" ca="1" si="20"/>
        <v>4</v>
      </c>
      <c r="O61">
        <f t="shared" ca="1" si="21"/>
        <v>3</v>
      </c>
      <c r="P61" s="3">
        <f t="shared" ref="P61:P92" ca="1" si="30">+M61/$K$15</f>
        <v>0.1</v>
      </c>
      <c r="Q61" s="3">
        <f t="shared" ref="Q61:Q92" ca="1" si="31">+N61/$K$15</f>
        <v>0.13333333333333333</v>
      </c>
      <c r="R61" s="2">
        <f t="shared" ref="R61:R92" ca="1" si="32">+O61/$K$15</f>
        <v>0.1</v>
      </c>
      <c r="S61" s="3">
        <f t="shared" ca="1" si="22"/>
        <v>0.74999437504218724</v>
      </c>
      <c r="T61" s="3">
        <f t="shared" ca="1" si="23"/>
        <v>0.99999000009999894</v>
      </c>
      <c r="U61" s="9">
        <f t="shared" ref="U61:U92" ca="1" si="33">LOG(R61+0.0000001,2)</f>
        <v>-3.3219266521930431</v>
      </c>
      <c r="V61" s="8">
        <f t="shared" ca="1" si="24"/>
        <v>-0.41504639584454234</v>
      </c>
      <c r="W61" s="8">
        <f t="shared" ca="1" si="24"/>
        <v>-1.2984169528180532E-5</v>
      </c>
      <c r="X61" s="7">
        <f t="shared" ref="X61:X92" ca="1" si="34">+R61/((P61*Q61)+0.000001)</f>
        <v>7.4994375421843369</v>
      </c>
      <c r="Y61" s="8">
        <f t="shared" ca="1" si="25"/>
        <v>2.9067824167752057</v>
      </c>
    </row>
    <row r="62" spans="11:25" x14ac:dyDescent="0.25">
      <c r="K62">
        <f t="shared" si="29"/>
        <v>0.4</v>
      </c>
      <c r="L62">
        <v>0.4</v>
      </c>
      <c r="M62">
        <f t="shared" ca="1" si="19"/>
        <v>2</v>
      </c>
      <c r="N62">
        <f t="shared" ca="1" si="20"/>
        <v>4</v>
      </c>
      <c r="O62">
        <f t="shared" ca="1" si="21"/>
        <v>0</v>
      </c>
      <c r="P62" s="3">
        <f t="shared" ca="1" si="30"/>
        <v>6.6666666666666666E-2</v>
      </c>
      <c r="Q62" s="3">
        <f t="shared" ca="1" si="31"/>
        <v>0.13333333333333333</v>
      </c>
      <c r="R62" s="2">
        <f t="shared" ca="1" si="32"/>
        <v>0</v>
      </c>
      <c r="S62" s="3">
        <f t="shared" ca="1" si="22"/>
        <v>0</v>
      </c>
      <c r="T62" s="3">
        <f t="shared" ca="1" si="23"/>
        <v>0</v>
      </c>
      <c r="U62" s="9">
        <f t="shared" ca="1" si="33"/>
        <v>-23.253496664211539</v>
      </c>
      <c r="V62" s="8">
        <f t="shared" ca="1" si="24"/>
        <v>-19.931568569324174</v>
      </c>
      <c r="W62" s="8">
        <f t="shared" ca="1" si="24"/>
        <v>-19.931568569324174</v>
      </c>
      <c r="X62" s="7">
        <f t="shared" ca="1" si="34"/>
        <v>0</v>
      </c>
      <c r="Y62" s="8">
        <f t="shared" ca="1" si="25"/>
        <v>-23.253496664211539</v>
      </c>
    </row>
    <row r="63" spans="11:25" x14ac:dyDescent="0.25">
      <c r="K63">
        <f t="shared" si="29"/>
        <v>0.5</v>
      </c>
      <c r="L63">
        <v>0.4</v>
      </c>
      <c r="M63">
        <f t="shared" ca="1" si="19"/>
        <v>0</v>
      </c>
      <c r="N63">
        <f t="shared" ca="1" si="20"/>
        <v>4</v>
      </c>
      <c r="O63">
        <f t="shared" ca="1" si="21"/>
        <v>0</v>
      </c>
      <c r="P63" s="3">
        <f t="shared" ca="1" si="30"/>
        <v>0</v>
      </c>
      <c r="Q63" s="3">
        <f t="shared" ca="1" si="31"/>
        <v>0.13333333333333333</v>
      </c>
      <c r="R63" s="2">
        <f t="shared" ca="1" si="32"/>
        <v>0</v>
      </c>
      <c r="S63" s="3">
        <f t="shared" ca="1" si="22"/>
        <v>0</v>
      </c>
      <c r="T63" s="3">
        <f t="shared" ca="1" si="23"/>
        <v>0</v>
      </c>
      <c r="U63" s="9">
        <f t="shared" ca="1" si="33"/>
        <v>-23.253496664211539</v>
      </c>
      <c r="V63" s="8">
        <f t="shared" ca="1" si="24"/>
        <v>-19.931568569324174</v>
      </c>
      <c r="W63" s="8">
        <f t="shared" ca="1" si="24"/>
        <v>-19.931568569324174</v>
      </c>
      <c r="X63" s="7">
        <f t="shared" ca="1" si="34"/>
        <v>0</v>
      </c>
      <c r="Y63" s="8">
        <f t="shared" ca="1" si="25"/>
        <v>-23.253496664211539</v>
      </c>
    </row>
    <row r="64" spans="11:25" x14ac:dyDescent="0.25">
      <c r="K64">
        <f t="shared" si="29"/>
        <v>0.6</v>
      </c>
      <c r="L64">
        <v>0.4</v>
      </c>
      <c r="M64">
        <f t="shared" ca="1" si="19"/>
        <v>2</v>
      </c>
      <c r="N64">
        <f t="shared" ca="1" si="20"/>
        <v>4</v>
      </c>
      <c r="O64">
        <f t="shared" ca="1" si="21"/>
        <v>0</v>
      </c>
      <c r="P64" s="3">
        <f t="shared" ca="1" si="30"/>
        <v>6.6666666666666666E-2</v>
      </c>
      <c r="Q64" s="3">
        <f t="shared" ca="1" si="31"/>
        <v>0.13333333333333333</v>
      </c>
      <c r="R64" s="2">
        <f t="shared" ca="1" si="32"/>
        <v>0</v>
      </c>
      <c r="S64" s="3">
        <f t="shared" ca="1" si="22"/>
        <v>0</v>
      </c>
      <c r="T64" s="3">
        <f t="shared" ca="1" si="23"/>
        <v>0</v>
      </c>
      <c r="U64" s="9">
        <f t="shared" ca="1" si="33"/>
        <v>-23.253496664211539</v>
      </c>
      <c r="V64" s="8">
        <f t="shared" ca="1" si="24"/>
        <v>-19.931568569324174</v>
      </c>
      <c r="W64" s="8">
        <f t="shared" ca="1" si="24"/>
        <v>-19.931568569324174</v>
      </c>
      <c r="X64" s="7">
        <f t="shared" ca="1" si="34"/>
        <v>0</v>
      </c>
      <c r="Y64" s="8">
        <f t="shared" ca="1" si="25"/>
        <v>-23.253496664211539</v>
      </c>
    </row>
    <row r="65" spans="11:25" x14ac:dyDescent="0.25">
      <c r="K65">
        <f t="shared" si="29"/>
        <v>0.7</v>
      </c>
      <c r="L65">
        <v>0.4</v>
      </c>
      <c r="M65">
        <f t="shared" ca="1" si="19"/>
        <v>6</v>
      </c>
      <c r="N65">
        <f t="shared" ca="1" si="20"/>
        <v>4</v>
      </c>
      <c r="O65">
        <f t="shared" ca="1" si="21"/>
        <v>0</v>
      </c>
      <c r="P65" s="3">
        <f t="shared" ca="1" si="30"/>
        <v>0.2</v>
      </c>
      <c r="Q65" s="3">
        <f t="shared" ca="1" si="31"/>
        <v>0.13333333333333333</v>
      </c>
      <c r="R65" s="2">
        <f t="shared" ca="1" si="32"/>
        <v>0</v>
      </c>
      <c r="S65" s="3">
        <f t="shared" ca="1" si="22"/>
        <v>0</v>
      </c>
      <c r="T65" s="3">
        <f t="shared" ca="1" si="23"/>
        <v>0</v>
      </c>
      <c r="U65" s="9">
        <f t="shared" ca="1" si="33"/>
        <v>-23.253496664211539</v>
      </c>
      <c r="V65" s="8">
        <f t="shared" ca="1" si="24"/>
        <v>-19.931568569324174</v>
      </c>
      <c r="W65" s="8">
        <f t="shared" ca="1" si="24"/>
        <v>-19.931568569324174</v>
      </c>
      <c r="X65" s="7">
        <f t="shared" ca="1" si="34"/>
        <v>0</v>
      </c>
      <c r="Y65" s="8">
        <f t="shared" ca="1" si="25"/>
        <v>-23.253496664211539</v>
      </c>
    </row>
    <row r="66" spans="11:25" x14ac:dyDescent="0.25">
      <c r="K66">
        <f t="shared" si="29"/>
        <v>0.79999999999999993</v>
      </c>
      <c r="L66">
        <v>0.4</v>
      </c>
      <c r="M66">
        <f t="shared" ca="1" si="19"/>
        <v>4</v>
      </c>
      <c r="N66">
        <f t="shared" ca="1" si="20"/>
        <v>4</v>
      </c>
      <c r="O66">
        <f t="shared" ca="1" si="21"/>
        <v>0</v>
      </c>
      <c r="P66" s="3">
        <f t="shared" ca="1" si="30"/>
        <v>0.13333333333333333</v>
      </c>
      <c r="Q66" s="3">
        <f t="shared" ca="1" si="31"/>
        <v>0.13333333333333333</v>
      </c>
      <c r="R66" s="2">
        <f t="shared" ca="1" si="32"/>
        <v>0</v>
      </c>
      <c r="S66" s="3">
        <f t="shared" ca="1" si="22"/>
        <v>0</v>
      </c>
      <c r="T66" s="3">
        <f t="shared" ca="1" si="23"/>
        <v>0</v>
      </c>
      <c r="U66" s="9">
        <f t="shared" ca="1" si="33"/>
        <v>-23.253496664211539</v>
      </c>
      <c r="V66" s="8">
        <f t="shared" ca="1" si="24"/>
        <v>-19.931568569324174</v>
      </c>
      <c r="W66" s="8">
        <f t="shared" ca="1" si="24"/>
        <v>-19.931568569324174</v>
      </c>
      <c r="X66" s="7">
        <f t="shared" ca="1" si="34"/>
        <v>0</v>
      </c>
      <c r="Y66" s="8">
        <f t="shared" ca="1" si="25"/>
        <v>-23.253496664211539</v>
      </c>
    </row>
    <row r="67" spans="11:25" x14ac:dyDescent="0.25">
      <c r="K67">
        <f t="shared" si="29"/>
        <v>0.89999999999999991</v>
      </c>
      <c r="L67">
        <v>0.4</v>
      </c>
      <c r="M67">
        <f t="shared" ca="1" si="19"/>
        <v>4</v>
      </c>
      <c r="N67">
        <f t="shared" ca="1" si="20"/>
        <v>4</v>
      </c>
      <c r="O67">
        <f t="shared" ca="1" si="21"/>
        <v>0</v>
      </c>
      <c r="P67" s="3">
        <f t="shared" ca="1" si="30"/>
        <v>0.13333333333333333</v>
      </c>
      <c r="Q67" s="3">
        <f t="shared" ca="1" si="31"/>
        <v>0.13333333333333333</v>
      </c>
      <c r="R67" s="2">
        <f t="shared" ca="1" si="32"/>
        <v>0</v>
      </c>
      <c r="S67" s="3">
        <f t="shared" ca="1" si="22"/>
        <v>0</v>
      </c>
      <c r="T67" s="3">
        <f t="shared" ca="1" si="23"/>
        <v>0</v>
      </c>
      <c r="U67" s="9">
        <f t="shared" ca="1" si="33"/>
        <v>-23.253496664211539</v>
      </c>
      <c r="V67" s="8">
        <f t="shared" ca="1" si="24"/>
        <v>-19.931568569324174</v>
      </c>
      <c r="W67" s="8">
        <f t="shared" ca="1" si="24"/>
        <v>-19.931568569324174</v>
      </c>
      <c r="X67" s="7">
        <f t="shared" ca="1" si="34"/>
        <v>0</v>
      </c>
      <c r="Y67" s="8">
        <f t="shared" ca="1" si="25"/>
        <v>-23.253496664211539</v>
      </c>
    </row>
    <row r="68" spans="11:25" x14ac:dyDescent="0.25">
      <c r="K68">
        <f t="shared" si="29"/>
        <v>0.99999999999999989</v>
      </c>
      <c r="L68">
        <v>0.4</v>
      </c>
      <c r="M68">
        <f t="shared" ca="1" si="19"/>
        <v>0</v>
      </c>
      <c r="N68">
        <f t="shared" ca="1" si="20"/>
        <v>4</v>
      </c>
      <c r="O68">
        <f t="shared" ca="1" si="21"/>
        <v>0</v>
      </c>
      <c r="P68" s="3">
        <f t="shared" ca="1" si="30"/>
        <v>0</v>
      </c>
      <c r="Q68" s="3">
        <f t="shared" ca="1" si="31"/>
        <v>0.13333333333333333</v>
      </c>
      <c r="R68" s="2">
        <f t="shared" ca="1" si="32"/>
        <v>0</v>
      </c>
      <c r="S68" s="3">
        <f t="shared" ca="1" si="22"/>
        <v>0</v>
      </c>
      <c r="T68" s="3">
        <f t="shared" ca="1" si="23"/>
        <v>0</v>
      </c>
      <c r="U68" s="9">
        <f t="shared" ca="1" si="33"/>
        <v>-23.253496664211539</v>
      </c>
      <c r="V68" s="8">
        <f t="shared" ca="1" si="24"/>
        <v>-19.931568569324174</v>
      </c>
      <c r="W68" s="8">
        <f t="shared" ca="1" si="24"/>
        <v>-19.931568569324174</v>
      </c>
      <c r="X68" s="7">
        <f t="shared" ca="1" si="34"/>
        <v>0</v>
      </c>
      <c r="Y68" s="8">
        <f t="shared" ca="1" si="25"/>
        <v>-23.253496664211539</v>
      </c>
    </row>
    <row r="69" spans="11:25" x14ac:dyDescent="0.25">
      <c r="K69">
        <v>0.1</v>
      </c>
      <c r="L69">
        <v>0.5</v>
      </c>
      <c r="M69">
        <f t="shared" ca="1" si="19"/>
        <v>3</v>
      </c>
      <c r="N69">
        <f t="shared" ca="1" si="20"/>
        <v>2</v>
      </c>
      <c r="O69">
        <f t="shared" ca="1" si="21"/>
        <v>0</v>
      </c>
      <c r="P69" s="3">
        <f t="shared" ca="1" si="30"/>
        <v>0.1</v>
      </c>
      <c r="Q69" s="3">
        <f t="shared" ca="1" si="31"/>
        <v>6.6666666666666666E-2</v>
      </c>
      <c r="R69" s="2">
        <f t="shared" ca="1" si="32"/>
        <v>0</v>
      </c>
      <c r="S69" s="3">
        <f t="shared" ca="1" si="22"/>
        <v>0</v>
      </c>
      <c r="T69" s="3">
        <f t="shared" ca="1" si="23"/>
        <v>0</v>
      </c>
      <c r="U69" s="9">
        <f t="shared" ca="1" si="33"/>
        <v>-23.253496664211539</v>
      </c>
      <c r="V69" s="8">
        <f t="shared" ca="1" si="24"/>
        <v>-19.931568569324174</v>
      </c>
      <c r="W69" s="8">
        <f t="shared" ca="1" si="24"/>
        <v>-19.931568569324174</v>
      </c>
      <c r="X69" s="7">
        <f t="shared" ca="1" si="34"/>
        <v>0</v>
      </c>
      <c r="Y69" s="8">
        <f t="shared" ca="1" si="25"/>
        <v>-23.253496664211539</v>
      </c>
    </row>
    <row r="70" spans="11:25" x14ac:dyDescent="0.25">
      <c r="K70">
        <f>+K69+0.1</f>
        <v>0.2</v>
      </c>
      <c r="L70">
        <v>0.5</v>
      </c>
      <c r="M70">
        <f t="shared" ca="1" si="19"/>
        <v>5</v>
      </c>
      <c r="N70">
        <f t="shared" ca="1" si="20"/>
        <v>2</v>
      </c>
      <c r="O70">
        <f t="shared" ca="1" si="21"/>
        <v>0</v>
      </c>
      <c r="P70" s="3">
        <f t="shared" ca="1" si="30"/>
        <v>0.16666666666666666</v>
      </c>
      <c r="Q70" s="3">
        <f t="shared" ca="1" si="31"/>
        <v>6.6666666666666666E-2</v>
      </c>
      <c r="R70" s="2">
        <f t="shared" ca="1" si="32"/>
        <v>0</v>
      </c>
      <c r="S70" s="3">
        <f t="shared" ca="1" si="22"/>
        <v>0</v>
      </c>
      <c r="T70" s="3">
        <f t="shared" ca="1" si="23"/>
        <v>0</v>
      </c>
      <c r="U70" s="9">
        <f t="shared" ca="1" si="33"/>
        <v>-23.253496664211539</v>
      </c>
      <c r="V70" s="8">
        <f t="shared" ca="1" si="24"/>
        <v>-19.931568569324174</v>
      </c>
      <c r="W70" s="8">
        <f t="shared" ca="1" si="24"/>
        <v>-19.931568569324174</v>
      </c>
      <c r="X70" s="7">
        <f t="shared" ca="1" si="34"/>
        <v>0</v>
      </c>
      <c r="Y70" s="8">
        <f t="shared" ca="1" si="25"/>
        <v>-23.253496664211539</v>
      </c>
    </row>
    <row r="71" spans="11:25" x14ac:dyDescent="0.25">
      <c r="K71">
        <f t="shared" ref="K71:K78" si="35">+K70+0.1</f>
        <v>0.30000000000000004</v>
      </c>
      <c r="L71">
        <v>0.5</v>
      </c>
      <c r="M71">
        <f t="shared" ca="1" si="19"/>
        <v>3</v>
      </c>
      <c r="N71">
        <f t="shared" ca="1" si="20"/>
        <v>2</v>
      </c>
      <c r="O71">
        <f t="shared" ca="1" si="21"/>
        <v>0</v>
      </c>
      <c r="P71" s="3">
        <f t="shared" ca="1" si="30"/>
        <v>0.1</v>
      </c>
      <c r="Q71" s="3">
        <f t="shared" ca="1" si="31"/>
        <v>6.6666666666666666E-2</v>
      </c>
      <c r="R71" s="2">
        <f t="shared" ca="1" si="32"/>
        <v>0</v>
      </c>
      <c r="S71" s="3">
        <f t="shared" ca="1" si="22"/>
        <v>0</v>
      </c>
      <c r="T71" s="3">
        <f t="shared" ca="1" si="23"/>
        <v>0</v>
      </c>
      <c r="U71" s="9">
        <f t="shared" ca="1" si="33"/>
        <v>-23.253496664211539</v>
      </c>
      <c r="V71" s="8">
        <f t="shared" ca="1" si="24"/>
        <v>-19.931568569324174</v>
      </c>
      <c r="W71" s="8">
        <f t="shared" ca="1" si="24"/>
        <v>-19.931568569324174</v>
      </c>
      <c r="X71" s="7">
        <f t="shared" ca="1" si="34"/>
        <v>0</v>
      </c>
      <c r="Y71" s="8">
        <f t="shared" ca="1" si="25"/>
        <v>-23.253496664211539</v>
      </c>
    </row>
    <row r="72" spans="11:25" x14ac:dyDescent="0.25">
      <c r="K72">
        <f t="shared" si="35"/>
        <v>0.4</v>
      </c>
      <c r="L72">
        <v>0.5</v>
      </c>
      <c r="M72">
        <f t="shared" ca="1" si="19"/>
        <v>2</v>
      </c>
      <c r="N72">
        <f t="shared" ca="1" si="20"/>
        <v>2</v>
      </c>
      <c r="O72">
        <f t="shared" ca="1" si="21"/>
        <v>2</v>
      </c>
      <c r="P72" s="3">
        <f t="shared" ca="1" si="30"/>
        <v>6.6666666666666666E-2</v>
      </c>
      <c r="Q72" s="3">
        <f t="shared" ca="1" si="31"/>
        <v>6.6666666666666666E-2</v>
      </c>
      <c r="R72" s="2">
        <f t="shared" ca="1" si="32"/>
        <v>6.6666666666666666E-2</v>
      </c>
      <c r="S72" s="3">
        <f t="shared" ca="1" si="22"/>
        <v>0.99998500022499659</v>
      </c>
      <c r="T72" s="3">
        <f t="shared" ca="1" si="23"/>
        <v>0.99998500022499659</v>
      </c>
      <c r="U72" s="9">
        <f t="shared" ca="1" si="33"/>
        <v>-3.9068884315675807</v>
      </c>
      <c r="V72" s="8">
        <f t="shared" ca="1" si="24"/>
        <v>-2.0197547351829012E-5</v>
      </c>
      <c r="W72" s="8">
        <f t="shared" ca="1" si="24"/>
        <v>-2.0197547351829012E-5</v>
      </c>
      <c r="X72" s="7">
        <f t="shared" ca="1" si="34"/>
        <v>14.996625759204179</v>
      </c>
      <c r="Y72" s="8">
        <f t="shared" ca="1" si="25"/>
        <v>3.9065660353571907</v>
      </c>
    </row>
    <row r="73" spans="11:25" x14ac:dyDescent="0.25">
      <c r="K73">
        <f t="shared" si="35"/>
        <v>0.5</v>
      </c>
      <c r="L73">
        <v>0.5</v>
      </c>
      <c r="M73">
        <f t="shared" ca="1" si="19"/>
        <v>0</v>
      </c>
      <c r="N73">
        <f t="shared" ca="1" si="20"/>
        <v>2</v>
      </c>
      <c r="O73">
        <f t="shared" ca="1" si="21"/>
        <v>0</v>
      </c>
      <c r="P73" s="3">
        <f t="shared" ca="1" si="30"/>
        <v>0</v>
      </c>
      <c r="Q73" s="3">
        <f t="shared" ca="1" si="31"/>
        <v>6.6666666666666666E-2</v>
      </c>
      <c r="R73" s="2">
        <f t="shared" ca="1" si="32"/>
        <v>0</v>
      </c>
      <c r="S73" s="3">
        <f t="shared" ca="1" si="22"/>
        <v>0</v>
      </c>
      <c r="T73" s="3">
        <f t="shared" ca="1" si="23"/>
        <v>0</v>
      </c>
      <c r="U73" s="9">
        <f t="shared" ca="1" si="33"/>
        <v>-23.253496664211539</v>
      </c>
      <c r="V73" s="8">
        <f t="shared" ca="1" si="24"/>
        <v>-19.931568569324174</v>
      </c>
      <c r="W73" s="8">
        <f t="shared" ca="1" si="24"/>
        <v>-19.931568569324174</v>
      </c>
      <c r="X73" s="7">
        <f t="shared" ca="1" si="34"/>
        <v>0</v>
      </c>
      <c r="Y73" s="8">
        <f t="shared" ca="1" si="25"/>
        <v>-23.253496664211539</v>
      </c>
    </row>
    <row r="74" spans="11:25" x14ac:dyDescent="0.25">
      <c r="K74">
        <f t="shared" si="35"/>
        <v>0.6</v>
      </c>
      <c r="L74">
        <v>0.5</v>
      </c>
      <c r="M74">
        <f t="shared" ca="1" si="19"/>
        <v>2</v>
      </c>
      <c r="N74">
        <f t="shared" ca="1" si="20"/>
        <v>2</v>
      </c>
      <c r="O74">
        <f t="shared" ca="1" si="21"/>
        <v>0</v>
      </c>
      <c r="P74" s="3">
        <f t="shared" ca="1" si="30"/>
        <v>6.6666666666666666E-2</v>
      </c>
      <c r="Q74" s="3">
        <f t="shared" ca="1" si="31"/>
        <v>6.6666666666666666E-2</v>
      </c>
      <c r="R74" s="2">
        <f t="shared" ca="1" si="32"/>
        <v>0</v>
      </c>
      <c r="S74" s="3">
        <f t="shared" ca="1" si="22"/>
        <v>0</v>
      </c>
      <c r="T74" s="3">
        <f t="shared" ca="1" si="23"/>
        <v>0</v>
      </c>
      <c r="U74" s="9">
        <f t="shared" ca="1" si="33"/>
        <v>-23.253496664211539</v>
      </c>
      <c r="V74" s="8">
        <f t="shared" ca="1" si="24"/>
        <v>-19.931568569324174</v>
      </c>
      <c r="W74" s="8">
        <f t="shared" ca="1" si="24"/>
        <v>-19.931568569324174</v>
      </c>
      <c r="X74" s="7">
        <f t="shared" ca="1" si="34"/>
        <v>0</v>
      </c>
      <c r="Y74" s="8">
        <f t="shared" ca="1" si="25"/>
        <v>-23.253496664211539</v>
      </c>
    </row>
    <row r="75" spans="11:25" x14ac:dyDescent="0.25">
      <c r="K75">
        <f t="shared" si="35"/>
        <v>0.7</v>
      </c>
      <c r="L75">
        <v>0.5</v>
      </c>
      <c r="M75">
        <f t="shared" ca="1" si="19"/>
        <v>6</v>
      </c>
      <c r="N75">
        <f t="shared" ca="1" si="20"/>
        <v>2</v>
      </c>
      <c r="O75">
        <f t="shared" ca="1" si="21"/>
        <v>0</v>
      </c>
      <c r="P75" s="3">
        <f t="shared" ca="1" si="30"/>
        <v>0.2</v>
      </c>
      <c r="Q75" s="3">
        <f t="shared" ca="1" si="31"/>
        <v>6.6666666666666666E-2</v>
      </c>
      <c r="R75" s="2">
        <f t="shared" ca="1" si="32"/>
        <v>0</v>
      </c>
      <c r="S75" s="3">
        <f t="shared" ca="1" si="22"/>
        <v>0</v>
      </c>
      <c r="T75" s="3">
        <f t="shared" ca="1" si="23"/>
        <v>0</v>
      </c>
      <c r="U75" s="9">
        <f t="shared" ca="1" si="33"/>
        <v>-23.253496664211539</v>
      </c>
      <c r="V75" s="8">
        <f t="shared" ca="1" si="24"/>
        <v>-19.931568569324174</v>
      </c>
      <c r="W75" s="8">
        <f t="shared" ca="1" si="24"/>
        <v>-19.931568569324174</v>
      </c>
      <c r="X75" s="7">
        <f t="shared" ca="1" si="34"/>
        <v>0</v>
      </c>
      <c r="Y75" s="8">
        <f t="shared" ca="1" si="25"/>
        <v>-23.253496664211539</v>
      </c>
    </row>
    <row r="76" spans="11:25" x14ac:dyDescent="0.25">
      <c r="K76">
        <f t="shared" si="35"/>
        <v>0.79999999999999993</v>
      </c>
      <c r="L76">
        <v>0.5</v>
      </c>
      <c r="M76">
        <f t="shared" ca="1" si="19"/>
        <v>4</v>
      </c>
      <c r="N76">
        <f t="shared" ca="1" si="20"/>
        <v>2</v>
      </c>
      <c r="O76">
        <f t="shared" ca="1" si="21"/>
        <v>0</v>
      </c>
      <c r="P76" s="3">
        <f t="shared" ca="1" si="30"/>
        <v>0.13333333333333333</v>
      </c>
      <c r="Q76" s="3">
        <f t="shared" ca="1" si="31"/>
        <v>6.6666666666666666E-2</v>
      </c>
      <c r="R76" s="2">
        <f t="shared" ca="1" si="32"/>
        <v>0</v>
      </c>
      <c r="S76" s="3">
        <f t="shared" ca="1" si="22"/>
        <v>0</v>
      </c>
      <c r="T76" s="3">
        <f t="shared" ca="1" si="23"/>
        <v>0</v>
      </c>
      <c r="U76" s="9">
        <f t="shared" ca="1" si="33"/>
        <v>-23.253496664211539</v>
      </c>
      <c r="V76" s="8">
        <f t="shared" ca="1" si="24"/>
        <v>-19.931568569324174</v>
      </c>
      <c r="W76" s="8">
        <f t="shared" ca="1" si="24"/>
        <v>-19.931568569324174</v>
      </c>
      <c r="X76" s="7">
        <f t="shared" ca="1" si="34"/>
        <v>0</v>
      </c>
      <c r="Y76" s="8">
        <f t="shared" ca="1" si="25"/>
        <v>-23.253496664211539</v>
      </c>
    </row>
    <row r="77" spans="11:25" x14ac:dyDescent="0.25">
      <c r="K77">
        <f t="shared" si="35"/>
        <v>0.89999999999999991</v>
      </c>
      <c r="L77">
        <v>0.5</v>
      </c>
      <c r="M77">
        <f t="shared" ca="1" si="19"/>
        <v>4</v>
      </c>
      <c r="N77">
        <f t="shared" ca="1" si="20"/>
        <v>2</v>
      </c>
      <c r="O77">
        <f t="shared" ca="1" si="21"/>
        <v>0</v>
      </c>
      <c r="P77" s="3">
        <f t="shared" ca="1" si="30"/>
        <v>0.13333333333333333</v>
      </c>
      <c r="Q77" s="3">
        <f t="shared" ca="1" si="31"/>
        <v>6.6666666666666666E-2</v>
      </c>
      <c r="R77" s="2">
        <f t="shared" ca="1" si="32"/>
        <v>0</v>
      </c>
      <c r="S77" s="3">
        <f t="shared" ca="1" si="22"/>
        <v>0</v>
      </c>
      <c r="T77" s="3">
        <f t="shared" ca="1" si="23"/>
        <v>0</v>
      </c>
      <c r="U77" s="9">
        <f t="shared" ca="1" si="33"/>
        <v>-23.253496664211539</v>
      </c>
      <c r="V77" s="8">
        <f t="shared" ca="1" si="24"/>
        <v>-19.931568569324174</v>
      </c>
      <c r="W77" s="8">
        <f t="shared" ca="1" si="24"/>
        <v>-19.931568569324174</v>
      </c>
      <c r="X77" s="7">
        <f t="shared" ca="1" si="34"/>
        <v>0</v>
      </c>
      <c r="Y77" s="8">
        <f t="shared" ca="1" si="25"/>
        <v>-23.253496664211539</v>
      </c>
    </row>
    <row r="78" spans="11:25" x14ac:dyDescent="0.25">
      <c r="K78">
        <f t="shared" si="35"/>
        <v>0.99999999999999989</v>
      </c>
      <c r="L78">
        <v>0.5</v>
      </c>
      <c r="M78">
        <f t="shared" ca="1" si="19"/>
        <v>0</v>
      </c>
      <c r="N78">
        <f t="shared" ca="1" si="20"/>
        <v>2</v>
      </c>
      <c r="O78">
        <f t="shared" ca="1" si="21"/>
        <v>0</v>
      </c>
      <c r="P78" s="3">
        <f t="shared" ca="1" si="30"/>
        <v>0</v>
      </c>
      <c r="Q78" s="3">
        <f t="shared" ca="1" si="31"/>
        <v>6.6666666666666666E-2</v>
      </c>
      <c r="R78" s="2">
        <f t="shared" ca="1" si="32"/>
        <v>0</v>
      </c>
      <c r="S78" s="3">
        <f t="shared" ca="1" si="22"/>
        <v>0</v>
      </c>
      <c r="T78" s="3">
        <f t="shared" ca="1" si="23"/>
        <v>0</v>
      </c>
      <c r="U78" s="9">
        <f t="shared" ca="1" si="33"/>
        <v>-23.253496664211539</v>
      </c>
      <c r="V78" s="8">
        <f t="shared" ca="1" si="24"/>
        <v>-19.931568569324174</v>
      </c>
      <c r="W78" s="8">
        <f t="shared" ca="1" si="24"/>
        <v>-19.931568569324174</v>
      </c>
      <c r="X78" s="7">
        <f t="shared" ca="1" si="34"/>
        <v>0</v>
      </c>
      <c r="Y78" s="8">
        <f t="shared" ca="1" si="25"/>
        <v>-23.253496664211539</v>
      </c>
    </row>
    <row r="79" spans="11:25" x14ac:dyDescent="0.25">
      <c r="K79">
        <v>0.1</v>
      </c>
      <c r="L79">
        <v>0.6</v>
      </c>
      <c r="M79">
        <f t="shared" ca="1" si="19"/>
        <v>3</v>
      </c>
      <c r="N79">
        <f t="shared" ca="1" si="20"/>
        <v>5</v>
      </c>
      <c r="O79">
        <f t="shared" ca="1" si="21"/>
        <v>0</v>
      </c>
      <c r="P79" s="3">
        <f t="shared" ca="1" si="30"/>
        <v>0.1</v>
      </c>
      <c r="Q79" s="3">
        <f t="shared" ca="1" si="31"/>
        <v>0.16666666666666666</v>
      </c>
      <c r="R79" s="2">
        <f t="shared" ca="1" si="32"/>
        <v>0</v>
      </c>
      <c r="S79" s="3">
        <f t="shared" ca="1" si="22"/>
        <v>0</v>
      </c>
      <c r="T79" s="3">
        <f t="shared" ca="1" si="23"/>
        <v>0</v>
      </c>
      <c r="U79" s="9">
        <f t="shared" ca="1" si="33"/>
        <v>-23.253496664211539</v>
      </c>
      <c r="V79" s="8">
        <f t="shared" ca="1" si="24"/>
        <v>-19.931568569324174</v>
      </c>
      <c r="W79" s="8">
        <f t="shared" ca="1" si="24"/>
        <v>-19.931568569324174</v>
      </c>
      <c r="X79" s="7">
        <f t="shared" ca="1" si="34"/>
        <v>0</v>
      </c>
      <c r="Y79" s="8">
        <f t="shared" ca="1" si="25"/>
        <v>-23.253496664211539</v>
      </c>
    </row>
    <row r="80" spans="11:25" x14ac:dyDescent="0.25">
      <c r="K80">
        <f>+K79+0.1</f>
        <v>0.2</v>
      </c>
      <c r="L80">
        <v>0.6</v>
      </c>
      <c r="M80">
        <f t="shared" ca="1" si="19"/>
        <v>5</v>
      </c>
      <c r="N80">
        <f t="shared" ca="1" si="20"/>
        <v>5</v>
      </c>
      <c r="O80">
        <f t="shared" ca="1" si="21"/>
        <v>0</v>
      </c>
      <c r="P80" s="3">
        <f t="shared" ca="1" si="30"/>
        <v>0.16666666666666666</v>
      </c>
      <c r="Q80" s="3">
        <f t="shared" ca="1" si="31"/>
        <v>0.16666666666666666</v>
      </c>
      <c r="R80" s="2">
        <f t="shared" ca="1" si="32"/>
        <v>0</v>
      </c>
      <c r="S80" s="3">
        <f t="shared" ca="1" si="22"/>
        <v>0</v>
      </c>
      <c r="T80" s="3">
        <f t="shared" ca="1" si="23"/>
        <v>0</v>
      </c>
      <c r="U80" s="9">
        <f t="shared" ca="1" si="33"/>
        <v>-23.253496664211539</v>
      </c>
      <c r="V80" s="8">
        <f t="shared" ca="1" si="24"/>
        <v>-19.931568569324174</v>
      </c>
      <c r="W80" s="8">
        <f t="shared" ca="1" si="24"/>
        <v>-19.931568569324174</v>
      </c>
      <c r="X80" s="7">
        <f t="shared" ca="1" si="34"/>
        <v>0</v>
      </c>
      <c r="Y80" s="8">
        <f t="shared" ca="1" si="25"/>
        <v>-23.253496664211539</v>
      </c>
    </row>
    <row r="81" spans="11:25" x14ac:dyDescent="0.25">
      <c r="K81">
        <f t="shared" ref="K81:K88" si="36">+K80+0.1</f>
        <v>0.30000000000000004</v>
      </c>
      <c r="L81">
        <v>0.6</v>
      </c>
      <c r="M81">
        <f t="shared" ca="1" si="19"/>
        <v>3</v>
      </c>
      <c r="N81">
        <f t="shared" ca="1" si="20"/>
        <v>5</v>
      </c>
      <c r="O81">
        <f t="shared" ca="1" si="21"/>
        <v>0</v>
      </c>
      <c r="P81" s="3">
        <f t="shared" ca="1" si="30"/>
        <v>0.1</v>
      </c>
      <c r="Q81" s="3">
        <f t="shared" ca="1" si="31"/>
        <v>0.16666666666666666</v>
      </c>
      <c r="R81" s="2">
        <f t="shared" ca="1" si="32"/>
        <v>0</v>
      </c>
      <c r="S81" s="3">
        <f t="shared" ca="1" si="22"/>
        <v>0</v>
      </c>
      <c r="T81" s="3">
        <f t="shared" ca="1" si="23"/>
        <v>0</v>
      </c>
      <c r="U81" s="9">
        <f t="shared" ca="1" si="33"/>
        <v>-23.253496664211539</v>
      </c>
      <c r="V81" s="8">
        <f t="shared" ca="1" si="24"/>
        <v>-19.931568569324174</v>
      </c>
      <c r="W81" s="8">
        <f t="shared" ca="1" si="24"/>
        <v>-19.931568569324174</v>
      </c>
      <c r="X81" s="7">
        <f t="shared" ca="1" si="34"/>
        <v>0</v>
      </c>
      <c r="Y81" s="8">
        <f t="shared" ca="1" si="25"/>
        <v>-23.253496664211539</v>
      </c>
    </row>
    <row r="82" spans="11:25" x14ac:dyDescent="0.25">
      <c r="K82">
        <f t="shared" si="36"/>
        <v>0.4</v>
      </c>
      <c r="L82">
        <v>0.6</v>
      </c>
      <c r="M82">
        <f t="shared" ca="1" si="19"/>
        <v>2</v>
      </c>
      <c r="N82">
        <f t="shared" ca="1" si="20"/>
        <v>5</v>
      </c>
      <c r="O82">
        <f t="shared" ca="1" si="21"/>
        <v>0</v>
      </c>
      <c r="P82" s="3">
        <f t="shared" ca="1" si="30"/>
        <v>6.6666666666666666E-2</v>
      </c>
      <c r="Q82" s="3">
        <f t="shared" ca="1" si="31"/>
        <v>0.16666666666666666</v>
      </c>
      <c r="R82" s="2">
        <f t="shared" ca="1" si="32"/>
        <v>0</v>
      </c>
      <c r="S82" s="3">
        <f t="shared" ca="1" si="22"/>
        <v>0</v>
      </c>
      <c r="T82" s="3">
        <f t="shared" ca="1" si="23"/>
        <v>0</v>
      </c>
      <c r="U82" s="9">
        <f t="shared" ca="1" si="33"/>
        <v>-23.253496664211539</v>
      </c>
      <c r="V82" s="8">
        <f t="shared" ca="1" si="24"/>
        <v>-19.931568569324174</v>
      </c>
      <c r="W82" s="8">
        <f t="shared" ca="1" si="24"/>
        <v>-19.931568569324174</v>
      </c>
      <c r="X82" s="7">
        <f t="shared" ca="1" si="34"/>
        <v>0</v>
      </c>
      <c r="Y82" s="8">
        <f t="shared" ca="1" si="25"/>
        <v>-23.253496664211539</v>
      </c>
    </row>
    <row r="83" spans="11:25" x14ac:dyDescent="0.25">
      <c r="K83">
        <f t="shared" si="36"/>
        <v>0.5</v>
      </c>
      <c r="L83">
        <v>0.6</v>
      </c>
      <c r="M83">
        <f t="shared" ca="1" si="19"/>
        <v>0</v>
      </c>
      <c r="N83">
        <f t="shared" ca="1" si="20"/>
        <v>5</v>
      </c>
      <c r="O83">
        <f t="shared" ca="1" si="21"/>
        <v>0</v>
      </c>
      <c r="P83" s="3">
        <f t="shared" ca="1" si="30"/>
        <v>0</v>
      </c>
      <c r="Q83" s="3">
        <f t="shared" ca="1" si="31"/>
        <v>0.16666666666666666</v>
      </c>
      <c r="R83" s="2">
        <f t="shared" ca="1" si="32"/>
        <v>0</v>
      </c>
      <c r="S83" s="3">
        <f t="shared" ca="1" si="22"/>
        <v>0</v>
      </c>
      <c r="T83" s="3">
        <f t="shared" ca="1" si="23"/>
        <v>0</v>
      </c>
      <c r="U83" s="9">
        <f t="shared" ca="1" si="33"/>
        <v>-23.253496664211539</v>
      </c>
      <c r="V83" s="8">
        <f t="shared" ca="1" si="24"/>
        <v>-19.931568569324174</v>
      </c>
      <c r="W83" s="8">
        <f t="shared" ca="1" si="24"/>
        <v>-19.931568569324174</v>
      </c>
      <c r="X83" s="7">
        <f t="shared" ca="1" si="34"/>
        <v>0</v>
      </c>
      <c r="Y83" s="8">
        <f t="shared" ca="1" si="25"/>
        <v>-23.253496664211539</v>
      </c>
    </row>
    <row r="84" spans="11:25" x14ac:dyDescent="0.25">
      <c r="K84">
        <f t="shared" si="36"/>
        <v>0.6</v>
      </c>
      <c r="L84">
        <v>0.6</v>
      </c>
      <c r="M84">
        <f t="shared" ca="1" si="19"/>
        <v>2</v>
      </c>
      <c r="N84">
        <f t="shared" ca="1" si="20"/>
        <v>5</v>
      </c>
      <c r="O84">
        <f t="shared" ca="1" si="21"/>
        <v>2</v>
      </c>
      <c r="P84" s="3">
        <f t="shared" ca="1" si="30"/>
        <v>6.6666666666666666E-2</v>
      </c>
      <c r="Q84" s="3">
        <f t="shared" ca="1" si="31"/>
        <v>0.16666666666666666</v>
      </c>
      <c r="R84" s="2">
        <f t="shared" ca="1" si="32"/>
        <v>6.6666666666666666E-2</v>
      </c>
      <c r="S84" s="3">
        <f t="shared" ca="1" si="22"/>
        <v>0.39999760001439993</v>
      </c>
      <c r="T84" s="3">
        <f t="shared" ca="1" si="23"/>
        <v>0.99998500022499659</v>
      </c>
      <c r="U84" s="9">
        <f t="shared" ca="1" si="33"/>
        <v>-3.9068884315675807</v>
      </c>
      <c r="V84" s="8">
        <f t="shared" ca="1" si="24"/>
        <v>-1.3219331442769051</v>
      </c>
      <c r="W84" s="8">
        <f t="shared" ca="1" si="24"/>
        <v>-2.0197547351829012E-5</v>
      </c>
      <c r="X84" s="7">
        <f t="shared" ca="1" si="34"/>
        <v>5.9994600485956271</v>
      </c>
      <c r="Y84" s="8">
        <f t="shared" ca="1" si="25"/>
        <v>2.584832688057122</v>
      </c>
    </row>
    <row r="85" spans="11:25" x14ac:dyDescent="0.25">
      <c r="K85">
        <f t="shared" si="36"/>
        <v>0.7</v>
      </c>
      <c r="L85">
        <v>0.6</v>
      </c>
      <c r="M85">
        <f t="shared" ca="1" si="19"/>
        <v>6</v>
      </c>
      <c r="N85">
        <f t="shared" ca="1" si="20"/>
        <v>5</v>
      </c>
      <c r="O85">
        <f t="shared" ca="1" si="21"/>
        <v>3</v>
      </c>
      <c r="P85" s="3">
        <f t="shared" ca="1" si="30"/>
        <v>0.2</v>
      </c>
      <c r="Q85" s="3">
        <f t="shared" ca="1" si="31"/>
        <v>0.16666666666666666</v>
      </c>
      <c r="R85" s="2">
        <f t="shared" ca="1" si="32"/>
        <v>0.1</v>
      </c>
      <c r="S85" s="3">
        <f t="shared" ca="1" si="22"/>
        <v>0.59999640002159993</v>
      </c>
      <c r="T85" s="3">
        <f t="shared" ca="1" si="23"/>
        <v>0.49999750001249993</v>
      </c>
      <c r="U85" s="9">
        <f t="shared" ca="1" si="33"/>
        <v>-3.3219266521930431</v>
      </c>
      <c r="V85" s="8">
        <f t="shared" ca="1" si="24"/>
        <v>-0.73697184580632491</v>
      </c>
      <c r="W85" s="8">
        <f t="shared" ca="1" si="24"/>
        <v>-1.0000043280555477</v>
      </c>
      <c r="X85" s="7">
        <f t="shared" ca="1" si="34"/>
        <v>2.9999100026999193</v>
      </c>
      <c r="Y85" s="8">
        <f t="shared" ca="1" si="25"/>
        <v>1.5849192686104061</v>
      </c>
    </row>
    <row r="86" spans="11:25" x14ac:dyDescent="0.25">
      <c r="K86">
        <f t="shared" si="36"/>
        <v>0.79999999999999993</v>
      </c>
      <c r="L86">
        <v>0.6</v>
      </c>
      <c r="M86">
        <f t="shared" ca="1" si="19"/>
        <v>4</v>
      </c>
      <c r="N86">
        <f t="shared" ca="1" si="20"/>
        <v>5</v>
      </c>
      <c r="O86">
        <f t="shared" ca="1" si="21"/>
        <v>0</v>
      </c>
      <c r="P86" s="3">
        <f t="shared" ca="1" si="30"/>
        <v>0.13333333333333333</v>
      </c>
      <c r="Q86" s="3">
        <f t="shared" ca="1" si="31"/>
        <v>0.16666666666666666</v>
      </c>
      <c r="R86" s="2">
        <f t="shared" ca="1" si="32"/>
        <v>0</v>
      </c>
      <c r="S86" s="3">
        <f t="shared" ca="1" si="22"/>
        <v>0</v>
      </c>
      <c r="T86" s="3">
        <f t="shared" ca="1" si="23"/>
        <v>0</v>
      </c>
      <c r="U86" s="9">
        <f t="shared" ca="1" si="33"/>
        <v>-23.253496664211539</v>
      </c>
      <c r="V86" s="8">
        <f t="shared" ca="1" si="24"/>
        <v>-19.931568569324174</v>
      </c>
      <c r="W86" s="8">
        <f t="shared" ca="1" si="24"/>
        <v>-19.931568569324174</v>
      </c>
      <c r="X86" s="7">
        <f t="shared" ca="1" si="34"/>
        <v>0</v>
      </c>
      <c r="Y86" s="8">
        <f t="shared" ca="1" si="25"/>
        <v>-23.253496664211539</v>
      </c>
    </row>
    <row r="87" spans="11:25" x14ac:dyDescent="0.25">
      <c r="K87">
        <f t="shared" si="36"/>
        <v>0.89999999999999991</v>
      </c>
      <c r="L87">
        <v>0.6</v>
      </c>
      <c r="M87">
        <f t="shared" ca="1" si="19"/>
        <v>4</v>
      </c>
      <c r="N87">
        <f t="shared" ca="1" si="20"/>
        <v>5</v>
      </c>
      <c r="O87">
        <f t="shared" ca="1" si="21"/>
        <v>0</v>
      </c>
      <c r="P87" s="3">
        <f t="shared" ca="1" si="30"/>
        <v>0.13333333333333333</v>
      </c>
      <c r="Q87" s="3">
        <f t="shared" ca="1" si="31"/>
        <v>0.16666666666666666</v>
      </c>
      <c r="R87" s="2">
        <f t="shared" ca="1" si="32"/>
        <v>0</v>
      </c>
      <c r="S87" s="3">
        <f t="shared" ca="1" si="22"/>
        <v>0</v>
      </c>
      <c r="T87" s="3">
        <f t="shared" ca="1" si="23"/>
        <v>0</v>
      </c>
      <c r="U87" s="9">
        <f t="shared" ca="1" si="33"/>
        <v>-23.253496664211539</v>
      </c>
      <c r="V87" s="8">
        <f t="shared" ca="1" si="24"/>
        <v>-19.931568569324174</v>
      </c>
      <c r="W87" s="8">
        <f t="shared" ca="1" si="24"/>
        <v>-19.931568569324174</v>
      </c>
      <c r="X87" s="7">
        <f t="shared" ca="1" si="34"/>
        <v>0</v>
      </c>
      <c r="Y87" s="8">
        <f t="shared" ca="1" si="25"/>
        <v>-23.253496664211539</v>
      </c>
    </row>
    <row r="88" spans="11:25" x14ac:dyDescent="0.25">
      <c r="K88">
        <f t="shared" si="36"/>
        <v>0.99999999999999989</v>
      </c>
      <c r="L88">
        <v>0.6</v>
      </c>
      <c r="M88">
        <f t="shared" ca="1" si="19"/>
        <v>0</v>
      </c>
      <c r="N88">
        <f t="shared" ca="1" si="20"/>
        <v>5</v>
      </c>
      <c r="O88">
        <f t="shared" ca="1" si="21"/>
        <v>0</v>
      </c>
      <c r="P88" s="3">
        <f t="shared" ca="1" si="30"/>
        <v>0</v>
      </c>
      <c r="Q88" s="3">
        <f t="shared" ca="1" si="31"/>
        <v>0.16666666666666666</v>
      </c>
      <c r="R88" s="2">
        <f t="shared" ca="1" si="32"/>
        <v>0</v>
      </c>
      <c r="S88" s="3">
        <f t="shared" ca="1" si="22"/>
        <v>0</v>
      </c>
      <c r="T88" s="3">
        <f t="shared" ca="1" si="23"/>
        <v>0</v>
      </c>
      <c r="U88" s="9">
        <f t="shared" ca="1" si="33"/>
        <v>-23.253496664211539</v>
      </c>
      <c r="V88" s="8">
        <f t="shared" ca="1" si="24"/>
        <v>-19.931568569324174</v>
      </c>
      <c r="W88" s="8">
        <f t="shared" ca="1" si="24"/>
        <v>-19.931568569324174</v>
      </c>
      <c r="X88" s="7">
        <f t="shared" ca="1" si="34"/>
        <v>0</v>
      </c>
      <c r="Y88" s="8">
        <f t="shared" ca="1" si="25"/>
        <v>-23.253496664211539</v>
      </c>
    </row>
    <row r="89" spans="11:25" x14ac:dyDescent="0.25">
      <c r="K89">
        <v>0.1</v>
      </c>
      <c r="L89">
        <v>0.7</v>
      </c>
      <c r="M89">
        <f t="shared" ca="1" si="19"/>
        <v>3</v>
      </c>
      <c r="N89">
        <f t="shared" ca="1" si="20"/>
        <v>8</v>
      </c>
      <c r="O89">
        <f t="shared" ca="1" si="21"/>
        <v>0</v>
      </c>
      <c r="P89" s="3">
        <f t="shared" ca="1" si="30"/>
        <v>0.1</v>
      </c>
      <c r="Q89" s="3">
        <f t="shared" ca="1" si="31"/>
        <v>0.26666666666666666</v>
      </c>
      <c r="R89" s="2">
        <f t="shared" ca="1" si="32"/>
        <v>0</v>
      </c>
      <c r="S89" s="3">
        <f t="shared" ca="1" si="22"/>
        <v>0</v>
      </c>
      <c r="T89" s="3">
        <f t="shared" ca="1" si="23"/>
        <v>0</v>
      </c>
      <c r="U89" s="9">
        <f t="shared" ca="1" si="33"/>
        <v>-23.253496664211539</v>
      </c>
      <c r="V89" s="8">
        <f t="shared" ca="1" si="24"/>
        <v>-19.931568569324174</v>
      </c>
      <c r="W89" s="8">
        <f t="shared" ca="1" si="24"/>
        <v>-19.931568569324174</v>
      </c>
      <c r="X89" s="7">
        <f t="shared" ca="1" si="34"/>
        <v>0</v>
      </c>
      <c r="Y89" s="8">
        <f t="shared" ca="1" si="25"/>
        <v>-23.253496664211539</v>
      </c>
    </row>
    <row r="90" spans="11:25" x14ac:dyDescent="0.25">
      <c r="K90">
        <f>+K89+0.1</f>
        <v>0.2</v>
      </c>
      <c r="L90">
        <v>0.7</v>
      </c>
      <c r="M90">
        <f t="shared" ca="1" si="19"/>
        <v>5</v>
      </c>
      <c r="N90">
        <f t="shared" ca="1" si="20"/>
        <v>8</v>
      </c>
      <c r="O90">
        <f t="shared" ca="1" si="21"/>
        <v>0</v>
      </c>
      <c r="P90" s="3">
        <f t="shared" ca="1" si="30"/>
        <v>0.16666666666666666</v>
      </c>
      <c r="Q90" s="3">
        <f t="shared" ca="1" si="31"/>
        <v>0.26666666666666666</v>
      </c>
      <c r="R90" s="2">
        <f t="shared" ca="1" si="32"/>
        <v>0</v>
      </c>
      <c r="S90" s="3">
        <f t="shared" ca="1" si="22"/>
        <v>0</v>
      </c>
      <c r="T90" s="3">
        <f t="shared" ca="1" si="23"/>
        <v>0</v>
      </c>
      <c r="U90" s="9">
        <f t="shared" ca="1" si="33"/>
        <v>-23.253496664211539</v>
      </c>
      <c r="V90" s="8">
        <f t="shared" ca="1" si="24"/>
        <v>-19.931568569324174</v>
      </c>
      <c r="W90" s="8">
        <f t="shared" ca="1" si="24"/>
        <v>-19.931568569324174</v>
      </c>
      <c r="X90" s="7">
        <f t="shared" ca="1" si="34"/>
        <v>0</v>
      </c>
      <c r="Y90" s="8">
        <f t="shared" ca="1" si="25"/>
        <v>-23.253496664211539</v>
      </c>
    </row>
    <row r="91" spans="11:25" x14ac:dyDescent="0.25">
      <c r="K91">
        <f t="shared" ref="K91:K98" si="37">+K90+0.1</f>
        <v>0.30000000000000004</v>
      </c>
      <c r="L91">
        <v>0.7</v>
      </c>
      <c r="M91">
        <f t="shared" ca="1" si="19"/>
        <v>3</v>
      </c>
      <c r="N91">
        <f t="shared" ca="1" si="20"/>
        <v>8</v>
      </c>
      <c r="O91">
        <f t="shared" ca="1" si="21"/>
        <v>0</v>
      </c>
      <c r="P91" s="3">
        <f t="shared" ca="1" si="30"/>
        <v>0.1</v>
      </c>
      <c r="Q91" s="3">
        <f t="shared" ca="1" si="31"/>
        <v>0.26666666666666666</v>
      </c>
      <c r="R91" s="2">
        <f t="shared" ca="1" si="32"/>
        <v>0</v>
      </c>
      <c r="S91" s="3">
        <f t="shared" ca="1" si="22"/>
        <v>0</v>
      </c>
      <c r="T91" s="3">
        <f t="shared" ca="1" si="23"/>
        <v>0</v>
      </c>
      <c r="U91" s="9">
        <f t="shared" ca="1" si="33"/>
        <v>-23.253496664211539</v>
      </c>
      <c r="V91" s="8">
        <f t="shared" ca="1" si="24"/>
        <v>-19.931568569324174</v>
      </c>
      <c r="W91" s="8">
        <f t="shared" ca="1" si="24"/>
        <v>-19.931568569324174</v>
      </c>
      <c r="X91" s="7">
        <f t="shared" ca="1" si="34"/>
        <v>0</v>
      </c>
      <c r="Y91" s="8">
        <f t="shared" ca="1" si="25"/>
        <v>-23.253496664211539</v>
      </c>
    </row>
    <row r="92" spans="11:25" x14ac:dyDescent="0.25">
      <c r="K92">
        <f t="shared" si="37"/>
        <v>0.4</v>
      </c>
      <c r="L92">
        <v>0.7</v>
      </c>
      <c r="M92">
        <f t="shared" ca="1" si="19"/>
        <v>2</v>
      </c>
      <c r="N92">
        <f t="shared" ca="1" si="20"/>
        <v>8</v>
      </c>
      <c r="O92">
        <f t="shared" ca="1" si="21"/>
        <v>0</v>
      </c>
      <c r="P92" s="3">
        <f t="shared" ca="1" si="30"/>
        <v>6.6666666666666666E-2</v>
      </c>
      <c r="Q92" s="3">
        <f t="shared" ca="1" si="31"/>
        <v>0.26666666666666666</v>
      </c>
      <c r="R92" s="2">
        <f t="shared" ca="1" si="32"/>
        <v>0</v>
      </c>
      <c r="S92" s="3">
        <f t="shared" ca="1" si="22"/>
        <v>0</v>
      </c>
      <c r="T92" s="3">
        <f t="shared" ca="1" si="23"/>
        <v>0</v>
      </c>
      <c r="U92" s="9">
        <f t="shared" ca="1" si="33"/>
        <v>-23.253496664211539</v>
      </c>
      <c r="V92" s="8">
        <f t="shared" ca="1" si="24"/>
        <v>-19.931568569324174</v>
      </c>
      <c r="W92" s="8">
        <f t="shared" ca="1" si="24"/>
        <v>-19.931568569324174</v>
      </c>
      <c r="X92" s="7">
        <f t="shared" ca="1" si="34"/>
        <v>0</v>
      </c>
      <c r="Y92" s="8">
        <f t="shared" ca="1" si="25"/>
        <v>-23.253496664211539</v>
      </c>
    </row>
    <row r="93" spans="11:25" x14ac:dyDescent="0.25">
      <c r="K93">
        <f t="shared" si="37"/>
        <v>0.5</v>
      </c>
      <c r="L93">
        <v>0.7</v>
      </c>
      <c r="M93">
        <f t="shared" ca="1" si="19"/>
        <v>0</v>
      </c>
      <c r="N93">
        <f t="shared" ca="1" si="20"/>
        <v>8</v>
      </c>
      <c r="O93">
        <f t="shared" ca="1" si="21"/>
        <v>0</v>
      </c>
      <c r="P93" s="3">
        <f t="shared" ref="P93:P128" ca="1" si="38">+M93/$K$15</f>
        <v>0</v>
      </c>
      <c r="Q93" s="3">
        <f t="shared" ref="Q93:Q128" ca="1" si="39">+N93/$K$15</f>
        <v>0.26666666666666666</v>
      </c>
      <c r="R93" s="2">
        <f t="shared" ref="R93:R128" ca="1" si="40">+O93/$K$15</f>
        <v>0</v>
      </c>
      <c r="S93" s="3">
        <f t="shared" ca="1" si="22"/>
        <v>0</v>
      </c>
      <c r="T93" s="3">
        <f t="shared" ca="1" si="23"/>
        <v>0</v>
      </c>
      <c r="U93" s="9">
        <f t="shared" ref="U93:U128" ca="1" si="41">LOG(R93+0.0000001,2)</f>
        <v>-23.253496664211539</v>
      </c>
      <c r="V93" s="8">
        <f t="shared" ca="1" si="24"/>
        <v>-19.931568569324174</v>
      </c>
      <c r="W93" s="8">
        <f t="shared" ca="1" si="24"/>
        <v>-19.931568569324174</v>
      </c>
      <c r="X93" s="7">
        <f t="shared" ref="X93:X128" ca="1" si="42">+R93/((P93*Q93)+0.000001)</f>
        <v>0</v>
      </c>
      <c r="Y93" s="8">
        <f t="shared" ca="1" si="25"/>
        <v>-23.253496664211539</v>
      </c>
    </row>
    <row r="94" spans="11:25" x14ac:dyDescent="0.25">
      <c r="K94">
        <f t="shared" si="37"/>
        <v>0.6</v>
      </c>
      <c r="L94">
        <v>0.7</v>
      </c>
      <c r="M94">
        <f t="shared" ref="M94:M128" ca="1" si="43">COUNTIF($C$2:$C$31,K94)</f>
        <v>2</v>
      </c>
      <c r="N94">
        <f t="shared" ref="N94:N128" ca="1" si="44">COUNTIF($G$2:$G$31,L94)</f>
        <v>8</v>
      </c>
      <c r="O94">
        <f t="shared" ref="O94:O128" ca="1" si="45">COUNTIFS($C$2:$C$31,K94,$G$2:$G$31,L94)</f>
        <v>0</v>
      </c>
      <c r="P94" s="3">
        <f t="shared" ca="1" si="38"/>
        <v>6.6666666666666666E-2</v>
      </c>
      <c r="Q94" s="3">
        <f t="shared" ca="1" si="39"/>
        <v>0.26666666666666666</v>
      </c>
      <c r="R94" s="2">
        <f t="shared" ca="1" si="40"/>
        <v>0</v>
      </c>
      <c r="S94" s="3">
        <f t="shared" ref="S94:S128" ca="1" si="46">R94/(Q94+0.000001)</f>
        <v>0</v>
      </c>
      <c r="T94" s="3">
        <f t="shared" ref="T94:T128" ca="1" si="47">+R94/(P94+0.000001)</f>
        <v>0</v>
      </c>
      <c r="U94" s="9">
        <f t="shared" ca="1" si="41"/>
        <v>-23.253496664211539</v>
      </c>
      <c r="V94" s="8">
        <f t="shared" ref="V94:W128" ca="1" si="48">+LOG(S94+0.000001,2)</f>
        <v>-19.931568569324174</v>
      </c>
      <c r="W94" s="8">
        <f t="shared" ca="1" si="48"/>
        <v>-19.931568569324174</v>
      </c>
      <c r="X94" s="7">
        <f t="shared" ca="1" si="42"/>
        <v>0</v>
      </c>
      <c r="Y94" s="8">
        <f t="shared" ref="Y94:Y128" ca="1" si="49">+LOG(X94+0.0000001,2)</f>
        <v>-23.253496664211539</v>
      </c>
    </row>
    <row r="95" spans="11:25" x14ac:dyDescent="0.25">
      <c r="K95">
        <f t="shared" si="37"/>
        <v>0.7</v>
      </c>
      <c r="L95">
        <v>0.7</v>
      </c>
      <c r="M95">
        <f t="shared" ca="1" si="43"/>
        <v>6</v>
      </c>
      <c r="N95">
        <f t="shared" ca="1" si="44"/>
        <v>8</v>
      </c>
      <c r="O95">
        <f t="shared" ca="1" si="45"/>
        <v>3</v>
      </c>
      <c r="P95" s="3">
        <f t="shared" ca="1" si="38"/>
        <v>0.2</v>
      </c>
      <c r="Q95" s="3">
        <f t="shared" ca="1" si="39"/>
        <v>0.26666666666666666</v>
      </c>
      <c r="R95" s="2">
        <f t="shared" ca="1" si="40"/>
        <v>0.1</v>
      </c>
      <c r="S95" s="3">
        <f t="shared" ca="1" si="46"/>
        <v>0.3749985937552735</v>
      </c>
      <c r="T95" s="3">
        <f t="shared" ca="1" si="47"/>
        <v>0.49999750001249993</v>
      </c>
      <c r="U95" s="9">
        <f t="shared" ca="1" si="41"/>
        <v>-3.3219266521930431</v>
      </c>
      <c r="V95" s="8">
        <f t="shared" ca="1" si="48"/>
        <v>-1.4150390621790301</v>
      </c>
      <c r="W95" s="8">
        <f t="shared" ca="1" si="48"/>
        <v>-1.0000043280555477</v>
      </c>
      <c r="X95" s="7">
        <f t="shared" ca="1" si="42"/>
        <v>1.8749648444091673</v>
      </c>
      <c r="Y95" s="8">
        <f t="shared" ca="1" si="49"/>
        <v>0.90686362227527373</v>
      </c>
    </row>
    <row r="96" spans="11:25" x14ac:dyDescent="0.25">
      <c r="K96">
        <f t="shared" si="37"/>
        <v>0.79999999999999993</v>
      </c>
      <c r="L96">
        <v>0.7</v>
      </c>
      <c r="M96">
        <f t="shared" ca="1" si="43"/>
        <v>4</v>
      </c>
      <c r="N96">
        <f t="shared" ca="1" si="44"/>
        <v>8</v>
      </c>
      <c r="O96">
        <f t="shared" ca="1" si="45"/>
        <v>4</v>
      </c>
      <c r="P96" s="3">
        <f t="shared" ca="1" si="38"/>
        <v>0.13333333333333333</v>
      </c>
      <c r="Q96" s="3">
        <f t="shared" ca="1" si="39"/>
        <v>0.26666666666666666</v>
      </c>
      <c r="R96" s="2">
        <f t="shared" ca="1" si="40"/>
        <v>0.13333333333333333</v>
      </c>
      <c r="S96" s="3">
        <f t="shared" ca="1" si="46"/>
        <v>0.49999812500703128</v>
      </c>
      <c r="T96" s="3">
        <f t="shared" ca="1" si="47"/>
        <v>0.99999250005624962</v>
      </c>
      <c r="U96" s="9">
        <f t="shared" ca="1" si="41"/>
        <v>-2.9068895135876436</v>
      </c>
      <c r="V96" s="8">
        <f t="shared" ca="1" si="48"/>
        <v>-1.0000025246982427</v>
      </c>
      <c r="W96" s="8">
        <f t="shared" ca="1" si="48"/>
        <v>-9.3774670912227338E-6</v>
      </c>
      <c r="X96" s="7">
        <f t="shared" ca="1" si="42"/>
        <v>3.7498945342162249</v>
      </c>
      <c r="Y96" s="8">
        <f t="shared" ca="1" si="49"/>
        <v>1.9068500588540291</v>
      </c>
    </row>
    <row r="97" spans="11:25" x14ac:dyDescent="0.25">
      <c r="K97">
        <f t="shared" si="37"/>
        <v>0.89999999999999991</v>
      </c>
      <c r="L97">
        <v>0.7</v>
      </c>
      <c r="M97">
        <f t="shared" ca="1" si="43"/>
        <v>4</v>
      </c>
      <c r="N97">
        <f t="shared" ca="1" si="44"/>
        <v>8</v>
      </c>
      <c r="O97">
        <f t="shared" ca="1" si="45"/>
        <v>1</v>
      </c>
      <c r="P97" s="3">
        <f t="shared" ca="1" si="38"/>
        <v>0.13333333333333333</v>
      </c>
      <c r="Q97" s="3">
        <f t="shared" ca="1" si="39"/>
        <v>0.26666666666666666</v>
      </c>
      <c r="R97" s="2">
        <f t="shared" ca="1" si="40"/>
        <v>3.3333333333333333E-2</v>
      </c>
      <c r="S97" s="3">
        <f t="shared" ca="1" si="46"/>
        <v>0.12499953125175782</v>
      </c>
      <c r="T97" s="3">
        <f t="shared" ca="1" si="47"/>
        <v>0.24999812501406241</v>
      </c>
      <c r="U97" s="9">
        <f t="shared" ca="1" si="41"/>
        <v>-4.9068862675298881</v>
      </c>
      <c r="V97" s="8">
        <f t="shared" ca="1" si="48"/>
        <v>-2.9999938685388177</v>
      </c>
      <c r="W97" s="8">
        <f t="shared" ca="1" si="48"/>
        <v>-2.0000050493603285</v>
      </c>
      <c r="X97" s="7">
        <f t="shared" ca="1" si="42"/>
        <v>0.93747363355405622</v>
      </c>
      <c r="Y97" s="8">
        <f t="shared" ca="1" si="49"/>
        <v>-9.3149825727129307E-2</v>
      </c>
    </row>
    <row r="98" spans="11:25" x14ac:dyDescent="0.25">
      <c r="K98">
        <f t="shared" si="37"/>
        <v>0.99999999999999989</v>
      </c>
      <c r="L98">
        <v>0.7</v>
      </c>
      <c r="M98">
        <f t="shared" ca="1" si="43"/>
        <v>0</v>
      </c>
      <c r="N98">
        <f t="shared" ca="1" si="44"/>
        <v>8</v>
      </c>
      <c r="O98">
        <f t="shared" ca="1" si="45"/>
        <v>0</v>
      </c>
      <c r="P98" s="3">
        <f t="shared" ca="1" si="38"/>
        <v>0</v>
      </c>
      <c r="Q98" s="3">
        <f t="shared" ca="1" si="39"/>
        <v>0.26666666666666666</v>
      </c>
      <c r="R98" s="2">
        <f t="shared" ca="1" si="40"/>
        <v>0</v>
      </c>
      <c r="S98" s="3">
        <f t="shared" ca="1" si="46"/>
        <v>0</v>
      </c>
      <c r="T98" s="3">
        <f t="shared" ca="1" si="47"/>
        <v>0</v>
      </c>
      <c r="U98" s="9">
        <f t="shared" ca="1" si="41"/>
        <v>-23.253496664211539</v>
      </c>
      <c r="V98" s="8">
        <f t="shared" ca="1" si="48"/>
        <v>-19.931568569324174</v>
      </c>
      <c r="W98" s="8">
        <f t="shared" ca="1" si="48"/>
        <v>-19.931568569324174</v>
      </c>
      <c r="X98" s="7">
        <f t="shared" ca="1" si="42"/>
        <v>0</v>
      </c>
      <c r="Y98" s="8">
        <f t="shared" ca="1" si="49"/>
        <v>-23.253496664211539</v>
      </c>
    </row>
    <row r="99" spans="11:25" x14ac:dyDescent="0.25">
      <c r="K99">
        <v>0.1</v>
      </c>
      <c r="L99">
        <v>0.8</v>
      </c>
      <c r="M99">
        <f t="shared" ca="1" si="43"/>
        <v>3</v>
      </c>
      <c r="N99">
        <f t="shared" ca="1" si="44"/>
        <v>3</v>
      </c>
      <c r="O99">
        <f t="shared" ca="1" si="45"/>
        <v>0</v>
      </c>
      <c r="P99" s="3">
        <f t="shared" ca="1" si="38"/>
        <v>0.1</v>
      </c>
      <c r="Q99" s="3">
        <f t="shared" ca="1" si="39"/>
        <v>0.1</v>
      </c>
      <c r="R99" s="2">
        <f t="shared" ca="1" si="40"/>
        <v>0</v>
      </c>
      <c r="S99" s="3">
        <f t="shared" ca="1" si="46"/>
        <v>0</v>
      </c>
      <c r="T99" s="3">
        <f t="shared" ca="1" si="47"/>
        <v>0</v>
      </c>
      <c r="U99" s="9">
        <f t="shared" ca="1" si="41"/>
        <v>-23.253496664211539</v>
      </c>
      <c r="V99" s="8">
        <f t="shared" ca="1" si="48"/>
        <v>-19.931568569324174</v>
      </c>
      <c r="W99" s="8">
        <f t="shared" ca="1" si="48"/>
        <v>-19.931568569324174</v>
      </c>
      <c r="X99" s="7">
        <f t="shared" ca="1" si="42"/>
        <v>0</v>
      </c>
      <c r="Y99" s="8">
        <f t="shared" ca="1" si="49"/>
        <v>-23.253496664211539</v>
      </c>
    </row>
    <row r="100" spans="11:25" x14ac:dyDescent="0.25">
      <c r="K100">
        <f>+K99+0.1</f>
        <v>0.2</v>
      </c>
      <c r="L100">
        <v>0.8</v>
      </c>
      <c r="M100">
        <f t="shared" ca="1" si="43"/>
        <v>5</v>
      </c>
      <c r="N100">
        <f t="shared" ca="1" si="44"/>
        <v>3</v>
      </c>
      <c r="O100">
        <f t="shared" ca="1" si="45"/>
        <v>0</v>
      </c>
      <c r="P100" s="3">
        <f t="shared" ca="1" si="38"/>
        <v>0.16666666666666666</v>
      </c>
      <c r="Q100" s="3">
        <f t="shared" ca="1" si="39"/>
        <v>0.1</v>
      </c>
      <c r="R100" s="2">
        <f t="shared" ca="1" si="40"/>
        <v>0</v>
      </c>
      <c r="S100" s="3">
        <f t="shared" ca="1" si="46"/>
        <v>0</v>
      </c>
      <c r="T100" s="3">
        <f t="shared" ca="1" si="47"/>
        <v>0</v>
      </c>
      <c r="U100" s="9">
        <f t="shared" ca="1" si="41"/>
        <v>-23.253496664211539</v>
      </c>
      <c r="V100" s="8">
        <f t="shared" ca="1" si="48"/>
        <v>-19.931568569324174</v>
      </c>
      <c r="W100" s="8">
        <f t="shared" ca="1" si="48"/>
        <v>-19.931568569324174</v>
      </c>
      <c r="X100" s="7">
        <f t="shared" ca="1" si="42"/>
        <v>0</v>
      </c>
      <c r="Y100" s="8">
        <f t="shared" ca="1" si="49"/>
        <v>-23.253496664211539</v>
      </c>
    </row>
    <row r="101" spans="11:25" x14ac:dyDescent="0.25">
      <c r="K101">
        <f t="shared" ref="K101:K108" si="50">+K100+0.1</f>
        <v>0.30000000000000004</v>
      </c>
      <c r="L101">
        <v>0.8</v>
      </c>
      <c r="M101">
        <f t="shared" ca="1" si="43"/>
        <v>3</v>
      </c>
      <c r="N101">
        <f t="shared" ca="1" si="44"/>
        <v>3</v>
      </c>
      <c r="O101">
        <f t="shared" ca="1" si="45"/>
        <v>0</v>
      </c>
      <c r="P101" s="3">
        <f t="shared" ca="1" si="38"/>
        <v>0.1</v>
      </c>
      <c r="Q101" s="3">
        <f t="shared" ca="1" si="39"/>
        <v>0.1</v>
      </c>
      <c r="R101" s="2">
        <f t="shared" ca="1" si="40"/>
        <v>0</v>
      </c>
      <c r="S101" s="3">
        <f t="shared" ca="1" si="46"/>
        <v>0</v>
      </c>
      <c r="T101" s="3">
        <f t="shared" ca="1" si="47"/>
        <v>0</v>
      </c>
      <c r="U101" s="9">
        <f t="shared" ca="1" si="41"/>
        <v>-23.253496664211539</v>
      </c>
      <c r="V101" s="8">
        <f t="shared" ca="1" si="48"/>
        <v>-19.931568569324174</v>
      </c>
      <c r="W101" s="8">
        <f t="shared" ca="1" si="48"/>
        <v>-19.931568569324174</v>
      </c>
      <c r="X101" s="7">
        <f t="shared" ca="1" si="42"/>
        <v>0</v>
      </c>
      <c r="Y101" s="8">
        <f t="shared" ca="1" si="49"/>
        <v>-23.253496664211539</v>
      </c>
    </row>
    <row r="102" spans="11:25" x14ac:dyDescent="0.25">
      <c r="K102">
        <f t="shared" si="50"/>
        <v>0.4</v>
      </c>
      <c r="L102">
        <v>0.8</v>
      </c>
      <c r="M102">
        <f t="shared" ca="1" si="43"/>
        <v>2</v>
      </c>
      <c r="N102">
        <f t="shared" ca="1" si="44"/>
        <v>3</v>
      </c>
      <c r="O102">
        <f t="shared" ca="1" si="45"/>
        <v>0</v>
      </c>
      <c r="P102" s="3">
        <f t="shared" ca="1" si="38"/>
        <v>6.6666666666666666E-2</v>
      </c>
      <c r="Q102" s="3">
        <f t="shared" ca="1" si="39"/>
        <v>0.1</v>
      </c>
      <c r="R102" s="2">
        <f t="shared" ca="1" si="40"/>
        <v>0</v>
      </c>
      <c r="S102" s="3">
        <f t="shared" ca="1" si="46"/>
        <v>0</v>
      </c>
      <c r="T102" s="3">
        <f t="shared" ca="1" si="47"/>
        <v>0</v>
      </c>
      <c r="U102" s="9">
        <f t="shared" ca="1" si="41"/>
        <v>-23.253496664211539</v>
      </c>
      <c r="V102" s="8">
        <f t="shared" ca="1" si="48"/>
        <v>-19.931568569324174</v>
      </c>
      <c r="W102" s="8">
        <f t="shared" ca="1" si="48"/>
        <v>-19.931568569324174</v>
      </c>
      <c r="X102" s="7">
        <f t="shared" ca="1" si="42"/>
        <v>0</v>
      </c>
      <c r="Y102" s="8">
        <f t="shared" ca="1" si="49"/>
        <v>-23.253496664211539</v>
      </c>
    </row>
    <row r="103" spans="11:25" x14ac:dyDescent="0.25">
      <c r="K103">
        <f t="shared" si="50"/>
        <v>0.5</v>
      </c>
      <c r="L103">
        <v>0.8</v>
      </c>
      <c r="M103">
        <f t="shared" ca="1" si="43"/>
        <v>0</v>
      </c>
      <c r="N103">
        <f t="shared" ca="1" si="44"/>
        <v>3</v>
      </c>
      <c r="O103">
        <f t="shared" ca="1" si="45"/>
        <v>0</v>
      </c>
      <c r="P103" s="3">
        <f t="shared" ca="1" si="38"/>
        <v>0</v>
      </c>
      <c r="Q103" s="3">
        <f t="shared" ca="1" si="39"/>
        <v>0.1</v>
      </c>
      <c r="R103" s="2">
        <f t="shared" ca="1" si="40"/>
        <v>0</v>
      </c>
      <c r="S103" s="3">
        <f t="shared" ca="1" si="46"/>
        <v>0</v>
      </c>
      <c r="T103" s="3">
        <f t="shared" ca="1" si="47"/>
        <v>0</v>
      </c>
      <c r="U103" s="9">
        <f t="shared" ca="1" si="41"/>
        <v>-23.253496664211539</v>
      </c>
      <c r="V103" s="8">
        <f t="shared" ca="1" si="48"/>
        <v>-19.931568569324174</v>
      </c>
      <c r="W103" s="8">
        <f t="shared" ca="1" si="48"/>
        <v>-19.931568569324174</v>
      </c>
      <c r="X103" s="7">
        <f t="shared" ca="1" si="42"/>
        <v>0</v>
      </c>
      <c r="Y103" s="8">
        <f t="shared" ca="1" si="49"/>
        <v>-23.253496664211539</v>
      </c>
    </row>
    <row r="104" spans="11:25" x14ac:dyDescent="0.25">
      <c r="K104">
        <f t="shared" si="50"/>
        <v>0.6</v>
      </c>
      <c r="L104">
        <v>0.8</v>
      </c>
      <c r="M104">
        <f t="shared" ca="1" si="43"/>
        <v>2</v>
      </c>
      <c r="N104">
        <f t="shared" ca="1" si="44"/>
        <v>3</v>
      </c>
      <c r="O104">
        <f t="shared" ca="1" si="45"/>
        <v>0</v>
      </c>
      <c r="P104" s="3">
        <f t="shared" ca="1" si="38"/>
        <v>6.6666666666666666E-2</v>
      </c>
      <c r="Q104" s="3">
        <f t="shared" ca="1" si="39"/>
        <v>0.1</v>
      </c>
      <c r="R104" s="2">
        <f t="shared" ca="1" si="40"/>
        <v>0</v>
      </c>
      <c r="S104" s="3">
        <f t="shared" ca="1" si="46"/>
        <v>0</v>
      </c>
      <c r="T104" s="3">
        <f t="shared" ca="1" si="47"/>
        <v>0</v>
      </c>
      <c r="U104" s="9">
        <f t="shared" ca="1" si="41"/>
        <v>-23.253496664211539</v>
      </c>
      <c r="V104" s="8">
        <f t="shared" ca="1" si="48"/>
        <v>-19.931568569324174</v>
      </c>
      <c r="W104" s="8">
        <f t="shared" ca="1" si="48"/>
        <v>-19.931568569324174</v>
      </c>
      <c r="X104" s="7">
        <f t="shared" ca="1" si="42"/>
        <v>0</v>
      </c>
      <c r="Y104" s="8">
        <f t="shared" ca="1" si="49"/>
        <v>-23.253496664211539</v>
      </c>
    </row>
    <row r="105" spans="11:25" x14ac:dyDescent="0.25">
      <c r="K105">
        <f t="shared" si="50"/>
        <v>0.7</v>
      </c>
      <c r="L105">
        <v>0.8</v>
      </c>
      <c r="M105">
        <f t="shared" ca="1" si="43"/>
        <v>6</v>
      </c>
      <c r="N105">
        <f t="shared" ca="1" si="44"/>
        <v>3</v>
      </c>
      <c r="O105">
        <f t="shared" ca="1" si="45"/>
        <v>0</v>
      </c>
      <c r="P105" s="3">
        <f t="shared" ca="1" si="38"/>
        <v>0.2</v>
      </c>
      <c r="Q105" s="3">
        <f t="shared" ca="1" si="39"/>
        <v>0.1</v>
      </c>
      <c r="R105" s="2">
        <f t="shared" ca="1" si="40"/>
        <v>0</v>
      </c>
      <c r="S105" s="3">
        <f t="shared" ca="1" si="46"/>
        <v>0</v>
      </c>
      <c r="T105" s="3">
        <f t="shared" ca="1" si="47"/>
        <v>0</v>
      </c>
      <c r="U105" s="9">
        <f t="shared" ca="1" si="41"/>
        <v>-23.253496664211539</v>
      </c>
      <c r="V105" s="8">
        <f t="shared" ca="1" si="48"/>
        <v>-19.931568569324174</v>
      </c>
      <c r="W105" s="8">
        <f t="shared" ca="1" si="48"/>
        <v>-19.931568569324174</v>
      </c>
      <c r="X105" s="7">
        <f t="shared" ca="1" si="42"/>
        <v>0</v>
      </c>
      <c r="Y105" s="8">
        <f t="shared" ca="1" si="49"/>
        <v>-23.253496664211539</v>
      </c>
    </row>
    <row r="106" spans="11:25" x14ac:dyDescent="0.25">
      <c r="K106">
        <f t="shared" si="50"/>
        <v>0.79999999999999993</v>
      </c>
      <c r="L106">
        <v>0.8</v>
      </c>
      <c r="M106">
        <f t="shared" ca="1" si="43"/>
        <v>4</v>
      </c>
      <c r="N106">
        <f t="shared" ca="1" si="44"/>
        <v>3</v>
      </c>
      <c r="O106">
        <f t="shared" ca="1" si="45"/>
        <v>0</v>
      </c>
      <c r="P106" s="3">
        <f t="shared" ca="1" si="38"/>
        <v>0.13333333333333333</v>
      </c>
      <c r="Q106" s="3">
        <f t="shared" ca="1" si="39"/>
        <v>0.1</v>
      </c>
      <c r="R106" s="2">
        <f t="shared" ca="1" si="40"/>
        <v>0</v>
      </c>
      <c r="S106" s="3">
        <f t="shared" ca="1" si="46"/>
        <v>0</v>
      </c>
      <c r="T106" s="3">
        <f t="shared" ca="1" si="47"/>
        <v>0</v>
      </c>
      <c r="U106" s="9">
        <f t="shared" ca="1" si="41"/>
        <v>-23.253496664211539</v>
      </c>
      <c r="V106" s="8">
        <f t="shared" ca="1" si="48"/>
        <v>-19.931568569324174</v>
      </c>
      <c r="W106" s="8">
        <f t="shared" ca="1" si="48"/>
        <v>-19.931568569324174</v>
      </c>
      <c r="X106" s="7">
        <f t="shared" ca="1" si="42"/>
        <v>0</v>
      </c>
      <c r="Y106" s="8">
        <f t="shared" ca="1" si="49"/>
        <v>-23.253496664211539</v>
      </c>
    </row>
    <row r="107" spans="11:25" x14ac:dyDescent="0.25">
      <c r="K107">
        <f t="shared" si="50"/>
        <v>0.89999999999999991</v>
      </c>
      <c r="L107">
        <v>0.8</v>
      </c>
      <c r="M107">
        <f t="shared" ca="1" si="43"/>
        <v>4</v>
      </c>
      <c r="N107">
        <f t="shared" ca="1" si="44"/>
        <v>3</v>
      </c>
      <c r="O107">
        <f t="shared" ca="1" si="45"/>
        <v>3</v>
      </c>
      <c r="P107" s="3">
        <f t="shared" ca="1" si="38"/>
        <v>0.13333333333333333</v>
      </c>
      <c r="Q107" s="3">
        <f t="shared" ca="1" si="39"/>
        <v>0.1</v>
      </c>
      <c r="R107" s="2">
        <f t="shared" ca="1" si="40"/>
        <v>0.1</v>
      </c>
      <c r="S107" s="3">
        <f t="shared" ca="1" si="46"/>
        <v>0.99999000009999894</v>
      </c>
      <c r="T107" s="3">
        <f t="shared" ca="1" si="47"/>
        <v>0.74999437504218724</v>
      </c>
      <c r="U107" s="9">
        <f t="shared" ca="1" si="41"/>
        <v>-3.3219266521930431</v>
      </c>
      <c r="V107" s="8">
        <f t="shared" ca="1" si="48"/>
        <v>-1.2984169528180532E-5</v>
      </c>
      <c r="W107" s="8">
        <f t="shared" ca="1" si="48"/>
        <v>-0.41504639584454234</v>
      </c>
      <c r="X107" s="7">
        <f t="shared" ca="1" si="42"/>
        <v>7.4994375421843369</v>
      </c>
      <c r="Y107" s="8">
        <f t="shared" ca="1" si="49"/>
        <v>2.9067824167752057</v>
      </c>
    </row>
    <row r="108" spans="11:25" x14ac:dyDescent="0.25">
      <c r="K108">
        <f t="shared" si="50"/>
        <v>0.99999999999999989</v>
      </c>
      <c r="L108">
        <v>0.8</v>
      </c>
      <c r="M108">
        <f t="shared" ca="1" si="43"/>
        <v>0</v>
      </c>
      <c r="N108">
        <f t="shared" ca="1" si="44"/>
        <v>3</v>
      </c>
      <c r="O108">
        <f t="shared" ca="1" si="45"/>
        <v>0</v>
      </c>
      <c r="P108" s="3">
        <f t="shared" ca="1" si="38"/>
        <v>0</v>
      </c>
      <c r="Q108" s="3">
        <f t="shared" ca="1" si="39"/>
        <v>0.1</v>
      </c>
      <c r="R108" s="2">
        <f t="shared" ca="1" si="40"/>
        <v>0</v>
      </c>
      <c r="S108" s="3">
        <f t="shared" ca="1" si="46"/>
        <v>0</v>
      </c>
      <c r="T108" s="3">
        <f t="shared" ca="1" si="47"/>
        <v>0</v>
      </c>
      <c r="U108" s="9">
        <f t="shared" ca="1" si="41"/>
        <v>-23.253496664211539</v>
      </c>
      <c r="V108" s="8">
        <f t="shared" ca="1" si="48"/>
        <v>-19.931568569324174</v>
      </c>
      <c r="W108" s="8">
        <f t="shared" ca="1" si="48"/>
        <v>-19.931568569324174</v>
      </c>
      <c r="X108" s="7">
        <f t="shared" ca="1" si="42"/>
        <v>0</v>
      </c>
      <c r="Y108" s="8">
        <f t="shared" ca="1" si="49"/>
        <v>-23.253496664211539</v>
      </c>
    </row>
    <row r="109" spans="11:25" x14ac:dyDescent="0.25">
      <c r="K109">
        <v>0.1</v>
      </c>
      <c r="L109">
        <v>0.9</v>
      </c>
      <c r="M109">
        <f t="shared" ca="1" si="43"/>
        <v>3</v>
      </c>
      <c r="N109">
        <f t="shared" ca="1" si="44"/>
        <v>0</v>
      </c>
      <c r="O109">
        <f t="shared" ca="1" si="45"/>
        <v>0</v>
      </c>
      <c r="P109" s="3">
        <f t="shared" ca="1" si="38"/>
        <v>0.1</v>
      </c>
      <c r="Q109" s="3">
        <f t="shared" ca="1" si="39"/>
        <v>0</v>
      </c>
      <c r="R109" s="2">
        <f t="shared" ca="1" si="40"/>
        <v>0</v>
      </c>
      <c r="S109" s="3">
        <f t="shared" ca="1" si="46"/>
        <v>0</v>
      </c>
      <c r="T109" s="3">
        <f t="shared" ca="1" si="47"/>
        <v>0</v>
      </c>
      <c r="U109" s="9">
        <f t="shared" ca="1" si="41"/>
        <v>-23.253496664211539</v>
      </c>
      <c r="V109" s="8">
        <f t="shared" ca="1" si="48"/>
        <v>-19.931568569324174</v>
      </c>
      <c r="W109" s="8">
        <f t="shared" ca="1" si="48"/>
        <v>-19.931568569324174</v>
      </c>
      <c r="X109" s="7">
        <f t="shared" ca="1" si="42"/>
        <v>0</v>
      </c>
      <c r="Y109" s="8">
        <f t="shared" ca="1" si="49"/>
        <v>-23.253496664211539</v>
      </c>
    </row>
    <row r="110" spans="11:25" x14ac:dyDescent="0.25">
      <c r="K110">
        <f>+K109+0.1</f>
        <v>0.2</v>
      </c>
      <c r="L110">
        <v>0.9</v>
      </c>
      <c r="M110">
        <f t="shared" ca="1" si="43"/>
        <v>5</v>
      </c>
      <c r="N110">
        <f t="shared" ca="1" si="44"/>
        <v>0</v>
      </c>
      <c r="O110">
        <f t="shared" ca="1" si="45"/>
        <v>0</v>
      </c>
      <c r="P110" s="3">
        <f t="shared" ca="1" si="38"/>
        <v>0.16666666666666666</v>
      </c>
      <c r="Q110" s="3">
        <f t="shared" ca="1" si="39"/>
        <v>0</v>
      </c>
      <c r="R110" s="2">
        <f t="shared" ca="1" si="40"/>
        <v>0</v>
      </c>
      <c r="S110" s="3">
        <f t="shared" ca="1" si="46"/>
        <v>0</v>
      </c>
      <c r="T110" s="3">
        <f t="shared" ca="1" si="47"/>
        <v>0</v>
      </c>
      <c r="U110" s="9">
        <f t="shared" ca="1" si="41"/>
        <v>-23.253496664211539</v>
      </c>
      <c r="V110" s="8">
        <f t="shared" ca="1" si="48"/>
        <v>-19.931568569324174</v>
      </c>
      <c r="W110" s="8">
        <f t="shared" ca="1" si="48"/>
        <v>-19.931568569324174</v>
      </c>
      <c r="X110" s="7">
        <f t="shared" ca="1" si="42"/>
        <v>0</v>
      </c>
      <c r="Y110" s="8">
        <f t="shared" ca="1" si="49"/>
        <v>-23.253496664211539</v>
      </c>
    </row>
    <row r="111" spans="11:25" x14ac:dyDescent="0.25">
      <c r="K111">
        <f t="shared" ref="K111:K118" si="51">+K110+0.1</f>
        <v>0.30000000000000004</v>
      </c>
      <c r="L111">
        <v>0.9</v>
      </c>
      <c r="M111">
        <f t="shared" ca="1" si="43"/>
        <v>3</v>
      </c>
      <c r="N111">
        <f t="shared" ca="1" si="44"/>
        <v>0</v>
      </c>
      <c r="O111">
        <f t="shared" ca="1" si="45"/>
        <v>0</v>
      </c>
      <c r="P111" s="3">
        <f t="shared" ca="1" si="38"/>
        <v>0.1</v>
      </c>
      <c r="Q111" s="3">
        <f t="shared" ca="1" si="39"/>
        <v>0</v>
      </c>
      <c r="R111" s="2">
        <f t="shared" ca="1" si="40"/>
        <v>0</v>
      </c>
      <c r="S111" s="3">
        <f t="shared" ca="1" si="46"/>
        <v>0</v>
      </c>
      <c r="T111" s="3">
        <f t="shared" ca="1" si="47"/>
        <v>0</v>
      </c>
      <c r="U111" s="9">
        <f t="shared" ca="1" si="41"/>
        <v>-23.253496664211539</v>
      </c>
      <c r="V111" s="8">
        <f t="shared" ca="1" si="48"/>
        <v>-19.931568569324174</v>
      </c>
      <c r="W111" s="8">
        <f t="shared" ca="1" si="48"/>
        <v>-19.931568569324174</v>
      </c>
      <c r="X111" s="7">
        <f t="shared" ca="1" si="42"/>
        <v>0</v>
      </c>
      <c r="Y111" s="8">
        <f t="shared" ca="1" si="49"/>
        <v>-23.253496664211539</v>
      </c>
    </row>
    <row r="112" spans="11:25" x14ac:dyDescent="0.25">
      <c r="K112">
        <f t="shared" si="51"/>
        <v>0.4</v>
      </c>
      <c r="L112">
        <v>0.9</v>
      </c>
      <c r="M112">
        <f t="shared" ca="1" si="43"/>
        <v>2</v>
      </c>
      <c r="N112">
        <f t="shared" ca="1" si="44"/>
        <v>0</v>
      </c>
      <c r="O112">
        <f t="shared" ca="1" si="45"/>
        <v>0</v>
      </c>
      <c r="P112" s="3">
        <f t="shared" ca="1" si="38"/>
        <v>6.6666666666666666E-2</v>
      </c>
      <c r="Q112" s="3">
        <f t="shared" ca="1" si="39"/>
        <v>0</v>
      </c>
      <c r="R112" s="2">
        <f t="shared" ca="1" si="40"/>
        <v>0</v>
      </c>
      <c r="S112" s="3">
        <f t="shared" ca="1" si="46"/>
        <v>0</v>
      </c>
      <c r="T112" s="3">
        <f t="shared" ca="1" si="47"/>
        <v>0</v>
      </c>
      <c r="U112" s="9">
        <f t="shared" ca="1" si="41"/>
        <v>-23.253496664211539</v>
      </c>
      <c r="V112" s="8">
        <f t="shared" ca="1" si="48"/>
        <v>-19.931568569324174</v>
      </c>
      <c r="W112" s="8">
        <f t="shared" ca="1" si="48"/>
        <v>-19.931568569324174</v>
      </c>
      <c r="X112" s="7">
        <f t="shared" ca="1" si="42"/>
        <v>0</v>
      </c>
      <c r="Y112" s="8">
        <f t="shared" ca="1" si="49"/>
        <v>-23.253496664211539</v>
      </c>
    </row>
    <row r="113" spans="11:25" x14ac:dyDescent="0.25">
      <c r="K113">
        <f t="shared" si="51"/>
        <v>0.5</v>
      </c>
      <c r="L113">
        <v>0.9</v>
      </c>
      <c r="M113">
        <f t="shared" ca="1" si="43"/>
        <v>0</v>
      </c>
      <c r="N113">
        <f t="shared" ca="1" si="44"/>
        <v>0</v>
      </c>
      <c r="O113">
        <f t="shared" ca="1" si="45"/>
        <v>0</v>
      </c>
      <c r="P113" s="3">
        <f t="shared" ca="1" si="38"/>
        <v>0</v>
      </c>
      <c r="Q113" s="3">
        <f t="shared" ca="1" si="39"/>
        <v>0</v>
      </c>
      <c r="R113" s="2">
        <f t="shared" ca="1" si="40"/>
        <v>0</v>
      </c>
      <c r="S113" s="3">
        <f t="shared" ca="1" si="46"/>
        <v>0</v>
      </c>
      <c r="T113" s="3">
        <f t="shared" ca="1" si="47"/>
        <v>0</v>
      </c>
      <c r="U113" s="9">
        <f t="shared" ca="1" si="41"/>
        <v>-23.253496664211539</v>
      </c>
      <c r="V113" s="8">
        <f t="shared" ca="1" si="48"/>
        <v>-19.931568569324174</v>
      </c>
      <c r="W113" s="8">
        <f t="shared" ca="1" si="48"/>
        <v>-19.931568569324174</v>
      </c>
      <c r="X113" s="7">
        <f t="shared" ca="1" si="42"/>
        <v>0</v>
      </c>
      <c r="Y113" s="8">
        <f t="shared" ca="1" si="49"/>
        <v>-23.253496664211539</v>
      </c>
    </row>
    <row r="114" spans="11:25" x14ac:dyDescent="0.25">
      <c r="K114">
        <f t="shared" si="51"/>
        <v>0.6</v>
      </c>
      <c r="L114">
        <v>0.9</v>
      </c>
      <c r="M114">
        <f t="shared" ca="1" si="43"/>
        <v>2</v>
      </c>
      <c r="N114">
        <f t="shared" ca="1" si="44"/>
        <v>0</v>
      </c>
      <c r="O114">
        <f t="shared" ca="1" si="45"/>
        <v>0</v>
      </c>
      <c r="P114" s="3">
        <f t="shared" ca="1" si="38"/>
        <v>6.6666666666666666E-2</v>
      </c>
      <c r="Q114" s="3">
        <f t="shared" ca="1" si="39"/>
        <v>0</v>
      </c>
      <c r="R114" s="2">
        <f t="shared" ca="1" si="40"/>
        <v>0</v>
      </c>
      <c r="S114" s="3">
        <f t="shared" ca="1" si="46"/>
        <v>0</v>
      </c>
      <c r="T114" s="3">
        <f t="shared" ca="1" si="47"/>
        <v>0</v>
      </c>
      <c r="U114" s="9">
        <f t="shared" ca="1" si="41"/>
        <v>-23.253496664211539</v>
      </c>
      <c r="V114" s="8">
        <f t="shared" ca="1" si="48"/>
        <v>-19.931568569324174</v>
      </c>
      <c r="W114" s="8">
        <f t="shared" ca="1" si="48"/>
        <v>-19.931568569324174</v>
      </c>
      <c r="X114" s="7">
        <f t="shared" ca="1" si="42"/>
        <v>0</v>
      </c>
      <c r="Y114" s="8">
        <f t="shared" ca="1" si="49"/>
        <v>-23.253496664211539</v>
      </c>
    </row>
    <row r="115" spans="11:25" x14ac:dyDescent="0.25">
      <c r="K115">
        <f t="shared" si="51"/>
        <v>0.7</v>
      </c>
      <c r="L115">
        <v>0.9</v>
      </c>
      <c r="M115">
        <f t="shared" ca="1" si="43"/>
        <v>6</v>
      </c>
      <c r="N115">
        <f t="shared" ca="1" si="44"/>
        <v>0</v>
      </c>
      <c r="O115">
        <f t="shared" ca="1" si="45"/>
        <v>0</v>
      </c>
      <c r="P115" s="3">
        <f t="shared" ca="1" si="38"/>
        <v>0.2</v>
      </c>
      <c r="Q115" s="3">
        <f t="shared" ca="1" si="39"/>
        <v>0</v>
      </c>
      <c r="R115" s="2">
        <f t="shared" ca="1" si="40"/>
        <v>0</v>
      </c>
      <c r="S115" s="3">
        <f t="shared" ca="1" si="46"/>
        <v>0</v>
      </c>
      <c r="T115" s="3">
        <f t="shared" ca="1" si="47"/>
        <v>0</v>
      </c>
      <c r="U115" s="9">
        <f t="shared" ca="1" si="41"/>
        <v>-23.253496664211539</v>
      </c>
      <c r="V115" s="8">
        <f t="shared" ca="1" si="48"/>
        <v>-19.931568569324174</v>
      </c>
      <c r="W115" s="8">
        <f t="shared" ca="1" si="48"/>
        <v>-19.931568569324174</v>
      </c>
      <c r="X115" s="7">
        <f t="shared" ca="1" si="42"/>
        <v>0</v>
      </c>
      <c r="Y115" s="8">
        <f t="shared" ca="1" si="49"/>
        <v>-23.253496664211539</v>
      </c>
    </row>
    <row r="116" spans="11:25" x14ac:dyDescent="0.25">
      <c r="K116">
        <f t="shared" si="51"/>
        <v>0.79999999999999993</v>
      </c>
      <c r="L116">
        <v>0.9</v>
      </c>
      <c r="M116">
        <f t="shared" ca="1" si="43"/>
        <v>4</v>
      </c>
      <c r="N116">
        <f t="shared" ca="1" si="44"/>
        <v>0</v>
      </c>
      <c r="O116">
        <f t="shared" ca="1" si="45"/>
        <v>0</v>
      </c>
      <c r="P116" s="3">
        <f t="shared" ca="1" si="38"/>
        <v>0.13333333333333333</v>
      </c>
      <c r="Q116" s="3">
        <f t="shared" ca="1" si="39"/>
        <v>0</v>
      </c>
      <c r="R116" s="2">
        <f t="shared" ca="1" si="40"/>
        <v>0</v>
      </c>
      <c r="S116" s="3">
        <f t="shared" ca="1" si="46"/>
        <v>0</v>
      </c>
      <c r="T116" s="3">
        <f t="shared" ca="1" si="47"/>
        <v>0</v>
      </c>
      <c r="U116" s="9">
        <f t="shared" ca="1" si="41"/>
        <v>-23.253496664211539</v>
      </c>
      <c r="V116" s="8">
        <f t="shared" ca="1" si="48"/>
        <v>-19.931568569324174</v>
      </c>
      <c r="W116" s="8">
        <f t="shared" ca="1" si="48"/>
        <v>-19.931568569324174</v>
      </c>
      <c r="X116" s="7">
        <f t="shared" ca="1" si="42"/>
        <v>0</v>
      </c>
      <c r="Y116" s="8">
        <f t="shared" ca="1" si="49"/>
        <v>-23.253496664211539</v>
      </c>
    </row>
    <row r="117" spans="11:25" x14ac:dyDescent="0.25">
      <c r="K117">
        <f t="shared" si="51"/>
        <v>0.89999999999999991</v>
      </c>
      <c r="L117">
        <v>0.9</v>
      </c>
      <c r="M117">
        <f t="shared" ca="1" si="43"/>
        <v>4</v>
      </c>
      <c r="N117">
        <f t="shared" ca="1" si="44"/>
        <v>0</v>
      </c>
      <c r="O117">
        <f t="shared" ca="1" si="45"/>
        <v>0</v>
      </c>
      <c r="P117" s="3">
        <f t="shared" ca="1" si="38"/>
        <v>0.13333333333333333</v>
      </c>
      <c r="Q117" s="3">
        <f t="shared" ca="1" si="39"/>
        <v>0</v>
      </c>
      <c r="R117" s="2">
        <f t="shared" ca="1" si="40"/>
        <v>0</v>
      </c>
      <c r="S117" s="3">
        <f t="shared" ca="1" si="46"/>
        <v>0</v>
      </c>
      <c r="T117" s="3">
        <f t="shared" ca="1" si="47"/>
        <v>0</v>
      </c>
      <c r="U117" s="9">
        <f t="shared" ca="1" si="41"/>
        <v>-23.253496664211539</v>
      </c>
      <c r="V117" s="8">
        <f t="shared" ca="1" si="48"/>
        <v>-19.931568569324174</v>
      </c>
      <c r="W117" s="8">
        <f t="shared" ca="1" si="48"/>
        <v>-19.931568569324174</v>
      </c>
      <c r="X117" s="7">
        <f t="shared" ca="1" si="42"/>
        <v>0</v>
      </c>
      <c r="Y117" s="8">
        <f t="shared" ca="1" si="49"/>
        <v>-23.253496664211539</v>
      </c>
    </row>
    <row r="118" spans="11:25" x14ac:dyDescent="0.25">
      <c r="K118">
        <f t="shared" si="51"/>
        <v>0.99999999999999989</v>
      </c>
      <c r="L118">
        <v>0.9</v>
      </c>
      <c r="M118">
        <f t="shared" ca="1" si="43"/>
        <v>0</v>
      </c>
      <c r="N118">
        <f t="shared" ca="1" si="44"/>
        <v>0</v>
      </c>
      <c r="O118">
        <f t="shared" ca="1" si="45"/>
        <v>0</v>
      </c>
      <c r="P118" s="3">
        <f t="shared" ca="1" si="38"/>
        <v>0</v>
      </c>
      <c r="Q118" s="3">
        <f t="shared" ca="1" si="39"/>
        <v>0</v>
      </c>
      <c r="R118" s="2">
        <f t="shared" ca="1" si="40"/>
        <v>0</v>
      </c>
      <c r="S118" s="3">
        <f t="shared" ca="1" si="46"/>
        <v>0</v>
      </c>
      <c r="T118" s="3">
        <f t="shared" ca="1" si="47"/>
        <v>0</v>
      </c>
      <c r="U118" s="9">
        <f t="shared" ca="1" si="41"/>
        <v>-23.253496664211539</v>
      </c>
      <c r="V118" s="8">
        <f t="shared" ca="1" si="48"/>
        <v>-19.931568569324174</v>
      </c>
      <c r="W118" s="8">
        <f t="shared" ca="1" si="48"/>
        <v>-19.931568569324174</v>
      </c>
      <c r="X118" s="7">
        <f t="shared" ca="1" si="42"/>
        <v>0</v>
      </c>
      <c r="Y118" s="8">
        <f t="shared" ca="1" si="49"/>
        <v>-23.253496664211539</v>
      </c>
    </row>
    <row r="119" spans="11:25" x14ac:dyDescent="0.25">
      <c r="K119">
        <v>0.1</v>
      </c>
      <c r="L119">
        <v>1</v>
      </c>
      <c r="M119">
        <f t="shared" ca="1" si="43"/>
        <v>3</v>
      </c>
      <c r="N119">
        <f t="shared" ca="1" si="44"/>
        <v>0</v>
      </c>
      <c r="O119">
        <f t="shared" ca="1" si="45"/>
        <v>0</v>
      </c>
      <c r="P119" s="3">
        <f t="shared" ca="1" si="38"/>
        <v>0.1</v>
      </c>
      <c r="Q119" s="3">
        <f t="shared" ca="1" si="39"/>
        <v>0</v>
      </c>
      <c r="R119" s="2">
        <f t="shared" ca="1" si="40"/>
        <v>0</v>
      </c>
      <c r="S119" s="3">
        <f t="shared" ca="1" si="46"/>
        <v>0</v>
      </c>
      <c r="T119" s="3">
        <f t="shared" ca="1" si="47"/>
        <v>0</v>
      </c>
      <c r="U119" s="9">
        <f t="shared" ca="1" si="41"/>
        <v>-23.253496664211539</v>
      </c>
      <c r="V119" s="8">
        <f t="shared" ca="1" si="48"/>
        <v>-19.931568569324174</v>
      </c>
      <c r="W119" s="8">
        <f t="shared" ca="1" si="48"/>
        <v>-19.931568569324174</v>
      </c>
      <c r="X119" s="7">
        <f t="shared" ca="1" si="42"/>
        <v>0</v>
      </c>
      <c r="Y119" s="8">
        <f t="shared" ca="1" si="49"/>
        <v>-23.253496664211539</v>
      </c>
    </row>
    <row r="120" spans="11:25" x14ac:dyDescent="0.25">
      <c r="K120">
        <f>+K119+0.1</f>
        <v>0.2</v>
      </c>
      <c r="L120">
        <v>1</v>
      </c>
      <c r="M120">
        <f t="shared" ca="1" si="43"/>
        <v>5</v>
      </c>
      <c r="N120">
        <f t="shared" ca="1" si="44"/>
        <v>0</v>
      </c>
      <c r="O120">
        <f t="shared" ca="1" si="45"/>
        <v>0</v>
      </c>
      <c r="P120" s="3">
        <f t="shared" ca="1" si="38"/>
        <v>0.16666666666666666</v>
      </c>
      <c r="Q120" s="3">
        <f t="shared" ca="1" si="39"/>
        <v>0</v>
      </c>
      <c r="R120" s="2">
        <f t="shared" ca="1" si="40"/>
        <v>0</v>
      </c>
      <c r="S120" s="3">
        <f t="shared" ca="1" si="46"/>
        <v>0</v>
      </c>
      <c r="T120" s="3">
        <f t="shared" ca="1" si="47"/>
        <v>0</v>
      </c>
      <c r="U120" s="9">
        <f t="shared" ca="1" si="41"/>
        <v>-23.253496664211539</v>
      </c>
      <c r="V120" s="8">
        <f t="shared" ca="1" si="48"/>
        <v>-19.931568569324174</v>
      </c>
      <c r="W120" s="8">
        <f t="shared" ca="1" si="48"/>
        <v>-19.931568569324174</v>
      </c>
      <c r="X120" s="7">
        <f t="shared" ca="1" si="42"/>
        <v>0</v>
      </c>
      <c r="Y120" s="8">
        <f t="shared" ca="1" si="49"/>
        <v>-23.253496664211539</v>
      </c>
    </row>
    <row r="121" spans="11:25" x14ac:dyDescent="0.25">
      <c r="K121">
        <f t="shared" ref="K121:K128" si="52">+K120+0.1</f>
        <v>0.30000000000000004</v>
      </c>
      <c r="L121">
        <v>1</v>
      </c>
      <c r="M121">
        <f t="shared" ca="1" si="43"/>
        <v>3</v>
      </c>
      <c r="N121">
        <f t="shared" ca="1" si="44"/>
        <v>0</v>
      </c>
      <c r="O121">
        <f t="shared" ca="1" si="45"/>
        <v>0</v>
      </c>
      <c r="P121" s="3">
        <f t="shared" ca="1" si="38"/>
        <v>0.1</v>
      </c>
      <c r="Q121" s="3">
        <f t="shared" ca="1" si="39"/>
        <v>0</v>
      </c>
      <c r="R121" s="2">
        <f t="shared" ca="1" si="40"/>
        <v>0</v>
      </c>
      <c r="S121" s="3">
        <f t="shared" ca="1" si="46"/>
        <v>0</v>
      </c>
      <c r="T121" s="3">
        <f t="shared" ca="1" si="47"/>
        <v>0</v>
      </c>
      <c r="U121" s="9">
        <f t="shared" ca="1" si="41"/>
        <v>-23.253496664211539</v>
      </c>
      <c r="V121" s="8">
        <f t="shared" ca="1" si="48"/>
        <v>-19.931568569324174</v>
      </c>
      <c r="W121" s="8">
        <f t="shared" ca="1" si="48"/>
        <v>-19.931568569324174</v>
      </c>
      <c r="X121" s="7">
        <f t="shared" ca="1" si="42"/>
        <v>0</v>
      </c>
      <c r="Y121" s="8">
        <f t="shared" ca="1" si="49"/>
        <v>-23.253496664211539</v>
      </c>
    </row>
    <row r="122" spans="11:25" x14ac:dyDescent="0.25">
      <c r="K122">
        <f t="shared" si="52"/>
        <v>0.4</v>
      </c>
      <c r="L122">
        <v>1</v>
      </c>
      <c r="M122">
        <f t="shared" ca="1" si="43"/>
        <v>2</v>
      </c>
      <c r="N122">
        <f t="shared" ca="1" si="44"/>
        <v>0</v>
      </c>
      <c r="O122">
        <f t="shared" ca="1" si="45"/>
        <v>0</v>
      </c>
      <c r="P122" s="3">
        <f t="shared" ca="1" si="38"/>
        <v>6.6666666666666666E-2</v>
      </c>
      <c r="Q122" s="3">
        <f t="shared" ca="1" si="39"/>
        <v>0</v>
      </c>
      <c r="R122" s="2">
        <f t="shared" ca="1" si="40"/>
        <v>0</v>
      </c>
      <c r="S122" s="3">
        <f t="shared" ca="1" si="46"/>
        <v>0</v>
      </c>
      <c r="T122" s="3">
        <f t="shared" ca="1" si="47"/>
        <v>0</v>
      </c>
      <c r="U122" s="9">
        <f t="shared" ca="1" si="41"/>
        <v>-23.253496664211539</v>
      </c>
      <c r="V122" s="8">
        <f t="shared" ca="1" si="48"/>
        <v>-19.931568569324174</v>
      </c>
      <c r="W122" s="8">
        <f t="shared" ca="1" si="48"/>
        <v>-19.931568569324174</v>
      </c>
      <c r="X122" s="7">
        <f t="shared" ca="1" si="42"/>
        <v>0</v>
      </c>
      <c r="Y122" s="8">
        <f t="shared" ca="1" si="49"/>
        <v>-23.253496664211539</v>
      </c>
    </row>
    <row r="123" spans="11:25" x14ac:dyDescent="0.25">
      <c r="K123">
        <f t="shared" si="52"/>
        <v>0.5</v>
      </c>
      <c r="L123">
        <v>1</v>
      </c>
      <c r="M123">
        <f t="shared" ca="1" si="43"/>
        <v>0</v>
      </c>
      <c r="N123">
        <f t="shared" ca="1" si="44"/>
        <v>0</v>
      </c>
      <c r="O123">
        <f t="shared" ca="1" si="45"/>
        <v>0</v>
      </c>
      <c r="P123" s="3">
        <f t="shared" ca="1" si="38"/>
        <v>0</v>
      </c>
      <c r="Q123" s="3">
        <f t="shared" ca="1" si="39"/>
        <v>0</v>
      </c>
      <c r="R123" s="2">
        <f t="shared" ca="1" si="40"/>
        <v>0</v>
      </c>
      <c r="S123" s="3">
        <f t="shared" ca="1" si="46"/>
        <v>0</v>
      </c>
      <c r="T123" s="3">
        <f t="shared" ca="1" si="47"/>
        <v>0</v>
      </c>
      <c r="U123" s="9">
        <f t="shared" ca="1" si="41"/>
        <v>-23.253496664211539</v>
      </c>
      <c r="V123" s="8">
        <f t="shared" ca="1" si="48"/>
        <v>-19.931568569324174</v>
      </c>
      <c r="W123" s="8">
        <f t="shared" ca="1" si="48"/>
        <v>-19.931568569324174</v>
      </c>
      <c r="X123" s="7">
        <f t="shared" ca="1" si="42"/>
        <v>0</v>
      </c>
      <c r="Y123" s="8">
        <f t="shared" ca="1" si="49"/>
        <v>-23.253496664211539</v>
      </c>
    </row>
    <row r="124" spans="11:25" x14ac:dyDescent="0.25">
      <c r="K124">
        <f t="shared" si="52"/>
        <v>0.6</v>
      </c>
      <c r="L124">
        <v>1</v>
      </c>
      <c r="M124">
        <f t="shared" ca="1" si="43"/>
        <v>2</v>
      </c>
      <c r="N124">
        <f t="shared" ca="1" si="44"/>
        <v>0</v>
      </c>
      <c r="O124">
        <f t="shared" ca="1" si="45"/>
        <v>0</v>
      </c>
      <c r="P124" s="3">
        <f t="shared" ca="1" si="38"/>
        <v>6.6666666666666666E-2</v>
      </c>
      <c r="Q124" s="3">
        <f t="shared" ca="1" si="39"/>
        <v>0</v>
      </c>
      <c r="R124" s="2">
        <f t="shared" ca="1" si="40"/>
        <v>0</v>
      </c>
      <c r="S124" s="3">
        <f t="shared" ca="1" si="46"/>
        <v>0</v>
      </c>
      <c r="T124" s="3">
        <f t="shared" ca="1" si="47"/>
        <v>0</v>
      </c>
      <c r="U124" s="9">
        <f t="shared" ca="1" si="41"/>
        <v>-23.253496664211539</v>
      </c>
      <c r="V124" s="8">
        <f t="shared" ca="1" si="48"/>
        <v>-19.931568569324174</v>
      </c>
      <c r="W124" s="8">
        <f t="shared" ca="1" si="48"/>
        <v>-19.931568569324174</v>
      </c>
      <c r="X124" s="7">
        <f t="shared" ca="1" si="42"/>
        <v>0</v>
      </c>
      <c r="Y124" s="8">
        <f t="shared" ca="1" si="49"/>
        <v>-23.253496664211539</v>
      </c>
    </row>
    <row r="125" spans="11:25" x14ac:dyDescent="0.25">
      <c r="K125">
        <f t="shared" si="52"/>
        <v>0.7</v>
      </c>
      <c r="L125">
        <v>1</v>
      </c>
      <c r="M125">
        <f t="shared" ca="1" si="43"/>
        <v>6</v>
      </c>
      <c r="N125">
        <f t="shared" ca="1" si="44"/>
        <v>0</v>
      </c>
      <c r="O125">
        <f t="shared" ca="1" si="45"/>
        <v>0</v>
      </c>
      <c r="P125" s="3">
        <f t="shared" ca="1" si="38"/>
        <v>0.2</v>
      </c>
      <c r="Q125" s="3">
        <f t="shared" ca="1" si="39"/>
        <v>0</v>
      </c>
      <c r="R125" s="2">
        <f t="shared" ca="1" si="40"/>
        <v>0</v>
      </c>
      <c r="S125" s="3">
        <f t="shared" ca="1" si="46"/>
        <v>0</v>
      </c>
      <c r="T125" s="3">
        <f t="shared" ca="1" si="47"/>
        <v>0</v>
      </c>
      <c r="U125" s="9">
        <f t="shared" ca="1" si="41"/>
        <v>-23.253496664211539</v>
      </c>
      <c r="V125" s="8">
        <f t="shared" ca="1" si="48"/>
        <v>-19.931568569324174</v>
      </c>
      <c r="W125" s="8">
        <f t="shared" ca="1" si="48"/>
        <v>-19.931568569324174</v>
      </c>
      <c r="X125" s="7">
        <f t="shared" ca="1" si="42"/>
        <v>0</v>
      </c>
      <c r="Y125" s="8">
        <f t="shared" ca="1" si="49"/>
        <v>-23.253496664211539</v>
      </c>
    </row>
    <row r="126" spans="11:25" x14ac:dyDescent="0.25">
      <c r="K126">
        <f t="shared" si="52"/>
        <v>0.79999999999999993</v>
      </c>
      <c r="L126">
        <v>1</v>
      </c>
      <c r="M126">
        <f t="shared" ca="1" si="43"/>
        <v>4</v>
      </c>
      <c r="N126">
        <f t="shared" ca="1" si="44"/>
        <v>0</v>
      </c>
      <c r="O126">
        <f t="shared" ca="1" si="45"/>
        <v>0</v>
      </c>
      <c r="P126" s="3">
        <f t="shared" ca="1" si="38"/>
        <v>0.13333333333333333</v>
      </c>
      <c r="Q126" s="3">
        <f t="shared" ca="1" si="39"/>
        <v>0</v>
      </c>
      <c r="R126" s="2">
        <f t="shared" ca="1" si="40"/>
        <v>0</v>
      </c>
      <c r="S126" s="3">
        <f t="shared" ca="1" si="46"/>
        <v>0</v>
      </c>
      <c r="T126" s="3">
        <f t="shared" ca="1" si="47"/>
        <v>0</v>
      </c>
      <c r="U126" s="9">
        <f t="shared" ca="1" si="41"/>
        <v>-23.253496664211539</v>
      </c>
      <c r="V126" s="8">
        <f t="shared" ca="1" si="48"/>
        <v>-19.931568569324174</v>
      </c>
      <c r="W126" s="8">
        <f t="shared" ca="1" si="48"/>
        <v>-19.931568569324174</v>
      </c>
      <c r="X126" s="7">
        <f t="shared" ca="1" si="42"/>
        <v>0</v>
      </c>
      <c r="Y126" s="8">
        <f t="shared" ca="1" si="49"/>
        <v>-23.253496664211539</v>
      </c>
    </row>
    <row r="127" spans="11:25" x14ac:dyDescent="0.25">
      <c r="K127">
        <f t="shared" si="52"/>
        <v>0.89999999999999991</v>
      </c>
      <c r="L127">
        <v>1</v>
      </c>
      <c r="M127">
        <f t="shared" ca="1" si="43"/>
        <v>4</v>
      </c>
      <c r="N127">
        <f t="shared" ca="1" si="44"/>
        <v>0</v>
      </c>
      <c r="O127">
        <f t="shared" ca="1" si="45"/>
        <v>0</v>
      </c>
      <c r="P127" s="3">
        <f t="shared" ca="1" si="38"/>
        <v>0.13333333333333333</v>
      </c>
      <c r="Q127" s="3">
        <f t="shared" ca="1" si="39"/>
        <v>0</v>
      </c>
      <c r="R127" s="2">
        <f t="shared" ca="1" si="40"/>
        <v>0</v>
      </c>
      <c r="S127" s="3">
        <f t="shared" ca="1" si="46"/>
        <v>0</v>
      </c>
      <c r="T127" s="3">
        <f t="shared" ca="1" si="47"/>
        <v>0</v>
      </c>
      <c r="U127" s="9">
        <f t="shared" ca="1" si="41"/>
        <v>-23.253496664211539</v>
      </c>
      <c r="V127" s="8">
        <f t="shared" ca="1" si="48"/>
        <v>-19.931568569324174</v>
      </c>
      <c r="W127" s="8">
        <f t="shared" ca="1" si="48"/>
        <v>-19.931568569324174</v>
      </c>
      <c r="X127" s="7">
        <f t="shared" ca="1" si="42"/>
        <v>0</v>
      </c>
      <c r="Y127" s="8">
        <f t="shared" ca="1" si="49"/>
        <v>-23.253496664211539</v>
      </c>
    </row>
    <row r="128" spans="11:25" x14ac:dyDescent="0.25">
      <c r="K128">
        <f t="shared" si="52"/>
        <v>0.99999999999999989</v>
      </c>
      <c r="L128">
        <v>1</v>
      </c>
      <c r="M128">
        <f t="shared" ca="1" si="43"/>
        <v>0</v>
      </c>
      <c r="N128">
        <f t="shared" ca="1" si="44"/>
        <v>0</v>
      </c>
      <c r="O128">
        <f t="shared" ca="1" si="45"/>
        <v>0</v>
      </c>
      <c r="P128" s="3">
        <f t="shared" ca="1" si="38"/>
        <v>0</v>
      </c>
      <c r="Q128" s="3">
        <f t="shared" ca="1" si="39"/>
        <v>0</v>
      </c>
      <c r="R128" s="2">
        <f t="shared" ca="1" si="40"/>
        <v>0</v>
      </c>
      <c r="S128" s="3">
        <f t="shared" ca="1" si="46"/>
        <v>0</v>
      </c>
      <c r="T128" s="3">
        <f t="shared" ca="1" si="47"/>
        <v>0</v>
      </c>
      <c r="U128" s="9">
        <f t="shared" ca="1" si="41"/>
        <v>-23.253496664211539</v>
      </c>
      <c r="V128" s="8">
        <f t="shared" ca="1" si="48"/>
        <v>-19.931568569324174</v>
      </c>
      <c r="W128" s="8">
        <f t="shared" ca="1" si="48"/>
        <v>-19.931568569324174</v>
      </c>
      <c r="X128" s="7">
        <f t="shared" ca="1" si="42"/>
        <v>0</v>
      </c>
      <c r="Y128" s="8">
        <f t="shared" ca="1" si="49"/>
        <v>-23.253496664211539</v>
      </c>
    </row>
    <row r="129" spans="12:18" x14ac:dyDescent="0.25">
      <c r="L129" s="2"/>
      <c r="M129" s="2"/>
      <c r="N129" s="2"/>
      <c r="O129" s="2"/>
      <c r="P129" s="2"/>
      <c r="Q129" s="2"/>
      <c r="R129" s="3"/>
    </row>
    <row r="130" spans="12:18" x14ac:dyDescent="0.25">
      <c r="L130" s="2"/>
      <c r="M130" s="2"/>
      <c r="N130" s="2"/>
      <c r="O130" s="2"/>
      <c r="P130" s="2"/>
      <c r="Q130" s="2"/>
      <c r="R130" s="3"/>
    </row>
    <row r="131" spans="12:18" x14ac:dyDescent="0.25">
      <c r="L131" s="2"/>
      <c r="M131" s="2"/>
      <c r="N131" s="2"/>
      <c r="O131" s="2"/>
      <c r="P131" s="2"/>
      <c r="Q131" s="2"/>
      <c r="R131" s="3"/>
    </row>
    <row r="132" spans="12:18" x14ac:dyDescent="0.25">
      <c r="L132" s="2"/>
      <c r="M132" s="2"/>
      <c r="N132" s="2"/>
      <c r="O132" s="2"/>
      <c r="P132" s="2"/>
      <c r="Q132" s="2"/>
      <c r="R132" s="3"/>
    </row>
    <row r="133" spans="12:18" x14ac:dyDescent="0.25">
      <c r="L133" s="2"/>
      <c r="M133" s="2"/>
      <c r="N133" s="2"/>
      <c r="O133" s="2"/>
      <c r="P133" s="2"/>
      <c r="Q133" s="2"/>
      <c r="R133" s="3"/>
    </row>
    <row r="134" spans="12:18" x14ac:dyDescent="0.25">
      <c r="L134" s="2"/>
      <c r="M134" s="2"/>
      <c r="N134" s="2"/>
      <c r="O134" s="2"/>
      <c r="P134" s="2"/>
      <c r="Q134" s="2"/>
      <c r="R134" s="3"/>
    </row>
    <row r="135" spans="12:18" x14ac:dyDescent="0.25">
      <c r="L135" s="2"/>
      <c r="M135" s="2"/>
      <c r="N135" s="2"/>
      <c r="O135" s="2"/>
      <c r="P135" s="2"/>
      <c r="Q135" s="2"/>
      <c r="R135" s="3"/>
    </row>
    <row r="136" spans="12:18" x14ac:dyDescent="0.25">
      <c r="L136" s="2"/>
      <c r="M136" s="2"/>
      <c r="N136" s="2"/>
      <c r="O136" s="2"/>
      <c r="P136" s="2"/>
      <c r="Q136" s="2"/>
      <c r="R136" s="3"/>
    </row>
    <row r="137" spans="12:18" x14ac:dyDescent="0.25">
      <c r="L137" s="2"/>
      <c r="M137" s="2"/>
      <c r="N137" s="2"/>
      <c r="O137" s="2"/>
      <c r="P137" s="2"/>
      <c r="Q137" s="2"/>
      <c r="R137" s="3"/>
    </row>
    <row r="138" spans="12:18" x14ac:dyDescent="0.25">
      <c r="L138" s="2"/>
      <c r="M138" s="2"/>
      <c r="N138" s="2"/>
      <c r="O138" s="2"/>
      <c r="P138" s="2"/>
      <c r="Q138" s="2"/>
      <c r="R138" s="3"/>
    </row>
    <row r="139" spans="12:18" x14ac:dyDescent="0.25">
      <c r="L139" s="2"/>
      <c r="M139" s="2"/>
      <c r="N139" s="2"/>
      <c r="O139" s="2"/>
      <c r="P139" s="2"/>
      <c r="Q139" s="2"/>
      <c r="R139" s="3"/>
    </row>
    <row r="140" spans="12:18" x14ac:dyDescent="0.25">
      <c r="L140" s="2"/>
      <c r="M140" s="2"/>
      <c r="N140" s="2"/>
      <c r="O140" s="2"/>
      <c r="P140" s="2"/>
      <c r="Q140" s="2"/>
      <c r="R140" s="3"/>
    </row>
    <row r="141" spans="12:18" x14ac:dyDescent="0.25">
      <c r="L141" s="2"/>
      <c r="M141" s="2"/>
      <c r="N141" s="2"/>
      <c r="O141" s="2"/>
      <c r="P141" s="2"/>
      <c r="Q141" s="2"/>
      <c r="R14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Q10" workbookViewId="0">
      <selection activeCell="T22" sqref="T22"/>
    </sheetView>
  </sheetViews>
  <sheetFormatPr defaultRowHeight="15" x14ac:dyDescent="0.25"/>
  <cols>
    <col min="10" max="10" width="12.28515625" customWidth="1"/>
    <col min="11" max="11" width="12" customWidth="1"/>
    <col min="12" max="12" width="12.7109375" customWidth="1"/>
    <col min="13" max="13" width="13.42578125" customWidth="1"/>
    <col min="14" max="14" width="10.5703125" customWidth="1"/>
    <col min="15" max="15" width="28.140625" bestFit="1" customWidth="1"/>
    <col min="16" max="16" width="11.42578125" bestFit="1" customWidth="1"/>
    <col min="17" max="17" width="20.5703125" customWidth="1"/>
    <col min="18" max="18" width="28.5703125" bestFit="1" customWidth="1"/>
    <col min="19" max="20" width="27.140625" bestFit="1" customWidth="1"/>
    <col min="21" max="21" width="20.140625" customWidth="1"/>
    <col min="22" max="23" width="17" bestFit="1" customWidth="1"/>
    <col min="24" max="24" width="19.85546875" bestFit="1" customWidth="1"/>
  </cols>
  <sheetData>
    <row r="1" spans="1:23" x14ac:dyDescent="0.25">
      <c r="A1" t="s">
        <v>2</v>
      </c>
      <c r="B1" t="s">
        <v>0</v>
      </c>
      <c r="C1" t="s">
        <v>3</v>
      </c>
      <c r="F1" t="s">
        <v>1</v>
      </c>
      <c r="G1" t="s">
        <v>5</v>
      </c>
    </row>
    <row r="2" spans="1:23" x14ac:dyDescent="0.25">
      <c r="A2">
        <v>1</v>
      </c>
      <c r="B2">
        <f ca="1">RAND()</f>
        <v>0.82850176537768594</v>
      </c>
      <c r="C2">
        <f ca="1">VLOOKUP(B2,$I$4:$K$14,1,1)</f>
        <v>0.79999999999999993</v>
      </c>
      <c r="F2">
        <f ca="1">RAND()</f>
        <v>0.50616612283968443</v>
      </c>
      <c r="G2">
        <f ca="1">VLOOKUP(F2,$R$4:$T$14,1,1)</f>
        <v>0.5</v>
      </c>
    </row>
    <row r="3" spans="1:23" x14ac:dyDescent="0.25">
      <c r="A3">
        <v>2</v>
      </c>
      <c r="B3">
        <f t="shared" ref="B3:B31" ca="1" si="0">RAND()</f>
        <v>2.7316144085831606E-4</v>
      </c>
      <c r="C3">
        <f t="shared" ref="C3:C31" ca="1" si="1">VLOOKUP(B3,$I$4:$K$14,1,1)</f>
        <v>0</v>
      </c>
      <c r="F3">
        <f t="shared" ref="F3:F31" ca="1" si="2">RAND()</f>
        <v>0.84273150382523643</v>
      </c>
      <c r="G3">
        <f t="shared" ref="G3:G31" ca="1" si="3">VLOOKUP(F3,$R$4:$T$14,1,1)</f>
        <v>0.79999999999999993</v>
      </c>
      <c r="I3" t="s">
        <v>4</v>
      </c>
      <c r="K3" t="s">
        <v>0</v>
      </c>
      <c r="L3" t="s">
        <v>7</v>
      </c>
      <c r="M3" t="s">
        <v>8</v>
      </c>
      <c r="R3" t="s">
        <v>4</v>
      </c>
      <c r="T3" t="s">
        <v>1</v>
      </c>
      <c r="U3" t="s">
        <v>9</v>
      </c>
      <c r="V3" t="s">
        <v>10</v>
      </c>
    </row>
    <row r="4" spans="1:23" x14ac:dyDescent="0.25">
      <c r="A4">
        <v>3</v>
      </c>
      <c r="B4">
        <f t="shared" ca="1" si="0"/>
        <v>0.61693220465470033</v>
      </c>
      <c r="C4">
        <f t="shared" ca="1" si="1"/>
        <v>0.6</v>
      </c>
      <c r="F4">
        <f t="shared" ca="1" si="2"/>
        <v>0.47786670893292138</v>
      </c>
      <c r="G4">
        <f t="shared" ca="1" si="3"/>
        <v>0.4</v>
      </c>
      <c r="I4" s="4">
        <v>0</v>
      </c>
      <c r="J4" s="4">
        <f ca="1">+J5</f>
        <v>2</v>
      </c>
      <c r="K4" s="4">
        <f ca="1">+K5</f>
        <v>2</v>
      </c>
      <c r="L4" s="5">
        <f ca="1">+K4/$K$15</f>
        <v>6.6666666666666666E-2</v>
      </c>
      <c r="R4">
        <v>0</v>
      </c>
      <c r="S4">
        <f ca="1">+S5</f>
        <v>3</v>
      </c>
      <c r="T4">
        <f ca="1">+T5</f>
        <v>3</v>
      </c>
      <c r="U4" s="5">
        <f ca="1">+T4/$K$15</f>
        <v>0.1</v>
      </c>
    </row>
    <row r="5" spans="1:23" x14ac:dyDescent="0.25">
      <c r="A5">
        <v>4</v>
      </c>
      <c r="B5">
        <f t="shared" ca="1" si="0"/>
        <v>0.39738001932117673</v>
      </c>
      <c r="C5">
        <f t="shared" ca="1" si="1"/>
        <v>0.30000000000000004</v>
      </c>
      <c r="F5">
        <f t="shared" ca="1" si="2"/>
        <v>0.49956151498043599</v>
      </c>
      <c r="G5">
        <f t="shared" ca="1" si="3"/>
        <v>0.4</v>
      </c>
      <c r="I5">
        <v>0.1</v>
      </c>
      <c r="J5">
        <f t="shared" ref="J5:J14" ca="1" si="4">COUNTIF($B$2:$B$31,"&lt;"&amp;I5)</f>
        <v>2</v>
      </c>
      <c r="K5">
        <f ca="1">+J5</f>
        <v>2</v>
      </c>
      <c r="L5" s="1">
        <f t="shared" ref="L5:L14" ca="1" si="5">+K5/$K$15</f>
        <v>6.6666666666666666E-2</v>
      </c>
      <c r="M5">
        <f ca="1">LOG(L5+0.00000001,2)</f>
        <v>-3.9068903792042784</v>
      </c>
      <c r="R5">
        <v>0.1</v>
      </c>
      <c r="S5">
        <f t="shared" ref="S5:S14" ca="1" si="6">COUNTIF($F$2:$F$31,"&lt;"&amp;R5)</f>
        <v>3</v>
      </c>
      <c r="T5">
        <f ca="1">+S5</f>
        <v>3</v>
      </c>
      <c r="U5" s="1">
        <f ca="1">+T5/$T$15</f>
        <v>0.1</v>
      </c>
      <c r="V5">
        <f ca="1">LOG(U5+0.00000001,2)</f>
        <v>-3.3219279506178654</v>
      </c>
    </row>
    <row r="6" spans="1:23" x14ac:dyDescent="0.25">
      <c r="A6">
        <v>5</v>
      </c>
      <c r="B6">
        <f t="shared" ca="1" si="0"/>
        <v>0.44385753711672171</v>
      </c>
      <c r="C6">
        <f t="shared" ca="1" si="1"/>
        <v>0.4</v>
      </c>
      <c r="F6">
        <f t="shared" ca="1" si="2"/>
        <v>0.91024193648816509</v>
      </c>
      <c r="G6">
        <f t="shared" ca="1" si="3"/>
        <v>0.89999999999999991</v>
      </c>
      <c r="I6">
        <f>+I5+0.1</f>
        <v>0.2</v>
      </c>
      <c r="J6">
        <f t="shared" ca="1" si="4"/>
        <v>8</v>
      </c>
      <c r="K6">
        <f ca="1">+J6-J5</f>
        <v>6</v>
      </c>
      <c r="L6" s="1">
        <f t="shared" ca="1" si="5"/>
        <v>0.2</v>
      </c>
      <c r="M6">
        <f t="shared" ref="M6:M14" ca="1" si="7">LOG(L6+0.00000001,2)</f>
        <v>-2.3219280227526125</v>
      </c>
      <c r="R6">
        <f>+R5+0.1</f>
        <v>0.2</v>
      </c>
      <c r="S6">
        <f t="shared" ca="1" si="6"/>
        <v>7</v>
      </c>
      <c r="T6">
        <f ca="1">+S6-S5</f>
        <v>4</v>
      </c>
      <c r="U6" s="1">
        <f t="shared" ref="U6:U14" ca="1" si="8">+T6/$T$15</f>
        <v>0.13333333333333333</v>
      </c>
      <c r="V6">
        <f t="shared" ref="V6:V14" ca="1" si="9">LOG(U6+0.00000001,2)</f>
        <v>-2.906890487406395</v>
      </c>
    </row>
    <row r="7" spans="1:23" x14ac:dyDescent="0.25">
      <c r="A7">
        <v>6</v>
      </c>
      <c r="B7">
        <f t="shared" ca="1" si="0"/>
        <v>0.75950829714529999</v>
      </c>
      <c r="C7">
        <f t="shared" ca="1" si="1"/>
        <v>0.7</v>
      </c>
      <c r="F7">
        <f t="shared" ca="1" si="2"/>
        <v>0.7155267619693646</v>
      </c>
      <c r="G7">
        <f t="shared" ca="1" si="3"/>
        <v>0.7</v>
      </c>
      <c r="I7">
        <f t="shared" ref="I7:I14" si="10">+I6+0.1</f>
        <v>0.30000000000000004</v>
      </c>
      <c r="J7">
        <f t="shared" ca="1" si="4"/>
        <v>13</v>
      </c>
      <c r="K7">
        <f t="shared" ref="K7:K14" ca="1" si="11">+J7-J6</f>
        <v>5</v>
      </c>
      <c r="L7" s="1">
        <f t="shared" ca="1" si="5"/>
        <v>0.16666666666666666</v>
      </c>
      <c r="M7">
        <f t="shared" ca="1" si="7"/>
        <v>-2.5849624141594565</v>
      </c>
      <c r="R7">
        <f t="shared" ref="R7:R14" si="12">+R6+0.1</f>
        <v>0.30000000000000004</v>
      </c>
      <c r="S7">
        <f t="shared" ca="1" si="6"/>
        <v>8</v>
      </c>
      <c r="T7">
        <f t="shared" ref="T7:T14" ca="1" si="13">+S7-S6</f>
        <v>1</v>
      </c>
      <c r="U7" s="1">
        <f t="shared" ca="1" si="8"/>
        <v>3.3333333333333333E-2</v>
      </c>
      <c r="V7">
        <f t="shared" ca="1" si="9"/>
        <v>-4.906890162800071</v>
      </c>
    </row>
    <row r="8" spans="1:23" x14ac:dyDescent="0.25">
      <c r="A8">
        <v>7</v>
      </c>
      <c r="B8">
        <f t="shared" ca="1" si="0"/>
        <v>0.21253749809983724</v>
      </c>
      <c r="C8">
        <f t="shared" ca="1" si="1"/>
        <v>0.2</v>
      </c>
      <c r="F8">
        <f t="shared" ca="1" si="2"/>
        <v>6.1223296521135673E-3</v>
      </c>
      <c r="G8">
        <f t="shared" ca="1" si="3"/>
        <v>0</v>
      </c>
      <c r="I8">
        <f t="shared" si="10"/>
        <v>0.4</v>
      </c>
      <c r="J8">
        <f t="shared" ca="1" si="4"/>
        <v>16</v>
      </c>
      <c r="K8">
        <f t="shared" ca="1" si="11"/>
        <v>3</v>
      </c>
      <c r="L8" s="1">
        <f t="shared" ca="1" si="5"/>
        <v>0.1</v>
      </c>
      <c r="M8">
        <f t="shared" ca="1" si="7"/>
        <v>-3.3219279506178654</v>
      </c>
      <c r="R8">
        <f t="shared" si="12"/>
        <v>0.4</v>
      </c>
      <c r="S8">
        <f t="shared" ca="1" si="6"/>
        <v>10</v>
      </c>
      <c r="T8">
        <f t="shared" ca="1" si="13"/>
        <v>2</v>
      </c>
      <c r="U8" s="1">
        <f t="shared" ca="1" si="8"/>
        <v>6.6666666666666666E-2</v>
      </c>
      <c r="V8">
        <f t="shared" ca="1" si="9"/>
        <v>-3.9068903792042784</v>
      </c>
    </row>
    <row r="9" spans="1:23" x14ac:dyDescent="0.25">
      <c r="A9">
        <v>8</v>
      </c>
      <c r="B9">
        <f t="shared" ca="1" si="0"/>
        <v>0.28466984638955517</v>
      </c>
      <c r="C9">
        <f t="shared" ca="1" si="1"/>
        <v>0.2</v>
      </c>
      <c r="F9">
        <f t="shared" ca="1" si="2"/>
        <v>0.98643029959656547</v>
      </c>
      <c r="G9">
        <f t="shared" ca="1" si="3"/>
        <v>0.89999999999999991</v>
      </c>
      <c r="I9">
        <f t="shared" si="10"/>
        <v>0.5</v>
      </c>
      <c r="J9">
        <f t="shared" ca="1" si="4"/>
        <v>20</v>
      </c>
      <c r="K9">
        <f t="shared" ca="1" si="11"/>
        <v>4</v>
      </c>
      <c r="L9" s="1">
        <f t="shared" ca="1" si="5"/>
        <v>0.13333333333333333</v>
      </c>
      <c r="M9">
        <f t="shared" ca="1" si="7"/>
        <v>-2.906890487406395</v>
      </c>
      <c r="R9">
        <f t="shared" si="12"/>
        <v>0.5</v>
      </c>
      <c r="S9">
        <f t="shared" ca="1" si="6"/>
        <v>14</v>
      </c>
      <c r="T9">
        <f t="shared" ca="1" si="13"/>
        <v>4</v>
      </c>
      <c r="U9" s="1">
        <f t="shared" ca="1" si="8"/>
        <v>0.13333333333333333</v>
      </c>
      <c r="V9">
        <f t="shared" ca="1" si="9"/>
        <v>-2.906890487406395</v>
      </c>
    </row>
    <row r="10" spans="1:23" x14ac:dyDescent="0.25">
      <c r="A10">
        <v>9</v>
      </c>
      <c r="B10">
        <f t="shared" ca="1" si="0"/>
        <v>2.6182746273279767E-2</v>
      </c>
      <c r="C10">
        <f t="shared" ca="1" si="1"/>
        <v>0</v>
      </c>
      <c r="F10">
        <f t="shared" ca="1" si="2"/>
        <v>0.60375665033316683</v>
      </c>
      <c r="G10">
        <f t="shared" ca="1" si="3"/>
        <v>0.6</v>
      </c>
      <c r="I10">
        <f t="shared" si="10"/>
        <v>0.6</v>
      </c>
      <c r="J10">
        <f t="shared" ca="1" si="4"/>
        <v>23</v>
      </c>
      <c r="K10">
        <f t="shared" ca="1" si="11"/>
        <v>3</v>
      </c>
      <c r="L10" s="1">
        <f t="shared" ca="1" si="5"/>
        <v>0.1</v>
      </c>
      <c r="M10">
        <f t="shared" ca="1" si="7"/>
        <v>-3.3219279506178654</v>
      </c>
      <c r="R10">
        <f t="shared" si="12"/>
        <v>0.6</v>
      </c>
      <c r="S10">
        <f t="shared" ca="1" si="6"/>
        <v>16</v>
      </c>
      <c r="T10">
        <f t="shared" ca="1" si="13"/>
        <v>2</v>
      </c>
      <c r="U10" s="1">
        <f t="shared" ca="1" si="8"/>
        <v>6.6666666666666666E-2</v>
      </c>
      <c r="V10">
        <f t="shared" ca="1" si="9"/>
        <v>-3.9068903792042784</v>
      </c>
    </row>
    <row r="11" spans="1:23" x14ac:dyDescent="0.25">
      <c r="A11">
        <v>10</v>
      </c>
      <c r="B11">
        <f t="shared" ca="1" si="0"/>
        <v>0.50964271986574672</v>
      </c>
      <c r="C11">
        <f t="shared" ca="1" si="1"/>
        <v>0.5</v>
      </c>
      <c r="F11">
        <f t="shared" ca="1" si="2"/>
        <v>0.11176444354707582</v>
      </c>
      <c r="G11">
        <f t="shared" ca="1" si="3"/>
        <v>0.1</v>
      </c>
      <c r="I11">
        <f t="shared" si="10"/>
        <v>0.7</v>
      </c>
      <c r="J11">
        <f t="shared" ca="1" si="4"/>
        <v>25</v>
      </c>
      <c r="K11">
        <f t="shared" ca="1" si="11"/>
        <v>2</v>
      </c>
      <c r="L11" s="1">
        <f t="shared" ca="1" si="5"/>
        <v>6.6666666666666666E-2</v>
      </c>
      <c r="M11">
        <f t="shared" ca="1" si="7"/>
        <v>-3.9068903792042784</v>
      </c>
      <c r="R11">
        <f t="shared" si="12"/>
        <v>0.7</v>
      </c>
      <c r="S11">
        <f t="shared" ca="1" si="6"/>
        <v>20</v>
      </c>
      <c r="T11">
        <f t="shared" ca="1" si="13"/>
        <v>4</v>
      </c>
      <c r="U11" s="1">
        <f t="shared" ca="1" si="8"/>
        <v>0.13333333333333333</v>
      </c>
      <c r="V11">
        <f t="shared" ca="1" si="9"/>
        <v>-2.906890487406395</v>
      </c>
    </row>
    <row r="12" spans="1:23" x14ac:dyDescent="0.25">
      <c r="A12">
        <v>11</v>
      </c>
      <c r="B12">
        <f t="shared" ca="1" si="0"/>
        <v>0.13867727617552783</v>
      </c>
      <c r="C12">
        <f t="shared" ca="1" si="1"/>
        <v>0.1</v>
      </c>
      <c r="F12">
        <f t="shared" ca="1" si="2"/>
        <v>0.55576465575502376</v>
      </c>
      <c r="G12">
        <f t="shared" ca="1" si="3"/>
        <v>0.5</v>
      </c>
      <c r="I12">
        <f t="shared" si="10"/>
        <v>0.79999999999999993</v>
      </c>
      <c r="J12">
        <f t="shared" ca="1" si="4"/>
        <v>27</v>
      </c>
      <c r="K12">
        <f t="shared" ca="1" si="11"/>
        <v>2</v>
      </c>
      <c r="L12" s="1">
        <f t="shared" ca="1" si="5"/>
        <v>6.6666666666666666E-2</v>
      </c>
      <c r="M12">
        <f t="shared" ca="1" si="7"/>
        <v>-3.9068903792042784</v>
      </c>
      <c r="R12">
        <f t="shared" si="12"/>
        <v>0.79999999999999993</v>
      </c>
      <c r="S12">
        <f t="shared" ca="1" si="6"/>
        <v>24</v>
      </c>
      <c r="T12">
        <f t="shared" ca="1" si="13"/>
        <v>4</v>
      </c>
      <c r="U12" s="1">
        <f t="shared" ca="1" si="8"/>
        <v>0.13333333333333333</v>
      </c>
      <c r="V12">
        <f t="shared" ca="1" si="9"/>
        <v>-2.906890487406395</v>
      </c>
    </row>
    <row r="13" spans="1:23" x14ac:dyDescent="0.25">
      <c r="A13">
        <v>12</v>
      </c>
      <c r="B13">
        <f t="shared" ca="1" si="0"/>
        <v>0.19299917837369351</v>
      </c>
      <c r="C13">
        <f t="shared" ca="1" si="1"/>
        <v>0.1</v>
      </c>
      <c r="F13">
        <f t="shared" ca="1" si="2"/>
        <v>0.24168790746130808</v>
      </c>
      <c r="G13">
        <f t="shared" ca="1" si="3"/>
        <v>0.2</v>
      </c>
      <c r="I13">
        <f t="shared" si="10"/>
        <v>0.89999999999999991</v>
      </c>
      <c r="J13">
        <f t="shared" ca="1" si="4"/>
        <v>28</v>
      </c>
      <c r="K13">
        <f t="shared" ca="1" si="11"/>
        <v>1</v>
      </c>
      <c r="L13" s="1">
        <f t="shared" ca="1" si="5"/>
        <v>3.3333333333333333E-2</v>
      </c>
      <c r="M13">
        <f t="shared" ca="1" si="7"/>
        <v>-4.906890162800071</v>
      </c>
      <c r="R13">
        <f t="shared" si="12"/>
        <v>0.89999999999999991</v>
      </c>
      <c r="S13">
        <f t="shared" ca="1" si="6"/>
        <v>26</v>
      </c>
      <c r="T13">
        <f t="shared" ca="1" si="13"/>
        <v>2</v>
      </c>
      <c r="U13" s="1">
        <f t="shared" ca="1" si="8"/>
        <v>6.6666666666666666E-2</v>
      </c>
      <c r="V13">
        <f t="shared" ca="1" si="9"/>
        <v>-3.9068903792042784</v>
      </c>
    </row>
    <row r="14" spans="1:23" x14ac:dyDescent="0.25">
      <c r="A14">
        <v>13</v>
      </c>
      <c r="B14">
        <f t="shared" ca="1" si="0"/>
        <v>0.13763042243951051</v>
      </c>
      <c r="C14">
        <f t="shared" ca="1" si="1"/>
        <v>0.1</v>
      </c>
      <c r="F14">
        <f t="shared" ca="1" si="2"/>
        <v>3.847973202492061E-2</v>
      </c>
      <c r="G14">
        <f t="shared" ca="1" si="3"/>
        <v>0</v>
      </c>
      <c r="I14">
        <f t="shared" si="10"/>
        <v>0.99999999999999989</v>
      </c>
      <c r="J14">
        <f t="shared" ca="1" si="4"/>
        <v>30</v>
      </c>
      <c r="K14">
        <f t="shared" ca="1" si="11"/>
        <v>2</v>
      </c>
      <c r="L14" s="1">
        <f t="shared" ca="1" si="5"/>
        <v>6.6666666666666666E-2</v>
      </c>
      <c r="M14">
        <f t="shared" ca="1" si="7"/>
        <v>-3.9068903792042784</v>
      </c>
      <c r="R14">
        <f t="shared" si="12"/>
        <v>0.99999999999999989</v>
      </c>
      <c r="S14">
        <f t="shared" ca="1" si="6"/>
        <v>30</v>
      </c>
      <c r="T14">
        <f t="shared" ca="1" si="13"/>
        <v>4</v>
      </c>
      <c r="U14" s="1">
        <f t="shared" ca="1" si="8"/>
        <v>0.13333333333333333</v>
      </c>
      <c r="V14">
        <f t="shared" ca="1" si="9"/>
        <v>-2.906890487406395</v>
      </c>
    </row>
    <row r="15" spans="1:23" x14ac:dyDescent="0.25">
      <c r="A15">
        <v>14</v>
      </c>
      <c r="B15">
        <f t="shared" ca="1" si="0"/>
        <v>0.32557454088822801</v>
      </c>
      <c r="C15">
        <f t="shared" ca="1" si="1"/>
        <v>0.30000000000000004</v>
      </c>
      <c r="F15">
        <f t="shared" ca="1" si="2"/>
        <v>0.36365757041624824</v>
      </c>
      <c r="G15">
        <f t="shared" ca="1" si="3"/>
        <v>0.30000000000000004</v>
      </c>
      <c r="K15">
        <f ca="1">SUM(K5:K14)</f>
        <v>30</v>
      </c>
      <c r="L15" s="6">
        <f ca="1">SUM(L5:L14)</f>
        <v>0.99999999999999989</v>
      </c>
      <c r="T15">
        <f ca="1">SUM(T5:T14)</f>
        <v>30</v>
      </c>
      <c r="U15" s="6">
        <f ca="1">SUM(U5:U14)</f>
        <v>0.99999999999999989</v>
      </c>
    </row>
    <row r="16" spans="1:23" x14ac:dyDescent="0.25">
      <c r="A16">
        <v>15</v>
      </c>
      <c r="B16">
        <f t="shared" ca="1" si="0"/>
        <v>0.10544832866452691</v>
      </c>
      <c r="C16">
        <f t="shared" ca="1" si="1"/>
        <v>0.1</v>
      </c>
      <c r="F16">
        <f t="shared" ca="1" si="2"/>
        <v>0.72170490781058894</v>
      </c>
      <c r="G16">
        <f t="shared" ca="1" si="3"/>
        <v>0.7</v>
      </c>
      <c r="L16" t="s">
        <v>6</v>
      </c>
      <c r="M16" s="8">
        <f ca="1">-SUMPRODUCT(L5:L14,M5:M14)</f>
        <v>3.1525841019026677</v>
      </c>
      <c r="N16" t="s">
        <v>19</v>
      </c>
      <c r="U16" t="s">
        <v>11</v>
      </c>
      <c r="V16" s="8">
        <f ca="1">-SUMPRODUCT(U5:U14,V5:V14)</f>
        <v>3.2150608679335746</v>
      </c>
      <c r="W16" t="s">
        <v>19</v>
      </c>
    </row>
    <row r="17" spans="1:25" x14ac:dyDescent="0.25">
      <c r="A17">
        <v>16</v>
      </c>
      <c r="B17">
        <f t="shared" ca="1" si="0"/>
        <v>0.71149627690764528</v>
      </c>
      <c r="C17">
        <f t="shared" ca="1" si="1"/>
        <v>0.7</v>
      </c>
      <c r="F17">
        <f t="shared" ca="1" si="2"/>
        <v>0.46084447672110651</v>
      </c>
      <c r="G17">
        <f t="shared" ca="1" si="3"/>
        <v>0.4</v>
      </c>
    </row>
    <row r="18" spans="1:25" x14ac:dyDescent="0.25">
      <c r="A18">
        <v>17</v>
      </c>
      <c r="B18">
        <f t="shared" ca="1" si="0"/>
        <v>0.57240145930751507</v>
      </c>
      <c r="C18">
        <f t="shared" ca="1" si="1"/>
        <v>0.5</v>
      </c>
      <c r="F18">
        <f t="shared" ca="1" si="2"/>
        <v>0.92482120894585473</v>
      </c>
      <c r="G18">
        <f t="shared" ca="1" si="3"/>
        <v>0.89999999999999991</v>
      </c>
    </row>
    <row r="19" spans="1:25" x14ac:dyDescent="0.25">
      <c r="A19">
        <v>18</v>
      </c>
      <c r="B19">
        <f t="shared" ca="1" si="0"/>
        <v>0.40316971893026399</v>
      </c>
      <c r="C19">
        <f t="shared" ca="1" si="1"/>
        <v>0.4</v>
      </c>
      <c r="F19">
        <f t="shared" ca="1" si="2"/>
        <v>0.17823632886646323</v>
      </c>
      <c r="G19">
        <f t="shared" ca="1" si="3"/>
        <v>0.1</v>
      </c>
      <c r="J19" t="s">
        <v>12</v>
      </c>
      <c r="Q19" s="3"/>
      <c r="V19" s="14" t="s">
        <v>38</v>
      </c>
    </row>
    <row r="20" spans="1:25" x14ac:dyDescent="0.25">
      <c r="A20">
        <v>19</v>
      </c>
      <c r="B20">
        <f t="shared" ca="1" si="0"/>
        <v>0.45323912866907012</v>
      </c>
      <c r="C20">
        <f t="shared" ca="1" si="1"/>
        <v>0.4</v>
      </c>
      <c r="F20">
        <f t="shared" ca="1" si="2"/>
        <v>0.87771450914742843</v>
      </c>
      <c r="G20">
        <f t="shared" ca="1" si="3"/>
        <v>0.79999999999999993</v>
      </c>
      <c r="Q20" t="s">
        <v>42</v>
      </c>
      <c r="R20" s="10" t="s">
        <v>20</v>
      </c>
      <c r="S20" s="11"/>
      <c r="T20" s="12">
        <f ca="1">-SUMPRODUCT(R29:R128,U29:U128)</f>
        <v>3.9557388448132671</v>
      </c>
      <c r="U20" s="11" t="s">
        <v>19</v>
      </c>
    </row>
    <row r="21" spans="1:25" x14ac:dyDescent="0.25">
      <c r="A21">
        <v>20</v>
      </c>
      <c r="B21">
        <f t="shared" ca="1" si="0"/>
        <v>0.24506486302401376</v>
      </c>
      <c r="C21">
        <f t="shared" ca="1" si="1"/>
        <v>0.2</v>
      </c>
      <c r="F21">
        <f t="shared" ca="1" si="2"/>
        <v>0.78228040216513373</v>
      </c>
      <c r="G21">
        <f t="shared" ca="1" si="3"/>
        <v>0.7</v>
      </c>
      <c r="L21" s="2"/>
      <c r="M21" s="2"/>
      <c r="N21" s="2"/>
      <c r="O21" s="2"/>
      <c r="P21" s="2"/>
      <c r="Q21" s="2" t="s">
        <v>43</v>
      </c>
      <c r="R21" s="11" t="s">
        <v>36</v>
      </c>
      <c r="S21" s="11"/>
      <c r="T21" s="12">
        <f ca="1">-SUMPRODUCT(R29:R128,V29:V128)</f>
        <v>1.3000081030362372</v>
      </c>
      <c r="U21" s="11" t="s">
        <v>19</v>
      </c>
      <c r="V21" s="13">
        <f ca="1">+T21/M16</f>
        <v>0.41236270342531006</v>
      </c>
      <c r="W21" t="s">
        <v>40</v>
      </c>
    </row>
    <row r="22" spans="1:25" x14ac:dyDescent="0.25">
      <c r="A22">
        <v>21</v>
      </c>
      <c r="B22">
        <f t="shared" ca="1" si="0"/>
        <v>0.59213216135199986</v>
      </c>
      <c r="C22">
        <f t="shared" ca="1" si="1"/>
        <v>0.5</v>
      </c>
      <c r="F22">
        <f t="shared" ca="1" si="2"/>
        <v>0.16904087914615773</v>
      </c>
      <c r="G22">
        <f t="shared" ca="1" si="3"/>
        <v>0.1</v>
      </c>
      <c r="J22" s="15" t="s">
        <v>45</v>
      </c>
      <c r="K22" s="26">
        <f ca="1">CORREL(B2:B31,F2:F31)</f>
        <v>3.2112582631394611E-2</v>
      </c>
      <c r="Q22" s="2" t="s">
        <v>43</v>
      </c>
      <c r="R22" s="11" t="s">
        <v>21</v>
      </c>
      <c r="S22" s="11"/>
      <c r="T22" s="12">
        <f ca="1">-SUMPRODUCT(R29:R128,W29:W128)</f>
        <v>1.3574175462541247</v>
      </c>
      <c r="U22" s="11" t="s">
        <v>19</v>
      </c>
      <c r="V22" s="13">
        <f ca="1">+T22/V16</f>
        <v>0.42220586235015251</v>
      </c>
      <c r="W22" t="s">
        <v>41</v>
      </c>
    </row>
    <row r="23" spans="1:25" x14ac:dyDescent="0.25">
      <c r="A23">
        <v>22</v>
      </c>
      <c r="B23">
        <f t="shared" ca="1" si="0"/>
        <v>0.61011224424743604</v>
      </c>
      <c r="C23">
        <f t="shared" ca="1" si="1"/>
        <v>0.6</v>
      </c>
      <c r="F23">
        <f t="shared" ca="1" si="2"/>
        <v>0.66355983212658198</v>
      </c>
      <c r="G23">
        <f t="shared" ca="1" si="3"/>
        <v>0.6</v>
      </c>
      <c r="Q23" s="2" t="s">
        <v>18</v>
      </c>
      <c r="R23" s="11" t="s">
        <v>44</v>
      </c>
      <c r="S23" s="11"/>
      <c r="T23" s="12">
        <f ca="1">SUMPRODUCT(R29:R128,Y29:Y128)</f>
        <v>1.2982180692153971</v>
      </c>
      <c r="U23" s="11" t="s">
        <v>19</v>
      </c>
      <c r="V23" s="13">
        <f ca="1">+T23/T20</f>
        <v>0.32818599006292087</v>
      </c>
      <c r="W23" t="s">
        <v>39</v>
      </c>
    </row>
    <row r="24" spans="1:25" x14ac:dyDescent="0.25">
      <c r="A24">
        <v>23</v>
      </c>
      <c r="B24">
        <f t="shared" ca="1" si="0"/>
        <v>0.31463363215778839</v>
      </c>
      <c r="C24">
        <f t="shared" ca="1" si="1"/>
        <v>0.30000000000000004</v>
      </c>
      <c r="F24">
        <f t="shared" ca="1" si="2"/>
        <v>0.65364908482855322</v>
      </c>
      <c r="G24">
        <f t="shared" ca="1" si="3"/>
        <v>0.6</v>
      </c>
      <c r="Q24" s="15" t="s">
        <v>48</v>
      </c>
      <c r="R24" s="24" t="s">
        <v>49</v>
      </c>
      <c r="S24" s="24"/>
      <c r="T24" s="25">
        <f ca="1">+V16-T22</f>
        <v>1.8576433216794499</v>
      </c>
      <c r="U24" s="24" t="s">
        <v>19</v>
      </c>
      <c r="V24" s="27">
        <f ca="1">+T24/V16</f>
        <v>0.57779413764984744</v>
      </c>
      <c r="W24" s="15" t="s">
        <v>50</v>
      </c>
    </row>
    <row r="25" spans="1:25" x14ac:dyDescent="0.25">
      <c r="A25">
        <v>24</v>
      </c>
      <c r="B25">
        <f t="shared" ca="1" si="0"/>
        <v>0.48738918550972221</v>
      </c>
      <c r="C25">
        <f t="shared" ca="1" si="1"/>
        <v>0.4</v>
      </c>
      <c r="F25">
        <f t="shared" ca="1" si="2"/>
        <v>0.44229028883928734</v>
      </c>
      <c r="G25">
        <f t="shared" ca="1" si="3"/>
        <v>0.4</v>
      </c>
    </row>
    <row r="26" spans="1:25" x14ac:dyDescent="0.25">
      <c r="A26">
        <v>25</v>
      </c>
      <c r="B26">
        <f t="shared" ca="1" si="0"/>
        <v>0.28230829353301035</v>
      </c>
      <c r="C26">
        <f t="shared" ca="1" si="1"/>
        <v>0.2</v>
      </c>
      <c r="F26">
        <f t="shared" ca="1" si="2"/>
        <v>0.76725140875801157</v>
      </c>
      <c r="G26">
        <f t="shared" ca="1" si="3"/>
        <v>0.7</v>
      </c>
    </row>
    <row r="27" spans="1:25" x14ac:dyDescent="0.25">
      <c r="A27">
        <v>26</v>
      </c>
      <c r="B27">
        <f t="shared" ca="1" si="0"/>
        <v>0.11340889000968535</v>
      </c>
      <c r="C27">
        <f t="shared" ca="1" si="1"/>
        <v>0.1</v>
      </c>
      <c r="F27">
        <f t="shared" ca="1" si="2"/>
        <v>0.3619147879185044</v>
      </c>
      <c r="G27">
        <f t="shared" ca="1" si="3"/>
        <v>0.30000000000000004</v>
      </c>
      <c r="P27" t="s">
        <v>25</v>
      </c>
      <c r="Q27" t="s">
        <v>26</v>
      </c>
      <c r="R27" t="s">
        <v>29</v>
      </c>
      <c r="S27" t="s">
        <v>31</v>
      </c>
      <c r="T27" t="s">
        <v>33</v>
      </c>
    </row>
    <row r="28" spans="1:25" x14ac:dyDescent="0.25">
      <c r="A28">
        <v>27</v>
      </c>
      <c r="B28">
        <f t="shared" ca="1" si="0"/>
        <v>0.27686713010714892</v>
      </c>
      <c r="C28">
        <f t="shared" ca="1" si="1"/>
        <v>0.2</v>
      </c>
      <c r="F28">
        <f t="shared" ca="1" si="2"/>
        <v>0.68886042968519268</v>
      </c>
      <c r="G28">
        <f t="shared" ca="1" si="3"/>
        <v>0.6</v>
      </c>
      <c r="K28" t="s">
        <v>13</v>
      </c>
      <c r="L28" s="2" t="s">
        <v>14</v>
      </c>
      <c r="M28" s="2" t="s">
        <v>15</v>
      </c>
      <c r="N28" s="2" t="s">
        <v>16</v>
      </c>
      <c r="O28" s="2" t="s">
        <v>30</v>
      </c>
      <c r="P28" s="3" t="s">
        <v>27</v>
      </c>
      <c r="Q28" s="3" t="s">
        <v>28</v>
      </c>
      <c r="R28" s="2" t="s">
        <v>35</v>
      </c>
      <c r="S28" s="2" t="s">
        <v>32</v>
      </c>
      <c r="T28" s="2" t="s">
        <v>34</v>
      </c>
      <c r="U28" s="2" t="s">
        <v>22</v>
      </c>
      <c r="V28" t="s">
        <v>37</v>
      </c>
      <c r="W28" t="s">
        <v>17</v>
      </c>
      <c r="X28" s="3" t="s">
        <v>23</v>
      </c>
      <c r="Y28" s="3" t="s">
        <v>24</v>
      </c>
    </row>
    <row r="29" spans="1:25" x14ac:dyDescent="0.25">
      <c r="A29">
        <v>28</v>
      </c>
      <c r="B29">
        <f t="shared" ca="1" si="0"/>
        <v>0.90709779196759588</v>
      </c>
      <c r="C29">
        <f t="shared" ca="1" si="1"/>
        <v>0.89999999999999991</v>
      </c>
      <c r="F29">
        <f t="shared" ca="1" si="2"/>
        <v>0.99700940004918126</v>
      </c>
      <c r="G29">
        <f t="shared" ca="1" si="3"/>
        <v>0.89999999999999991</v>
      </c>
      <c r="K29">
        <v>0.1</v>
      </c>
      <c r="L29">
        <v>0.1</v>
      </c>
      <c r="M29">
        <f ca="1">COUNTIF($C$2:$C$31,K29)</f>
        <v>6</v>
      </c>
      <c r="N29">
        <f ca="1">COUNTIF($G$2:$G$31,L29)</f>
        <v>4</v>
      </c>
      <c r="O29">
        <f ca="1">COUNTIFS($C$2:$C$31,K29,$G$2:$G$31,L29)</f>
        <v>1</v>
      </c>
      <c r="P29" s="3">
        <f t="shared" ref="P29:P60" ca="1" si="14">+M29/$K$15</f>
        <v>0.2</v>
      </c>
      <c r="Q29" s="3">
        <f t="shared" ref="Q29:Q60" ca="1" si="15">+N29/$K$15</f>
        <v>0.13333333333333333</v>
      </c>
      <c r="R29" s="2">
        <f t="shared" ref="R29:R60" ca="1" si="16">+O29/$K$15</f>
        <v>3.3333333333333333E-2</v>
      </c>
      <c r="S29" s="3">
        <f ca="1">R29/(Q29+0.000001)</f>
        <v>0.24999812501406241</v>
      </c>
      <c r="T29" s="3">
        <f ca="1">+R29/(P29+0.000001)</f>
        <v>0.16666583333749996</v>
      </c>
      <c r="U29" s="9">
        <f t="shared" ref="U29:U60" ca="1" si="17">LOG(R29+0.0000001,2)</f>
        <v>-4.9068862675298881</v>
      </c>
      <c r="V29" s="8">
        <f ca="1">+LOG(S29+0.000001,2)</f>
        <v>-2.0000050493603285</v>
      </c>
      <c r="W29" s="8">
        <f ca="1">+LOG(T29+0.000001,2)</f>
        <v>-2.5849610579907698</v>
      </c>
      <c r="X29" s="7">
        <f t="shared" ref="X29:X60" ca="1" si="18">+R29/((P29*Q29)+0.000001)</f>
        <v>1.2499531267577464</v>
      </c>
      <c r="Y29" s="8">
        <f ca="1">+LOG(X29+0.0000001,2)</f>
        <v>0.32187411025762519</v>
      </c>
    </row>
    <row r="30" spans="1:25" x14ac:dyDescent="0.25">
      <c r="A30">
        <v>29</v>
      </c>
      <c r="B30">
        <f t="shared" ca="1" si="0"/>
        <v>0.18882134894171898</v>
      </c>
      <c r="C30">
        <f t="shared" ca="1" si="1"/>
        <v>0.1</v>
      </c>
      <c r="F30">
        <f t="shared" ca="1" si="2"/>
        <v>0.16642529671950401</v>
      </c>
      <c r="G30">
        <f t="shared" ca="1" si="3"/>
        <v>0.1</v>
      </c>
      <c r="K30">
        <f>+K29+0.1</f>
        <v>0.2</v>
      </c>
      <c r="L30">
        <v>0.1</v>
      </c>
      <c r="M30">
        <f t="shared" ref="M30:M93" ca="1" si="19">COUNTIF($C$2:$C$31,K30)</f>
        <v>5</v>
      </c>
      <c r="N30">
        <f t="shared" ref="N30:N93" ca="1" si="20">COUNTIF($G$2:$G$31,L30)</f>
        <v>4</v>
      </c>
      <c r="O30">
        <f t="shared" ref="O30:O93" ca="1" si="21">COUNTIFS($C$2:$C$31,K30,$G$2:$G$31,L30)</f>
        <v>0</v>
      </c>
      <c r="P30" s="3">
        <f t="shared" ca="1" si="14"/>
        <v>0.16666666666666666</v>
      </c>
      <c r="Q30" s="3">
        <f t="shared" ca="1" si="15"/>
        <v>0.13333333333333333</v>
      </c>
      <c r="R30" s="2">
        <f t="shared" ca="1" si="16"/>
        <v>0</v>
      </c>
      <c r="S30" s="3">
        <f t="shared" ref="S30:S93" ca="1" si="22">R30/(Q30+0.000001)</f>
        <v>0</v>
      </c>
      <c r="T30" s="3">
        <f t="shared" ref="T30:T93" ca="1" si="23">+R30/(P30+0.000001)</f>
        <v>0</v>
      </c>
      <c r="U30" s="9">
        <f t="shared" ca="1" si="17"/>
        <v>-23.253496664211539</v>
      </c>
      <c r="V30" s="8">
        <f t="shared" ref="V30:V93" ca="1" si="24">+LOG(S30+0.000001,2)</f>
        <v>-19.931568569324174</v>
      </c>
      <c r="W30" s="8">
        <f t="shared" ref="W30:W93" ca="1" si="25">+LOG(T30+0.000001,2)</f>
        <v>-19.931568569324174</v>
      </c>
      <c r="X30" s="7">
        <f t="shared" ca="1" si="18"/>
        <v>0</v>
      </c>
      <c r="Y30" s="8">
        <f t="shared" ref="Y30:Y93" ca="1" si="26">+LOG(X30+0.0000001,2)</f>
        <v>-23.253496664211539</v>
      </c>
    </row>
    <row r="31" spans="1:25" x14ac:dyDescent="0.25">
      <c r="A31">
        <v>30</v>
      </c>
      <c r="B31">
        <f t="shared" ca="1" si="0"/>
        <v>0.95563608144654344</v>
      </c>
      <c r="C31">
        <f t="shared" ca="1" si="1"/>
        <v>0.89999999999999991</v>
      </c>
      <c r="F31">
        <f t="shared" ca="1" si="2"/>
        <v>7.3450751135762937E-2</v>
      </c>
      <c r="G31">
        <f t="shared" ca="1" si="3"/>
        <v>0</v>
      </c>
      <c r="K31">
        <f t="shared" ref="K31:K38" si="27">+K30+0.1</f>
        <v>0.30000000000000004</v>
      </c>
      <c r="L31">
        <v>0.1</v>
      </c>
      <c r="M31">
        <f t="shared" ca="1" si="19"/>
        <v>3</v>
      </c>
      <c r="N31">
        <f t="shared" ca="1" si="20"/>
        <v>4</v>
      </c>
      <c r="O31">
        <f t="shared" ca="1" si="21"/>
        <v>0</v>
      </c>
      <c r="P31" s="3">
        <f t="shared" ca="1" si="14"/>
        <v>0.1</v>
      </c>
      <c r="Q31" s="3">
        <f t="shared" ca="1" si="15"/>
        <v>0.13333333333333333</v>
      </c>
      <c r="R31" s="2">
        <f t="shared" ca="1" si="16"/>
        <v>0</v>
      </c>
      <c r="S31" s="3">
        <f t="shared" ca="1" si="22"/>
        <v>0</v>
      </c>
      <c r="T31" s="3">
        <f t="shared" ca="1" si="23"/>
        <v>0</v>
      </c>
      <c r="U31" s="9">
        <f t="shared" ca="1" si="17"/>
        <v>-23.253496664211539</v>
      </c>
      <c r="V31" s="8">
        <f t="shared" ca="1" si="24"/>
        <v>-19.931568569324174</v>
      </c>
      <c r="W31" s="8">
        <f t="shared" ca="1" si="25"/>
        <v>-19.931568569324174</v>
      </c>
      <c r="X31" s="7">
        <f t="shared" ca="1" si="18"/>
        <v>0</v>
      </c>
      <c r="Y31" s="8">
        <f t="shared" ca="1" si="26"/>
        <v>-23.253496664211539</v>
      </c>
    </row>
    <row r="32" spans="1:25" x14ac:dyDescent="0.25">
      <c r="K32">
        <f t="shared" si="27"/>
        <v>0.4</v>
      </c>
      <c r="L32">
        <v>0.1</v>
      </c>
      <c r="M32">
        <f t="shared" ca="1" si="19"/>
        <v>4</v>
      </c>
      <c r="N32">
        <f t="shared" ca="1" si="20"/>
        <v>4</v>
      </c>
      <c r="O32">
        <f t="shared" ca="1" si="21"/>
        <v>1</v>
      </c>
      <c r="P32" s="3">
        <f t="shared" ca="1" si="14"/>
        <v>0.13333333333333333</v>
      </c>
      <c r="Q32" s="3">
        <f t="shared" ca="1" si="15"/>
        <v>0.13333333333333333</v>
      </c>
      <c r="R32" s="2">
        <f t="shared" ca="1" si="16"/>
        <v>3.3333333333333333E-2</v>
      </c>
      <c r="S32" s="3">
        <f t="shared" ca="1" si="22"/>
        <v>0.24999812501406241</v>
      </c>
      <c r="T32" s="3">
        <f t="shared" ca="1" si="23"/>
        <v>0.24999812501406241</v>
      </c>
      <c r="U32" s="9">
        <f t="shared" ca="1" si="17"/>
        <v>-4.9068862675298881</v>
      </c>
      <c r="V32" s="8">
        <f t="shared" ca="1" si="24"/>
        <v>-2.0000050493603285</v>
      </c>
      <c r="W32" s="8">
        <f t="shared" ca="1" si="25"/>
        <v>-2.0000050493603285</v>
      </c>
      <c r="X32" s="7">
        <f t="shared" ca="1" si="18"/>
        <v>1.8748945371822834</v>
      </c>
      <c r="Y32" s="8">
        <f t="shared" ca="1" si="26"/>
        <v>0.90680952324283304</v>
      </c>
    </row>
    <row r="33" spans="11:25" x14ac:dyDescent="0.25">
      <c r="K33">
        <f t="shared" si="27"/>
        <v>0.5</v>
      </c>
      <c r="L33">
        <v>0.1</v>
      </c>
      <c r="M33">
        <f t="shared" ca="1" si="19"/>
        <v>3</v>
      </c>
      <c r="N33">
        <f t="shared" ca="1" si="20"/>
        <v>4</v>
      </c>
      <c r="O33">
        <f t="shared" ca="1" si="21"/>
        <v>2</v>
      </c>
      <c r="P33" s="3">
        <f t="shared" ca="1" si="14"/>
        <v>0.1</v>
      </c>
      <c r="Q33" s="3">
        <f t="shared" ca="1" si="15"/>
        <v>0.13333333333333333</v>
      </c>
      <c r="R33" s="2">
        <f t="shared" ca="1" si="16"/>
        <v>6.6666666666666666E-2</v>
      </c>
      <c r="S33" s="3">
        <f t="shared" ca="1" si="22"/>
        <v>0.49999625002812481</v>
      </c>
      <c r="T33" s="3">
        <f t="shared" ca="1" si="23"/>
        <v>0.66666000006666593</v>
      </c>
      <c r="U33" s="9">
        <f t="shared" ca="1" si="17"/>
        <v>-3.9068884315675807</v>
      </c>
      <c r="V33" s="8">
        <f t="shared" ca="1" si="24"/>
        <v>-1.0000079347633943</v>
      </c>
      <c r="W33" s="8">
        <f t="shared" ca="1" si="25"/>
        <v>-0.58497476353685218</v>
      </c>
      <c r="X33" s="7">
        <f t="shared" ca="1" si="18"/>
        <v>4.9996250281228907</v>
      </c>
      <c r="Y33" s="8">
        <f t="shared" ca="1" si="26"/>
        <v>2.3218199256727372</v>
      </c>
    </row>
    <row r="34" spans="11:25" x14ac:dyDescent="0.25">
      <c r="K34">
        <f t="shared" si="27"/>
        <v>0.6</v>
      </c>
      <c r="L34">
        <v>0.1</v>
      </c>
      <c r="M34">
        <f t="shared" ca="1" si="19"/>
        <v>2</v>
      </c>
      <c r="N34">
        <f t="shared" ca="1" si="20"/>
        <v>4</v>
      </c>
      <c r="O34">
        <f t="shared" ca="1" si="21"/>
        <v>0</v>
      </c>
      <c r="P34" s="3">
        <f t="shared" ca="1" si="14"/>
        <v>6.6666666666666666E-2</v>
      </c>
      <c r="Q34" s="3">
        <f t="shared" ca="1" si="15"/>
        <v>0.13333333333333333</v>
      </c>
      <c r="R34" s="2">
        <f t="shared" ca="1" si="16"/>
        <v>0</v>
      </c>
      <c r="S34" s="3">
        <f t="shared" ca="1" si="22"/>
        <v>0</v>
      </c>
      <c r="T34" s="3">
        <f t="shared" ca="1" si="23"/>
        <v>0</v>
      </c>
      <c r="U34" s="9">
        <f t="shared" ca="1" si="17"/>
        <v>-23.253496664211539</v>
      </c>
      <c r="V34" s="8">
        <f t="shared" ca="1" si="24"/>
        <v>-19.931568569324174</v>
      </c>
      <c r="W34" s="8">
        <f t="shared" ca="1" si="25"/>
        <v>-19.931568569324174</v>
      </c>
      <c r="X34" s="7">
        <f t="shared" ca="1" si="18"/>
        <v>0</v>
      </c>
      <c r="Y34" s="8">
        <f t="shared" ca="1" si="26"/>
        <v>-23.253496664211539</v>
      </c>
    </row>
    <row r="35" spans="11:25" x14ac:dyDescent="0.25">
      <c r="K35">
        <f t="shared" si="27"/>
        <v>0.7</v>
      </c>
      <c r="L35">
        <v>0.1</v>
      </c>
      <c r="M35">
        <f t="shared" ca="1" si="19"/>
        <v>2</v>
      </c>
      <c r="N35">
        <f t="shared" ca="1" si="20"/>
        <v>4</v>
      </c>
      <c r="O35">
        <f t="shared" ca="1" si="21"/>
        <v>0</v>
      </c>
      <c r="P35" s="3">
        <f t="shared" ca="1" si="14"/>
        <v>6.6666666666666666E-2</v>
      </c>
      <c r="Q35" s="3">
        <f t="shared" ca="1" si="15"/>
        <v>0.13333333333333333</v>
      </c>
      <c r="R35" s="2">
        <f t="shared" ca="1" si="16"/>
        <v>0</v>
      </c>
      <c r="S35" s="3">
        <f t="shared" ca="1" si="22"/>
        <v>0</v>
      </c>
      <c r="T35" s="3">
        <f t="shared" ca="1" si="23"/>
        <v>0</v>
      </c>
      <c r="U35" s="9">
        <f t="shared" ca="1" si="17"/>
        <v>-23.253496664211539</v>
      </c>
      <c r="V35" s="8">
        <f t="shared" ca="1" si="24"/>
        <v>-19.931568569324174</v>
      </c>
      <c r="W35" s="8">
        <f t="shared" ca="1" si="25"/>
        <v>-19.931568569324174</v>
      </c>
      <c r="X35" s="7">
        <f t="shared" ca="1" si="18"/>
        <v>0</v>
      </c>
      <c r="Y35" s="8">
        <f t="shared" ca="1" si="26"/>
        <v>-23.253496664211539</v>
      </c>
    </row>
    <row r="36" spans="11:25" x14ac:dyDescent="0.25">
      <c r="K36">
        <f t="shared" si="27"/>
        <v>0.79999999999999993</v>
      </c>
      <c r="L36">
        <v>0.1</v>
      </c>
      <c r="M36">
        <f t="shared" ca="1" si="19"/>
        <v>1</v>
      </c>
      <c r="N36">
        <f t="shared" ca="1" si="20"/>
        <v>4</v>
      </c>
      <c r="O36">
        <f t="shared" ca="1" si="21"/>
        <v>0</v>
      </c>
      <c r="P36" s="3">
        <f t="shared" ca="1" si="14"/>
        <v>3.3333333333333333E-2</v>
      </c>
      <c r="Q36" s="3">
        <f t="shared" ca="1" si="15"/>
        <v>0.13333333333333333</v>
      </c>
      <c r="R36" s="2">
        <f t="shared" ca="1" si="16"/>
        <v>0</v>
      </c>
      <c r="S36" s="3">
        <f t="shared" ca="1" si="22"/>
        <v>0</v>
      </c>
      <c r="T36" s="3">
        <f t="shared" ca="1" si="23"/>
        <v>0</v>
      </c>
      <c r="U36" s="9">
        <f t="shared" ca="1" si="17"/>
        <v>-23.253496664211539</v>
      </c>
      <c r="V36" s="8">
        <f t="shared" ca="1" si="24"/>
        <v>-19.931568569324174</v>
      </c>
      <c r="W36" s="8">
        <f t="shared" ca="1" si="25"/>
        <v>-19.931568569324174</v>
      </c>
      <c r="X36" s="7">
        <f t="shared" ca="1" si="18"/>
        <v>0</v>
      </c>
      <c r="Y36" s="8">
        <f t="shared" ca="1" si="26"/>
        <v>-23.253496664211539</v>
      </c>
    </row>
    <row r="37" spans="11:25" x14ac:dyDescent="0.25">
      <c r="K37">
        <f t="shared" si="27"/>
        <v>0.89999999999999991</v>
      </c>
      <c r="L37">
        <v>0.1</v>
      </c>
      <c r="M37">
        <f t="shared" ca="1" si="19"/>
        <v>2</v>
      </c>
      <c r="N37">
        <f t="shared" ca="1" si="20"/>
        <v>4</v>
      </c>
      <c r="O37">
        <f t="shared" ca="1" si="21"/>
        <v>0</v>
      </c>
      <c r="P37" s="3">
        <f t="shared" ca="1" si="14"/>
        <v>6.6666666666666666E-2</v>
      </c>
      <c r="Q37" s="3">
        <f t="shared" ca="1" si="15"/>
        <v>0.13333333333333333</v>
      </c>
      <c r="R37" s="2">
        <f t="shared" ca="1" si="16"/>
        <v>0</v>
      </c>
      <c r="S37" s="3">
        <f t="shared" ca="1" si="22"/>
        <v>0</v>
      </c>
      <c r="T37" s="3">
        <f t="shared" ca="1" si="23"/>
        <v>0</v>
      </c>
      <c r="U37" s="9">
        <f t="shared" ca="1" si="17"/>
        <v>-23.253496664211539</v>
      </c>
      <c r="V37" s="8">
        <f t="shared" ca="1" si="24"/>
        <v>-19.931568569324174</v>
      </c>
      <c r="W37" s="8">
        <f t="shared" ca="1" si="25"/>
        <v>-19.931568569324174</v>
      </c>
      <c r="X37" s="7">
        <f t="shared" ca="1" si="18"/>
        <v>0</v>
      </c>
      <c r="Y37" s="8">
        <f t="shared" ca="1" si="26"/>
        <v>-23.253496664211539</v>
      </c>
    </row>
    <row r="38" spans="11:25" x14ac:dyDescent="0.25">
      <c r="K38">
        <f t="shared" si="27"/>
        <v>0.99999999999999989</v>
      </c>
      <c r="L38">
        <v>0.1</v>
      </c>
      <c r="M38">
        <f t="shared" ca="1" si="19"/>
        <v>0</v>
      </c>
      <c r="N38">
        <f t="shared" ca="1" si="20"/>
        <v>4</v>
      </c>
      <c r="O38">
        <f t="shared" ca="1" si="21"/>
        <v>0</v>
      </c>
      <c r="P38" s="3">
        <f t="shared" ca="1" si="14"/>
        <v>0</v>
      </c>
      <c r="Q38" s="3">
        <f t="shared" ca="1" si="15"/>
        <v>0.13333333333333333</v>
      </c>
      <c r="R38" s="2">
        <f t="shared" ca="1" si="16"/>
        <v>0</v>
      </c>
      <c r="S38" s="3">
        <f t="shared" ca="1" si="22"/>
        <v>0</v>
      </c>
      <c r="T38" s="3">
        <f t="shared" ca="1" si="23"/>
        <v>0</v>
      </c>
      <c r="U38" s="9">
        <f t="shared" ca="1" si="17"/>
        <v>-23.253496664211539</v>
      </c>
      <c r="V38" s="8">
        <f t="shared" ca="1" si="24"/>
        <v>-19.931568569324174</v>
      </c>
      <c r="W38" s="8">
        <f t="shared" ca="1" si="25"/>
        <v>-19.931568569324174</v>
      </c>
      <c r="X38" s="7">
        <f t="shared" ca="1" si="18"/>
        <v>0</v>
      </c>
      <c r="Y38" s="8">
        <f t="shared" ca="1" si="26"/>
        <v>-23.253496664211539</v>
      </c>
    </row>
    <row r="39" spans="11:25" x14ac:dyDescent="0.25">
      <c r="K39">
        <v>0.1</v>
      </c>
      <c r="L39">
        <v>0.2</v>
      </c>
      <c r="M39">
        <f t="shared" ca="1" si="19"/>
        <v>6</v>
      </c>
      <c r="N39">
        <f t="shared" ca="1" si="20"/>
        <v>1</v>
      </c>
      <c r="O39">
        <f t="shared" ca="1" si="21"/>
        <v>1</v>
      </c>
      <c r="P39" s="3">
        <f t="shared" ca="1" si="14"/>
        <v>0.2</v>
      </c>
      <c r="Q39" s="3">
        <f t="shared" ca="1" si="15"/>
        <v>3.3333333333333333E-2</v>
      </c>
      <c r="R39" s="2">
        <f t="shared" ca="1" si="16"/>
        <v>3.3333333333333333E-2</v>
      </c>
      <c r="S39" s="3">
        <f t="shared" ca="1" si="22"/>
        <v>0.99997000089997301</v>
      </c>
      <c r="T39" s="3">
        <f t="shared" ca="1" si="23"/>
        <v>0.16666583333749996</v>
      </c>
      <c r="U39" s="9">
        <f t="shared" ca="1" si="17"/>
        <v>-4.9068862675298881</v>
      </c>
      <c r="V39" s="8">
        <f t="shared" ca="1" si="24"/>
        <v>-4.1837464426479085E-5</v>
      </c>
      <c r="W39" s="8">
        <f t="shared" ca="1" si="25"/>
        <v>-2.5849610579907698</v>
      </c>
      <c r="X39" s="7">
        <f t="shared" ca="1" si="18"/>
        <v>4.9992501124831268</v>
      </c>
      <c r="Y39" s="8">
        <f t="shared" ca="1" si="26"/>
        <v>2.321711735718154</v>
      </c>
    </row>
    <row r="40" spans="11:25" x14ac:dyDescent="0.25">
      <c r="K40">
        <f>+K39+0.1</f>
        <v>0.2</v>
      </c>
      <c r="L40">
        <v>0.2</v>
      </c>
      <c r="M40">
        <f t="shared" ca="1" si="19"/>
        <v>5</v>
      </c>
      <c r="N40">
        <f t="shared" ca="1" si="20"/>
        <v>1</v>
      </c>
      <c r="O40">
        <f t="shared" ca="1" si="21"/>
        <v>0</v>
      </c>
      <c r="P40" s="3">
        <f t="shared" ca="1" si="14"/>
        <v>0.16666666666666666</v>
      </c>
      <c r="Q40" s="3">
        <f t="shared" ca="1" si="15"/>
        <v>3.3333333333333333E-2</v>
      </c>
      <c r="R40" s="2">
        <f t="shared" ca="1" si="16"/>
        <v>0</v>
      </c>
      <c r="S40" s="3">
        <f t="shared" ca="1" si="22"/>
        <v>0</v>
      </c>
      <c r="T40" s="3">
        <f t="shared" ca="1" si="23"/>
        <v>0</v>
      </c>
      <c r="U40" s="9">
        <f t="shared" ca="1" si="17"/>
        <v>-23.253496664211539</v>
      </c>
      <c r="V40" s="8">
        <f t="shared" ca="1" si="24"/>
        <v>-19.931568569324174</v>
      </c>
      <c r="W40" s="8">
        <f t="shared" ca="1" si="25"/>
        <v>-19.931568569324174</v>
      </c>
      <c r="X40" s="7">
        <f t="shared" ca="1" si="18"/>
        <v>0</v>
      </c>
      <c r="Y40" s="8">
        <f t="shared" ca="1" si="26"/>
        <v>-23.253496664211539</v>
      </c>
    </row>
    <row r="41" spans="11:25" x14ac:dyDescent="0.25">
      <c r="K41">
        <f t="shared" ref="K41:K48" si="28">+K40+0.1</f>
        <v>0.30000000000000004</v>
      </c>
      <c r="L41">
        <v>0.2</v>
      </c>
      <c r="M41">
        <f t="shared" ca="1" si="19"/>
        <v>3</v>
      </c>
      <c r="N41">
        <f t="shared" ca="1" si="20"/>
        <v>1</v>
      </c>
      <c r="O41">
        <f t="shared" ca="1" si="21"/>
        <v>0</v>
      </c>
      <c r="P41" s="3">
        <f t="shared" ca="1" si="14"/>
        <v>0.1</v>
      </c>
      <c r="Q41" s="3">
        <f t="shared" ca="1" si="15"/>
        <v>3.3333333333333333E-2</v>
      </c>
      <c r="R41" s="2">
        <f t="shared" ca="1" si="16"/>
        <v>0</v>
      </c>
      <c r="S41" s="3">
        <f t="shared" ca="1" si="22"/>
        <v>0</v>
      </c>
      <c r="T41" s="3">
        <f t="shared" ca="1" si="23"/>
        <v>0</v>
      </c>
      <c r="U41" s="9">
        <f t="shared" ca="1" si="17"/>
        <v>-23.253496664211539</v>
      </c>
      <c r="V41" s="8">
        <f t="shared" ca="1" si="24"/>
        <v>-19.931568569324174</v>
      </c>
      <c r="W41" s="8">
        <f t="shared" ca="1" si="25"/>
        <v>-19.931568569324174</v>
      </c>
      <c r="X41" s="7">
        <f t="shared" ca="1" si="18"/>
        <v>0</v>
      </c>
      <c r="Y41" s="8">
        <f t="shared" ca="1" si="26"/>
        <v>-23.253496664211539</v>
      </c>
    </row>
    <row r="42" spans="11:25" x14ac:dyDescent="0.25">
      <c r="K42">
        <f t="shared" si="28"/>
        <v>0.4</v>
      </c>
      <c r="L42">
        <v>0.2</v>
      </c>
      <c r="M42">
        <f t="shared" ca="1" si="19"/>
        <v>4</v>
      </c>
      <c r="N42">
        <f t="shared" ca="1" si="20"/>
        <v>1</v>
      </c>
      <c r="O42">
        <f t="shared" ca="1" si="21"/>
        <v>0</v>
      </c>
      <c r="P42" s="3">
        <f t="shared" ca="1" si="14"/>
        <v>0.13333333333333333</v>
      </c>
      <c r="Q42" s="3">
        <f t="shared" ca="1" si="15"/>
        <v>3.3333333333333333E-2</v>
      </c>
      <c r="R42" s="2">
        <f t="shared" ca="1" si="16"/>
        <v>0</v>
      </c>
      <c r="S42" s="3">
        <f t="shared" ca="1" si="22"/>
        <v>0</v>
      </c>
      <c r="T42" s="3">
        <f t="shared" ca="1" si="23"/>
        <v>0</v>
      </c>
      <c r="U42" s="9">
        <f t="shared" ca="1" si="17"/>
        <v>-23.253496664211539</v>
      </c>
      <c r="V42" s="8">
        <f t="shared" ca="1" si="24"/>
        <v>-19.931568569324174</v>
      </c>
      <c r="W42" s="8">
        <f t="shared" ca="1" si="25"/>
        <v>-19.931568569324174</v>
      </c>
      <c r="X42" s="7">
        <f t="shared" ca="1" si="18"/>
        <v>0</v>
      </c>
      <c r="Y42" s="8">
        <f t="shared" ca="1" si="26"/>
        <v>-23.253496664211539</v>
      </c>
    </row>
    <row r="43" spans="11:25" x14ac:dyDescent="0.25">
      <c r="K43">
        <f t="shared" si="28"/>
        <v>0.5</v>
      </c>
      <c r="L43">
        <v>0.2</v>
      </c>
      <c r="M43">
        <f t="shared" ca="1" si="19"/>
        <v>3</v>
      </c>
      <c r="N43">
        <f t="shared" ca="1" si="20"/>
        <v>1</v>
      </c>
      <c r="O43">
        <f t="shared" ca="1" si="21"/>
        <v>0</v>
      </c>
      <c r="P43" s="3">
        <f t="shared" ca="1" si="14"/>
        <v>0.1</v>
      </c>
      <c r="Q43" s="3">
        <f t="shared" ca="1" si="15"/>
        <v>3.3333333333333333E-2</v>
      </c>
      <c r="R43" s="2">
        <f t="shared" ca="1" si="16"/>
        <v>0</v>
      </c>
      <c r="S43" s="3">
        <f t="shared" ca="1" si="22"/>
        <v>0</v>
      </c>
      <c r="T43" s="3">
        <f t="shared" ca="1" si="23"/>
        <v>0</v>
      </c>
      <c r="U43" s="9">
        <f t="shared" ca="1" si="17"/>
        <v>-23.253496664211539</v>
      </c>
      <c r="V43" s="8">
        <f t="shared" ca="1" si="24"/>
        <v>-19.931568569324174</v>
      </c>
      <c r="W43" s="8">
        <f t="shared" ca="1" si="25"/>
        <v>-19.931568569324174</v>
      </c>
      <c r="X43" s="7">
        <f t="shared" ca="1" si="18"/>
        <v>0</v>
      </c>
      <c r="Y43" s="8">
        <f t="shared" ca="1" si="26"/>
        <v>-23.253496664211539</v>
      </c>
    </row>
    <row r="44" spans="11:25" x14ac:dyDescent="0.25">
      <c r="K44">
        <f t="shared" si="28"/>
        <v>0.6</v>
      </c>
      <c r="L44">
        <v>0.2</v>
      </c>
      <c r="M44">
        <f t="shared" ca="1" si="19"/>
        <v>2</v>
      </c>
      <c r="N44">
        <f t="shared" ca="1" si="20"/>
        <v>1</v>
      </c>
      <c r="O44">
        <f t="shared" ca="1" si="21"/>
        <v>0</v>
      </c>
      <c r="P44" s="3">
        <f t="shared" ca="1" si="14"/>
        <v>6.6666666666666666E-2</v>
      </c>
      <c r="Q44" s="3">
        <f t="shared" ca="1" si="15"/>
        <v>3.3333333333333333E-2</v>
      </c>
      <c r="R44" s="2">
        <f t="shared" ca="1" si="16"/>
        <v>0</v>
      </c>
      <c r="S44" s="3">
        <f t="shared" ca="1" si="22"/>
        <v>0</v>
      </c>
      <c r="T44" s="3">
        <f t="shared" ca="1" si="23"/>
        <v>0</v>
      </c>
      <c r="U44" s="9">
        <f t="shared" ca="1" si="17"/>
        <v>-23.253496664211539</v>
      </c>
      <c r="V44" s="8">
        <f t="shared" ca="1" si="24"/>
        <v>-19.931568569324174</v>
      </c>
      <c r="W44" s="8">
        <f t="shared" ca="1" si="25"/>
        <v>-19.931568569324174</v>
      </c>
      <c r="X44" s="7">
        <f t="shared" ca="1" si="18"/>
        <v>0</v>
      </c>
      <c r="Y44" s="8">
        <f t="shared" ca="1" si="26"/>
        <v>-23.253496664211539</v>
      </c>
    </row>
    <row r="45" spans="11:25" x14ac:dyDescent="0.25">
      <c r="K45">
        <f t="shared" si="28"/>
        <v>0.7</v>
      </c>
      <c r="L45">
        <v>0.2</v>
      </c>
      <c r="M45">
        <f t="shared" ca="1" si="19"/>
        <v>2</v>
      </c>
      <c r="N45">
        <f t="shared" ca="1" si="20"/>
        <v>1</v>
      </c>
      <c r="O45">
        <f t="shared" ca="1" si="21"/>
        <v>0</v>
      </c>
      <c r="P45" s="3">
        <f t="shared" ca="1" si="14"/>
        <v>6.6666666666666666E-2</v>
      </c>
      <c r="Q45" s="3">
        <f t="shared" ca="1" si="15"/>
        <v>3.3333333333333333E-2</v>
      </c>
      <c r="R45" s="2">
        <f t="shared" ca="1" si="16"/>
        <v>0</v>
      </c>
      <c r="S45" s="3">
        <f t="shared" ca="1" si="22"/>
        <v>0</v>
      </c>
      <c r="T45" s="3">
        <f t="shared" ca="1" si="23"/>
        <v>0</v>
      </c>
      <c r="U45" s="9">
        <f t="shared" ca="1" si="17"/>
        <v>-23.253496664211539</v>
      </c>
      <c r="V45" s="8">
        <f t="shared" ca="1" si="24"/>
        <v>-19.931568569324174</v>
      </c>
      <c r="W45" s="8">
        <f t="shared" ca="1" si="25"/>
        <v>-19.931568569324174</v>
      </c>
      <c r="X45" s="7">
        <f t="shared" ca="1" si="18"/>
        <v>0</v>
      </c>
      <c r="Y45" s="8">
        <f t="shared" ca="1" si="26"/>
        <v>-23.253496664211539</v>
      </c>
    </row>
    <row r="46" spans="11:25" x14ac:dyDescent="0.25">
      <c r="K46">
        <f t="shared" si="28"/>
        <v>0.79999999999999993</v>
      </c>
      <c r="L46">
        <v>0.2</v>
      </c>
      <c r="M46">
        <f t="shared" ca="1" si="19"/>
        <v>1</v>
      </c>
      <c r="N46">
        <f t="shared" ca="1" si="20"/>
        <v>1</v>
      </c>
      <c r="O46">
        <f t="shared" ca="1" si="21"/>
        <v>0</v>
      </c>
      <c r="P46" s="3">
        <f t="shared" ca="1" si="14"/>
        <v>3.3333333333333333E-2</v>
      </c>
      <c r="Q46" s="3">
        <f t="shared" ca="1" si="15"/>
        <v>3.3333333333333333E-2</v>
      </c>
      <c r="R46" s="2">
        <f t="shared" ca="1" si="16"/>
        <v>0</v>
      </c>
      <c r="S46" s="3">
        <f t="shared" ca="1" si="22"/>
        <v>0</v>
      </c>
      <c r="T46" s="3">
        <f t="shared" ca="1" si="23"/>
        <v>0</v>
      </c>
      <c r="U46" s="9">
        <f t="shared" ca="1" si="17"/>
        <v>-23.253496664211539</v>
      </c>
      <c r="V46" s="8">
        <f t="shared" ca="1" si="24"/>
        <v>-19.931568569324174</v>
      </c>
      <c r="W46" s="8">
        <f t="shared" ca="1" si="25"/>
        <v>-19.931568569324174</v>
      </c>
      <c r="X46" s="7">
        <f t="shared" ca="1" si="18"/>
        <v>0</v>
      </c>
      <c r="Y46" s="8">
        <f t="shared" ca="1" si="26"/>
        <v>-23.253496664211539</v>
      </c>
    </row>
    <row r="47" spans="11:25" x14ac:dyDescent="0.25">
      <c r="K47">
        <f t="shared" si="28"/>
        <v>0.89999999999999991</v>
      </c>
      <c r="L47">
        <v>0.2</v>
      </c>
      <c r="M47">
        <f t="shared" ca="1" si="19"/>
        <v>2</v>
      </c>
      <c r="N47">
        <f t="shared" ca="1" si="20"/>
        <v>1</v>
      </c>
      <c r="O47">
        <f t="shared" ca="1" si="21"/>
        <v>0</v>
      </c>
      <c r="P47" s="3">
        <f t="shared" ca="1" si="14"/>
        <v>6.6666666666666666E-2</v>
      </c>
      <c r="Q47" s="3">
        <f t="shared" ca="1" si="15"/>
        <v>3.3333333333333333E-2</v>
      </c>
      <c r="R47" s="2">
        <f t="shared" ca="1" si="16"/>
        <v>0</v>
      </c>
      <c r="S47" s="3">
        <f t="shared" ca="1" si="22"/>
        <v>0</v>
      </c>
      <c r="T47" s="3">
        <f t="shared" ca="1" si="23"/>
        <v>0</v>
      </c>
      <c r="U47" s="9">
        <f t="shared" ca="1" si="17"/>
        <v>-23.253496664211539</v>
      </c>
      <c r="V47" s="8">
        <f t="shared" ca="1" si="24"/>
        <v>-19.931568569324174</v>
      </c>
      <c r="W47" s="8">
        <f t="shared" ca="1" si="25"/>
        <v>-19.931568569324174</v>
      </c>
      <c r="X47" s="7">
        <f t="shared" ca="1" si="18"/>
        <v>0</v>
      </c>
      <c r="Y47" s="8">
        <f t="shared" ca="1" si="26"/>
        <v>-23.253496664211539</v>
      </c>
    </row>
    <row r="48" spans="11:25" x14ac:dyDescent="0.25">
      <c r="K48">
        <f t="shared" si="28"/>
        <v>0.99999999999999989</v>
      </c>
      <c r="L48">
        <v>0.2</v>
      </c>
      <c r="M48">
        <f t="shared" ca="1" si="19"/>
        <v>0</v>
      </c>
      <c r="N48">
        <f t="shared" ca="1" si="20"/>
        <v>1</v>
      </c>
      <c r="O48">
        <f t="shared" ca="1" si="21"/>
        <v>0</v>
      </c>
      <c r="P48" s="3">
        <f t="shared" ca="1" si="14"/>
        <v>0</v>
      </c>
      <c r="Q48" s="3">
        <f t="shared" ca="1" si="15"/>
        <v>3.3333333333333333E-2</v>
      </c>
      <c r="R48" s="2">
        <f t="shared" ca="1" si="16"/>
        <v>0</v>
      </c>
      <c r="S48" s="3">
        <f t="shared" ca="1" si="22"/>
        <v>0</v>
      </c>
      <c r="T48" s="3">
        <f t="shared" ca="1" si="23"/>
        <v>0</v>
      </c>
      <c r="U48" s="9">
        <f t="shared" ca="1" si="17"/>
        <v>-23.253496664211539</v>
      </c>
      <c r="V48" s="8">
        <f t="shared" ca="1" si="24"/>
        <v>-19.931568569324174</v>
      </c>
      <c r="W48" s="8">
        <f t="shared" ca="1" si="25"/>
        <v>-19.931568569324174</v>
      </c>
      <c r="X48" s="7">
        <f t="shared" ca="1" si="18"/>
        <v>0</v>
      </c>
      <c r="Y48" s="8">
        <f t="shared" ca="1" si="26"/>
        <v>-23.253496664211539</v>
      </c>
    </row>
    <row r="49" spans="11:25" x14ac:dyDescent="0.25">
      <c r="K49">
        <v>0.1</v>
      </c>
      <c r="L49">
        <v>0.3</v>
      </c>
      <c r="M49">
        <f t="shared" ca="1" si="19"/>
        <v>6</v>
      </c>
      <c r="N49">
        <f t="shared" ca="1" si="20"/>
        <v>2</v>
      </c>
      <c r="O49">
        <f t="shared" ca="1" si="21"/>
        <v>1</v>
      </c>
      <c r="P49" s="3">
        <f t="shared" ca="1" si="14"/>
        <v>0.2</v>
      </c>
      <c r="Q49" s="3">
        <f t="shared" ca="1" si="15"/>
        <v>6.6666666666666666E-2</v>
      </c>
      <c r="R49" s="2">
        <f t="shared" ca="1" si="16"/>
        <v>3.3333333333333333E-2</v>
      </c>
      <c r="S49" s="3">
        <f t="shared" ca="1" si="22"/>
        <v>0.49999250011249829</v>
      </c>
      <c r="T49" s="3">
        <f t="shared" ca="1" si="23"/>
        <v>0.16666583333749996</v>
      </c>
      <c r="U49" s="9">
        <f t="shared" ca="1" si="17"/>
        <v>-4.9068862675298881</v>
      </c>
      <c r="V49" s="8">
        <f t="shared" ca="1" si="24"/>
        <v>-1.0000187548328348</v>
      </c>
      <c r="W49" s="8">
        <f t="shared" ca="1" si="25"/>
        <v>-2.5849610579907698</v>
      </c>
      <c r="X49" s="7">
        <f t="shared" ca="1" si="18"/>
        <v>2.4998125140614453</v>
      </c>
      <c r="Y49" s="8">
        <f t="shared" ca="1" si="26"/>
        <v>1.321819954528801</v>
      </c>
    </row>
    <row r="50" spans="11:25" x14ac:dyDescent="0.25">
      <c r="K50">
        <f>+K49+0.1</f>
        <v>0.2</v>
      </c>
      <c r="L50">
        <v>0.3</v>
      </c>
      <c r="M50">
        <f t="shared" ca="1" si="19"/>
        <v>5</v>
      </c>
      <c r="N50">
        <f t="shared" ca="1" si="20"/>
        <v>2</v>
      </c>
      <c r="O50">
        <f t="shared" ca="1" si="21"/>
        <v>0</v>
      </c>
      <c r="P50" s="3">
        <f t="shared" ca="1" si="14"/>
        <v>0.16666666666666666</v>
      </c>
      <c r="Q50" s="3">
        <f t="shared" ca="1" si="15"/>
        <v>6.6666666666666666E-2</v>
      </c>
      <c r="R50" s="2">
        <f t="shared" ca="1" si="16"/>
        <v>0</v>
      </c>
      <c r="S50" s="3">
        <f t="shared" ca="1" si="22"/>
        <v>0</v>
      </c>
      <c r="T50" s="3">
        <f t="shared" ca="1" si="23"/>
        <v>0</v>
      </c>
      <c r="U50" s="9">
        <f t="shared" ca="1" si="17"/>
        <v>-23.253496664211539</v>
      </c>
      <c r="V50" s="8">
        <f t="shared" ca="1" si="24"/>
        <v>-19.931568569324174</v>
      </c>
      <c r="W50" s="8">
        <f t="shared" ca="1" si="25"/>
        <v>-19.931568569324174</v>
      </c>
      <c r="X50" s="7">
        <f t="shared" ca="1" si="18"/>
        <v>0</v>
      </c>
      <c r="Y50" s="8">
        <f t="shared" ca="1" si="26"/>
        <v>-23.253496664211539</v>
      </c>
    </row>
    <row r="51" spans="11:25" x14ac:dyDescent="0.25">
      <c r="K51">
        <f t="shared" ref="K51:K58" si="29">+K50+0.1</f>
        <v>0.30000000000000004</v>
      </c>
      <c r="L51">
        <v>0.3</v>
      </c>
      <c r="M51">
        <f t="shared" ca="1" si="19"/>
        <v>3</v>
      </c>
      <c r="N51">
        <f t="shared" ca="1" si="20"/>
        <v>2</v>
      </c>
      <c r="O51">
        <f t="shared" ca="1" si="21"/>
        <v>1</v>
      </c>
      <c r="P51" s="3">
        <f t="shared" ca="1" si="14"/>
        <v>0.1</v>
      </c>
      <c r="Q51" s="3">
        <f t="shared" ca="1" si="15"/>
        <v>6.6666666666666666E-2</v>
      </c>
      <c r="R51" s="2">
        <f t="shared" ca="1" si="16"/>
        <v>3.3333333333333333E-2</v>
      </c>
      <c r="S51" s="3">
        <f t="shared" ca="1" si="22"/>
        <v>0.49999250011249829</v>
      </c>
      <c r="T51" s="3">
        <f t="shared" ca="1" si="23"/>
        <v>0.33333000003333296</v>
      </c>
      <c r="U51" s="9">
        <f t="shared" ca="1" si="17"/>
        <v>-4.9068862675298881</v>
      </c>
      <c r="V51" s="8">
        <f t="shared" ca="1" si="24"/>
        <v>-1.0000187548328348</v>
      </c>
      <c r="W51" s="8">
        <f t="shared" ca="1" si="25"/>
        <v>-1.5849725994775199</v>
      </c>
      <c r="X51" s="7">
        <f t="shared" ca="1" si="18"/>
        <v>4.9992501124831268</v>
      </c>
      <c r="Y51" s="8">
        <f t="shared" ca="1" si="26"/>
        <v>2.321711735718154</v>
      </c>
    </row>
    <row r="52" spans="11:25" x14ac:dyDescent="0.25">
      <c r="K52">
        <f t="shared" si="29"/>
        <v>0.4</v>
      </c>
      <c r="L52">
        <v>0.3</v>
      </c>
      <c r="M52">
        <f t="shared" ca="1" si="19"/>
        <v>4</v>
      </c>
      <c r="N52">
        <f t="shared" ca="1" si="20"/>
        <v>2</v>
      </c>
      <c r="O52">
        <f t="shared" ca="1" si="21"/>
        <v>0</v>
      </c>
      <c r="P52" s="3">
        <f t="shared" ca="1" si="14"/>
        <v>0.13333333333333333</v>
      </c>
      <c r="Q52" s="3">
        <f t="shared" ca="1" si="15"/>
        <v>6.6666666666666666E-2</v>
      </c>
      <c r="R52" s="2">
        <f t="shared" ca="1" si="16"/>
        <v>0</v>
      </c>
      <c r="S52" s="3">
        <f t="shared" ca="1" si="22"/>
        <v>0</v>
      </c>
      <c r="T52" s="3">
        <f t="shared" ca="1" si="23"/>
        <v>0</v>
      </c>
      <c r="U52" s="9">
        <f t="shared" ca="1" si="17"/>
        <v>-23.253496664211539</v>
      </c>
      <c r="V52" s="8">
        <f t="shared" ca="1" si="24"/>
        <v>-19.931568569324174</v>
      </c>
      <c r="W52" s="8">
        <f t="shared" ca="1" si="25"/>
        <v>-19.931568569324174</v>
      </c>
      <c r="X52" s="7">
        <f t="shared" ca="1" si="18"/>
        <v>0</v>
      </c>
      <c r="Y52" s="8">
        <f t="shared" ca="1" si="26"/>
        <v>-23.253496664211539</v>
      </c>
    </row>
    <row r="53" spans="11:25" x14ac:dyDescent="0.25">
      <c r="K53">
        <f t="shared" si="29"/>
        <v>0.5</v>
      </c>
      <c r="L53">
        <v>0.3</v>
      </c>
      <c r="M53">
        <f t="shared" ca="1" si="19"/>
        <v>3</v>
      </c>
      <c r="N53">
        <f t="shared" ca="1" si="20"/>
        <v>2</v>
      </c>
      <c r="O53">
        <f t="shared" ca="1" si="21"/>
        <v>0</v>
      </c>
      <c r="P53" s="3">
        <f t="shared" ca="1" si="14"/>
        <v>0.1</v>
      </c>
      <c r="Q53" s="3">
        <f t="shared" ca="1" si="15"/>
        <v>6.6666666666666666E-2</v>
      </c>
      <c r="R53" s="2">
        <f t="shared" ca="1" si="16"/>
        <v>0</v>
      </c>
      <c r="S53" s="3">
        <f t="shared" ca="1" si="22"/>
        <v>0</v>
      </c>
      <c r="T53" s="3">
        <f t="shared" ca="1" si="23"/>
        <v>0</v>
      </c>
      <c r="U53" s="9">
        <f t="shared" ca="1" si="17"/>
        <v>-23.253496664211539</v>
      </c>
      <c r="V53" s="8">
        <f t="shared" ca="1" si="24"/>
        <v>-19.931568569324174</v>
      </c>
      <c r="W53" s="8">
        <f t="shared" ca="1" si="25"/>
        <v>-19.931568569324174</v>
      </c>
      <c r="X53" s="7">
        <f t="shared" ca="1" si="18"/>
        <v>0</v>
      </c>
      <c r="Y53" s="8">
        <f t="shared" ca="1" si="26"/>
        <v>-23.253496664211539</v>
      </c>
    </row>
    <row r="54" spans="11:25" x14ac:dyDescent="0.25">
      <c r="K54">
        <f t="shared" si="29"/>
        <v>0.6</v>
      </c>
      <c r="L54">
        <v>0.3</v>
      </c>
      <c r="M54">
        <f t="shared" ca="1" si="19"/>
        <v>2</v>
      </c>
      <c r="N54">
        <f t="shared" ca="1" si="20"/>
        <v>2</v>
      </c>
      <c r="O54">
        <f t="shared" ca="1" si="21"/>
        <v>0</v>
      </c>
      <c r="P54" s="3">
        <f t="shared" ca="1" si="14"/>
        <v>6.6666666666666666E-2</v>
      </c>
      <c r="Q54" s="3">
        <f t="shared" ca="1" si="15"/>
        <v>6.6666666666666666E-2</v>
      </c>
      <c r="R54" s="2">
        <f t="shared" ca="1" si="16"/>
        <v>0</v>
      </c>
      <c r="S54" s="3">
        <f t="shared" ca="1" si="22"/>
        <v>0</v>
      </c>
      <c r="T54" s="3">
        <f t="shared" ca="1" si="23"/>
        <v>0</v>
      </c>
      <c r="U54" s="9">
        <f t="shared" ca="1" si="17"/>
        <v>-23.253496664211539</v>
      </c>
      <c r="V54" s="8">
        <f t="shared" ca="1" si="24"/>
        <v>-19.931568569324174</v>
      </c>
      <c r="W54" s="8">
        <f t="shared" ca="1" si="25"/>
        <v>-19.931568569324174</v>
      </c>
      <c r="X54" s="7">
        <f t="shared" ca="1" si="18"/>
        <v>0</v>
      </c>
      <c r="Y54" s="8">
        <f t="shared" ca="1" si="26"/>
        <v>-23.253496664211539</v>
      </c>
    </row>
    <row r="55" spans="11:25" x14ac:dyDescent="0.25">
      <c r="K55">
        <f t="shared" si="29"/>
        <v>0.7</v>
      </c>
      <c r="L55">
        <v>0.3</v>
      </c>
      <c r="M55">
        <f t="shared" ca="1" si="19"/>
        <v>2</v>
      </c>
      <c r="N55">
        <f t="shared" ca="1" si="20"/>
        <v>2</v>
      </c>
      <c r="O55">
        <f t="shared" ca="1" si="21"/>
        <v>0</v>
      </c>
      <c r="P55" s="3">
        <f t="shared" ca="1" si="14"/>
        <v>6.6666666666666666E-2</v>
      </c>
      <c r="Q55" s="3">
        <f t="shared" ca="1" si="15"/>
        <v>6.6666666666666666E-2</v>
      </c>
      <c r="R55" s="2">
        <f t="shared" ca="1" si="16"/>
        <v>0</v>
      </c>
      <c r="S55" s="3">
        <f t="shared" ca="1" si="22"/>
        <v>0</v>
      </c>
      <c r="T55" s="3">
        <f t="shared" ca="1" si="23"/>
        <v>0</v>
      </c>
      <c r="U55" s="9">
        <f t="shared" ca="1" si="17"/>
        <v>-23.253496664211539</v>
      </c>
      <c r="V55" s="8">
        <f t="shared" ca="1" si="24"/>
        <v>-19.931568569324174</v>
      </c>
      <c r="W55" s="8">
        <f t="shared" ca="1" si="25"/>
        <v>-19.931568569324174</v>
      </c>
      <c r="X55" s="7">
        <f t="shared" ca="1" si="18"/>
        <v>0</v>
      </c>
      <c r="Y55" s="8">
        <f t="shared" ca="1" si="26"/>
        <v>-23.253496664211539</v>
      </c>
    </row>
    <row r="56" spans="11:25" x14ac:dyDescent="0.25">
      <c r="K56">
        <f t="shared" si="29"/>
        <v>0.79999999999999993</v>
      </c>
      <c r="L56">
        <v>0.3</v>
      </c>
      <c r="M56">
        <f t="shared" ca="1" si="19"/>
        <v>1</v>
      </c>
      <c r="N56">
        <f t="shared" ca="1" si="20"/>
        <v>2</v>
      </c>
      <c r="O56">
        <f t="shared" ca="1" si="21"/>
        <v>0</v>
      </c>
      <c r="P56" s="3">
        <f t="shared" ca="1" si="14"/>
        <v>3.3333333333333333E-2</v>
      </c>
      <c r="Q56" s="3">
        <f t="shared" ca="1" si="15"/>
        <v>6.6666666666666666E-2</v>
      </c>
      <c r="R56" s="2">
        <f t="shared" ca="1" si="16"/>
        <v>0</v>
      </c>
      <c r="S56" s="3">
        <f t="shared" ca="1" si="22"/>
        <v>0</v>
      </c>
      <c r="T56" s="3">
        <f t="shared" ca="1" si="23"/>
        <v>0</v>
      </c>
      <c r="U56" s="9">
        <f t="shared" ca="1" si="17"/>
        <v>-23.253496664211539</v>
      </c>
      <c r="V56" s="8">
        <f t="shared" ca="1" si="24"/>
        <v>-19.931568569324174</v>
      </c>
      <c r="W56" s="8">
        <f t="shared" ca="1" si="25"/>
        <v>-19.931568569324174</v>
      </c>
      <c r="X56" s="7">
        <f t="shared" ca="1" si="18"/>
        <v>0</v>
      </c>
      <c r="Y56" s="8">
        <f t="shared" ca="1" si="26"/>
        <v>-23.253496664211539</v>
      </c>
    </row>
    <row r="57" spans="11:25" x14ac:dyDescent="0.25">
      <c r="K57">
        <f t="shared" si="29"/>
        <v>0.89999999999999991</v>
      </c>
      <c r="L57">
        <v>0.3</v>
      </c>
      <c r="M57">
        <f t="shared" ca="1" si="19"/>
        <v>2</v>
      </c>
      <c r="N57">
        <f t="shared" ca="1" si="20"/>
        <v>2</v>
      </c>
      <c r="O57">
        <f t="shared" ca="1" si="21"/>
        <v>0</v>
      </c>
      <c r="P57" s="3">
        <f t="shared" ca="1" si="14"/>
        <v>6.6666666666666666E-2</v>
      </c>
      <c r="Q57" s="3">
        <f t="shared" ca="1" si="15"/>
        <v>6.6666666666666666E-2</v>
      </c>
      <c r="R57" s="2">
        <f t="shared" ca="1" si="16"/>
        <v>0</v>
      </c>
      <c r="S57" s="3">
        <f t="shared" ca="1" si="22"/>
        <v>0</v>
      </c>
      <c r="T57" s="3">
        <f t="shared" ca="1" si="23"/>
        <v>0</v>
      </c>
      <c r="U57" s="9">
        <f t="shared" ca="1" si="17"/>
        <v>-23.253496664211539</v>
      </c>
      <c r="V57" s="8">
        <f t="shared" ca="1" si="24"/>
        <v>-19.931568569324174</v>
      </c>
      <c r="W57" s="8">
        <f t="shared" ca="1" si="25"/>
        <v>-19.931568569324174</v>
      </c>
      <c r="X57" s="7">
        <f t="shared" ca="1" si="18"/>
        <v>0</v>
      </c>
      <c r="Y57" s="8">
        <f t="shared" ca="1" si="26"/>
        <v>-23.253496664211539</v>
      </c>
    </row>
    <row r="58" spans="11:25" x14ac:dyDescent="0.25">
      <c r="K58">
        <f t="shared" si="29"/>
        <v>0.99999999999999989</v>
      </c>
      <c r="L58">
        <v>0.3</v>
      </c>
      <c r="M58">
        <f t="shared" ca="1" si="19"/>
        <v>0</v>
      </c>
      <c r="N58">
        <f t="shared" ca="1" si="20"/>
        <v>2</v>
      </c>
      <c r="O58">
        <f t="shared" ca="1" si="21"/>
        <v>0</v>
      </c>
      <c r="P58" s="3">
        <f t="shared" ca="1" si="14"/>
        <v>0</v>
      </c>
      <c r="Q58" s="3">
        <f t="shared" ca="1" si="15"/>
        <v>6.6666666666666666E-2</v>
      </c>
      <c r="R58" s="2">
        <f t="shared" ca="1" si="16"/>
        <v>0</v>
      </c>
      <c r="S58" s="3">
        <f t="shared" ca="1" si="22"/>
        <v>0</v>
      </c>
      <c r="T58" s="3">
        <f t="shared" ca="1" si="23"/>
        <v>0</v>
      </c>
      <c r="U58" s="9">
        <f t="shared" ca="1" si="17"/>
        <v>-23.253496664211539</v>
      </c>
      <c r="V58" s="8">
        <f t="shared" ca="1" si="24"/>
        <v>-19.931568569324174</v>
      </c>
      <c r="W58" s="8">
        <f t="shared" ca="1" si="25"/>
        <v>-19.931568569324174</v>
      </c>
      <c r="X58" s="7">
        <f t="shared" ca="1" si="18"/>
        <v>0</v>
      </c>
      <c r="Y58" s="8">
        <f t="shared" ca="1" si="26"/>
        <v>-23.253496664211539</v>
      </c>
    </row>
    <row r="59" spans="11:25" x14ac:dyDescent="0.25">
      <c r="K59">
        <v>0.1</v>
      </c>
      <c r="L59">
        <v>0.4</v>
      </c>
      <c r="M59">
        <f t="shared" ca="1" si="19"/>
        <v>6</v>
      </c>
      <c r="N59">
        <f t="shared" ca="1" si="20"/>
        <v>4</v>
      </c>
      <c r="O59">
        <f t="shared" ca="1" si="21"/>
        <v>0</v>
      </c>
      <c r="P59" s="3">
        <f t="shared" ca="1" si="14"/>
        <v>0.2</v>
      </c>
      <c r="Q59" s="3">
        <f t="shared" ca="1" si="15"/>
        <v>0.13333333333333333</v>
      </c>
      <c r="R59" s="2">
        <f t="shared" ca="1" si="16"/>
        <v>0</v>
      </c>
      <c r="S59" s="3">
        <f t="shared" ca="1" si="22"/>
        <v>0</v>
      </c>
      <c r="T59" s="3">
        <f t="shared" ca="1" si="23"/>
        <v>0</v>
      </c>
      <c r="U59" s="9">
        <f t="shared" ca="1" si="17"/>
        <v>-23.253496664211539</v>
      </c>
      <c r="V59" s="8">
        <f t="shared" ca="1" si="24"/>
        <v>-19.931568569324174</v>
      </c>
      <c r="W59" s="8">
        <f t="shared" ca="1" si="25"/>
        <v>-19.931568569324174</v>
      </c>
      <c r="X59" s="7">
        <f t="shared" ca="1" si="18"/>
        <v>0</v>
      </c>
      <c r="Y59" s="8">
        <f t="shared" ca="1" si="26"/>
        <v>-23.253496664211539</v>
      </c>
    </row>
    <row r="60" spans="11:25" x14ac:dyDescent="0.25">
      <c r="K60">
        <f>+K59+0.1</f>
        <v>0.2</v>
      </c>
      <c r="L60">
        <v>0.4</v>
      </c>
      <c r="M60">
        <f t="shared" ca="1" si="19"/>
        <v>5</v>
      </c>
      <c r="N60">
        <f t="shared" ca="1" si="20"/>
        <v>4</v>
      </c>
      <c r="O60">
        <f t="shared" ca="1" si="21"/>
        <v>0</v>
      </c>
      <c r="P60" s="3">
        <f t="shared" ca="1" si="14"/>
        <v>0.16666666666666666</v>
      </c>
      <c r="Q60" s="3">
        <f t="shared" ca="1" si="15"/>
        <v>0.13333333333333333</v>
      </c>
      <c r="R60" s="2">
        <f t="shared" ca="1" si="16"/>
        <v>0</v>
      </c>
      <c r="S60" s="3">
        <f t="shared" ca="1" si="22"/>
        <v>0</v>
      </c>
      <c r="T60" s="3">
        <f t="shared" ca="1" si="23"/>
        <v>0</v>
      </c>
      <c r="U60" s="9">
        <f t="shared" ca="1" si="17"/>
        <v>-23.253496664211539</v>
      </c>
      <c r="V60" s="8">
        <f t="shared" ca="1" si="24"/>
        <v>-19.931568569324174</v>
      </c>
      <c r="W60" s="8">
        <f t="shared" ca="1" si="25"/>
        <v>-19.931568569324174</v>
      </c>
      <c r="X60" s="7">
        <f t="shared" ca="1" si="18"/>
        <v>0</v>
      </c>
      <c r="Y60" s="8">
        <f t="shared" ca="1" si="26"/>
        <v>-23.253496664211539</v>
      </c>
    </row>
    <row r="61" spans="11:25" x14ac:dyDescent="0.25">
      <c r="K61">
        <f t="shared" ref="K61:K68" si="30">+K60+0.1</f>
        <v>0.30000000000000004</v>
      </c>
      <c r="L61">
        <v>0.4</v>
      </c>
      <c r="M61">
        <f t="shared" ca="1" si="19"/>
        <v>3</v>
      </c>
      <c r="N61">
        <f t="shared" ca="1" si="20"/>
        <v>4</v>
      </c>
      <c r="O61">
        <f t="shared" ca="1" si="21"/>
        <v>1</v>
      </c>
      <c r="P61" s="3">
        <f t="shared" ref="P61:P92" ca="1" si="31">+M61/$K$15</f>
        <v>0.1</v>
      </c>
      <c r="Q61" s="3">
        <f t="shared" ref="Q61:Q92" ca="1" si="32">+N61/$K$15</f>
        <v>0.13333333333333333</v>
      </c>
      <c r="R61" s="2">
        <f t="shared" ref="R61:R92" ca="1" si="33">+O61/$K$15</f>
        <v>3.3333333333333333E-2</v>
      </c>
      <c r="S61" s="3">
        <f t="shared" ca="1" si="22"/>
        <v>0.24999812501406241</v>
      </c>
      <c r="T61" s="3">
        <f t="shared" ca="1" si="23"/>
        <v>0.33333000003333296</v>
      </c>
      <c r="U61" s="9">
        <f t="shared" ref="U61:U92" ca="1" si="34">LOG(R61+0.0000001,2)</f>
        <v>-4.9068862675298881</v>
      </c>
      <c r="V61" s="8">
        <f t="shared" ca="1" si="24"/>
        <v>-2.0000050493603285</v>
      </c>
      <c r="W61" s="8">
        <f t="shared" ca="1" si="25"/>
        <v>-1.5849725994775199</v>
      </c>
      <c r="X61" s="7">
        <f t="shared" ref="X61:X92" ca="1" si="35">+R61/((P61*Q61)+0.000001)</f>
        <v>2.4998125140614453</v>
      </c>
      <c r="Y61" s="8">
        <f t="shared" ca="1" si="26"/>
        <v>1.321819954528801</v>
      </c>
    </row>
    <row r="62" spans="11:25" x14ac:dyDescent="0.25">
      <c r="K62">
        <f t="shared" si="30"/>
        <v>0.4</v>
      </c>
      <c r="L62">
        <v>0.4</v>
      </c>
      <c r="M62">
        <f t="shared" ca="1" si="19"/>
        <v>4</v>
      </c>
      <c r="N62">
        <f t="shared" ca="1" si="20"/>
        <v>4</v>
      </c>
      <c r="O62">
        <f t="shared" ca="1" si="21"/>
        <v>1</v>
      </c>
      <c r="P62" s="3">
        <f t="shared" ca="1" si="31"/>
        <v>0.13333333333333333</v>
      </c>
      <c r="Q62" s="3">
        <f t="shared" ca="1" si="32"/>
        <v>0.13333333333333333</v>
      </c>
      <c r="R62" s="2">
        <f t="shared" ca="1" si="33"/>
        <v>3.3333333333333333E-2</v>
      </c>
      <c r="S62" s="3">
        <f t="shared" ca="1" si="22"/>
        <v>0.24999812501406241</v>
      </c>
      <c r="T62" s="3">
        <f t="shared" ca="1" si="23"/>
        <v>0.24999812501406241</v>
      </c>
      <c r="U62" s="9">
        <f t="shared" ca="1" si="34"/>
        <v>-4.9068862675298881</v>
      </c>
      <c r="V62" s="8">
        <f t="shared" ca="1" si="24"/>
        <v>-2.0000050493603285</v>
      </c>
      <c r="W62" s="8">
        <f t="shared" ca="1" si="25"/>
        <v>-2.0000050493603285</v>
      </c>
      <c r="X62" s="7">
        <f t="shared" ca="1" si="35"/>
        <v>1.8748945371822834</v>
      </c>
      <c r="Y62" s="8">
        <f t="shared" ca="1" si="26"/>
        <v>0.90680952324283304</v>
      </c>
    </row>
    <row r="63" spans="11:25" x14ac:dyDescent="0.25">
      <c r="K63">
        <f t="shared" si="30"/>
        <v>0.5</v>
      </c>
      <c r="L63">
        <v>0.4</v>
      </c>
      <c r="M63">
        <f t="shared" ca="1" si="19"/>
        <v>3</v>
      </c>
      <c r="N63">
        <f t="shared" ca="1" si="20"/>
        <v>4</v>
      </c>
      <c r="O63">
        <f t="shared" ca="1" si="21"/>
        <v>0</v>
      </c>
      <c r="P63" s="3">
        <f t="shared" ca="1" si="31"/>
        <v>0.1</v>
      </c>
      <c r="Q63" s="3">
        <f t="shared" ca="1" si="32"/>
        <v>0.13333333333333333</v>
      </c>
      <c r="R63" s="2">
        <f t="shared" ca="1" si="33"/>
        <v>0</v>
      </c>
      <c r="S63" s="3">
        <f t="shared" ca="1" si="22"/>
        <v>0</v>
      </c>
      <c r="T63" s="3">
        <f t="shared" ca="1" si="23"/>
        <v>0</v>
      </c>
      <c r="U63" s="9">
        <f t="shared" ca="1" si="34"/>
        <v>-23.253496664211539</v>
      </c>
      <c r="V63" s="8">
        <f t="shared" ca="1" si="24"/>
        <v>-19.931568569324174</v>
      </c>
      <c r="W63" s="8">
        <f t="shared" ca="1" si="25"/>
        <v>-19.931568569324174</v>
      </c>
      <c r="X63" s="7">
        <f t="shared" ca="1" si="35"/>
        <v>0</v>
      </c>
      <c r="Y63" s="8">
        <f t="shared" ca="1" si="26"/>
        <v>-23.253496664211539</v>
      </c>
    </row>
    <row r="64" spans="11:25" x14ac:dyDescent="0.25">
      <c r="K64">
        <f t="shared" si="30"/>
        <v>0.6</v>
      </c>
      <c r="L64">
        <v>0.4</v>
      </c>
      <c r="M64">
        <f t="shared" ca="1" si="19"/>
        <v>2</v>
      </c>
      <c r="N64">
        <f t="shared" ca="1" si="20"/>
        <v>4</v>
      </c>
      <c r="O64">
        <f t="shared" ca="1" si="21"/>
        <v>1</v>
      </c>
      <c r="P64" s="3">
        <f t="shared" ca="1" si="31"/>
        <v>6.6666666666666666E-2</v>
      </c>
      <c r="Q64" s="3">
        <f t="shared" ca="1" si="32"/>
        <v>0.13333333333333333</v>
      </c>
      <c r="R64" s="2">
        <f t="shared" ca="1" si="33"/>
        <v>3.3333333333333333E-2</v>
      </c>
      <c r="S64" s="3">
        <f t="shared" ca="1" si="22"/>
        <v>0.24999812501406241</v>
      </c>
      <c r="T64" s="3">
        <f t="shared" ca="1" si="23"/>
        <v>0.49999250011249829</v>
      </c>
      <c r="U64" s="9">
        <f t="shared" ca="1" si="34"/>
        <v>-4.9068862675298881</v>
      </c>
      <c r="V64" s="8">
        <f t="shared" ca="1" si="24"/>
        <v>-2.0000050493603285</v>
      </c>
      <c r="W64" s="8">
        <f t="shared" ca="1" si="25"/>
        <v>-1.0000187548328348</v>
      </c>
      <c r="X64" s="7">
        <f t="shared" ca="1" si="35"/>
        <v>3.7495781724555992</v>
      </c>
      <c r="Y64" s="8">
        <f t="shared" ca="1" si="26"/>
        <v>1.9067283400214838</v>
      </c>
    </row>
    <row r="65" spans="11:25" x14ac:dyDescent="0.25">
      <c r="K65">
        <f t="shared" si="30"/>
        <v>0.7</v>
      </c>
      <c r="L65">
        <v>0.4</v>
      </c>
      <c r="M65">
        <f t="shared" ca="1" si="19"/>
        <v>2</v>
      </c>
      <c r="N65">
        <f t="shared" ca="1" si="20"/>
        <v>4</v>
      </c>
      <c r="O65">
        <f t="shared" ca="1" si="21"/>
        <v>1</v>
      </c>
      <c r="P65" s="3">
        <f t="shared" ca="1" si="31"/>
        <v>6.6666666666666666E-2</v>
      </c>
      <c r="Q65" s="3">
        <f t="shared" ca="1" si="32"/>
        <v>0.13333333333333333</v>
      </c>
      <c r="R65" s="2">
        <f t="shared" ca="1" si="33"/>
        <v>3.3333333333333333E-2</v>
      </c>
      <c r="S65" s="3">
        <f t="shared" ca="1" si="22"/>
        <v>0.24999812501406241</v>
      </c>
      <c r="T65" s="3">
        <f t="shared" ca="1" si="23"/>
        <v>0.49999250011249829</v>
      </c>
      <c r="U65" s="9">
        <f t="shared" ca="1" si="34"/>
        <v>-4.9068862675298881</v>
      </c>
      <c r="V65" s="8">
        <f t="shared" ca="1" si="24"/>
        <v>-2.0000050493603285</v>
      </c>
      <c r="W65" s="8">
        <f t="shared" ca="1" si="25"/>
        <v>-1.0000187548328348</v>
      </c>
      <c r="X65" s="7">
        <f t="shared" ca="1" si="35"/>
        <v>3.7495781724555992</v>
      </c>
      <c r="Y65" s="8">
        <f t="shared" ca="1" si="26"/>
        <v>1.9067283400214838</v>
      </c>
    </row>
    <row r="66" spans="11:25" x14ac:dyDescent="0.25">
      <c r="K66">
        <f t="shared" si="30"/>
        <v>0.79999999999999993</v>
      </c>
      <c r="L66">
        <v>0.4</v>
      </c>
      <c r="M66">
        <f t="shared" ca="1" si="19"/>
        <v>1</v>
      </c>
      <c r="N66">
        <f t="shared" ca="1" si="20"/>
        <v>4</v>
      </c>
      <c r="O66">
        <f t="shared" ca="1" si="21"/>
        <v>0</v>
      </c>
      <c r="P66" s="3">
        <f t="shared" ca="1" si="31"/>
        <v>3.3333333333333333E-2</v>
      </c>
      <c r="Q66" s="3">
        <f t="shared" ca="1" si="32"/>
        <v>0.13333333333333333</v>
      </c>
      <c r="R66" s="2">
        <f t="shared" ca="1" si="33"/>
        <v>0</v>
      </c>
      <c r="S66" s="3">
        <f t="shared" ca="1" si="22"/>
        <v>0</v>
      </c>
      <c r="T66" s="3">
        <f t="shared" ca="1" si="23"/>
        <v>0</v>
      </c>
      <c r="U66" s="9">
        <f t="shared" ca="1" si="34"/>
        <v>-23.253496664211539</v>
      </c>
      <c r="V66" s="8">
        <f t="shared" ca="1" si="24"/>
        <v>-19.931568569324174</v>
      </c>
      <c r="W66" s="8">
        <f t="shared" ca="1" si="25"/>
        <v>-19.931568569324174</v>
      </c>
      <c r="X66" s="7">
        <f t="shared" ca="1" si="35"/>
        <v>0</v>
      </c>
      <c r="Y66" s="8">
        <f t="shared" ca="1" si="26"/>
        <v>-23.253496664211539</v>
      </c>
    </row>
    <row r="67" spans="11:25" x14ac:dyDescent="0.25">
      <c r="K67">
        <f t="shared" si="30"/>
        <v>0.89999999999999991</v>
      </c>
      <c r="L67">
        <v>0.4</v>
      </c>
      <c r="M67">
        <f t="shared" ca="1" si="19"/>
        <v>2</v>
      </c>
      <c r="N67">
        <f t="shared" ca="1" si="20"/>
        <v>4</v>
      </c>
      <c r="O67">
        <f t="shared" ca="1" si="21"/>
        <v>0</v>
      </c>
      <c r="P67" s="3">
        <f t="shared" ca="1" si="31"/>
        <v>6.6666666666666666E-2</v>
      </c>
      <c r="Q67" s="3">
        <f t="shared" ca="1" si="32"/>
        <v>0.13333333333333333</v>
      </c>
      <c r="R67" s="2">
        <f t="shared" ca="1" si="33"/>
        <v>0</v>
      </c>
      <c r="S67" s="3">
        <f t="shared" ca="1" si="22"/>
        <v>0</v>
      </c>
      <c r="T67" s="3">
        <f t="shared" ca="1" si="23"/>
        <v>0</v>
      </c>
      <c r="U67" s="9">
        <f t="shared" ca="1" si="34"/>
        <v>-23.253496664211539</v>
      </c>
      <c r="V67" s="8">
        <f t="shared" ca="1" si="24"/>
        <v>-19.931568569324174</v>
      </c>
      <c r="W67" s="8">
        <f t="shared" ca="1" si="25"/>
        <v>-19.931568569324174</v>
      </c>
      <c r="X67" s="7">
        <f t="shared" ca="1" si="35"/>
        <v>0</v>
      </c>
      <c r="Y67" s="8">
        <f t="shared" ca="1" si="26"/>
        <v>-23.253496664211539</v>
      </c>
    </row>
    <row r="68" spans="11:25" x14ac:dyDescent="0.25">
      <c r="K68">
        <f t="shared" si="30"/>
        <v>0.99999999999999989</v>
      </c>
      <c r="L68">
        <v>0.4</v>
      </c>
      <c r="M68">
        <f t="shared" ca="1" si="19"/>
        <v>0</v>
      </c>
      <c r="N68">
        <f t="shared" ca="1" si="20"/>
        <v>4</v>
      </c>
      <c r="O68">
        <f t="shared" ca="1" si="21"/>
        <v>0</v>
      </c>
      <c r="P68" s="3">
        <f t="shared" ca="1" si="31"/>
        <v>0</v>
      </c>
      <c r="Q68" s="3">
        <f t="shared" ca="1" si="32"/>
        <v>0.13333333333333333</v>
      </c>
      <c r="R68" s="2">
        <f t="shared" ca="1" si="33"/>
        <v>0</v>
      </c>
      <c r="S68" s="3">
        <f t="shared" ca="1" si="22"/>
        <v>0</v>
      </c>
      <c r="T68" s="3">
        <f t="shared" ca="1" si="23"/>
        <v>0</v>
      </c>
      <c r="U68" s="9">
        <f t="shared" ca="1" si="34"/>
        <v>-23.253496664211539</v>
      </c>
      <c r="V68" s="8">
        <f t="shared" ca="1" si="24"/>
        <v>-19.931568569324174</v>
      </c>
      <c r="W68" s="8">
        <f t="shared" ca="1" si="25"/>
        <v>-19.931568569324174</v>
      </c>
      <c r="X68" s="7">
        <f t="shared" ca="1" si="35"/>
        <v>0</v>
      </c>
      <c r="Y68" s="8">
        <f t="shared" ca="1" si="26"/>
        <v>-23.253496664211539</v>
      </c>
    </row>
    <row r="69" spans="11:25" x14ac:dyDescent="0.25">
      <c r="K69">
        <v>0.1</v>
      </c>
      <c r="L69">
        <v>0.5</v>
      </c>
      <c r="M69">
        <f t="shared" ca="1" si="19"/>
        <v>6</v>
      </c>
      <c r="N69">
        <f t="shared" ca="1" si="20"/>
        <v>2</v>
      </c>
      <c r="O69">
        <f t="shared" ca="1" si="21"/>
        <v>1</v>
      </c>
      <c r="P69" s="3">
        <f t="shared" ca="1" si="31"/>
        <v>0.2</v>
      </c>
      <c r="Q69" s="3">
        <f t="shared" ca="1" si="32"/>
        <v>6.6666666666666666E-2</v>
      </c>
      <c r="R69" s="2">
        <f t="shared" ca="1" si="33"/>
        <v>3.3333333333333333E-2</v>
      </c>
      <c r="S69" s="3">
        <f t="shared" ca="1" si="22"/>
        <v>0.49999250011249829</v>
      </c>
      <c r="T69" s="3">
        <f t="shared" ca="1" si="23"/>
        <v>0.16666583333749996</v>
      </c>
      <c r="U69" s="9">
        <f t="shared" ca="1" si="34"/>
        <v>-4.9068862675298881</v>
      </c>
      <c r="V69" s="8">
        <f t="shared" ca="1" si="24"/>
        <v>-1.0000187548328348</v>
      </c>
      <c r="W69" s="8">
        <f t="shared" ca="1" si="25"/>
        <v>-2.5849610579907698</v>
      </c>
      <c r="X69" s="7">
        <f t="shared" ca="1" si="35"/>
        <v>2.4998125140614453</v>
      </c>
      <c r="Y69" s="8">
        <f t="shared" ca="1" si="26"/>
        <v>1.321819954528801</v>
      </c>
    </row>
    <row r="70" spans="11:25" x14ac:dyDescent="0.25">
      <c r="K70">
        <f>+K69+0.1</f>
        <v>0.2</v>
      </c>
      <c r="L70">
        <v>0.5</v>
      </c>
      <c r="M70">
        <f t="shared" ca="1" si="19"/>
        <v>5</v>
      </c>
      <c r="N70">
        <f t="shared" ca="1" si="20"/>
        <v>2</v>
      </c>
      <c r="O70">
        <f t="shared" ca="1" si="21"/>
        <v>0</v>
      </c>
      <c r="P70" s="3">
        <f t="shared" ca="1" si="31"/>
        <v>0.16666666666666666</v>
      </c>
      <c r="Q70" s="3">
        <f t="shared" ca="1" si="32"/>
        <v>6.6666666666666666E-2</v>
      </c>
      <c r="R70" s="2">
        <f t="shared" ca="1" si="33"/>
        <v>0</v>
      </c>
      <c r="S70" s="3">
        <f t="shared" ca="1" si="22"/>
        <v>0</v>
      </c>
      <c r="T70" s="3">
        <f t="shared" ca="1" si="23"/>
        <v>0</v>
      </c>
      <c r="U70" s="9">
        <f t="shared" ca="1" si="34"/>
        <v>-23.253496664211539</v>
      </c>
      <c r="V70" s="8">
        <f t="shared" ca="1" si="24"/>
        <v>-19.931568569324174</v>
      </c>
      <c r="W70" s="8">
        <f t="shared" ca="1" si="25"/>
        <v>-19.931568569324174</v>
      </c>
      <c r="X70" s="7">
        <f t="shared" ca="1" si="35"/>
        <v>0</v>
      </c>
      <c r="Y70" s="8">
        <f t="shared" ca="1" si="26"/>
        <v>-23.253496664211539</v>
      </c>
    </row>
    <row r="71" spans="11:25" x14ac:dyDescent="0.25">
      <c r="K71">
        <f t="shared" ref="K71:K78" si="36">+K70+0.1</f>
        <v>0.30000000000000004</v>
      </c>
      <c r="L71">
        <v>0.5</v>
      </c>
      <c r="M71">
        <f t="shared" ca="1" si="19"/>
        <v>3</v>
      </c>
      <c r="N71">
        <f t="shared" ca="1" si="20"/>
        <v>2</v>
      </c>
      <c r="O71">
        <f t="shared" ca="1" si="21"/>
        <v>0</v>
      </c>
      <c r="P71" s="3">
        <f t="shared" ca="1" si="31"/>
        <v>0.1</v>
      </c>
      <c r="Q71" s="3">
        <f t="shared" ca="1" si="32"/>
        <v>6.6666666666666666E-2</v>
      </c>
      <c r="R71" s="2">
        <f t="shared" ca="1" si="33"/>
        <v>0</v>
      </c>
      <c r="S71" s="3">
        <f t="shared" ca="1" si="22"/>
        <v>0</v>
      </c>
      <c r="T71" s="3">
        <f t="shared" ca="1" si="23"/>
        <v>0</v>
      </c>
      <c r="U71" s="9">
        <f t="shared" ca="1" si="34"/>
        <v>-23.253496664211539</v>
      </c>
      <c r="V71" s="8">
        <f t="shared" ca="1" si="24"/>
        <v>-19.931568569324174</v>
      </c>
      <c r="W71" s="8">
        <f t="shared" ca="1" si="25"/>
        <v>-19.931568569324174</v>
      </c>
      <c r="X71" s="7">
        <f t="shared" ca="1" si="35"/>
        <v>0</v>
      </c>
      <c r="Y71" s="8">
        <f t="shared" ca="1" si="26"/>
        <v>-23.253496664211539</v>
      </c>
    </row>
    <row r="72" spans="11:25" x14ac:dyDescent="0.25">
      <c r="K72">
        <f t="shared" si="36"/>
        <v>0.4</v>
      </c>
      <c r="L72">
        <v>0.5</v>
      </c>
      <c r="M72">
        <f t="shared" ca="1" si="19"/>
        <v>4</v>
      </c>
      <c r="N72">
        <f t="shared" ca="1" si="20"/>
        <v>2</v>
      </c>
      <c r="O72">
        <f t="shared" ca="1" si="21"/>
        <v>0</v>
      </c>
      <c r="P72" s="3">
        <f t="shared" ca="1" si="31"/>
        <v>0.13333333333333333</v>
      </c>
      <c r="Q72" s="3">
        <f t="shared" ca="1" si="32"/>
        <v>6.6666666666666666E-2</v>
      </c>
      <c r="R72" s="2">
        <f t="shared" ca="1" si="33"/>
        <v>0</v>
      </c>
      <c r="S72" s="3">
        <f t="shared" ca="1" si="22"/>
        <v>0</v>
      </c>
      <c r="T72" s="3">
        <f t="shared" ca="1" si="23"/>
        <v>0</v>
      </c>
      <c r="U72" s="9">
        <f t="shared" ca="1" si="34"/>
        <v>-23.253496664211539</v>
      </c>
      <c r="V72" s="8">
        <f t="shared" ca="1" si="24"/>
        <v>-19.931568569324174</v>
      </c>
      <c r="W72" s="8">
        <f t="shared" ca="1" si="25"/>
        <v>-19.931568569324174</v>
      </c>
      <c r="X72" s="7">
        <f t="shared" ca="1" si="35"/>
        <v>0</v>
      </c>
      <c r="Y72" s="8">
        <f t="shared" ca="1" si="26"/>
        <v>-23.253496664211539</v>
      </c>
    </row>
    <row r="73" spans="11:25" x14ac:dyDescent="0.25">
      <c r="K73">
        <f t="shared" si="36"/>
        <v>0.5</v>
      </c>
      <c r="L73">
        <v>0.5</v>
      </c>
      <c r="M73">
        <f t="shared" ca="1" si="19"/>
        <v>3</v>
      </c>
      <c r="N73">
        <f t="shared" ca="1" si="20"/>
        <v>2</v>
      </c>
      <c r="O73">
        <f t="shared" ca="1" si="21"/>
        <v>0</v>
      </c>
      <c r="P73" s="3">
        <f t="shared" ca="1" si="31"/>
        <v>0.1</v>
      </c>
      <c r="Q73" s="3">
        <f t="shared" ca="1" si="32"/>
        <v>6.6666666666666666E-2</v>
      </c>
      <c r="R73" s="2">
        <f t="shared" ca="1" si="33"/>
        <v>0</v>
      </c>
      <c r="S73" s="3">
        <f t="shared" ca="1" si="22"/>
        <v>0</v>
      </c>
      <c r="T73" s="3">
        <f t="shared" ca="1" si="23"/>
        <v>0</v>
      </c>
      <c r="U73" s="9">
        <f t="shared" ca="1" si="34"/>
        <v>-23.253496664211539</v>
      </c>
      <c r="V73" s="8">
        <f t="shared" ca="1" si="24"/>
        <v>-19.931568569324174</v>
      </c>
      <c r="W73" s="8">
        <f t="shared" ca="1" si="25"/>
        <v>-19.931568569324174</v>
      </c>
      <c r="X73" s="7">
        <f t="shared" ca="1" si="35"/>
        <v>0</v>
      </c>
      <c r="Y73" s="8">
        <f t="shared" ca="1" si="26"/>
        <v>-23.253496664211539</v>
      </c>
    </row>
    <row r="74" spans="11:25" x14ac:dyDescent="0.25">
      <c r="K74">
        <f t="shared" si="36"/>
        <v>0.6</v>
      </c>
      <c r="L74">
        <v>0.5</v>
      </c>
      <c r="M74">
        <f t="shared" ca="1" si="19"/>
        <v>2</v>
      </c>
      <c r="N74">
        <f t="shared" ca="1" si="20"/>
        <v>2</v>
      </c>
      <c r="O74">
        <f t="shared" ca="1" si="21"/>
        <v>0</v>
      </c>
      <c r="P74" s="3">
        <f t="shared" ca="1" si="31"/>
        <v>6.6666666666666666E-2</v>
      </c>
      <c r="Q74" s="3">
        <f t="shared" ca="1" si="32"/>
        <v>6.6666666666666666E-2</v>
      </c>
      <c r="R74" s="2">
        <f t="shared" ca="1" si="33"/>
        <v>0</v>
      </c>
      <c r="S74" s="3">
        <f t="shared" ca="1" si="22"/>
        <v>0</v>
      </c>
      <c r="T74" s="3">
        <f t="shared" ca="1" si="23"/>
        <v>0</v>
      </c>
      <c r="U74" s="9">
        <f t="shared" ca="1" si="34"/>
        <v>-23.253496664211539</v>
      </c>
      <c r="V74" s="8">
        <f t="shared" ca="1" si="24"/>
        <v>-19.931568569324174</v>
      </c>
      <c r="W74" s="8">
        <f t="shared" ca="1" si="25"/>
        <v>-19.931568569324174</v>
      </c>
      <c r="X74" s="7">
        <f t="shared" ca="1" si="35"/>
        <v>0</v>
      </c>
      <c r="Y74" s="8">
        <f t="shared" ca="1" si="26"/>
        <v>-23.253496664211539</v>
      </c>
    </row>
    <row r="75" spans="11:25" x14ac:dyDescent="0.25">
      <c r="K75">
        <f t="shared" si="36"/>
        <v>0.7</v>
      </c>
      <c r="L75">
        <v>0.5</v>
      </c>
      <c r="M75">
        <f t="shared" ca="1" si="19"/>
        <v>2</v>
      </c>
      <c r="N75">
        <f t="shared" ca="1" si="20"/>
        <v>2</v>
      </c>
      <c r="O75">
        <f t="shared" ca="1" si="21"/>
        <v>0</v>
      </c>
      <c r="P75" s="3">
        <f t="shared" ca="1" si="31"/>
        <v>6.6666666666666666E-2</v>
      </c>
      <c r="Q75" s="3">
        <f t="shared" ca="1" si="32"/>
        <v>6.6666666666666666E-2</v>
      </c>
      <c r="R75" s="2">
        <f t="shared" ca="1" si="33"/>
        <v>0</v>
      </c>
      <c r="S75" s="3">
        <f t="shared" ca="1" si="22"/>
        <v>0</v>
      </c>
      <c r="T75" s="3">
        <f t="shared" ca="1" si="23"/>
        <v>0</v>
      </c>
      <c r="U75" s="9">
        <f t="shared" ca="1" si="34"/>
        <v>-23.253496664211539</v>
      </c>
      <c r="V75" s="8">
        <f t="shared" ca="1" si="24"/>
        <v>-19.931568569324174</v>
      </c>
      <c r="W75" s="8">
        <f t="shared" ca="1" si="25"/>
        <v>-19.931568569324174</v>
      </c>
      <c r="X75" s="7">
        <f t="shared" ca="1" si="35"/>
        <v>0</v>
      </c>
      <c r="Y75" s="8">
        <f t="shared" ca="1" si="26"/>
        <v>-23.253496664211539</v>
      </c>
    </row>
    <row r="76" spans="11:25" x14ac:dyDescent="0.25">
      <c r="K76">
        <f t="shared" si="36"/>
        <v>0.79999999999999993</v>
      </c>
      <c r="L76">
        <v>0.5</v>
      </c>
      <c r="M76">
        <f t="shared" ca="1" si="19"/>
        <v>1</v>
      </c>
      <c r="N76">
        <f t="shared" ca="1" si="20"/>
        <v>2</v>
      </c>
      <c r="O76">
        <f t="shared" ca="1" si="21"/>
        <v>1</v>
      </c>
      <c r="P76" s="3">
        <f t="shared" ca="1" si="31"/>
        <v>3.3333333333333333E-2</v>
      </c>
      <c r="Q76" s="3">
        <f t="shared" ca="1" si="32"/>
        <v>6.6666666666666666E-2</v>
      </c>
      <c r="R76" s="2">
        <f t="shared" ca="1" si="33"/>
        <v>3.3333333333333333E-2</v>
      </c>
      <c r="S76" s="3">
        <f t="shared" ca="1" si="22"/>
        <v>0.49999250011249829</v>
      </c>
      <c r="T76" s="3">
        <f t="shared" ca="1" si="23"/>
        <v>0.99997000089997301</v>
      </c>
      <c r="U76" s="9">
        <f t="shared" ca="1" si="34"/>
        <v>-4.9068862675298881</v>
      </c>
      <c r="V76" s="8">
        <f t="shared" ca="1" si="24"/>
        <v>-1.0000187548328348</v>
      </c>
      <c r="W76" s="8">
        <f t="shared" ca="1" si="25"/>
        <v>-4.1837464426479085E-5</v>
      </c>
      <c r="X76" s="7">
        <f t="shared" ca="1" si="35"/>
        <v>14.993253036133739</v>
      </c>
      <c r="Y76" s="8">
        <f t="shared" ca="1" si="26"/>
        <v>3.906241538491479</v>
      </c>
    </row>
    <row r="77" spans="11:25" x14ac:dyDescent="0.25">
      <c r="K77">
        <f t="shared" si="36"/>
        <v>0.89999999999999991</v>
      </c>
      <c r="L77">
        <v>0.5</v>
      </c>
      <c r="M77">
        <f t="shared" ca="1" si="19"/>
        <v>2</v>
      </c>
      <c r="N77">
        <f t="shared" ca="1" si="20"/>
        <v>2</v>
      </c>
      <c r="O77">
        <f t="shared" ca="1" si="21"/>
        <v>0</v>
      </c>
      <c r="P77" s="3">
        <f t="shared" ca="1" si="31"/>
        <v>6.6666666666666666E-2</v>
      </c>
      <c r="Q77" s="3">
        <f t="shared" ca="1" si="32"/>
        <v>6.6666666666666666E-2</v>
      </c>
      <c r="R77" s="2">
        <f t="shared" ca="1" si="33"/>
        <v>0</v>
      </c>
      <c r="S77" s="3">
        <f t="shared" ca="1" si="22"/>
        <v>0</v>
      </c>
      <c r="T77" s="3">
        <f t="shared" ca="1" si="23"/>
        <v>0</v>
      </c>
      <c r="U77" s="9">
        <f t="shared" ca="1" si="34"/>
        <v>-23.253496664211539</v>
      </c>
      <c r="V77" s="8">
        <f t="shared" ca="1" si="24"/>
        <v>-19.931568569324174</v>
      </c>
      <c r="W77" s="8">
        <f t="shared" ca="1" si="25"/>
        <v>-19.931568569324174</v>
      </c>
      <c r="X77" s="7">
        <f t="shared" ca="1" si="35"/>
        <v>0</v>
      </c>
      <c r="Y77" s="8">
        <f t="shared" ca="1" si="26"/>
        <v>-23.253496664211539</v>
      </c>
    </row>
    <row r="78" spans="11:25" x14ac:dyDescent="0.25">
      <c r="K78">
        <f t="shared" si="36"/>
        <v>0.99999999999999989</v>
      </c>
      <c r="L78">
        <v>0.5</v>
      </c>
      <c r="M78">
        <f t="shared" ca="1" si="19"/>
        <v>0</v>
      </c>
      <c r="N78">
        <f t="shared" ca="1" si="20"/>
        <v>2</v>
      </c>
      <c r="O78">
        <f t="shared" ca="1" si="21"/>
        <v>0</v>
      </c>
      <c r="P78" s="3">
        <f t="shared" ca="1" si="31"/>
        <v>0</v>
      </c>
      <c r="Q78" s="3">
        <f t="shared" ca="1" si="32"/>
        <v>6.6666666666666666E-2</v>
      </c>
      <c r="R78" s="2">
        <f t="shared" ca="1" si="33"/>
        <v>0</v>
      </c>
      <c r="S78" s="3">
        <f t="shared" ca="1" si="22"/>
        <v>0</v>
      </c>
      <c r="T78" s="3">
        <f t="shared" ca="1" si="23"/>
        <v>0</v>
      </c>
      <c r="U78" s="9">
        <f t="shared" ca="1" si="34"/>
        <v>-23.253496664211539</v>
      </c>
      <c r="V78" s="8">
        <f t="shared" ca="1" si="24"/>
        <v>-19.931568569324174</v>
      </c>
      <c r="W78" s="8">
        <f t="shared" ca="1" si="25"/>
        <v>-19.931568569324174</v>
      </c>
      <c r="X78" s="7">
        <f t="shared" ca="1" si="35"/>
        <v>0</v>
      </c>
      <c r="Y78" s="8">
        <f t="shared" ca="1" si="26"/>
        <v>-23.253496664211539</v>
      </c>
    </row>
    <row r="79" spans="11:25" x14ac:dyDescent="0.25">
      <c r="K79">
        <v>0.1</v>
      </c>
      <c r="L79">
        <v>0.6</v>
      </c>
      <c r="M79">
        <f t="shared" ca="1" si="19"/>
        <v>6</v>
      </c>
      <c r="N79">
        <f t="shared" ca="1" si="20"/>
        <v>4</v>
      </c>
      <c r="O79">
        <f t="shared" ca="1" si="21"/>
        <v>0</v>
      </c>
      <c r="P79" s="3">
        <f t="shared" ca="1" si="31"/>
        <v>0.2</v>
      </c>
      <c r="Q79" s="3">
        <f t="shared" ca="1" si="32"/>
        <v>0.13333333333333333</v>
      </c>
      <c r="R79" s="2">
        <f t="shared" ca="1" si="33"/>
        <v>0</v>
      </c>
      <c r="S79" s="3">
        <f t="shared" ca="1" si="22"/>
        <v>0</v>
      </c>
      <c r="T79" s="3">
        <f t="shared" ca="1" si="23"/>
        <v>0</v>
      </c>
      <c r="U79" s="9">
        <f t="shared" ca="1" si="34"/>
        <v>-23.253496664211539</v>
      </c>
      <c r="V79" s="8">
        <f t="shared" ca="1" si="24"/>
        <v>-19.931568569324174</v>
      </c>
      <c r="W79" s="8">
        <f t="shared" ca="1" si="25"/>
        <v>-19.931568569324174</v>
      </c>
      <c r="X79" s="7">
        <f t="shared" ca="1" si="35"/>
        <v>0</v>
      </c>
      <c r="Y79" s="8">
        <f t="shared" ca="1" si="26"/>
        <v>-23.253496664211539</v>
      </c>
    </row>
    <row r="80" spans="11:25" x14ac:dyDescent="0.25">
      <c r="K80">
        <f>+K79+0.1</f>
        <v>0.2</v>
      </c>
      <c r="L80">
        <v>0.6</v>
      </c>
      <c r="M80">
        <f t="shared" ca="1" si="19"/>
        <v>5</v>
      </c>
      <c r="N80">
        <f t="shared" ca="1" si="20"/>
        <v>4</v>
      </c>
      <c r="O80">
        <f t="shared" ca="1" si="21"/>
        <v>1</v>
      </c>
      <c r="P80" s="3">
        <f t="shared" ca="1" si="31"/>
        <v>0.16666666666666666</v>
      </c>
      <c r="Q80" s="3">
        <f t="shared" ca="1" si="32"/>
        <v>0.13333333333333333</v>
      </c>
      <c r="R80" s="2">
        <f t="shared" ca="1" si="33"/>
        <v>3.3333333333333333E-2</v>
      </c>
      <c r="S80" s="3">
        <f t="shared" ca="1" si="22"/>
        <v>0.24999812501406241</v>
      </c>
      <c r="T80" s="3">
        <f t="shared" ca="1" si="23"/>
        <v>0.19999880000719997</v>
      </c>
      <c r="U80" s="9">
        <f t="shared" ca="1" si="34"/>
        <v>-4.9068862675298881</v>
      </c>
      <c r="V80" s="8">
        <f t="shared" ca="1" si="24"/>
        <v>-2.0000050493603285</v>
      </c>
      <c r="W80" s="8">
        <f t="shared" ca="1" si="25"/>
        <v>-2.3219295375311879</v>
      </c>
      <c r="X80" s="7">
        <f t="shared" ca="1" si="35"/>
        <v>1.4999325030373634</v>
      </c>
      <c r="Y80" s="8">
        <f t="shared" ca="1" si="26"/>
        <v>0.58489767708899554</v>
      </c>
    </row>
    <row r="81" spans="11:25" x14ac:dyDescent="0.25">
      <c r="K81">
        <f t="shared" ref="K81:K88" si="37">+K80+0.1</f>
        <v>0.30000000000000004</v>
      </c>
      <c r="L81">
        <v>0.6</v>
      </c>
      <c r="M81">
        <f t="shared" ca="1" si="19"/>
        <v>3</v>
      </c>
      <c r="N81">
        <f t="shared" ca="1" si="20"/>
        <v>4</v>
      </c>
      <c r="O81">
        <f t="shared" ca="1" si="21"/>
        <v>1</v>
      </c>
      <c r="P81" s="3">
        <f t="shared" ca="1" si="31"/>
        <v>0.1</v>
      </c>
      <c r="Q81" s="3">
        <f t="shared" ca="1" si="32"/>
        <v>0.13333333333333333</v>
      </c>
      <c r="R81" s="2">
        <f t="shared" ca="1" si="33"/>
        <v>3.3333333333333333E-2</v>
      </c>
      <c r="S81" s="3">
        <f t="shared" ca="1" si="22"/>
        <v>0.24999812501406241</v>
      </c>
      <c r="T81" s="3">
        <f t="shared" ca="1" si="23"/>
        <v>0.33333000003333296</v>
      </c>
      <c r="U81" s="9">
        <f t="shared" ca="1" si="34"/>
        <v>-4.9068862675298881</v>
      </c>
      <c r="V81" s="8">
        <f t="shared" ca="1" si="24"/>
        <v>-2.0000050493603285</v>
      </c>
      <c r="W81" s="8">
        <f t="shared" ca="1" si="25"/>
        <v>-1.5849725994775199</v>
      </c>
      <c r="X81" s="7">
        <f t="shared" ca="1" si="35"/>
        <v>2.4998125140614453</v>
      </c>
      <c r="Y81" s="8">
        <f t="shared" ca="1" si="26"/>
        <v>1.321819954528801</v>
      </c>
    </row>
    <row r="82" spans="11:25" x14ac:dyDescent="0.25">
      <c r="K82">
        <f t="shared" si="37"/>
        <v>0.4</v>
      </c>
      <c r="L82">
        <v>0.6</v>
      </c>
      <c r="M82">
        <f t="shared" ca="1" si="19"/>
        <v>4</v>
      </c>
      <c r="N82">
        <f t="shared" ca="1" si="20"/>
        <v>4</v>
      </c>
      <c r="O82">
        <f t="shared" ca="1" si="21"/>
        <v>0</v>
      </c>
      <c r="P82" s="3">
        <f t="shared" ca="1" si="31"/>
        <v>0.13333333333333333</v>
      </c>
      <c r="Q82" s="3">
        <f t="shared" ca="1" si="32"/>
        <v>0.13333333333333333</v>
      </c>
      <c r="R82" s="2">
        <f t="shared" ca="1" si="33"/>
        <v>0</v>
      </c>
      <c r="S82" s="3">
        <f t="shared" ca="1" si="22"/>
        <v>0</v>
      </c>
      <c r="T82" s="3">
        <f t="shared" ca="1" si="23"/>
        <v>0</v>
      </c>
      <c r="U82" s="9">
        <f t="shared" ca="1" si="34"/>
        <v>-23.253496664211539</v>
      </c>
      <c r="V82" s="8">
        <f t="shared" ca="1" si="24"/>
        <v>-19.931568569324174</v>
      </c>
      <c r="W82" s="8">
        <f t="shared" ca="1" si="25"/>
        <v>-19.931568569324174</v>
      </c>
      <c r="X82" s="7">
        <f t="shared" ca="1" si="35"/>
        <v>0</v>
      </c>
      <c r="Y82" s="8">
        <f t="shared" ca="1" si="26"/>
        <v>-23.253496664211539</v>
      </c>
    </row>
    <row r="83" spans="11:25" x14ac:dyDescent="0.25">
      <c r="K83">
        <f t="shared" si="37"/>
        <v>0.5</v>
      </c>
      <c r="L83">
        <v>0.6</v>
      </c>
      <c r="M83">
        <f t="shared" ca="1" si="19"/>
        <v>3</v>
      </c>
      <c r="N83">
        <f t="shared" ca="1" si="20"/>
        <v>4</v>
      </c>
      <c r="O83">
        <f t="shared" ca="1" si="21"/>
        <v>0</v>
      </c>
      <c r="P83" s="3">
        <f t="shared" ca="1" si="31"/>
        <v>0.1</v>
      </c>
      <c r="Q83" s="3">
        <f t="shared" ca="1" si="32"/>
        <v>0.13333333333333333</v>
      </c>
      <c r="R83" s="2">
        <f t="shared" ca="1" si="33"/>
        <v>0</v>
      </c>
      <c r="S83" s="3">
        <f t="shared" ca="1" si="22"/>
        <v>0</v>
      </c>
      <c r="T83" s="3">
        <f t="shared" ca="1" si="23"/>
        <v>0</v>
      </c>
      <c r="U83" s="9">
        <f t="shared" ca="1" si="34"/>
        <v>-23.253496664211539</v>
      </c>
      <c r="V83" s="8">
        <f t="shared" ca="1" si="24"/>
        <v>-19.931568569324174</v>
      </c>
      <c r="W83" s="8">
        <f t="shared" ca="1" si="25"/>
        <v>-19.931568569324174</v>
      </c>
      <c r="X83" s="7">
        <f t="shared" ca="1" si="35"/>
        <v>0</v>
      </c>
      <c r="Y83" s="8">
        <f t="shared" ca="1" si="26"/>
        <v>-23.253496664211539</v>
      </c>
    </row>
    <row r="84" spans="11:25" x14ac:dyDescent="0.25">
      <c r="K84">
        <f t="shared" si="37"/>
        <v>0.6</v>
      </c>
      <c r="L84">
        <v>0.6</v>
      </c>
      <c r="M84">
        <f t="shared" ca="1" si="19"/>
        <v>2</v>
      </c>
      <c r="N84">
        <f t="shared" ca="1" si="20"/>
        <v>4</v>
      </c>
      <c r="O84">
        <f t="shared" ca="1" si="21"/>
        <v>1</v>
      </c>
      <c r="P84" s="3">
        <f t="shared" ca="1" si="31"/>
        <v>6.6666666666666666E-2</v>
      </c>
      <c r="Q84" s="3">
        <f t="shared" ca="1" si="32"/>
        <v>0.13333333333333333</v>
      </c>
      <c r="R84" s="2">
        <f t="shared" ca="1" si="33"/>
        <v>3.3333333333333333E-2</v>
      </c>
      <c r="S84" s="3">
        <f t="shared" ca="1" si="22"/>
        <v>0.24999812501406241</v>
      </c>
      <c r="T84" s="3">
        <f t="shared" ca="1" si="23"/>
        <v>0.49999250011249829</v>
      </c>
      <c r="U84" s="9">
        <f t="shared" ca="1" si="34"/>
        <v>-4.9068862675298881</v>
      </c>
      <c r="V84" s="8">
        <f t="shared" ca="1" si="24"/>
        <v>-2.0000050493603285</v>
      </c>
      <c r="W84" s="8">
        <f t="shared" ca="1" si="25"/>
        <v>-1.0000187548328348</v>
      </c>
      <c r="X84" s="7">
        <f t="shared" ca="1" si="35"/>
        <v>3.7495781724555992</v>
      </c>
      <c r="Y84" s="8">
        <f t="shared" ca="1" si="26"/>
        <v>1.9067283400214838</v>
      </c>
    </row>
    <row r="85" spans="11:25" x14ac:dyDescent="0.25">
      <c r="K85">
        <f t="shared" si="37"/>
        <v>0.7</v>
      </c>
      <c r="L85">
        <v>0.6</v>
      </c>
      <c r="M85">
        <f t="shared" ca="1" si="19"/>
        <v>2</v>
      </c>
      <c r="N85">
        <f t="shared" ca="1" si="20"/>
        <v>4</v>
      </c>
      <c r="O85">
        <f t="shared" ca="1" si="21"/>
        <v>0</v>
      </c>
      <c r="P85" s="3">
        <f t="shared" ca="1" si="31"/>
        <v>6.6666666666666666E-2</v>
      </c>
      <c r="Q85" s="3">
        <f t="shared" ca="1" si="32"/>
        <v>0.13333333333333333</v>
      </c>
      <c r="R85" s="2">
        <f t="shared" ca="1" si="33"/>
        <v>0</v>
      </c>
      <c r="S85" s="3">
        <f t="shared" ca="1" si="22"/>
        <v>0</v>
      </c>
      <c r="T85" s="3">
        <f t="shared" ca="1" si="23"/>
        <v>0</v>
      </c>
      <c r="U85" s="9">
        <f t="shared" ca="1" si="34"/>
        <v>-23.253496664211539</v>
      </c>
      <c r="V85" s="8">
        <f t="shared" ca="1" si="24"/>
        <v>-19.931568569324174</v>
      </c>
      <c r="W85" s="8">
        <f t="shared" ca="1" si="25"/>
        <v>-19.931568569324174</v>
      </c>
      <c r="X85" s="7">
        <f t="shared" ca="1" si="35"/>
        <v>0</v>
      </c>
      <c r="Y85" s="8">
        <f t="shared" ca="1" si="26"/>
        <v>-23.253496664211539</v>
      </c>
    </row>
    <row r="86" spans="11:25" x14ac:dyDescent="0.25">
      <c r="K86">
        <f t="shared" si="37"/>
        <v>0.79999999999999993</v>
      </c>
      <c r="L86">
        <v>0.6</v>
      </c>
      <c r="M86">
        <f t="shared" ca="1" si="19"/>
        <v>1</v>
      </c>
      <c r="N86">
        <f t="shared" ca="1" si="20"/>
        <v>4</v>
      </c>
      <c r="O86">
        <f t="shared" ca="1" si="21"/>
        <v>0</v>
      </c>
      <c r="P86" s="3">
        <f t="shared" ca="1" si="31"/>
        <v>3.3333333333333333E-2</v>
      </c>
      <c r="Q86" s="3">
        <f t="shared" ca="1" si="32"/>
        <v>0.13333333333333333</v>
      </c>
      <c r="R86" s="2">
        <f t="shared" ca="1" si="33"/>
        <v>0</v>
      </c>
      <c r="S86" s="3">
        <f t="shared" ca="1" si="22"/>
        <v>0</v>
      </c>
      <c r="T86" s="3">
        <f t="shared" ca="1" si="23"/>
        <v>0</v>
      </c>
      <c r="U86" s="9">
        <f t="shared" ca="1" si="34"/>
        <v>-23.253496664211539</v>
      </c>
      <c r="V86" s="8">
        <f t="shared" ca="1" si="24"/>
        <v>-19.931568569324174</v>
      </c>
      <c r="W86" s="8">
        <f t="shared" ca="1" si="25"/>
        <v>-19.931568569324174</v>
      </c>
      <c r="X86" s="7">
        <f t="shared" ca="1" si="35"/>
        <v>0</v>
      </c>
      <c r="Y86" s="8">
        <f t="shared" ca="1" si="26"/>
        <v>-23.253496664211539</v>
      </c>
    </row>
    <row r="87" spans="11:25" x14ac:dyDescent="0.25">
      <c r="K87">
        <f t="shared" si="37"/>
        <v>0.89999999999999991</v>
      </c>
      <c r="L87">
        <v>0.6</v>
      </c>
      <c r="M87">
        <f t="shared" ca="1" si="19"/>
        <v>2</v>
      </c>
      <c r="N87">
        <f t="shared" ca="1" si="20"/>
        <v>4</v>
      </c>
      <c r="O87">
        <f t="shared" ca="1" si="21"/>
        <v>0</v>
      </c>
      <c r="P87" s="3">
        <f t="shared" ca="1" si="31"/>
        <v>6.6666666666666666E-2</v>
      </c>
      <c r="Q87" s="3">
        <f t="shared" ca="1" si="32"/>
        <v>0.13333333333333333</v>
      </c>
      <c r="R87" s="2">
        <f t="shared" ca="1" si="33"/>
        <v>0</v>
      </c>
      <c r="S87" s="3">
        <f t="shared" ca="1" si="22"/>
        <v>0</v>
      </c>
      <c r="T87" s="3">
        <f t="shared" ca="1" si="23"/>
        <v>0</v>
      </c>
      <c r="U87" s="9">
        <f t="shared" ca="1" si="34"/>
        <v>-23.253496664211539</v>
      </c>
      <c r="V87" s="8">
        <f t="shared" ca="1" si="24"/>
        <v>-19.931568569324174</v>
      </c>
      <c r="W87" s="8">
        <f t="shared" ca="1" si="25"/>
        <v>-19.931568569324174</v>
      </c>
      <c r="X87" s="7">
        <f t="shared" ca="1" si="35"/>
        <v>0</v>
      </c>
      <c r="Y87" s="8">
        <f t="shared" ca="1" si="26"/>
        <v>-23.253496664211539</v>
      </c>
    </row>
    <row r="88" spans="11:25" x14ac:dyDescent="0.25">
      <c r="K88">
        <f t="shared" si="37"/>
        <v>0.99999999999999989</v>
      </c>
      <c r="L88">
        <v>0.6</v>
      </c>
      <c r="M88">
        <f t="shared" ca="1" si="19"/>
        <v>0</v>
      </c>
      <c r="N88">
        <f t="shared" ca="1" si="20"/>
        <v>4</v>
      </c>
      <c r="O88">
        <f t="shared" ca="1" si="21"/>
        <v>0</v>
      </c>
      <c r="P88" s="3">
        <f t="shared" ca="1" si="31"/>
        <v>0</v>
      </c>
      <c r="Q88" s="3">
        <f t="shared" ca="1" si="32"/>
        <v>0.13333333333333333</v>
      </c>
      <c r="R88" s="2">
        <f t="shared" ca="1" si="33"/>
        <v>0</v>
      </c>
      <c r="S88" s="3">
        <f t="shared" ca="1" si="22"/>
        <v>0</v>
      </c>
      <c r="T88" s="3">
        <f t="shared" ca="1" si="23"/>
        <v>0</v>
      </c>
      <c r="U88" s="9">
        <f t="shared" ca="1" si="34"/>
        <v>-23.253496664211539</v>
      </c>
      <c r="V88" s="8">
        <f t="shared" ca="1" si="24"/>
        <v>-19.931568569324174</v>
      </c>
      <c r="W88" s="8">
        <f t="shared" ca="1" si="25"/>
        <v>-19.931568569324174</v>
      </c>
      <c r="X88" s="7">
        <f t="shared" ca="1" si="35"/>
        <v>0</v>
      </c>
      <c r="Y88" s="8">
        <f t="shared" ca="1" si="26"/>
        <v>-23.253496664211539</v>
      </c>
    </row>
    <row r="89" spans="11:25" x14ac:dyDescent="0.25">
      <c r="K89">
        <v>0.1</v>
      </c>
      <c r="L89">
        <v>0.7</v>
      </c>
      <c r="M89">
        <f t="shared" ca="1" si="19"/>
        <v>6</v>
      </c>
      <c r="N89">
        <f t="shared" ca="1" si="20"/>
        <v>4</v>
      </c>
      <c r="O89">
        <f t="shared" ca="1" si="21"/>
        <v>1</v>
      </c>
      <c r="P89" s="3">
        <f t="shared" ca="1" si="31"/>
        <v>0.2</v>
      </c>
      <c r="Q89" s="3">
        <f t="shared" ca="1" si="32"/>
        <v>0.13333333333333333</v>
      </c>
      <c r="R89" s="2">
        <f t="shared" ca="1" si="33"/>
        <v>3.3333333333333333E-2</v>
      </c>
      <c r="S89" s="3">
        <f t="shared" ca="1" si="22"/>
        <v>0.24999812501406241</v>
      </c>
      <c r="T89" s="3">
        <f t="shared" ca="1" si="23"/>
        <v>0.16666583333749996</v>
      </c>
      <c r="U89" s="9">
        <f t="shared" ca="1" si="34"/>
        <v>-4.9068862675298881</v>
      </c>
      <c r="V89" s="8">
        <f t="shared" ca="1" si="24"/>
        <v>-2.0000050493603285</v>
      </c>
      <c r="W89" s="8">
        <f t="shared" ca="1" si="25"/>
        <v>-2.5849610579907698</v>
      </c>
      <c r="X89" s="7">
        <f t="shared" ca="1" si="35"/>
        <v>1.2499531267577464</v>
      </c>
      <c r="Y89" s="8">
        <f t="shared" ca="1" si="26"/>
        <v>0.32187411025762519</v>
      </c>
    </row>
    <row r="90" spans="11:25" x14ac:dyDescent="0.25">
      <c r="K90">
        <f>+K89+0.1</f>
        <v>0.2</v>
      </c>
      <c r="L90">
        <v>0.7</v>
      </c>
      <c r="M90">
        <f t="shared" ca="1" si="19"/>
        <v>5</v>
      </c>
      <c r="N90">
        <f t="shared" ca="1" si="20"/>
        <v>4</v>
      </c>
      <c r="O90">
        <f t="shared" ca="1" si="21"/>
        <v>2</v>
      </c>
      <c r="P90" s="3">
        <f t="shared" ca="1" si="31"/>
        <v>0.16666666666666666</v>
      </c>
      <c r="Q90" s="3">
        <f t="shared" ca="1" si="32"/>
        <v>0.13333333333333333</v>
      </c>
      <c r="R90" s="2">
        <f t="shared" ca="1" si="33"/>
        <v>6.6666666666666666E-2</v>
      </c>
      <c r="S90" s="3">
        <f t="shared" ca="1" si="22"/>
        <v>0.49999625002812481</v>
      </c>
      <c r="T90" s="3">
        <f t="shared" ca="1" si="23"/>
        <v>0.39999760001439993</v>
      </c>
      <c r="U90" s="9">
        <f t="shared" ca="1" si="34"/>
        <v>-3.9068884315675807</v>
      </c>
      <c r="V90" s="8">
        <f t="shared" ca="1" si="24"/>
        <v>-1.0000079347633943</v>
      </c>
      <c r="W90" s="8">
        <f t="shared" ca="1" si="25"/>
        <v>-1.3219331442769051</v>
      </c>
      <c r="X90" s="7">
        <f t="shared" ca="1" si="35"/>
        <v>2.9998650060747267</v>
      </c>
      <c r="Y90" s="8">
        <f t="shared" ca="1" si="26"/>
        <v>1.5848976289969989</v>
      </c>
    </row>
    <row r="91" spans="11:25" x14ac:dyDescent="0.25">
      <c r="K91">
        <f t="shared" ref="K91:K98" si="38">+K90+0.1</f>
        <v>0.30000000000000004</v>
      </c>
      <c r="L91">
        <v>0.7</v>
      </c>
      <c r="M91">
        <f t="shared" ca="1" si="19"/>
        <v>3</v>
      </c>
      <c r="N91">
        <f t="shared" ca="1" si="20"/>
        <v>4</v>
      </c>
      <c r="O91">
        <f t="shared" ca="1" si="21"/>
        <v>0</v>
      </c>
      <c r="P91" s="3">
        <f t="shared" ca="1" si="31"/>
        <v>0.1</v>
      </c>
      <c r="Q91" s="3">
        <f t="shared" ca="1" si="32"/>
        <v>0.13333333333333333</v>
      </c>
      <c r="R91" s="2">
        <f t="shared" ca="1" si="33"/>
        <v>0</v>
      </c>
      <c r="S91" s="3">
        <f t="shared" ca="1" si="22"/>
        <v>0</v>
      </c>
      <c r="T91" s="3">
        <f t="shared" ca="1" si="23"/>
        <v>0</v>
      </c>
      <c r="U91" s="9">
        <f t="shared" ca="1" si="34"/>
        <v>-23.253496664211539</v>
      </c>
      <c r="V91" s="8">
        <f t="shared" ca="1" si="24"/>
        <v>-19.931568569324174</v>
      </c>
      <c r="W91" s="8">
        <f t="shared" ca="1" si="25"/>
        <v>-19.931568569324174</v>
      </c>
      <c r="X91" s="7">
        <f t="shared" ca="1" si="35"/>
        <v>0</v>
      </c>
      <c r="Y91" s="8">
        <f t="shared" ca="1" si="26"/>
        <v>-23.253496664211539</v>
      </c>
    </row>
    <row r="92" spans="11:25" x14ac:dyDescent="0.25">
      <c r="K92">
        <f t="shared" si="38"/>
        <v>0.4</v>
      </c>
      <c r="L92">
        <v>0.7</v>
      </c>
      <c r="M92">
        <f t="shared" ca="1" si="19"/>
        <v>4</v>
      </c>
      <c r="N92">
        <f t="shared" ca="1" si="20"/>
        <v>4</v>
      </c>
      <c r="O92">
        <f t="shared" ca="1" si="21"/>
        <v>0</v>
      </c>
      <c r="P92" s="3">
        <f t="shared" ca="1" si="31"/>
        <v>0.13333333333333333</v>
      </c>
      <c r="Q92" s="3">
        <f t="shared" ca="1" si="32"/>
        <v>0.13333333333333333</v>
      </c>
      <c r="R92" s="2">
        <f t="shared" ca="1" si="33"/>
        <v>0</v>
      </c>
      <c r="S92" s="3">
        <f t="shared" ca="1" si="22"/>
        <v>0</v>
      </c>
      <c r="T92" s="3">
        <f t="shared" ca="1" si="23"/>
        <v>0</v>
      </c>
      <c r="U92" s="9">
        <f t="shared" ca="1" si="34"/>
        <v>-23.253496664211539</v>
      </c>
      <c r="V92" s="8">
        <f t="shared" ca="1" si="24"/>
        <v>-19.931568569324174</v>
      </c>
      <c r="W92" s="8">
        <f t="shared" ca="1" si="25"/>
        <v>-19.931568569324174</v>
      </c>
      <c r="X92" s="7">
        <f t="shared" ca="1" si="35"/>
        <v>0</v>
      </c>
      <c r="Y92" s="8">
        <f t="shared" ca="1" si="26"/>
        <v>-23.253496664211539</v>
      </c>
    </row>
    <row r="93" spans="11:25" x14ac:dyDescent="0.25">
      <c r="K93">
        <f t="shared" si="38"/>
        <v>0.5</v>
      </c>
      <c r="L93">
        <v>0.7</v>
      </c>
      <c r="M93">
        <f t="shared" ca="1" si="19"/>
        <v>3</v>
      </c>
      <c r="N93">
        <f t="shared" ca="1" si="20"/>
        <v>4</v>
      </c>
      <c r="O93">
        <f t="shared" ca="1" si="21"/>
        <v>0</v>
      </c>
      <c r="P93" s="3">
        <f t="shared" ref="P93:P128" ca="1" si="39">+M93/$K$15</f>
        <v>0.1</v>
      </c>
      <c r="Q93" s="3">
        <f t="shared" ref="Q93:Q128" ca="1" si="40">+N93/$K$15</f>
        <v>0.13333333333333333</v>
      </c>
      <c r="R93" s="2">
        <f t="shared" ref="R93:R128" ca="1" si="41">+O93/$K$15</f>
        <v>0</v>
      </c>
      <c r="S93" s="3">
        <f t="shared" ca="1" si="22"/>
        <v>0</v>
      </c>
      <c r="T93" s="3">
        <f t="shared" ca="1" si="23"/>
        <v>0</v>
      </c>
      <c r="U93" s="9">
        <f t="shared" ref="U93:U128" ca="1" si="42">LOG(R93+0.0000001,2)</f>
        <v>-23.253496664211539</v>
      </c>
      <c r="V93" s="8">
        <f t="shared" ca="1" si="24"/>
        <v>-19.931568569324174</v>
      </c>
      <c r="W93" s="8">
        <f t="shared" ca="1" si="25"/>
        <v>-19.931568569324174</v>
      </c>
      <c r="X93" s="7">
        <f t="shared" ref="X93:X128" ca="1" si="43">+R93/((P93*Q93)+0.000001)</f>
        <v>0</v>
      </c>
      <c r="Y93" s="8">
        <f t="shared" ca="1" si="26"/>
        <v>-23.253496664211539</v>
      </c>
    </row>
    <row r="94" spans="11:25" x14ac:dyDescent="0.25">
      <c r="K94">
        <f t="shared" si="38"/>
        <v>0.6</v>
      </c>
      <c r="L94">
        <v>0.7</v>
      </c>
      <c r="M94">
        <f t="shared" ref="M94:M128" ca="1" si="44">COUNTIF($C$2:$C$31,K94)</f>
        <v>2</v>
      </c>
      <c r="N94">
        <f t="shared" ref="N94:N128" ca="1" si="45">COUNTIF($G$2:$G$31,L94)</f>
        <v>4</v>
      </c>
      <c r="O94">
        <f t="shared" ref="O94:O128" ca="1" si="46">COUNTIFS($C$2:$C$31,K94,$G$2:$G$31,L94)</f>
        <v>0</v>
      </c>
      <c r="P94" s="3">
        <f t="shared" ca="1" si="39"/>
        <v>6.6666666666666666E-2</v>
      </c>
      <c r="Q94" s="3">
        <f t="shared" ca="1" si="40"/>
        <v>0.13333333333333333</v>
      </c>
      <c r="R94" s="2">
        <f t="shared" ca="1" si="41"/>
        <v>0</v>
      </c>
      <c r="S94" s="3">
        <f t="shared" ref="S94:S128" ca="1" si="47">R94/(Q94+0.000001)</f>
        <v>0</v>
      </c>
      <c r="T94" s="3">
        <f t="shared" ref="T94:T128" ca="1" si="48">+R94/(P94+0.000001)</f>
        <v>0</v>
      </c>
      <c r="U94" s="9">
        <f t="shared" ca="1" si="42"/>
        <v>-23.253496664211539</v>
      </c>
      <c r="V94" s="8">
        <f t="shared" ref="V94:V128" ca="1" si="49">+LOG(S94+0.000001,2)</f>
        <v>-19.931568569324174</v>
      </c>
      <c r="W94" s="8">
        <f t="shared" ref="W94:W128" ca="1" si="50">+LOG(T94+0.000001,2)</f>
        <v>-19.931568569324174</v>
      </c>
      <c r="X94" s="7">
        <f t="shared" ca="1" si="43"/>
        <v>0</v>
      </c>
      <c r="Y94" s="8">
        <f t="shared" ref="Y94:Y128" ca="1" si="51">+LOG(X94+0.0000001,2)</f>
        <v>-23.253496664211539</v>
      </c>
    </row>
    <row r="95" spans="11:25" x14ac:dyDescent="0.25">
      <c r="K95">
        <f t="shared" si="38"/>
        <v>0.7</v>
      </c>
      <c r="L95">
        <v>0.7</v>
      </c>
      <c r="M95">
        <f t="shared" ca="1" si="44"/>
        <v>2</v>
      </c>
      <c r="N95">
        <f t="shared" ca="1" si="45"/>
        <v>4</v>
      </c>
      <c r="O95">
        <f t="shared" ca="1" si="46"/>
        <v>1</v>
      </c>
      <c r="P95" s="3">
        <f t="shared" ca="1" si="39"/>
        <v>6.6666666666666666E-2</v>
      </c>
      <c r="Q95" s="3">
        <f t="shared" ca="1" si="40"/>
        <v>0.13333333333333333</v>
      </c>
      <c r="R95" s="2">
        <f t="shared" ca="1" si="41"/>
        <v>3.3333333333333333E-2</v>
      </c>
      <c r="S95" s="3">
        <f t="shared" ca="1" si="47"/>
        <v>0.24999812501406241</v>
      </c>
      <c r="T95" s="3">
        <f t="shared" ca="1" si="48"/>
        <v>0.49999250011249829</v>
      </c>
      <c r="U95" s="9">
        <f t="shared" ca="1" si="42"/>
        <v>-4.9068862675298881</v>
      </c>
      <c r="V95" s="8">
        <f t="shared" ca="1" si="49"/>
        <v>-2.0000050493603285</v>
      </c>
      <c r="W95" s="8">
        <f t="shared" ca="1" si="50"/>
        <v>-1.0000187548328348</v>
      </c>
      <c r="X95" s="7">
        <f t="shared" ca="1" si="43"/>
        <v>3.7495781724555992</v>
      </c>
      <c r="Y95" s="8">
        <f t="shared" ca="1" si="51"/>
        <v>1.9067283400214838</v>
      </c>
    </row>
    <row r="96" spans="11:25" x14ac:dyDescent="0.25">
      <c r="K96">
        <f t="shared" si="38"/>
        <v>0.79999999999999993</v>
      </c>
      <c r="L96">
        <v>0.7</v>
      </c>
      <c r="M96">
        <f t="shared" ca="1" si="44"/>
        <v>1</v>
      </c>
      <c r="N96">
        <f t="shared" ca="1" si="45"/>
        <v>4</v>
      </c>
      <c r="O96">
        <f t="shared" ca="1" si="46"/>
        <v>0</v>
      </c>
      <c r="P96" s="3">
        <f t="shared" ca="1" si="39"/>
        <v>3.3333333333333333E-2</v>
      </c>
      <c r="Q96" s="3">
        <f t="shared" ca="1" si="40"/>
        <v>0.13333333333333333</v>
      </c>
      <c r="R96" s="2">
        <f t="shared" ca="1" si="41"/>
        <v>0</v>
      </c>
      <c r="S96" s="3">
        <f t="shared" ca="1" si="47"/>
        <v>0</v>
      </c>
      <c r="T96" s="3">
        <f t="shared" ca="1" si="48"/>
        <v>0</v>
      </c>
      <c r="U96" s="9">
        <f t="shared" ca="1" si="42"/>
        <v>-23.253496664211539</v>
      </c>
      <c r="V96" s="8">
        <f t="shared" ca="1" si="49"/>
        <v>-19.931568569324174</v>
      </c>
      <c r="W96" s="8">
        <f t="shared" ca="1" si="50"/>
        <v>-19.931568569324174</v>
      </c>
      <c r="X96" s="7">
        <f t="shared" ca="1" si="43"/>
        <v>0</v>
      </c>
      <c r="Y96" s="8">
        <f t="shared" ca="1" si="51"/>
        <v>-23.253496664211539</v>
      </c>
    </row>
    <row r="97" spans="11:25" x14ac:dyDescent="0.25">
      <c r="K97">
        <f t="shared" si="38"/>
        <v>0.89999999999999991</v>
      </c>
      <c r="L97">
        <v>0.7</v>
      </c>
      <c r="M97">
        <f t="shared" ca="1" si="44"/>
        <v>2</v>
      </c>
      <c r="N97">
        <f t="shared" ca="1" si="45"/>
        <v>4</v>
      </c>
      <c r="O97">
        <f t="shared" ca="1" si="46"/>
        <v>0</v>
      </c>
      <c r="P97" s="3">
        <f t="shared" ca="1" si="39"/>
        <v>6.6666666666666666E-2</v>
      </c>
      <c r="Q97" s="3">
        <f t="shared" ca="1" si="40"/>
        <v>0.13333333333333333</v>
      </c>
      <c r="R97" s="2">
        <f t="shared" ca="1" si="41"/>
        <v>0</v>
      </c>
      <c r="S97" s="3">
        <f t="shared" ca="1" si="47"/>
        <v>0</v>
      </c>
      <c r="T97" s="3">
        <f t="shared" ca="1" si="48"/>
        <v>0</v>
      </c>
      <c r="U97" s="9">
        <f t="shared" ca="1" si="42"/>
        <v>-23.253496664211539</v>
      </c>
      <c r="V97" s="8">
        <f t="shared" ca="1" si="49"/>
        <v>-19.931568569324174</v>
      </c>
      <c r="W97" s="8">
        <f t="shared" ca="1" si="50"/>
        <v>-19.931568569324174</v>
      </c>
      <c r="X97" s="7">
        <f t="shared" ca="1" si="43"/>
        <v>0</v>
      </c>
      <c r="Y97" s="8">
        <f t="shared" ca="1" si="51"/>
        <v>-23.253496664211539</v>
      </c>
    </row>
    <row r="98" spans="11:25" x14ac:dyDescent="0.25">
      <c r="K98">
        <f t="shared" si="38"/>
        <v>0.99999999999999989</v>
      </c>
      <c r="L98">
        <v>0.7</v>
      </c>
      <c r="M98">
        <f t="shared" ca="1" si="44"/>
        <v>0</v>
      </c>
      <c r="N98">
        <f t="shared" ca="1" si="45"/>
        <v>4</v>
      </c>
      <c r="O98">
        <f t="shared" ca="1" si="46"/>
        <v>0</v>
      </c>
      <c r="P98" s="3">
        <f t="shared" ca="1" si="39"/>
        <v>0</v>
      </c>
      <c r="Q98" s="3">
        <f t="shared" ca="1" si="40"/>
        <v>0.13333333333333333</v>
      </c>
      <c r="R98" s="2">
        <f t="shared" ca="1" si="41"/>
        <v>0</v>
      </c>
      <c r="S98" s="3">
        <f t="shared" ca="1" si="47"/>
        <v>0</v>
      </c>
      <c r="T98" s="3">
        <f t="shared" ca="1" si="48"/>
        <v>0</v>
      </c>
      <c r="U98" s="9">
        <f t="shared" ca="1" si="42"/>
        <v>-23.253496664211539</v>
      </c>
      <c r="V98" s="8">
        <f t="shared" ca="1" si="49"/>
        <v>-19.931568569324174</v>
      </c>
      <c r="W98" s="8">
        <f t="shared" ca="1" si="50"/>
        <v>-19.931568569324174</v>
      </c>
      <c r="X98" s="7">
        <f t="shared" ca="1" si="43"/>
        <v>0</v>
      </c>
      <c r="Y98" s="8">
        <f t="shared" ca="1" si="51"/>
        <v>-23.253496664211539</v>
      </c>
    </row>
    <row r="99" spans="11:25" x14ac:dyDescent="0.25">
      <c r="K99">
        <v>0.1</v>
      </c>
      <c r="L99">
        <v>0.8</v>
      </c>
      <c r="M99">
        <f t="shared" ca="1" si="44"/>
        <v>6</v>
      </c>
      <c r="N99">
        <f t="shared" ca="1" si="45"/>
        <v>2</v>
      </c>
      <c r="O99">
        <f t="shared" ca="1" si="46"/>
        <v>0</v>
      </c>
      <c r="P99" s="3">
        <f t="shared" ca="1" si="39"/>
        <v>0.2</v>
      </c>
      <c r="Q99" s="3">
        <f t="shared" ca="1" si="40"/>
        <v>6.6666666666666666E-2</v>
      </c>
      <c r="R99" s="2">
        <f t="shared" ca="1" si="41"/>
        <v>0</v>
      </c>
      <c r="S99" s="3">
        <f t="shared" ca="1" si="47"/>
        <v>0</v>
      </c>
      <c r="T99" s="3">
        <f t="shared" ca="1" si="48"/>
        <v>0</v>
      </c>
      <c r="U99" s="9">
        <f t="shared" ca="1" si="42"/>
        <v>-23.253496664211539</v>
      </c>
      <c r="V99" s="8">
        <f t="shared" ca="1" si="49"/>
        <v>-19.931568569324174</v>
      </c>
      <c r="W99" s="8">
        <f t="shared" ca="1" si="50"/>
        <v>-19.931568569324174</v>
      </c>
      <c r="X99" s="7">
        <f t="shared" ca="1" si="43"/>
        <v>0</v>
      </c>
      <c r="Y99" s="8">
        <f t="shared" ca="1" si="51"/>
        <v>-23.253496664211539</v>
      </c>
    </row>
    <row r="100" spans="11:25" x14ac:dyDescent="0.25">
      <c r="K100">
        <f>+K99+0.1</f>
        <v>0.2</v>
      </c>
      <c r="L100">
        <v>0.8</v>
      </c>
      <c r="M100">
        <f t="shared" ca="1" si="44"/>
        <v>5</v>
      </c>
      <c r="N100">
        <f t="shared" ca="1" si="45"/>
        <v>2</v>
      </c>
      <c r="O100">
        <f t="shared" ca="1" si="46"/>
        <v>0</v>
      </c>
      <c r="P100" s="3">
        <f t="shared" ca="1" si="39"/>
        <v>0.16666666666666666</v>
      </c>
      <c r="Q100" s="3">
        <f t="shared" ca="1" si="40"/>
        <v>6.6666666666666666E-2</v>
      </c>
      <c r="R100" s="2">
        <f t="shared" ca="1" si="41"/>
        <v>0</v>
      </c>
      <c r="S100" s="3">
        <f t="shared" ca="1" si="47"/>
        <v>0</v>
      </c>
      <c r="T100" s="3">
        <f t="shared" ca="1" si="48"/>
        <v>0</v>
      </c>
      <c r="U100" s="9">
        <f t="shared" ca="1" si="42"/>
        <v>-23.253496664211539</v>
      </c>
      <c r="V100" s="8">
        <f t="shared" ca="1" si="49"/>
        <v>-19.931568569324174</v>
      </c>
      <c r="W100" s="8">
        <f t="shared" ca="1" si="50"/>
        <v>-19.931568569324174</v>
      </c>
      <c r="X100" s="7">
        <f t="shared" ca="1" si="43"/>
        <v>0</v>
      </c>
      <c r="Y100" s="8">
        <f t="shared" ca="1" si="51"/>
        <v>-23.253496664211539</v>
      </c>
    </row>
    <row r="101" spans="11:25" x14ac:dyDescent="0.25">
      <c r="K101">
        <f t="shared" ref="K101:K108" si="52">+K100+0.1</f>
        <v>0.30000000000000004</v>
      </c>
      <c r="L101">
        <v>0.8</v>
      </c>
      <c r="M101">
        <f t="shared" ca="1" si="44"/>
        <v>3</v>
      </c>
      <c r="N101">
        <f t="shared" ca="1" si="45"/>
        <v>2</v>
      </c>
      <c r="O101">
        <f t="shared" ca="1" si="46"/>
        <v>0</v>
      </c>
      <c r="P101" s="3">
        <f t="shared" ca="1" si="39"/>
        <v>0.1</v>
      </c>
      <c r="Q101" s="3">
        <f t="shared" ca="1" si="40"/>
        <v>6.6666666666666666E-2</v>
      </c>
      <c r="R101" s="2">
        <f t="shared" ca="1" si="41"/>
        <v>0</v>
      </c>
      <c r="S101" s="3">
        <f t="shared" ca="1" si="47"/>
        <v>0</v>
      </c>
      <c r="T101" s="3">
        <f t="shared" ca="1" si="48"/>
        <v>0</v>
      </c>
      <c r="U101" s="9">
        <f t="shared" ca="1" si="42"/>
        <v>-23.253496664211539</v>
      </c>
      <c r="V101" s="8">
        <f t="shared" ca="1" si="49"/>
        <v>-19.931568569324174</v>
      </c>
      <c r="W101" s="8">
        <f t="shared" ca="1" si="50"/>
        <v>-19.931568569324174</v>
      </c>
      <c r="X101" s="7">
        <f t="shared" ca="1" si="43"/>
        <v>0</v>
      </c>
      <c r="Y101" s="8">
        <f t="shared" ca="1" si="51"/>
        <v>-23.253496664211539</v>
      </c>
    </row>
    <row r="102" spans="11:25" x14ac:dyDescent="0.25">
      <c r="K102">
        <f t="shared" si="52"/>
        <v>0.4</v>
      </c>
      <c r="L102">
        <v>0.8</v>
      </c>
      <c r="M102">
        <f t="shared" ca="1" si="44"/>
        <v>4</v>
      </c>
      <c r="N102">
        <f t="shared" ca="1" si="45"/>
        <v>2</v>
      </c>
      <c r="O102">
        <f t="shared" ca="1" si="46"/>
        <v>1</v>
      </c>
      <c r="P102" s="3">
        <f t="shared" ca="1" si="39"/>
        <v>0.13333333333333333</v>
      </c>
      <c r="Q102" s="3">
        <f t="shared" ca="1" si="40"/>
        <v>6.6666666666666666E-2</v>
      </c>
      <c r="R102" s="2">
        <f t="shared" ca="1" si="41"/>
        <v>3.3333333333333333E-2</v>
      </c>
      <c r="S102" s="3">
        <f t="shared" ca="1" si="47"/>
        <v>0.49999250011249829</v>
      </c>
      <c r="T102" s="3">
        <f t="shared" ca="1" si="48"/>
        <v>0.24999812501406241</v>
      </c>
      <c r="U102" s="9">
        <f t="shared" ca="1" si="42"/>
        <v>-4.9068862675298881</v>
      </c>
      <c r="V102" s="8">
        <f t="shared" ca="1" si="49"/>
        <v>-1.0000187548328348</v>
      </c>
      <c r="W102" s="8">
        <f t="shared" ca="1" si="50"/>
        <v>-2.0000050493603285</v>
      </c>
      <c r="X102" s="7">
        <f t="shared" ca="1" si="43"/>
        <v>3.7495781724555992</v>
      </c>
      <c r="Y102" s="8">
        <f t="shared" ca="1" si="51"/>
        <v>1.9067283400214838</v>
      </c>
    </row>
    <row r="103" spans="11:25" x14ac:dyDescent="0.25">
      <c r="K103">
        <f t="shared" si="52"/>
        <v>0.5</v>
      </c>
      <c r="L103">
        <v>0.8</v>
      </c>
      <c r="M103">
        <f t="shared" ca="1" si="44"/>
        <v>3</v>
      </c>
      <c r="N103">
        <f t="shared" ca="1" si="45"/>
        <v>2</v>
      </c>
      <c r="O103">
        <f t="shared" ca="1" si="46"/>
        <v>0</v>
      </c>
      <c r="P103" s="3">
        <f t="shared" ca="1" si="39"/>
        <v>0.1</v>
      </c>
      <c r="Q103" s="3">
        <f t="shared" ca="1" si="40"/>
        <v>6.6666666666666666E-2</v>
      </c>
      <c r="R103" s="2">
        <f t="shared" ca="1" si="41"/>
        <v>0</v>
      </c>
      <c r="S103" s="3">
        <f t="shared" ca="1" si="47"/>
        <v>0</v>
      </c>
      <c r="T103" s="3">
        <f t="shared" ca="1" si="48"/>
        <v>0</v>
      </c>
      <c r="U103" s="9">
        <f t="shared" ca="1" si="42"/>
        <v>-23.253496664211539</v>
      </c>
      <c r="V103" s="8">
        <f t="shared" ca="1" si="49"/>
        <v>-19.931568569324174</v>
      </c>
      <c r="W103" s="8">
        <f t="shared" ca="1" si="50"/>
        <v>-19.931568569324174</v>
      </c>
      <c r="X103" s="7">
        <f t="shared" ca="1" si="43"/>
        <v>0</v>
      </c>
      <c r="Y103" s="8">
        <f t="shared" ca="1" si="51"/>
        <v>-23.253496664211539</v>
      </c>
    </row>
    <row r="104" spans="11:25" x14ac:dyDescent="0.25">
      <c r="K104">
        <f t="shared" si="52"/>
        <v>0.6</v>
      </c>
      <c r="L104">
        <v>0.8</v>
      </c>
      <c r="M104">
        <f t="shared" ca="1" si="44"/>
        <v>2</v>
      </c>
      <c r="N104">
        <f t="shared" ca="1" si="45"/>
        <v>2</v>
      </c>
      <c r="O104">
        <f t="shared" ca="1" si="46"/>
        <v>0</v>
      </c>
      <c r="P104" s="3">
        <f t="shared" ca="1" si="39"/>
        <v>6.6666666666666666E-2</v>
      </c>
      <c r="Q104" s="3">
        <f t="shared" ca="1" si="40"/>
        <v>6.6666666666666666E-2</v>
      </c>
      <c r="R104" s="2">
        <f t="shared" ca="1" si="41"/>
        <v>0</v>
      </c>
      <c r="S104" s="3">
        <f t="shared" ca="1" si="47"/>
        <v>0</v>
      </c>
      <c r="T104" s="3">
        <f t="shared" ca="1" si="48"/>
        <v>0</v>
      </c>
      <c r="U104" s="9">
        <f t="shared" ca="1" si="42"/>
        <v>-23.253496664211539</v>
      </c>
      <c r="V104" s="8">
        <f t="shared" ca="1" si="49"/>
        <v>-19.931568569324174</v>
      </c>
      <c r="W104" s="8">
        <f t="shared" ca="1" si="50"/>
        <v>-19.931568569324174</v>
      </c>
      <c r="X104" s="7">
        <f t="shared" ca="1" si="43"/>
        <v>0</v>
      </c>
      <c r="Y104" s="8">
        <f t="shared" ca="1" si="51"/>
        <v>-23.253496664211539</v>
      </c>
    </row>
    <row r="105" spans="11:25" x14ac:dyDescent="0.25">
      <c r="K105">
        <f t="shared" si="52"/>
        <v>0.7</v>
      </c>
      <c r="L105">
        <v>0.8</v>
      </c>
      <c r="M105">
        <f t="shared" ca="1" si="44"/>
        <v>2</v>
      </c>
      <c r="N105">
        <f t="shared" ca="1" si="45"/>
        <v>2</v>
      </c>
      <c r="O105">
        <f t="shared" ca="1" si="46"/>
        <v>0</v>
      </c>
      <c r="P105" s="3">
        <f t="shared" ca="1" si="39"/>
        <v>6.6666666666666666E-2</v>
      </c>
      <c r="Q105" s="3">
        <f t="shared" ca="1" si="40"/>
        <v>6.6666666666666666E-2</v>
      </c>
      <c r="R105" s="2">
        <f t="shared" ca="1" si="41"/>
        <v>0</v>
      </c>
      <c r="S105" s="3">
        <f t="shared" ca="1" si="47"/>
        <v>0</v>
      </c>
      <c r="T105" s="3">
        <f t="shared" ca="1" si="48"/>
        <v>0</v>
      </c>
      <c r="U105" s="9">
        <f t="shared" ca="1" si="42"/>
        <v>-23.253496664211539</v>
      </c>
      <c r="V105" s="8">
        <f t="shared" ca="1" si="49"/>
        <v>-19.931568569324174</v>
      </c>
      <c r="W105" s="8">
        <f t="shared" ca="1" si="50"/>
        <v>-19.931568569324174</v>
      </c>
      <c r="X105" s="7">
        <f t="shared" ca="1" si="43"/>
        <v>0</v>
      </c>
      <c r="Y105" s="8">
        <f t="shared" ca="1" si="51"/>
        <v>-23.253496664211539</v>
      </c>
    </row>
    <row r="106" spans="11:25" x14ac:dyDescent="0.25">
      <c r="K106">
        <f t="shared" si="52"/>
        <v>0.79999999999999993</v>
      </c>
      <c r="L106">
        <v>0.8</v>
      </c>
      <c r="M106">
        <f t="shared" ca="1" si="44"/>
        <v>1</v>
      </c>
      <c r="N106">
        <f t="shared" ca="1" si="45"/>
        <v>2</v>
      </c>
      <c r="O106">
        <f t="shared" ca="1" si="46"/>
        <v>0</v>
      </c>
      <c r="P106" s="3">
        <f t="shared" ca="1" si="39"/>
        <v>3.3333333333333333E-2</v>
      </c>
      <c r="Q106" s="3">
        <f t="shared" ca="1" si="40"/>
        <v>6.6666666666666666E-2</v>
      </c>
      <c r="R106" s="2">
        <f t="shared" ca="1" si="41"/>
        <v>0</v>
      </c>
      <c r="S106" s="3">
        <f t="shared" ca="1" si="47"/>
        <v>0</v>
      </c>
      <c r="T106" s="3">
        <f t="shared" ca="1" si="48"/>
        <v>0</v>
      </c>
      <c r="U106" s="9">
        <f t="shared" ca="1" si="42"/>
        <v>-23.253496664211539</v>
      </c>
      <c r="V106" s="8">
        <f t="shared" ca="1" si="49"/>
        <v>-19.931568569324174</v>
      </c>
      <c r="W106" s="8">
        <f t="shared" ca="1" si="50"/>
        <v>-19.931568569324174</v>
      </c>
      <c r="X106" s="7">
        <f t="shared" ca="1" si="43"/>
        <v>0</v>
      </c>
      <c r="Y106" s="8">
        <f t="shared" ca="1" si="51"/>
        <v>-23.253496664211539</v>
      </c>
    </row>
    <row r="107" spans="11:25" x14ac:dyDescent="0.25">
      <c r="K107">
        <f t="shared" si="52"/>
        <v>0.89999999999999991</v>
      </c>
      <c r="L107">
        <v>0.8</v>
      </c>
      <c r="M107">
        <f t="shared" ca="1" si="44"/>
        <v>2</v>
      </c>
      <c r="N107">
        <f t="shared" ca="1" si="45"/>
        <v>2</v>
      </c>
      <c r="O107">
        <f t="shared" ca="1" si="46"/>
        <v>0</v>
      </c>
      <c r="P107" s="3">
        <f t="shared" ca="1" si="39"/>
        <v>6.6666666666666666E-2</v>
      </c>
      <c r="Q107" s="3">
        <f t="shared" ca="1" si="40"/>
        <v>6.6666666666666666E-2</v>
      </c>
      <c r="R107" s="2">
        <f t="shared" ca="1" si="41"/>
        <v>0</v>
      </c>
      <c r="S107" s="3">
        <f t="shared" ca="1" si="47"/>
        <v>0</v>
      </c>
      <c r="T107" s="3">
        <f t="shared" ca="1" si="48"/>
        <v>0</v>
      </c>
      <c r="U107" s="9">
        <f t="shared" ca="1" si="42"/>
        <v>-23.253496664211539</v>
      </c>
      <c r="V107" s="8">
        <f t="shared" ca="1" si="49"/>
        <v>-19.931568569324174</v>
      </c>
      <c r="W107" s="8">
        <f t="shared" ca="1" si="50"/>
        <v>-19.931568569324174</v>
      </c>
      <c r="X107" s="7">
        <f t="shared" ca="1" si="43"/>
        <v>0</v>
      </c>
      <c r="Y107" s="8">
        <f t="shared" ca="1" si="51"/>
        <v>-23.253496664211539</v>
      </c>
    </row>
    <row r="108" spans="11:25" x14ac:dyDescent="0.25">
      <c r="K108">
        <f t="shared" si="52"/>
        <v>0.99999999999999989</v>
      </c>
      <c r="L108">
        <v>0.8</v>
      </c>
      <c r="M108">
        <f t="shared" ca="1" si="44"/>
        <v>0</v>
      </c>
      <c r="N108">
        <f t="shared" ca="1" si="45"/>
        <v>2</v>
      </c>
      <c r="O108">
        <f t="shared" ca="1" si="46"/>
        <v>0</v>
      </c>
      <c r="P108" s="3">
        <f t="shared" ca="1" si="39"/>
        <v>0</v>
      </c>
      <c r="Q108" s="3">
        <f t="shared" ca="1" si="40"/>
        <v>6.6666666666666666E-2</v>
      </c>
      <c r="R108" s="2">
        <f t="shared" ca="1" si="41"/>
        <v>0</v>
      </c>
      <c r="S108" s="3">
        <f t="shared" ca="1" si="47"/>
        <v>0</v>
      </c>
      <c r="T108" s="3">
        <f t="shared" ca="1" si="48"/>
        <v>0</v>
      </c>
      <c r="U108" s="9">
        <f t="shared" ca="1" si="42"/>
        <v>-23.253496664211539</v>
      </c>
      <c r="V108" s="8">
        <f t="shared" ca="1" si="49"/>
        <v>-19.931568569324174</v>
      </c>
      <c r="W108" s="8">
        <f t="shared" ca="1" si="50"/>
        <v>-19.931568569324174</v>
      </c>
      <c r="X108" s="7">
        <f t="shared" ca="1" si="43"/>
        <v>0</v>
      </c>
      <c r="Y108" s="8">
        <f t="shared" ca="1" si="51"/>
        <v>-23.253496664211539</v>
      </c>
    </row>
    <row r="109" spans="11:25" x14ac:dyDescent="0.25">
      <c r="K109">
        <v>0.1</v>
      </c>
      <c r="L109">
        <v>0.9</v>
      </c>
      <c r="M109">
        <f t="shared" ca="1" si="44"/>
        <v>6</v>
      </c>
      <c r="N109">
        <f t="shared" ca="1" si="45"/>
        <v>4</v>
      </c>
      <c r="O109">
        <f t="shared" ca="1" si="46"/>
        <v>0</v>
      </c>
      <c r="P109" s="3">
        <f t="shared" ca="1" si="39"/>
        <v>0.2</v>
      </c>
      <c r="Q109" s="3">
        <f t="shared" ca="1" si="40"/>
        <v>0.13333333333333333</v>
      </c>
      <c r="R109" s="2">
        <f t="shared" ca="1" si="41"/>
        <v>0</v>
      </c>
      <c r="S109" s="3">
        <f t="shared" ca="1" si="47"/>
        <v>0</v>
      </c>
      <c r="T109" s="3">
        <f t="shared" ca="1" si="48"/>
        <v>0</v>
      </c>
      <c r="U109" s="9">
        <f t="shared" ca="1" si="42"/>
        <v>-23.253496664211539</v>
      </c>
      <c r="V109" s="8">
        <f t="shared" ca="1" si="49"/>
        <v>-19.931568569324174</v>
      </c>
      <c r="W109" s="8">
        <f t="shared" ca="1" si="50"/>
        <v>-19.931568569324174</v>
      </c>
      <c r="X109" s="7">
        <f t="shared" ca="1" si="43"/>
        <v>0</v>
      </c>
      <c r="Y109" s="8">
        <f t="shared" ca="1" si="51"/>
        <v>-23.253496664211539</v>
      </c>
    </row>
    <row r="110" spans="11:25" x14ac:dyDescent="0.25">
      <c r="K110">
        <f>+K109+0.1</f>
        <v>0.2</v>
      </c>
      <c r="L110">
        <v>0.9</v>
      </c>
      <c r="M110">
        <f t="shared" ca="1" si="44"/>
        <v>5</v>
      </c>
      <c r="N110">
        <f t="shared" ca="1" si="45"/>
        <v>4</v>
      </c>
      <c r="O110">
        <f t="shared" ca="1" si="46"/>
        <v>1</v>
      </c>
      <c r="P110" s="3">
        <f t="shared" ca="1" si="39"/>
        <v>0.16666666666666666</v>
      </c>
      <c r="Q110" s="3">
        <f t="shared" ca="1" si="40"/>
        <v>0.13333333333333333</v>
      </c>
      <c r="R110" s="2">
        <f t="shared" ca="1" si="41"/>
        <v>3.3333333333333333E-2</v>
      </c>
      <c r="S110" s="3">
        <f t="shared" ca="1" si="47"/>
        <v>0.24999812501406241</v>
      </c>
      <c r="T110" s="3">
        <f t="shared" ca="1" si="48"/>
        <v>0.19999880000719997</v>
      </c>
      <c r="U110" s="9">
        <f t="shared" ca="1" si="42"/>
        <v>-4.9068862675298881</v>
      </c>
      <c r="V110" s="8">
        <f t="shared" ca="1" si="49"/>
        <v>-2.0000050493603285</v>
      </c>
      <c r="W110" s="8">
        <f t="shared" ca="1" si="50"/>
        <v>-2.3219295375311879</v>
      </c>
      <c r="X110" s="7">
        <f t="shared" ca="1" si="43"/>
        <v>1.4999325030373634</v>
      </c>
      <c r="Y110" s="8">
        <f t="shared" ca="1" si="51"/>
        <v>0.58489767708899554</v>
      </c>
    </row>
    <row r="111" spans="11:25" x14ac:dyDescent="0.25">
      <c r="K111">
        <f t="shared" ref="K111:K118" si="53">+K110+0.1</f>
        <v>0.30000000000000004</v>
      </c>
      <c r="L111">
        <v>0.9</v>
      </c>
      <c r="M111">
        <f t="shared" ca="1" si="44"/>
        <v>3</v>
      </c>
      <c r="N111">
        <f t="shared" ca="1" si="45"/>
        <v>4</v>
      </c>
      <c r="O111">
        <f t="shared" ca="1" si="46"/>
        <v>0</v>
      </c>
      <c r="P111" s="3">
        <f t="shared" ca="1" si="39"/>
        <v>0.1</v>
      </c>
      <c r="Q111" s="3">
        <f t="shared" ca="1" si="40"/>
        <v>0.13333333333333333</v>
      </c>
      <c r="R111" s="2">
        <f t="shared" ca="1" si="41"/>
        <v>0</v>
      </c>
      <c r="S111" s="3">
        <f t="shared" ca="1" si="47"/>
        <v>0</v>
      </c>
      <c r="T111" s="3">
        <f t="shared" ca="1" si="48"/>
        <v>0</v>
      </c>
      <c r="U111" s="9">
        <f t="shared" ca="1" si="42"/>
        <v>-23.253496664211539</v>
      </c>
      <c r="V111" s="8">
        <f t="shared" ca="1" si="49"/>
        <v>-19.931568569324174</v>
      </c>
      <c r="W111" s="8">
        <f t="shared" ca="1" si="50"/>
        <v>-19.931568569324174</v>
      </c>
      <c r="X111" s="7">
        <f t="shared" ca="1" si="43"/>
        <v>0</v>
      </c>
      <c r="Y111" s="8">
        <f t="shared" ca="1" si="51"/>
        <v>-23.253496664211539</v>
      </c>
    </row>
    <row r="112" spans="11:25" x14ac:dyDescent="0.25">
      <c r="K112">
        <f t="shared" si="53"/>
        <v>0.4</v>
      </c>
      <c r="L112">
        <v>0.9</v>
      </c>
      <c r="M112">
        <f t="shared" ca="1" si="44"/>
        <v>4</v>
      </c>
      <c r="N112">
        <f t="shared" ca="1" si="45"/>
        <v>4</v>
      </c>
      <c r="O112">
        <f t="shared" ca="1" si="46"/>
        <v>1</v>
      </c>
      <c r="P112" s="3">
        <f t="shared" ca="1" si="39"/>
        <v>0.13333333333333333</v>
      </c>
      <c r="Q112" s="3">
        <f t="shared" ca="1" si="40"/>
        <v>0.13333333333333333</v>
      </c>
      <c r="R112" s="2">
        <f t="shared" ca="1" si="41"/>
        <v>3.3333333333333333E-2</v>
      </c>
      <c r="S112" s="3">
        <f t="shared" ca="1" si="47"/>
        <v>0.24999812501406241</v>
      </c>
      <c r="T112" s="3">
        <f t="shared" ca="1" si="48"/>
        <v>0.24999812501406241</v>
      </c>
      <c r="U112" s="9">
        <f t="shared" ca="1" si="42"/>
        <v>-4.9068862675298881</v>
      </c>
      <c r="V112" s="8">
        <f t="shared" ca="1" si="49"/>
        <v>-2.0000050493603285</v>
      </c>
      <c r="W112" s="8">
        <f t="shared" ca="1" si="50"/>
        <v>-2.0000050493603285</v>
      </c>
      <c r="X112" s="7">
        <f t="shared" ca="1" si="43"/>
        <v>1.8748945371822834</v>
      </c>
      <c r="Y112" s="8">
        <f t="shared" ca="1" si="51"/>
        <v>0.90680952324283304</v>
      </c>
    </row>
    <row r="113" spans="11:25" x14ac:dyDescent="0.25">
      <c r="K113">
        <f t="shared" si="53"/>
        <v>0.5</v>
      </c>
      <c r="L113">
        <v>0.9</v>
      </c>
      <c r="M113">
        <f t="shared" ca="1" si="44"/>
        <v>3</v>
      </c>
      <c r="N113">
        <f t="shared" ca="1" si="45"/>
        <v>4</v>
      </c>
      <c r="O113">
        <f t="shared" ca="1" si="46"/>
        <v>1</v>
      </c>
      <c r="P113" s="3">
        <f t="shared" ca="1" si="39"/>
        <v>0.1</v>
      </c>
      <c r="Q113" s="3">
        <f t="shared" ca="1" si="40"/>
        <v>0.13333333333333333</v>
      </c>
      <c r="R113" s="2">
        <f t="shared" ca="1" si="41"/>
        <v>3.3333333333333333E-2</v>
      </c>
      <c r="S113" s="3">
        <f t="shared" ca="1" si="47"/>
        <v>0.24999812501406241</v>
      </c>
      <c r="T113" s="3">
        <f t="shared" ca="1" si="48"/>
        <v>0.33333000003333296</v>
      </c>
      <c r="U113" s="9">
        <f t="shared" ca="1" si="42"/>
        <v>-4.9068862675298881</v>
      </c>
      <c r="V113" s="8">
        <f t="shared" ca="1" si="49"/>
        <v>-2.0000050493603285</v>
      </c>
      <c r="W113" s="8">
        <f t="shared" ca="1" si="50"/>
        <v>-1.5849725994775199</v>
      </c>
      <c r="X113" s="7">
        <f t="shared" ca="1" si="43"/>
        <v>2.4998125140614453</v>
      </c>
      <c r="Y113" s="8">
        <f t="shared" ca="1" si="51"/>
        <v>1.321819954528801</v>
      </c>
    </row>
    <row r="114" spans="11:25" x14ac:dyDescent="0.25">
      <c r="K114">
        <f t="shared" si="53"/>
        <v>0.6</v>
      </c>
      <c r="L114">
        <v>0.9</v>
      </c>
      <c r="M114">
        <f t="shared" ca="1" si="44"/>
        <v>2</v>
      </c>
      <c r="N114">
        <f t="shared" ca="1" si="45"/>
        <v>4</v>
      </c>
      <c r="O114">
        <f t="shared" ca="1" si="46"/>
        <v>0</v>
      </c>
      <c r="P114" s="3">
        <f t="shared" ca="1" si="39"/>
        <v>6.6666666666666666E-2</v>
      </c>
      <c r="Q114" s="3">
        <f t="shared" ca="1" si="40"/>
        <v>0.13333333333333333</v>
      </c>
      <c r="R114" s="2">
        <f t="shared" ca="1" si="41"/>
        <v>0</v>
      </c>
      <c r="S114" s="3">
        <f t="shared" ca="1" si="47"/>
        <v>0</v>
      </c>
      <c r="T114" s="3">
        <f t="shared" ca="1" si="48"/>
        <v>0</v>
      </c>
      <c r="U114" s="9">
        <f t="shared" ca="1" si="42"/>
        <v>-23.253496664211539</v>
      </c>
      <c r="V114" s="8">
        <f t="shared" ca="1" si="49"/>
        <v>-19.931568569324174</v>
      </c>
      <c r="W114" s="8">
        <f t="shared" ca="1" si="50"/>
        <v>-19.931568569324174</v>
      </c>
      <c r="X114" s="7">
        <f t="shared" ca="1" si="43"/>
        <v>0</v>
      </c>
      <c r="Y114" s="8">
        <f t="shared" ca="1" si="51"/>
        <v>-23.253496664211539</v>
      </c>
    </row>
    <row r="115" spans="11:25" x14ac:dyDescent="0.25">
      <c r="K115">
        <f t="shared" si="53"/>
        <v>0.7</v>
      </c>
      <c r="L115">
        <v>0.9</v>
      </c>
      <c r="M115">
        <f t="shared" ca="1" si="44"/>
        <v>2</v>
      </c>
      <c r="N115">
        <f t="shared" ca="1" si="45"/>
        <v>4</v>
      </c>
      <c r="O115">
        <f t="shared" ca="1" si="46"/>
        <v>0</v>
      </c>
      <c r="P115" s="3">
        <f t="shared" ca="1" si="39"/>
        <v>6.6666666666666666E-2</v>
      </c>
      <c r="Q115" s="3">
        <f t="shared" ca="1" si="40"/>
        <v>0.13333333333333333</v>
      </c>
      <c r="R115" s="2">
        <f t="shared" ca="1" si="41"/>
        <v>0</v>
      </c>
      <c r="S115" s="3">
        <f t="shared" ca="1" si="47"/>
        <v>0</v>
      </c>
      <c r="T115" s="3">
        <f t="shared" ca="1" si="48"/>
        <v>0</v>
      </c>
      <c r="U115" s="9">
        <f t="shared" ca="1" si="42"/>
        <v>-23.253496664211539</v>
      </c>
      <c r="V115" s="8">
        <f t="shared" ca="1" si="49"/>
        <v>-19.931568569324174</v>
      </c>
      <c r="W115" s="8">
        <f t="shared" ca="1" si="50"/>
        <v>-19.931568569324174</v>
      </c>
      <c r="X115" s="7">
        <f t="shared" ca="1" si="43"/>
        <v>0</v>
      </c>
      <c r="Y115" s="8">
        <f t="shared" ca="1" si="51"/>
        <v>-23.253496664211539</v>
      </c>
    </row>
    <row r="116" spans="11:25" x14ac:dyDescent="0.25">
      <c r="K116">
        <f t="shared" si="53"/>
        <v>0.79999999999999993</v>
      </c>
      <c r="L116">
        <v>0.9</v>
      </c>
      <c r="M116">
        <f t="shared" ca="1" si="44"/>
        <v>1</v>
      </c>
      <c r="N116">
        <f t="shared" ca="1" si="45"/>
        <v>4</v>
      </c>
      <c r="O116">
        <f t="shared" ca="1" si="46"/>
        <v>0</v>
      </c>
      <c r="P116" s="3">
        <f t="shared" ca="1" si="39"/>
        <v>3.3333333333333333E-2</v>
      </c>
      <c r="Q116" s="3">
        <f t="shared" ca="1" si="40"/>
        <v>0.13333333333333333</v>
      </c>
      <c r="R116" s="2">
        <f t="shared" ca="1" si="41"/>
        <v>0</v>
      </c>
      <c r="S116" s="3">
        <f t="shared" ca="1" si="47"/>
        <v>0</v>
      </c>
      <c r="T116" s="3">
        <f t="shared" ca="1" si="48"/>
        <v>0</v>
      </c>
      <c r="U116" s="9">
        <f t="shared" ca="1" si="42"/>
        <v>-23.253496664211539</v>
      </c>
      <c r="V116" s="8">
        <f t="shared" ca="1" si="49"/>
        <v>-19.931568569324174</v>
      </c>
      <c r="W116" s="8">
        <f t="shared" ca="1" si="50"/>
        <v>-19.931568569324174</v>
      </c>
      <c r="X116" s="7">
        <f t="shared" ca="1" si="43"/>
        <v>0</v>
      </c>
      <c r="Y116" s="8">
        <f t="shared" ca="1" si="51"/>
        <v>-23.253496664211539</v>
      </c>
    </row>
    <row r="117" spans="11:25" x14ac:dyDescent="0.25">
      <c r="K117">
        <f t="shared" si="53"/>
        <v>0.89999999999999991</v>
      </c>
      <c r="L117">
        <v>0.9</v>
      </c>
      <c r="M117">
        <f t="shared" ca="1" si="44"/>
        <v>2</v>
      </c>
      <c r="N117">
        <f t="shared" ca="1" si="45"/>
        <v>4</v>
      </c>
      <c r="O117">
        <f t="shared" ca="1" si="46"/>
        <v>1</v>
      </c>
      <c r="P117" s="3">
        <f t="shared" ca="1" si="39"/>
        <v>6.6666666666666666E-2</v>
      </c>
      <c r="Q117" s="3">
        <f t="shared" ca="1" si="40"/>
        <v>0.13333333333333333</v>
      </c>
      <c r="R117" s="2">
        <f t="shared" ca="1" si="41"/>
        <v>3.3333333333333333E-2</v>
      </c>
      <c r="S117" s="3">
        <f t="shared" ca="1" si="47"/>
        <v>0.24999812501406241</v>
      </c>
      <c r="T117" s="3">
        <f t="shared" ca="1" si="48"/>
        <v>0.49999250011249829</v>
      </c>
      <c r="U117" s="9">
        <f t="shared" ca="1" si="42"/>
        <v>-4.9068862675298881</v>
      </c>
      <c r="V117" s="8">
        <f t="shared" ca="1" si="49"/>
        <v>-2.0000050493603285</v>
      </c>
      <c r="W117" s="8">
        <f t="shared" ca="1" si="50"/>
        <v>-1.0000187548328348</v>
      </c>
      <c r="X117" s="7">
        <f t="shared" ca="1" si="43"/>
        <v>3.7495781724555992</v>
      </c>
      <c r="Y117" s="8">
        <f t="shared" ca="1" si="51"/>
        <v>1.9067283400214838</v>
      </c>
    </row>
    <row r="118" spans="11:25" x14ac:dyDescent="0.25">
      <c r="K118">
        <f t="shared" si="53"/>
        <v>0.99999999999999989</v>
      </c>
      <c r="L118">
        <v>0.9</v>
      </c>
      <c r="M118">
        <f t="shared" ca="1" si="44"/>
        <v>0</v>
      </c>
      <c r="N118">
        <f t="shared" ca="1" si="45"/>
        <v>4</v>
      </c>
      <c r="O118">
        <f t="shared" ca="1" si="46"/>
        <v>0</v>
      </c>
      <c r="P118" s="3">
        <f t="shared" ca="1" si="39"/>
        <v>0</v>
      </c>
      <c r="Q118" s="3">
        <f t="shared" ca="1" si="40"/>
        <v>0.13333333333333333</v>
      </c>
      <c r="R118" s="2">
        <f t="shared" ca="1" si="41"/>
        <v>0</v>
      </c>
      <c r="S118" s="3">
        <f t="shared" ca="1" si="47"/>
        <v>0</v>
      </c>
      <c r="T118" s="3">
        <f t="shared" ca="1" si="48"/>
        <v>0</v>
      </c>
      <c r="U118" s="9">
        <f t="shared" ca="1" si="42"/>
        <v>-23.253496664211539</v>
      </c>
      <c r="V118" s="8">
        <f t="shared" ca="1" si="49"/>
        <v>-19.931568569324174</v>
      </c>
      <c r="W118" s="8">
        <f t="shared" ca="1" si="50"/>
        <v>-19.931568569324174</v>
      </c>
      <c r="X118" s="7">
        <f t="shared" ca="1" si="43"/>
        <v>0</v>
      </c>
      <c r="Y118" s="8">
        <f t="shared" ca="1" si="51"/>
        <v>-23.253496664211539</v>
      </c>
    </row>
    <row r="119" spans="11:25" x14ac:dyDescent="0.25">
      <c r="K119">
        <v>0.1</v>
      </c>
      <c r="L119">
        <v>1</v>
      </c>
      <c r="M119">
        <f t="shared" ca="1" si="44"/>
        <v>6</v>
      </c>
      <c r="N119">
        <f t="shared" ca="1" si="45"/>
        <v>0</v>
      </c>
      <c r="O119">
        <f t="shared" ca="1" si="46"/>
        <v>0</v>
      </c>
      <c r="P119" s="3">
        <f t="shared" ca="1" si="39"/>
        <v>0.2</v>
      </c>
      <c r="Q119" s="3">
        <f t="shared" ca="1" si="40"/>
        <v>0</v>
      </c>
      <c r="R119" s="2">
        <f t="shared" ca="1" si="41"/>
        <v>0</v>
      </c>
      <c r="S119" s="3">
        <f t="shared" ca="1" si="47"/>
        <v>0</v>
      </c>
      <c r="T119" s="3">
        <f t="shared" ca="1" si="48"/>
        <v>0</v>
      </c>
      <c r="U119" s="9">
        <f t="shared" ca="1" si="42"/>
        <v>-23.253496664211539</v>
      </c>
      <c r="V119" s="8">
        <f t="shared" ca="1" si="49"/>
        <v>-19.931568569324174</v>
      </c>
      <c r="W119" s="8">
        <f t="shared" ca="1" si="50"/>
        <v>-19.931568569324174</v>
      </c>
      <c r="X119" s="7">
        <f t="shared" ca="1" si="43"/>
        <v>0</v>
      </c>
      <c r="Y119" s="8">
        <f t="shared" ca="1" si="51"/>
        <v>-23.253496664211539</v>
      </c>
    </row>
    <row r="120" spans="11:25" x14ac:dyDescent="0.25">
      <c r="K120">
        <f>+K119+0.1</f>
        <v>0.2</v>
      </c>
      <c r="L120">
        <v>1</v>
      </c>
      <c r="M120">
        <f t="shared" ca="1" si="44"/>
        <v>5</v>
      </c>
      <c r="N120">
        <f t="shared" ca="1" si="45"/>
        <v>0</v>
      </c>
      <c r="O120">
        <f t="shared" ca="1" si="46"/>
        <v>0</v>
      </c>
      <c r="P120" s="3">
        <f t="shared" ca="1" si="39"/>
        <v>0.16666666666666666</v>
      </c>
      <c r="Q120" s="3">
        <f t="shared" ca="1" si="40"/>
        <v>0</v>
      </c>
      <c r="R120" s="2">
        <f t="shared" ca="1" si="41"/>
        <v>0</v>
      </c>
      <c r="S120" s="3">
        <f t="shared" ca="1" si="47"/>
        <v>0</v>
      </c>
      <c r="T120" s="3">
        <f t="shared" ca="1" si="48"/>
        <v>0</v>
      </c>
      <c r="U120" s="9">
        <f t="shared" ca="1" si="42"/>
        <v>-23.253496664211539</v>
      </c>
      <c r="V120" s="8">
        <f t="shared" ca="1" si="49"/>
        <v>-19.931568569324174</v>
      </c>
      <c r="W120" s="8">
        <f t="shared" ca="1" si="50"/>
        <v>-19.931568569324174</v>
      </c>
      <c r="X120" s="7">
        <f t="shared" ca="1" si="43"/>
        <v>0</v>
      </c>
      <c r="Y120" s="8">
        <f t="shared" ca="1" si="51"/>
        <v>-23.253496664211539</v>
      </c>
    </row>
    <row r="121" spans="11:25" x14ac:dyDescent="0.25">
      <c r="K121">
        <f t="shared" ref="K121:K128" si="54">+K120+0.1</f>
        <v>0.30000000000000004</v>
      </c>
      <c r="L121">
        <v>1</v>
      </c>
      <c r="M121">
        <f t="shared" ca="1" si="44"/>
        <v>3</v>
      </c>
      <c r="N121">
        <f t="shared" ca="1" si="45"/>
        <v>0</v>
      </c>
      <c r="O121">
        <f t="shared" ca="1" si="46"/>
        <v>0</v>
      </c>
      <c r="P121" s="3">
        <f t="shared" ca="1" si="39"/>
        <v>0.1</v>
      </c>
      <c r="Q121" s="3">
        <f t="shared" ca="1" si="40"/>
        <v>0</v>
      </c>
      <c r="R121" s="2">
        <f t="shared" ca="1" si="41"/>
        <v>0</v>
      </c>
      <c r="S121" s="3">
        <f t="shared" ca="1" si="47"/>
        <v>0</v>
      </c>
      <c r="T121" s="3">
        <f t="shared" ca="1" si="48"/>
        <v>0</v>
      </c>
      <c r="U121" s="9">
        <f t="shared" ca="1" si="42"/>
        <v>-23.253496664211539</v>
      </c>
      <c r="V121" s="8">
        <f t="shared" ca="1" si="49"/>
        <v>-19.931568569324174</v>
      </c>
      <c r="W121" s="8">
        <f t="shared" ca="1" si="50"/>
        <v>-19.931568569324174</v>
      </c>
      <c r="X121" s="7">
        <f t="shared" ca="1" si="43"/>
        <v>0</v>
      </c>
      <c r="Y121" s="8">
        <f t="shared" ca="1" si="51"/>
        <v>-23.253496664211539</v>
      </c>
    </row>
    <row r="122" spans="11:25" x14ac:dyDescent="0.25">
      <c r="K122">
        <f t="shared" si="54"/>
        <v>0.4</v>
      </c>
      <c r="L122">
        <v>1</v>
      </c>
      <c r="M122">
        <f t="shared" ca="1" si="44"/>
        <v>4</v>
      </c>
      <c r="N122">
        <f t="shared" ca="1" si="45"/>
        <v>0</v>
      </c>
      <c r="O122">
        <f t="shared" ca="1" si="46"/>
        <v>0</v>
      </c>
      <c r="P122" s="3">
        <f t="shared" ca="1" si="39"/>
        <v>0.13333333333333333</v>
      </c>
      <c r="Q122" s="3">
        <f t="shared" ca="1" si="40"/>
        <v>0</v>
      </c>
      <c r="R122" s="2">
        <f t="shared" ca="1" si="41"/>
        <v>0</v>
      </c>
      <c r="S122" s="3">
        <f t="shared" ca="1" si="47"/>
        <v>0</v>
      </c>
      <c r="T122" s="3">
        <f t="shared" ca="1" si="48"/>
        <v>0</v>
      </c>
      <c r="U122" s="9">
        <f t="shared" ca="1" si="42"/>
        <v>-23.253496664211539</v>
      </c>
      <c r="V122" s="8">
        <f t="shared" ca="1" si="49"/>
        <v>-19.931568569324174</v>
      </c>
      <c r="W122" s="8">
        <f t="shared" ca="1" si="50"/>
        <v>-19.931568569324174</v>
      </c>
      <c r="X122" s="7">
        <f t="shared" ca="1" si="43"/>
        <v>0</v>
      </c>
      <c r="Y122" s="8">
        <f t="shared" ca="1" si="51"/>
        <v>-23.253496664211539</v>
      </c>
    </row>
    <row r="123" spans="11:25" x14ac:dyDescent="0.25">
      <c r="K123">
        <f t="shared" si="54"/>
        <v>0.5</v>
      </c>
      <c r="L123">
        <v>1</v>
      </c>
      <c r="M123">
        <f t="shared" ca="1" si="44"/>
        <v>3</v>
      </c>
      <c r="N123">
        <f t="shared" ca="1" si="45"/>
        <v>0</v>
      </c>
      <c r="O123">
        <f t="shared" ca="1" si="46"/>
        <v>0</v>
      </c>
      <c r="P123" s="3">
        <f t="shared" ca="1" si="39"/>
        <v>0.1</v>
      </c>
      <c r="Q123" s="3">
        <f t="shared" ca="1" si="40"/>
        <v>0</v>
      </c>
      <c r="R123" s="2">
        <f t="shared" ca="1" si="41"/>
        <v>0</v>
      </c>
      <c r="S123" s="3">
        <f t="shared" ca="1" si="47"/>
        <v>0</v>
      </c>
      <c r="T123" s="3">
        <f t="shared" ca="1" si="48"/>
        <v>0</v>
      </c>
      <c r="U123" s="9">
        <f t="shared" ca="1" si="42"/>
        <v>-23.253496664211539</v>
      </c>
      <c r="V123" s="8">
        <f t="shared" ca="1" si="49"/>
        <v>-19.931568569324174</v>
      </c>
      <c r="W123" s="8">
        <f t="shared" ca="1" si="50"/>
        <v>-19.931568569324174</v>
      </c>
      <c r="X123" s="7">
        <f t="shared" ca="1" si="43"/>
        <v>0</v>
      </c>
      <c r="Y123" s="8">
        <f t="shared" ca="1" si="51"/>
        <v>-23.253496664211539</v>
      </c>
    </row>
    <row r="124" spans="11:25" x14ac:dyDescent="0.25">
      <c r="K124">
        <f t="shared" si="54"/>
        <v>0.6</v>
      </c>
      <c r="L124">
        <v>1</v>
      </c>
      <c r="M124">
        <f t="shared" ca="1" si="44"/>
        <v>2</v>
      </c>
      <c r="N124">
        <f t="shared" ca="1" si="45"/>
        <v>0</v>
      </c>
      <c r="O124">
        <f t="shared" ca="1" si="46"/>
        <v>0</v>
      </c>
      <c r="P124" s="3">
        <f t="shared" ca="1" si="39"/>
        <v>6.6666666666666666E-2</v>
      </c>
      <c r="Q124" s="3">
        <f t="shared" ca="1" si="40"/>
        <v>0</v>
      </c>
      <c r="R124" s="2">
        <f t="shared" ca="1" si="41"/>
        <v>0</v>
      </c>
      <c r="S124" s="3">
        <f t="shared" ca="1" si="47"/>
        <v>0</v>
      </c>
      <c r="T124" s="3">
        <f t="shared" ca="1" si="48"/>
        <v>0</v>
      </c>
      <c r="U124" s="9">
        <f t="shared" ca="1" si="42"/>
        <v>-23.253496664211539</v>
      </c>
      <c r="V124" s="8">
        <f t="shared" ca="1" si="49"/>
        <v>-19.931568569324174</v>
      </c>
      <c r="W124" s="8">
        <f t="shared" ca="1" si="50"/>
        <v>-19.931568569324174</v>
      </c>
      <c r="X124" s="7">
        <f t="shared" ca="1" si="43"/>
        <v>0</v>
      </c>
      <c r="Y124" s="8">
        <f t="shared" ca="1" si="51"/>
        <v>-23.253496664211539</v>
      </c>
    </row>
    <row r="125" spans="11:25" x14ac:dyDescent="0.25">
      <c r="K125">
        <f t="shared" si="54"/>
        <v>0.7</v>
      </c>
      <c r="L125">
        <v>1</v>
      </c>
      <c r="M125">
        <f t="shared" ca="1" si="44"/>
        <v>2</v>
      </c>
      <c r="N125">
        <f t="shared" ca="1" si="45"/>
        <v>0</v>
      </c>
      <c r="O125">
        <f t="shared" ca="1" si="46"/>
        <v>0</v>
      </c>
      <c r="P125" s="3">
        <f t="shared" ca="1" si="39"/>
        <v>6.6666666666666666E-2</v>
      </c>
      <c r="Q125" s="3">
        <f t="shared" ca="1" si="40"/>
        <v>0</v>
      </c>
      <c r="R125" s="2">
        <f t="shared" ca="1" si="41"/>
        <v>0</v>
      </c>
      <c r="S125" s="3">
        <f t="shared" ca="1" si="47"/>
        <v>0</v>
      </c>
      <c r="T125" s="3">
        <f t="shared" ca="1" si="48"/>
        <v>0</v>
      </c>
      <c r="U125" s="9">
        <f t="shared" ca="1" si="42"/>
        <v>-23.253496664211539</v>
      </c>
      <c r="V125" s="8">
        <f t="shared" ca="1" si="49"/>
        <v>-19.931568569324174</v>
      </c>
      <c r="W125" s="8">
        <f t="shared" ca="1" si="50"/>
        <v>-19.931568569324174</v>
      </c>
      <c r="X125" s="7">
        <f t="shared" ca="1" si="43"/>
        <v>0</v>
      </c>
      <c r="Y125" s="8">
        <f t="shared" ca="1" si="51"/>
        <v>-23.253496664211539</v>
      </c>
    </row>
    <row r="126" spans="11:25" x14ac:dyDescent="0.25">
      <c r="K126">
        <f t="shared" si="54"/>
        <v>0.79999999999999993</v>
      </c>
      <c r="L126">
        <v>1</v>
      </c>
      <c r="M126">
        <f t="shared" ca="1" si="44"/>
        <v>1</v>
      </c>
      <c r="N126">
        <f t="shared" ca="1" si="45"/>
        <v>0</v>
      </c>
      <c r="O126">
        <f t="shared" ca="1" si="46"/>
        <v>0</v>
      </c>
      <c r="P126" s="3">
        <f t="shared" ca="1" si="39"/>
        <v>3.3333333333333333E-2</v>
      </c>
      <c r="Q126" s="3">
        <f t="shared" ca="1" si="40"/>
        <v>0</v>
      </c>
      <c r="R126" s="2">
        <f t="shared" ca="1" si="41"/>
        <v>0</v>
      </c>
      <c r="S126" s="3">
        <f t="shared" ca="1" si="47"/>
        <v>0</v>
      </c>
      <c r="T126" s="3">
        <f t="shared" ca="1" si="48"/>
        <v>0</v>
      </c>
      <c r="U126" s="9">
        <f t="shared" ca="1" si="42"/>
        <v>-23.253496664211539</v>
      </c>
      <c r="V126" s="8">
        <f t="shared" ca="1" si="49"/>
        <v>-19.931568569324174</v>
      </c>
      <c r="W126" s="8">
        <f t="shared" ca="1" si="50"/>
        <v>-19.931568569324174</v>
      </c>
      <c r="X126" s="7">
        <f t="shared" ca="1" si="43"/>
        <v>0</v>
      </c>
      <c r="Y126" s="8">
        <f t="shared" ca="1" si="51"/>
        <v>-23.253496664211539</v>
      </c>
    </row>
    <row r="127" spans="11:25" x14ac:dyDescent="0.25">
      <c r="K127">
        <f t="shared" si="54"/>
        <v>0.89999999999999991</v>
      </c>
      <c r="L127">
        <v>1</v>
      </c>
      <c r="M127">
        <f t="shared" ca="1" si="44"/>
        <v>2</v>
      </c>
      <c r="N127">
        <f t="shared" ca="1" si="45"/>
        <v>0</v>
      </c>
      <c r="O127">
        <f t="shared" ca="1" si="46"/>
        <v>0</v>
      </c>
      <c r="P127" s="3">
        <f t="shared" ca="1" si="39"/>
        <v>6.6666666666666666E-2</v>
      </c>
      <c r="Q127" s="3">
        <f t="shared" ca="1" si="40"/>
        <v>0</v>
      </c>
      <c r="R127" s="2">
        <f t="shared" ca="1" si="41"/>
        <v>0</v>
      </c>
      <c r="S127" s="3">
        <f t="shared" ca="1" si="47"/>
        <v>0</v>
      </c>
      <c r="T127" s="3">
        <f t="shared" ca="1" si="48"/>
        <v>0</v>
      </c>
      <c r="U127" s="9">
        <f t="shared" ca="1" si="42"/>
        <v>-23.253496664211539</v>
      </c>
      <c r="V127" s="8">
        <f t="shared" ca="1" si="49"/>
        <v>-19.931568569324174</v>
      </c>
      <c r="W127" s="8">
        <f t="shared" ca="1" si="50"/>
        <v>-19.931568569324174</v>
      </c>
      <c r="X127" s="7">
        <f t="shared" ca="1" si="43"/>
        <v>0</v>
      </c>
      <c r="Y127" s="8">
        <f t="shared" ca="1" si="51"/>
        <v>-23.253496664211539</v>
      </c>
    </row>
    <row r="128" spans="11:25" x14ac:dyDescent="0.25">
      <c r="K128">
        <f t="shared" si="54"/>
        <v>0.99999999999999989</v>
      </c>
      <c r="L128">
        <v>1</v>
      </c>
      <c r="M128">
        <f t="shared" ca="1" si="44"/>
        <v>0</v>
      </c>
      <c r="N128">
        <f t="shared" ca="1" si="45"/>
        <v>0</v>
      </c>
      <c r="O128">
        <f t="shared" ca="1" si="46"/>
        <v>0</v>
      </c>
      <c r="P128" s="3">
        <f t="shared" ca="1" si="39"/>
        <v>0</v>
      </c>
      <c r="Q128" s="3">
        <f t="shared" ca="1" si="40"/>
        <v>0</v>
      </c>
      <c r="R128" s="2">
        <f t="shared" ca="1" si="41"/>
        <v>0</v>
      </c>
      <c r="S128" s="3">
        <f t="shared" ca="1" si="47"/>
        <v>0</v>
      </c>
      <c r="T128" s="3">
        <f t="shared" ca="1" si="48"/>
        <v>0</v>
      </c>
      <c r="U128" s="9">
        <f t="shared" ca="1" si="42"/>
        <v>-23.253496664211539</v>
      </c>
      <c r="V128" s="8">
        <f t="shared" ca="1" si="49"/>
        <v>-19.931568569324174</v>
      </c>
      <c r="W128" s="8">
        <f t="shared" ca="1" si="50"/>
        <v>-19.931568569324174</v>
      </c>
      <c r="X128" s="7">
        <f t="shared" ca="1" si="43"/>
        <v>0</v>
      </c>
      <c r="Y128" s="8">
        <f t="shared" ca="1" si="51"/>
        <v>-23.253496664211539</v>
      </c>
    </row>
    <row r="129" spans="12:18" x14ac:dyDescent="0.25">
      <c r="L129" s="2"/>
      <c r="M129" s="2"/>
      <c r="N129" s="2"/>
      <c r="O129" s="2"/>
      <c r="P129" s="2"/>
      <c r="Q129" s="2"/>
      <c r="R129" s="3"/>
    </row>
    <row r="130" spans="12:18" x14ac:dyDescent="0.25">
      <c r="L130" s="2"/>
      <c r="M130" s="2"/>
      <c r="N130" s="2"/>
      <c r="O130" s="2"/>
      <c r="P130" s="2"/>
      <c r="Q130" s="2"/>
      <c r="R130" s="3"/>
    </row>
    <row r="131" spans="12:18" x14ac:dyDescent="0.25">
      <c r="L131" s="2"/>
      <c r="M131" s="2"/>
      <c r="N131" s="2"/>
      <c r="O131" s="2"/>
      <c r="P131" s="2"/>
      <c r="Q131" s="2"/>
      <c r="R131" s="3"/>
    </row>
    <row r="132" spans="12:18" x14ac:dyDescent="0.25">
      <c r="L132" s="2"/>
      <c r="M132" s="2"/>
      <c r="N132" s="2"/>
      <c r="O132" s="2"/>
      <c r="P132" s="2"/>
      <c r="Q132" s="2"/>
      <c r="R132" s="3"/>
    </row>
    <row r="133" spans="12:18" x14ac:dyDescent="0.25">
      <c r="L133" s="2"/>
      <c r="M133" s="2"/>
      <c r="N133" s="2"/>
      <c r="O133" s="2"/>
      <c r="P133" s="2"/>
      <c r="Q133" s="2"/>
      <c r="R133" s="3"/>
    </row>
    <row r="134" spans="12:18" x14ac:dyDescent="0.25">
      <c r="L134" s="2"/>
      <c r="M134" s="2"/>
      <c r="N134" s="2"/>
      <c r="O134" s="2"/>
      <c r="P134" s="2"/>
      <c r="Q134" s="2"/>
      <c r="R134" s="3"/>
    </row>
    <row r="135" spans="12:18" x14ac:dyDescent="0.25">
      <c r="L135" s="2"/>
      <c r="M135" s="2"/>
      <c r="N135" s="2"/>
      <c r="O135" s="2"/>
      <c r="P135" s="2"/>
      <c r="Q135" s="2"/>
      <c r="R135" s="3"/>
    </row>
    <row r="136" spans="12:18" x14ac:dyDescent="0.25">
      <c r="L136" s="2"/>
      <c r="M136" s="2"/>
      <c r="N136" s="2"/>
      <c r="O136" s="2"/>
      <c r="P136" s="2"/>
      <c r="Q136" s="2"/>
      <c r="R136" s="3"/>
    </row>
    <row r="137" spans="12:18" x14ac:dyDescent="0.25">
      <c r="L137" s="2"/>
      <c r="M137" s="2"/>
      <c r="N137" s="2"/>
      <c r="O137" s="2"/>
      <c r="P137" s="2"/>
      <c r="Q137" s="2"/>
      <c r="R137" s="3"/>
    </row>
    <row r="138" spans="12:18" x14ac:dyDescent="0.25">
      <c r="L138" s="2"/>
      <c r="M138" s="2"/>
      <c r="N138" s="2"/>
      <c r="O138" s="2"/>
      <c r="P138" s="2"/>
      <c r="Q138" s="2"/>
      <c r="R138" s="3"/>
    </row>
    <row r="139" spans="12:18" x14ac:dyDescent="0.25">
      <c r="L139" s="2"/>
      <c r="M139" s="2"/>
      <c r="N139" s="2"/>
      <c r="O139" s="2"/>
      <c r="P139" s="2"/>
      <c r="Q139" s="2"/>
      <c r="R139" s="3"/>
    </row>
    <row r="140" spans="12:18" x14ac:dyDescent="0.25">
      <c r="L140" s="2"/>
      <c r="M140" s="2"/>
      <c r="N140" s="2"/>
      <c r="O140" s="2"/>
      <c r="P140" s="2"/>
      <c r="Q140" s="2"/>
      <c r="R140" s="3"/>
    </row>
    <row r="141" spans="12:18" x14ac:dyDescent="0.25">
      <c r="L141" s="2"/>
      <c r="M141" s="2"/>
      <c r="N141" s="2"/>
      <c r="O141" s="2"/>
      <c r="P141" s="2"/>
      <c r="Q141" s="2"/>
      <c r="R14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workbookViewId="0">
      <selection activeCell="V24" sqref="V24"/>
    </sheetView>
  </sheetViews>
  <sheetFormatPr defaultRowHeight="15" x14ac:dyDescent="0.25"/>
  <cols>
    <col min="10" max="10" width="12.28515625" customWidth="1"/>
    <col min="11" max="11" width="12" customWidth="1"/>
    <col min="12" max="12" width="12.7109375" customWidth="1"/>
    <col min="13" max="13" width="13.42578125" customWidth="1"/>
    <col min="14" max="14" width="10.5703125" customWidth="1"/>
    <col min="15" max="15" width="28.140625" customWidth="1"/>
    <col min="16" max="16" width="11.42578125" customWidth="1"/>
    <col min="17" max="17" width="20.5703125" customWidth="1"/>
    <col min="18" max="18" width="28.5703125" customWidth="1"/>
    <col min="19" max="20" width="27.140625" customWidth="1"/>
    <col min="21" max="21" width="20.140625" customWidth="1"/>
    <col min="22" max="23" width="17" customWidth="1"/>
    <col min="24" max="24" width="19.85546875" customWidth="1"/>
  </cols>
  <sheetData>
    <row r="1" spans="1:23" x14ac:dyDescent="0.25">
      <c r="A1" t="s">
        <v>2</v>
      </c>
      <c r="B1" t="s">
        <v>0</v>
      </c>
      <c r="C1" t="s">
        <v>3</v>
      </c>
      <c r="F1" t="s">
        <v>1</v>
      </c>
      <c r="G1" t="s">
        <v>5</v>
      </c>
    </row>
    <row r="2" spans="1:23" x14ac:dyDescent="0.25">
      <c r="A2">
        <v>1</v>
      </c>
      <c r="B2">
        <v>0.1</v>
      </c>
      <c r="C2">
        <f>VLOOKUP(B2,$I$4:$K$14,1,1)</f>
        <v>0.1</v>
      </c>
      <c r="F2">
        <v>0.6</v>
      </c>
      <c r="G2">
        <f>VLOOKUP(F2,$R$4:$T$14,1,1)</f>
        <v>0.6</v>
      </c>
    </row>
    <row r="3" spans="1:23" x14ac:dyDescent="0.25">
      <c r="A3">
        <v>2</v>
      </c>
      <c r="B3">
        <v>0.1</v>
      </c>
      <c r="C3">
        <f t="shared" ref="C3:C31" si="0">VLOOKUP(B3,$I$4:$K$14,1,1)</f>
        <v>0.1</v>
      </c>
      <c r="F3">
        <v>0.6</v>
      </c>
      <c r="G3">
        <f t="shared" ref="G3:G31" si="1">VLOOKUP(F3,$R$4:$T$14,1,1)</f>
        <v>0.6</v>
      </c>
      <c r="I3" t="s">
        <v>4</v>
      </c>
      <c r="K3" t="s">
        <v>0</v>
      </c>
      <c r="L3" t="s">
        <v>7</v>
      </c>
      <c r="M3" t="s">
        <v>8</v>
      </c>
      <c r="R3" t="s">
        <v>4</v>
      </c>
      <c r="T3" t="s">
        <v>1</v>
      </c>
      <c r="U3" t="s">
        <v>9</v>
      </c>
      <c r="V3" t="s">
        <v>10</v>
      </c>
    </row>
    <row r="4" spans="1:23" x14ac:dyDescent="0.25">
      <c r="A4">
        <v>3</v>
      </c>
      <c r="B4">
        <v>0.1</v>
      </c>
      <c r="C4">
        <f t="shared" si="0"/>
        <v>0.1</v>
      </c>
      <c r="F4">
        <v>0.6</v>
      </c>
      <c r="G4">
        <f t="shared" si="1"/>
        <v>0.6</v>
      </c>
      <c r="I4" s="4">
        <v>0</v>
      </c>
      <c r="J4" s="4">
        <f>+J5</f>
        <v>0</v>
      </c>
      <c r="K4" s="4">
        <f>+K5</f>
        <v>0</v>
      </c>
      <c r="L4" s="5">
        <f>+K4/$K$15</f>
        <v>0</v>
      </c>
      <c r="R4">
        <v>0</v>
      </c>
      <c r="S4">
        <f>+S5</f>
        <v>0</v>
      </c>
      <c r="T4">
        <f>+T5</f>
        <v>0</v>
      </c>
      <c r="U4" s="5">
        <f>+T4/$K$15</f>
        <v>0</v>
      </c>
    </row>
    <row r="5" spans="1:23" x14ac:dyDescent="0.25">
      <c r="A5">
        <v>4</v>
      </c>
      <c r="B5">
        <v>0.1</v>
      </c>
      <c r="C5">
        <f t="shared" si="0"/>
        <v>0.1</v>
      </c>
      <c r="F5">
        <v>0.6</v>
      </c>
      <c r="G5">
        <f t="shared" si="1"/>
        <v>0.6</v>
      </c>
      <c r="I5">
        <v>0.1</v>
      </c>
      <c r="J5">
        <f t="shared" ref="J5:J14" si="2">COUNTIF($B$2:$B$31,"&lt;"&amp;I5)</f>
        <v>0</v>
      </c>
      <c r="K5">
        <f>+J5</f>
        <v>0</v>
      </c>
      <c r="L5" s="1">
        <f t="shared" ref="L5:L14" si="3">+K5/$K$15</f>
        <v>0</v>
      </c>
      <c r="M5">
        <f>LOG(L5+0.00000001,2)</f>
        <v>-26.575424759098901</v>
      </c>
      <c r="R5">
        <v>0.1</v>
      </c>
      <c r="S5">
        <f t="shared" ref="S5:S14" si="4">COUNTIF($F$2:$F$31,"&lt;"&amp;R5)</f>
        <v>0</v>
      </c>
      <c r="T5">
        <f>+S5</f>
        <v>0</v>
      </c>
      <c r="U5" s="1">
        <f>+T5/$T$15</f>
        <v>0</v>
      </c>
      <c r="V5">
        <f>LOG(U5+0.00000001,2)</f>
        <v>-26.575424759098901</v>
      </c>
    </row>
    <row r="6" spans="1:23" x14ac:dyDescent="0.25">
      <c r="A6">
        <v>5</v>
      </c>
      <c r="B6">
        <v>0.1</v>
      </c>
      <c r="C6">
        <f t="shared" si="0"/>
        <v>0.1</v>
      </c>
      <c r="F6">
        <v>0.6</v>
      </c>
      <c r="G6">
        <f t="shared" si="1"/>
        <v>0.6</v>
      </c>
      <c r="I6">
        <f>+I5+0.1</f>
        <v>0.2</v>
      </c>
      <c r="J6">
        <f t="shared" si="2"/>
        <v>30</v>
      </c>
      <c r="K6">
        <f>+J6-J5</f>
        <v>30</v>
      </c>
      <c r="L6" s="1">
        <f t="shared" si="3"/>
        <v>1</v>
      </c>
      <c r="M6">
        <f t="shared" ref="M6:M14" si="5">LOG(L6+0.00000001,2)</f>
        <v>1.4426950249075512E-8</v>
      </c>
      <c r="R6">
        <f>+R5+0.1</f>
        <v>0.2</v>
      </c>
      <c r="S6">
        <f t="shared" si="4"/>
        <v>0</v>
      </c>
      <c r="T6">
        <f>+S6-S5</f>
        <v>0</v>
      </c>
      <c r="U6" s="1">
        <f t="shared" ref="U6:U14" si="6">+T6/$T$15</f>
        <v>0</v>
      </c>
      <c r="V6">
        <f t="shared" ref="V6:V14" si="7">LOG(U6+0.00000001,2)</f>
        <v>-26.575424759098901</v>
      </c>
    </row>
    <row r="7" spans="1:23" x14ac:dyDescent="0.25">
      <c r="A7">
        <v>6</v>
      </c>
      <c r="B7">
        <v>0.1</v>
      </c>
      <c r="C7">
        <f t="shared" si="0"/>
        <v>0.1</v>
      </c>
      <c r="F7">
        <v>0.6</v>
      </c>
      <c r="G7">
        <f t="shared" si="1"/>
        <v>0.6</v>
      </c>
      <c r="I7">
        <f t="shared" ref="I7:I14" si="8">+I6+0.1</f>
        <v>0.30000000000000004</v>
      </c>
      <c r="J7">
        <f t="shared" si="2"/>
        <v>30</v>
      </c>
      <c r="K7">
        <f t="shared" ref="K7:K14" si="9">+J7-J6</f>
        <v>0</v>
      </c>
      <c r="L7" s="1">
        <f t="shared" si="3"/>
        <v>0</v>
      </c>
      <c r="M7">
        <f t="shared" si="5"/>
        <v>-26.575424759098901</v>
      </c>
      <c r="R7">
        <f t="shared" ref="R7:R14" si="10">+R6+0.1</f>
        <v>0.30000000000000004</v>
      </c>
      <c r="S7">
        <f t="shared" si="4"/>
        <v>0</v>
      </c>
      <c r="T7">
        <f t="shared" ref="T7:T14" si="11">+S7-S6</f>
        <v>0</v>
      </c>
      <c r="U7" s="1">
        <f t="shared" si="6"/>
        <v>0</v>
      </c>
      <c r="V7">
        <f t="shared" si="7"/>
        <v>-26.575424759098901</v>
      </c>
    </row>
    <row r="8" spans="1:23" x14ac:dyDescent="0.25">
      <c r="A8">
        <v>7</v>
      </c>
      <c r="B8">
        <v>0.1</v>
      </c>
      <c r="C8">
        <f t="shared" si="0"/>
        <v>0.1</v>
      </c>
      <c r="F8">
        <v>0.6</v>
      </c>
      <c r="G8">
        <f t="shared" si="1"/>
        <v>0.6</v>
      </c>
      <c r="I8">
        <f t="shared" si="8"/>
        <v>0.4</v>
      </c>
      <c r="J8">
        <f t="shared" si="2"/>
        <v>30</v>
      </c>
      <c r="K8">
        <f t="shared" si="9"/>
        <v>0</v>
      </c>
      <c r="L8" s="1">
        <f t="shared" si="3"/>
        <v>0</v>
      </c>
      <c r="M8">
        <f t="shared" si="5"/>
        <v>-26.575424759098901</v>
      </c>
      <c r="R8">
        <f t="shared" si="10"/>
        <v>0.4</v>
      </c>
      <c r="S8">
        <f t="shared" si="4"/>
        <v>0</v>
      </c>
      <c r="T8">
        <f t="shared" si="11"/>
        <v>0</v>
      </c>
      <c r="U8" s="1">
        <f t="shared" si="6"/>
        <v>0</v>
      </c>
      <c r="V8">
        <f t="shared" si="7"/>
        <v>-26.575424759098901</v>
      </c>
    </row>
    <row r="9" spans="1:23" x14ac:dyDescent="0.25">
      <c r="A9">
        <v>8</v>
      </c>
      <c r="B9">
        <v>0.1</v>
      </c>
      <c r="C9">
        <f t="shared" si="0"/>
        <v>0.1</v>
      </c>
      <c r="F9">
        <v>0.6</v>
      </c>
      <c r="G9">
        <f t="shared" si="1"/>
        <v>0.6</v>
      </c>
      <c r="I9">
        <f t="shared" si="8"/>
        <v>0.5</v>
      </c>
      <c r="J9">
        <f t="shared" si="2"/>
        <v>30</v>
      </c>
      <c r="K9">
        <f t="shared" si="9"/>
        <v>0</v>
      </c>
      <c r="L9" s="1">
        <f t="shared" si="3"/>
        <v>0</v>
      </c>
      <c r="M9">
        <f t="shared" si="5"/>
        <v>-26.575424759098901</v>
      </c>
      <c r="R9">
        <f t="shared" si="10"/>
        <v>0.5</v>
      </c>
      <c r="S9">
        <f t="shared" si="4"/>
        <v>0</v>
      </c>
      <c r="T9">
        <f t="shared" si="11"/>
        <v>0</v>
      </c>
      <c r="U9" s="1">
        <f t="shared" si="6"/>
        <v>0</v>
      </c>
      <c r="V9">
        <f t="shared" si="7"/>
        <v>-26.575424759098901</v>
      </c>
    </row>
    <row r="10" spans="1:23" x14ac:dyDescent="0.25">
      <c r="A10">
        <v>9</v>
      </c>
      <c r="B10">
        <v>0.1</v>
      </c>
      <c r="C10">
        <f t="shared" si="0"/>
        <v>0.1</v>
      </c>
      <c r="F10">
        <v>0.6</v>
      </c>
      <c r="G10">
        <f t="shared" si="1"/>
        <v>0.6</v>
      </c>
      <c r="I10">
        <f t="shared" si="8"/>
        <v>0.6</v>
      </c>
      <c r="J10">
        <f t="shared" si="2"/>
        <v>30</v>
      </c>
      <c r="K10">
        <f t="shared" si="9"/>
        <v>0</v>
      </c>
      <c r="L10" s="1">
        <f t="shared" si="3"/>
        <v>0</v>
      </c>
      <c r="M10">
        <f t="shared" si="5"/>
        <v>-26.575424759098901</v>
      </c>
      <c r="R10">
        <f t="shared" si="10"/>
        <v>0.6</v>
      </c>
      <c r="S10">
        <f t="shared" si="4"/>
        <v>0</v>
      </c>
      <c r="T10">
        <f t="shared" si="11"/>
        <v>0</v>
      </c>
      <c r="U10" s="1">
        <f t="shared" si="6"/>
        <v>0</v>
      </c>
      <c r="V10">
        <f t="shared" si="7"/>
        <v>-26.575424759098901</v>
      </c>
    </row>
    <row r="11" spans="1:23" x14ac:dyDescent="0.25">
      <c r="A11">
        <v>10</v>
      </c>
      <c r="B11">
        <v>0.1</v>
      </c>
      <c r="C11">
        <f t="shared" si="0"/>
        <v>0.1</v>
      </c>
      <c r="F11">
        <v>0.6</v>
      </c>
      <c r="G11">
        <f t="shared" si="1"/>
        <v>0.6</v>
      </c>
      <c r="I11">
        <f t="shared" si="8"/>
        <v>0.7</v>
      </c>
      <c r="J11">
        <f t="shared" si="2"/>
        <v>30</v>
      </c>
      <c r="K11">
        <f t="shared" si="9"/>
        <v>0</v>
      </c>
      <c r="L11" s="1">
        <f t="shared" si="3"/>
        <v>0</v>
      </c>
      <c r="M11">
        <f t="shared" si="5"/>
        <v>-26.575424759098901</v>
      </c>
      <c r="R11">
        <f t="shared" si="10"/>
        <v>0.7</v>
      </c>
      <c r="S11">
        <f t="shared" si="4"/>
        <v>30</v>
      </c>
      <c r="T11">
        <f t="shared" si="11"/>
        <v>30</v>
      </c>
      <c r="U11" s="1">
        <f t="shared" si="6"/>
        <v>1</v>
      </c>
      <c r="V11">
        <f t="shared" si="7"/>
        <v>1.4426950249075512E-8</v>
      </c>
    </row>
    <row r="12" spans="1:23" x14ac:dyDescent="0.25">
      <c r="A12">
        <v>11</v>
      </c>
      <c r="B12">
        <v>0.1</v>
      </c>
      <c r="C12">
        <f t="shared" si="0"/>
        <v>0.1</v>
      </c>
      <c r="F12">
        <v>0.6</v>
      </c>
      <c r="G12">
        <f t="shared" si="1"/>
        <v>0.6</v>
      </c>
      <c r="I12">
        <f t="shared" si="8"/>
        <v>0.79999999999999993</v>
      </c>
      <c r="J12">
        <f t="shared" si="2"/>
        <v>30</v>
      </c>
      <c r="K12">
        <f t="shared" si="9"/>
        <v>0</v>
      </c>
      <c r="L12" s="1">
        <f t="shared" si="3"/>
        <v>0</v>
      </c>
      <c r="M12">
        <f t="shared" si="5"/>
        <v>-26.575424759098901</v>
      </c>
      <c r="R12">
        <f t="shared" si="10"/>
        <v>0.79999999999999993</v>
      </c>
      <c r="S12">
        <f t="shared" si="4"/>
        <v>30</v>
      </c>
      <c r="T12">
        <f t="shared" si="11"/>
        <v>0</v>
      </c>
      <c r="U12" s="1">
        <f t="shared" si="6"/>
        <v>0</v>
      </c>
      <c r="V12">
        <f t="shared" si="7"/>
        <v>-26.575424759098901</v>
      </c>
    </row>
    <row r="13" spans="1:23" x14ac:dyDescent="0.25">
      <c r="A13">
        <v>12</v>
      </c>
      <c r="B13">
        <v>0.1</v>
      </c>
      <c r="C13">
        <f t="shared" si="0"/>
        <v>0.1</v>
      </c>
      <c r="F13">
        <v>0.6</v>
      </c>
      <c r="G13">
        <f t="shared" si="1"/>
        <v>0.6</v>
      </c>
      <c r="I13">
        <f t="shared" si="8"/>
        <v>0.89999999999999991</v>
      </c>
      <c r="J13">
        <f t="shared" si="2"/>
        <v>30</v>
      </c>
      <c r="K13">
        <f t="shared" si="9"/>
        <v>0</v>
      </c>
      <c r="L13" s="1">
        <f t="shared" si="3"/>
        <v>0</v>
      </c>
      <c r="M13">
        <f t="shared" si="5"/>
        <v>-26.575424759098901</v>
      </c>
      <c r="R13">
        <f t="shared" si="10"/>
        <v>0.89999999999999991</v>
      </c>
      <c r="S13">
        <f t="shared" si="4"/>
        <v>30</v>
      </c>
      <c r="T13">
        <f t="shared" si="11"/>
        <v>0</v>
      </c>
      <c r="U13" s="1">
        <f t="shared" si="6"/>
        <v>0</v>
      </c>
      <c r="V13">
        <f t="shared" si="7"/>
        <v>-26.575424759098901</v>
      </c>
    </row>
    <row r="14" spans="1:23" x14ac:dyDescent="0.25">
      <c r="A14">
        <v>13</v>
      </c>
      <c r="B14">
        <v>0.1</v>
      </c>
      <c r="C14">
        <f t="shared" si="0"/>
        <v>0.1</v>
      </c>
      <c r="F14">
        <v>0.6</v>
      </c>
      <c r="G14">
        <f t="shared" si="1"/>
        <v>0.6</v>
      </c>
      <c r="I14">
        <f t="shared" si="8"/>
        <v>0.99999999999999989</v>
      </c>
      <c r="J14">
        <f t="shared" si="2"/>
        <v>30</v>
      </c>
      <c r="K14">
        <f t="shared" si="9"/>
        <v>0</v>
      </c>
      <c r="L14" s="1">
        <f t="shared" si="3"/>
        <v>0</v>
      </c>
      <c r="M14">
        <f t="shared" si="5"/>
        <v>-26.575424759098901</v>
      </c>
      <c r="R14">
        <f t="shared" si="10"/>
        <v>0.99999999999999989</v>
      </c>
      <c r="S14">
        <f t="shared" si="4"/>
        <v>30</v>
      </c>
      <c r="T14">
        <f t="shared" si="11"/>
        <v>0</v>
      </c>
      <c r="U14" s="1">
        <f t="shared" si="6"/>
        <v>0</v>
      </c>
      <c r="V14">
        <f t="shared" si="7"/>
        <v>-26.575424759098901</v>
      </c>
    </row>
    <row r="15" spans="1:23" x14ac:dyDescent="0.25">
      <c r="A15">
        <v>14</v>
      </c>
      <c r="B15">
        <v>0.1</v>
      </c>
      <c r="C15">
        <f t="shared" si="0"/>
        <v>0.1</v>
      </c>
      <c r="F15">
        <v>0.6</v>
      </c>
      <c r="G15">
        <f t="shared" si="1"/>
        <v>0.6</v>
      </c>
      <c r="K15">
        <f>SUM(K5:K14)</f>
        <v>30</v>
      </c>
      <c r="L15" s="6">
        <f>SUM(L5:L14)</f>
        <v>1</v>
      </c>
      <c r="T15">
        <f>SUM(T5:T14)</f>
        <v>30</v>
      </c>
      <c r="U15" s="6">
        <f>SUM(U5:U14)</f>
        <v>1</v>
      </c>
    </row>
    <row r="16" spans="1:23" x14ac:dyDescent="0.25">
      <c r="A16">
        <v>15</v>
      </c>
      <c r="B16">
        <v>0.1</v>
      </c>
      <c r="C16">
        <f t="shared" si="0"/>
        <v>0.1</v>
      </c>
      <c r="F16">
        <v>0.6</v>
      </c>
      <c r="G16">
        <f t="shared" si="1"/>
        <v>0.6</v>
      </c>
      <c r="L16" t="s">
        <v>6</v>
      </c>
      <c r="M16" s="8">
        <f>-SUMPRODUCT(L5:L14,M5:M14)</f>
        <v>-1.4426950249075512E-8</v>
      </c>
      <c r="N16" t="s">
        <v>19</v>
      </c>
      <c r="U16" t="s">
        <v>11</v>
      </c>
      <c r="V16" s="8">
        <f>-SUMPRODUCT(U5:U14,V5:V14)</f>
        <v>-1.4426950249075512E-8</v>
      </c>
      <c r="W16" t="s">
        <v>19</v>
      </c>
    </row>
    <row r="17" spans="1:25" x14ac:dyDescent="0.25">
      <c r="A17">
        <v>16</v>
      </c>
      <c r="B17">
        <v>0.1</v>
      </c>
      <c r="C17">
        <f t="shared" si="0"/>
        <v>0.1</v>
      </c>
      <c r="F17">
        <v>0.6</v>
      </c>
      <c r="G17">
        <f t="shared" si="1"/>
        <v>0.6</v>
      </c>
    </row>
    <row r="18" spans="1:25" x14ac:dyDescent="0.25">
      <c r="A18">
        <v>17</v>
      </c>
      <c r="B18">
        <v>0.1</v>
      </c>
      <c r="C18">
        <f t="shared" si="0"/>
        <v>0.1</v>
      </c>
      <c r="F18">
        <v>0.6</v>
      </c>
      <c r="G18">
        <f t="shared" si="1"/>
        <v>0.6</v>
      </c>
    </row>
    <row r="19" spans="1:25" x14ac:dyDescent="0.25">
      <c r="A19">
        <v>18</v>
      </c>
      <c r="B19">
        <v>0.1</v>
      </c>
      <c r="C19">
        <f t="shared" si="0"/>
        <v>0.1</v>
      </c>
      <c r="F19">
        <v>0.6</v>
      </c>
      <c r="G19">
        <f t="shared" si="1"/>
        <v>0.6</v>
      </c>
      <c r="J19" t="s">
        <v>12</v>
      </c>
      <c r="Q19" s="3"/>
      <c r="V19" s="14" t="s">
        <v>38</v>
      </c>
    </row>
    <row r="20" spans="1:25" x14ac:dyDescent="0.25">
      <c r="A20">
        <v>19</v>
      </c>
      <c r="B20">
        <v>0.1</v>
      </c>
      <c r="C20">
        <f t="shared" si="0"/>
        <v>0.1</v>
      </c>
      <c r="F20">
        <v>0.6</v>
      </c>
      <c r="G20">
        <f t="shared" si="1"/>
        <v>0.6</v>
      </c>
      <c r="Q20" t="s">
        <v>42</v>
      </c>
      <c r="R20" s="10" t="s">
        <v>20</v>
      </c>
      <c r="S20" s="11"/>
      <c r="T20" s="12">
        <f>-SUMPRODUCT(R29:R128,U29:U128)</f>
        <v>-1.4426949695965583E-7</v>
      </c>
      <c r="U20" s="11" t="s">
        <v>19</v>
      </c>
    </row>
    <row r="21" spans="1:25" x14ac:dyDescent="0.25">
      <c r="A21">
        <v>20</v>
      </c>
      <c r="B21">
        <v>0.1</v>
      </c>
      <c r="C21">
        <f t="shared" si="0"/>
        <v>0.1</v>
      </c>
      <c r="F21">
        <v>0.6</v>
      </c>
      <c r="G21">
        <f t="shared" si="1"/>
        <v>0.6</v>
      </c>
      <c r="L21" s="2"/>
      <c r="M21" s="2"/>
      <c r="N21" s="2"/>
      <c r="O21" s="2"/>
      <c r="P21" s="2"/>
      <c r="Q21" s="2" t="s">
        <v>43</v>
      </c>
      <c r="R21" s="11" t="s">
        <v>36</v>
      </c>
      <c r="S21" s="11"/>
      <c r="T21" s="12">
        <f>-SUMPRODUCT(R29:R128,V29:V128)</f>
        <v>-1.4428232973175177E-12</v>
      </c>
      <c r="U21" s="11" t="s">
        <v>19</v>
      </c>
      <c r="V21" s="13">
        <f>+T21/M16</f>
        <v>1.0000889116602968E-4</v>
      </c>
      <c r="W21" t="s">
        <v>40</v>
      </c>
    </row>
    <row r="22" spans="1:25" x14ac:dyDescent="0.25">
      <c r="A22">
        <v>21</v>
      </c>
      <c r="B22">
        <v>0.1</v>
      </c>
      <c r="C22">
        <f t="shared" si="0"/>
        <v>0.1</v>
      </c>
      <c r="F22">
        <v>0.6</v>
      </c>
      <c r="G22">
        <f t="shared" si="1"/>
        <v>0.6</v>
      </c>
      <c r="J22" s="15" t="s">
        <v>45</v>
      </c>
      <c r="K22" s="26" t="e">
        <f>CORREL(B2:B31,F2:F31)</f>
        <v>#DIV/0!</v>
      </c>
      <c r="Q22" s="2" t="s">
        <v>43</v>
      </c>
      <c r="R22" s="11" t="s">
        <v>21</v>
      </c>
      <c r="S22" s="11"/>
      <c r="T22" s="12">
        <f>-SUMPRODUCT(R29:R128,W29:W128)</f>
        <v>-1.4428232973175177E-12</v>
      </c>
      <c r="U22" s="11" t="s">
        <v>19</v>
      </c>
      <c r="V22" s="13">
        <f>+T22/V16</f>
        <v>1.0000889116602968E-4</v>
      </c>
      <c r="W22" t="s">
        <v>41</v>
      </c>
    </row>
    <row r="23" spans="1:25" x14ac:dyDescent="0.25">
      <c r="A23">
        <v>22</v>
      </c>
      <c r="B23">
        <v>0.1</v>
      </c>
      <c r="C23">
        <f t="shared" si="0"/>
        <v>0.1</v>
      </c>
      <c r="F23">
        <v>0.6</v>
      </c>
      <c r="G23">
        <f t="shared" si="1"/>
        <v>0.6</v>
      </c>
      <c r="Q23" s="2" t="s">
        <v>18</v>
      </c>
      <c r="R23" s="11" t="s">
        <v>44</v>
      </c>
      <c r="S23" s="11"/>
      <c r="T23" s="12">
        <f>SUMPRODUCT(R29:R128,Y29:Y128)</f>
        <v>-1.2984246783847362E-6</v>
      </c>
      <c r="U23" s="11" t="s">
        <v>19</v>
      </c>
      <c r="V23" s="13">
        <f>+T23/T20</f>
        <v>8.9999944946632304</v>
      </c>
      <c r="W23" t="s">
        <v>39</v>
      </c>
    </row>
    <row r="24" spans="1:25" x14ac:dyDescent="0.25">
      <c r="A24">
        <v>23</v>
      </c>
      <c r="B24">
        <v>0.1</v>
      </c>
      <c r="C24">
        <f t="shared" si="0"/>
        <v>0.1</v>
      </c>
      <c r="F24">
        <v>0.6</v>
      </c>
      <c r="G24">
        <f t="shared" si="1"/>
        <v>0.6</v>
      </c>
      <c r="Q24" s="15" t="s">
        <v>48</v>
      </c>
      <c r="R24" s="24" t="s">
        <v>49</v>
      </c>
      <c r="S24" s="24"/>
      <c r="T24" s="25">
        <f>+V16-T22</f>
        <v>-1.4425507425778195E-8</v>
      </c>
      <c r="U24" s="24" t="s">
        <v>19</v>
      </c>
      <c r="V24" s="27">
        <f>+T24/V16</f>
        <v>0.99989999110883399</v>
      </c>
      <c r="W24" s="15" t="s">
        <v>50</v>
      </c>
    </row>
    <row r="25" spans="1:25" x14ac:dyDescent="0.25">
      <c r="A25">
        <v>24</v>
      </c>
      <c r="B25">
        <v>0.1</v>
      </c>
      <c r="C25">
        <f t="shared" si="0"/>
        <v>0.1</v>
      </c>
      <c r="F25">
        <v>0.6</v>
      </c>
      <c r="G25">
        <f t="shared" si="1"/>
        <v>0.6</v>
      </c>
      <c r="Q25" s="15" t="s">
        <v>51</v>
      </c>
    </row>
    <row r="26" spans="1:25" x14ac:dyDescent="0.25">
      <c r="A26">
        <v>25</v>
      </c>
      <c r="B26">
        <v>0.1</v>
      </c>
      <c r="C26">
        <f t="shared" si="0"/>
        <v>0.1</v>
      </c>
      <c r="F26">
        <v>0.6</v>
      </c>
      <c r="G26">
        <f t="shared" si="1"/>
        <v>0.6</v>
      </c>
    </row>
    <row r="27" spans="1:25" x14ac:dyDescent="0.25">
      <c r="A27">
        <v>26</v>
      </c>
      <c r="B27">
        <v>0.1</v>
      </c>
      <c r="C27">
        <f t="shared" si="0"/>
        <v>0.1</v>
      </c>
      <c r="F27">
        <v>0.6</v>
      </c>
      <c r="G27">
        <f t="shared" si="1"/>
        <v>0.6</v>
      </c>
      <c r="P27" t="s">
        <v>25</v>
      </c>
      <c r="Q27" t="s">
        <v>26</v>
      </c>
      <c r="R27" t="s">
        <v>29</v>
      </c>
      <c r="S27" t="s">
        <v>31</v>
      </c>
      <c r="T27" t="s">
        <v>33</v>
      </c>
    </row>
    <row r="28" spans="1:25" x14ac:dyDescent="0.25">
      <c r="A28">
        <v>27</v>
      </c>
      <c r="B28">
        <v>0.1</v>
      </c>
      <c r="C28">
        <f t="shared" si="0"/>
        <v>0.1</v>
      </c>
      <c r="F28">
        <v>0.6</v>
      </c>
      <c r="G28">
        <f t="shared" si="1"/>
        <v>0.6</v>
      </c>
      <c r="K28" t="s">
        <v>13</v>
      </c>
      <c r="L28" s="2" t="s">
        <v>14</v>
      </c>
      <c r="M28" s="2" t="s">
        <v>15</v>
      </c>
      <c r="N28" s="2" t="s">
        <v>16</v>
      </c>
      <c r="O28" s="2" t="s">
        <v>30</v>
      </c>
      <c r="P28" s="3" t="s">
        <v>27</v>
      </c>
      <c r="Q28" s="3" t="s">
        <v>28</v>
      </c>
      <c r="R28" s="2" t="s">
        <v>35</v>
      </c>
      <c r="S28" s="2" t="s">
        <v>32</v>
      </c>
      <c r="T28" s="2" t="s">
        <v>34</v>
      </c>
      <c r="U28" s="2" t="s">
        <v>22</v>
      </c>
      <c r="V28" t="s">
        <v>37</v>
      </c>
      <c r="W28" t="s">
        <v>17</v>
      </c>
      <c r="X28" s="3" t="s">
        <v>23</v>
      </c>
      <c r="Y28" s="3" t="s">
        <v>24</v>
      </c>
    </row>
    <row r="29" spans="1:25" x14ac:dyDescent="0.25">
      <c r="A29">
        <v>28</v>
      </c>
      <c r="B29">
        <v>0.1</v>
      </c>
      <c r="C29">
        <f t="shared" si="0"/>
        <v>0.1</v>
      </c>
      <c r="F29">
        <v>0.6</v>
      </c>
      <c r="G29">
        <f t="shared" si="1"/>
        <v>0.6</v>
      </c>
      <c r="K29">
        <v>0.1</v>
      </c>
      <c r="L29">
        <v>0.1</v>
      </c>
      <c r="M29">
        <f>COUNTIF($C$2:$C$31,K29)</f>
        <v>30</v>
      </c>
      <c r="N29">
        <f>COUNTIF($G$2:$G$31,L29)</f>
        <v>0</v>
      </c>
      <c r="O29">
        <f>COUNTIFS($C$2:$C$31,K29,$G$2:$G$31,L29)</f>
        <v>0</v>
      </c>
      <c r="P29" s="3">
        <f t="shared" ref="P29:P60" si="12">+M29/$K$15</f>
        <v>1</v>
      </c>
      <c r="Q29" s="3">
        <f t="shared" ref="Q29:Q60" si="13">+N29/$K$15</f>
        <v>0</v>
      </c>
      <c r="R29" s="2">
        <f t="shared" ref="R29:R60" si="14">+O29/$K$15</f>
        <v>0</v>
      </c>
      <c r="S29" s="3">
        <f>R29/(Q29+0.000001)</f>
        <v>0</v>
      </c>
      <c r="T29" s="3">
        <f>+R29/(P29+0.000001)</f>
        <v>0</v>
      </c>
      <c r="U29" s="9">
        <f t="shared" ref="U29:U60" si="15">LOG(R29+0.0000001,2)</f>
        <v>-23.253496664211539</v>
      </c>
      <c r="V29" s="8">
        <f>+LOG(S29+0.000001,2)</f>
        <v>-19.931568569324174</v>
      </c>
      <c r="W29" s="8">
        <f>+LOG(T29+0.000001,2)</f>
        <v>-19.931568569324174</v>
      </c>
      <c r="X29" s="7">
        <f t="shared" ref="X29:X60" si="16">+R29/((P29*Q29)+0.000001)</f>
        <v>0</v>
      </c>
      <c r="Y29" s="8">
        <f>+LOG(X29+0.0000001,2)</f>
        <v>-23.253496664211539</v>
      </c>
    </row>
    <row r="30" spans="1:25" x14ac:dyDescent="0.25">
      <c r="A30">
        <v>29</v>
      </c>
      <c r="B30">
        <v>0.1</v>
      </c>
      <c r="C30">
        <f t="shared" si="0"/>
        <v>0.1</v>
      </c>
      <c r="F30">
        <v>0.6</v>
      </c>
      <c r="G30">
        <f t="shared" si="1"/>
        <v>0.6</v>
      </c>
      <c r="K30">
        <f>+K29+0.1</f>
        <v>0.2</v>
      </c>
      <c r="L30">
        <v>0.1</v>
      </c>
      <c r="M30">
        <f t="shared" ref="M30:M93" si="17">COUNTIF($C$2:$C$31,K30)</f>
        <v>0</v>
      </c>
      <c r="N30">
        <f t="shared" ref="N30:N93" si="18">COUNTIF($G$2:$G$31,L30)</f>
        <v>0</v>
      </c>
      <c r="O30">
        <f t="shared" ref="O30:O93" si="19">COUNTIFS($C$2:$C$31,K30,$G$2:$G$31,L30)</f>
        <v>0</v>
      </c>
      <c r="P30" s="3">
        <f t="shared" si="12"/>
        <v>0</v>
      </c>
      <c r="Q30" s="3">
        <f t="shared" si="13"/>
        <v>0</v>
      </c>
      <c r="R30" s="2">
        <f t="shared" si="14"/>
        <v>0</v>
      </c>
      <c r="S30" s="3">
        <f t="shared" ref="S30:S93" si="20">R30/(Q30+0.000001)</f>
        <v>0</v>
      </c>
      <c r="T30" s="3">
        <f t="shared" ref="T30:T93" si="21">+R30/(P30+0.000001)</f>
        <v>0</v>
      </c>
      <c r="U30" s="9">
        <f t="shared" si="15"/>
        <v>-23.253496664211539</v>
      </c>
      <c r="V30" s="8">
        <f t="shared" ref="V30:W93" si="22">+LOG(S30+0.000001,2)</f>
        <v>-19.931568569324174</v>
      </c>
      <c r="W30" s="8">
        <f t="shared" si="22"/>
        <v>-19.931568569324174</v>
      </c>
      <c r="X30" s="7">
        <f t="shared" si="16"/>
        <v>0</v>
      </c>
      <c r="Y30" s="8">
        <f t="shared" ref="Y30:Y93" si="23">+LOG(X30+0.0000001,2)</f>
        <v>-23.253496664211539</v>
      </c>
    </row>
    <row r="31" spans="1:25" x14ac:dyDescent="0.25">
      <c r="A31">
        <v>30</v>
      </c>
      <c r="B31">
        <v>0.1</v>
      </c>
      <c r="C31">
        <f t="shared" si="0"/>
        <v>0.1</v>
      </c>
      <c r="F31">
        <v>0.6</v>
      </c>
      <c r="G31">
        <f t="shared" si="1"/>
        <v>0.6</v>
      </c>
      <c r="K31">
        <f t="shared" ref="K31:K38" si="24">+K30+0.1</f>
        <v>0.30000000000000004</v>
      </c>
      <c r="L31">
        <v>0.1</v>
      </c>
      <c r="M31">
        <f t="shared" si="17"/>
        <v>0</v>
      </c>
      <c r="N31">
        <f t="shared" si="18"/>
        <v>0</v>
      </c>
      <c r="O31">
        <f t="shared" si="19"/>
        <v>0</v>
      </c>
      <c r="P31" s="3">
        <f t="shared" si="12"/>
        <v>0</v>
      </c>
      <c r="Q31" s="3">
        <f t="shared" si="13"/>
        <v>0</v>
      </c>
      <c r="R31" s="2">
        <f t="shared" si="14"/>
        <v>0</v>
      </c>
      <c r="S31" s="3">
        <f t="shared" si="20"/>
        <v>0</v>
      </c>
      <c r="T31" s="3">
        <f t="shared" si="21"/>
        <v>0</v>
      </c>
      <c r="U31" s="9">
        <f t="shared" si="15"/>
        <v>-23.253496664211539</v>
      </c>
      <c r="V31" s="8">
        <f t="shared" si="22"/>
        <v>-19.931568569324174</v>
      </c>
      <c r="W31" s="8">
        <f t="shared" si="22"/>
        <v>-19.931568569324174</v>
      </c>
      <c r="X31" s="7">
        <f t="shared" si="16"/>
        <v>0</v>
      </c>
      <c r="Y31" s="8">
        <f t="shared" si="23"/>
        <v>-23.253496664211539</v>
      </c>
    </row>
    <row r="32" spans="1:25" x14ac:dyDescent="0.25">
      <c r="K32">
        <f t="shared" si="24"/>
        <v>0.4</v>
      </c>
      <c r="L32">
        <v>0.1</v>
      </c>
      <c r="M32">
        <f t="shared" si="17"/>
        <v>0</v>
      </c>
      <c r="N32">
        <f t="shared" si="18"/>
        <v>0</v>
      </c>
      <c r="O32">
        <f t="shared" si="19"/>
        <v>0</v>
      </c>
      <c r="P32" s="3">
        <f t="shared" si="12"/>
        <v>0</v>
      </c>
      <c r="Q32" s="3">
        <f t="shared" si="13"/>
        <v>0</v>
      </c>
      <c r="R32" s="2">
        <f t="shared" si="14"/>
        <v>0</v>
      </c>
      <c r="S32" s="3">
        <f t="shared" si="20"/>
        <v>0</v>
      </c>
      <c r="T32" s="3">
        <f t="shared" si="21"/>
        <v>0</v>
      </c>
      <c r="U32" s="9">
        <f t="shared" si="15"/>
        <v>-23.253496664211539</v>
      </c>
      <c r="V32" s="8">
        <f t="shared" si="22"/>
        <v>-19.931568569324174</v>
      </c>
      <c r="W32" s="8">
        <f t="shared" si="22"/>
        <v>-19.931568569324174</v>
      </c>
      <c r="X32" s="7">
        <f t="shared" si="16"/>
        <v>0</v>
      </c>
      <c r="Y32" s="8">
        <f t="shared" si="23"/>
        <v>-23.253496664211539</v>
      </c>
    </row>
    <row r="33" spans="11:25" x14ac:dyDescent="0.25">
      <c r="K33">
        <f t="shared" si="24"/>
        <v>0.5</v>
      </c>
      <c r="L33">
        <v>0.1</v>
      </c>
      <c r="M33">
        <f t="shared" si="17"/>
        <v>0</v>
      </c>
      <c r="N33">
        <f t="shared" si="18"/>
        <v>0</v>
      </c>
      <c r="O33">
        <f t="shared" si="19"/>
        <v>0</v>
      </c>
      <c r="P33" s="3">
        <f t="shared" si="12"/>
        <v>0</v>
      </c>
      <c r="Q33" s="3">
        <f t="shared" si="13"/>
        <v>0</v>
      </c>
      <c r="R33" s="2">
        <f t="shared" si="14"/>
        <v>0</v>
      </c>
      <c r="S33" s="3">
        <f t="shared" si="20"/>
        <v>0</v>
      </c>
      <c r="T33" s="3">
        <f t="shared" si="21"/>
        <v>0</v>
      </c>
      <c r="U33" s="9">
        <f t="shared" si="15"/>
        <v>-23.253496664211539</v>
      </c>
      <c r="V33" s="8">
        <f t="shared" si="22"/>
        <v>-19.931568569324174</v>
      </c>
      <c r="W33" s="8">
        <f t="shared" si="22"/>
        <v>-19.931568569324174</v>
      </c>
      <c r="X33" s="7">
        <f t="shared" si="16"/>
        <v>0</v>
      </c>
      <c r="Y33" s="8">
        <f t="shared" si="23"/>
        <v>-23.253496664211539</v>
      </c>
    </row>
    <row r="34" spans="11:25" x14ac:dyDescent="0.25">
      <c r="K34">
        <f t="shared" si="24"/>
        <v>0.6</v>
      </c>
      <c r="L34">
        <v>0.1</v>
      </c>
      <c r="M34">
        <f t="shared" si="17"/>
        <v>0</v>
      </c>
      <c r="N34">
        <f t="shared" si="18"/>
        <v>0</v>
      </c>
      <c r="O34">
        <f t="shared" si="19"/>
        <v>0</v>
      </c>
      <c r="P34" s="3">
        <f t="shared" si="12"/>
        <v>0</v>
      </c>
      <c r="Q34" s="3">
        <f t="shared" si="13"/>
        <v>0</v>
      </c>
      <c r="R34" s="2">
        <f t="shared" si="14"/>
        <v>0</v>
      </c>
      <c r="S34" s="3">
        <f t="shared" si="20"/>
        <v>0</v>
      </c>
      <c r="T34" s="3">
        <f t="shared" si="21"/>
        <v>0</v>
      </c>
      <c r="U34" s="9">
        <f t="shared" si="15"/>
        <v>-23.253496664211539</v>
      </c>
      <c r="V34" s="8">
        <f t="shared" si="22"/>
        <v>-19.931568569324174</v>
      </c>
      <c r="W34" s="8">
        <f t="shared" si="22"/>
        <v>-19.931568569324174</v>
      </c>
      <c r="X34" s="7">
        <f t="shared" si="16"/>
        <v>0</v>
      </c>
      <c r="Y34" s="8">
        <f t="shared" si="23"/>
        <v>-23.253496664211539</v>
      </c>
    </row>
    <row r="35" spans="11:25" x14ac:dyDescent="0.25">
      <c r="K35">
        <f t="shared" si="24"/>
        <v>0.7</v>
      </c>
      <c r="L35">
        <v>0.1</v>
      </c>
      <c r="M35">
        <f t="shared" si="17"/>
        <v>0</v>
      </c>
      <c r="N35">
        <f t="shared" si="18"/>
        <v>0</v>
      </c>
      <c r="O35">
        <f t="shared" si="19"/>
        <v>0</v>
      </c>
      <c r="P35" s="3">
        <f t="shared" si="12"/>
        <v>0</v>
      </c>
      <c r="Q35" s="3">
        <f t="shared" si="13"/>
        <v>0</v>
      </c>
      <c r="R35" s="2">
        <f t="shared" si="14"/>
        <v>0</v>
      </c>
      <c r="S35" s="3">
        <f t="shared" si="20"/>
        <v>0</v>
      </c>
      <c r="T35" s="3">
        <f t="shared" si="21"/>
        <v>0</v>
      </c>
      <c r="U35" s="9">
        <f t="shared" si="15"/>
        <v>-23.253496664211539</v>
      </c>
      <c r="V35" s="8">
        <f t="shared" si="22"/>
        <v>-19.931568569324174</v>
      </c>
      <c r="W35" s="8">
        <f t="shared" si="22"/>
        <v>-19.931568569324174</v>
      </c>
      <c r="X35" s="7">
        <f t="shared" si="16"/>
        <v>0</v>
      </c>
      <c r="Y35" s="8">
        <f t="shared" si="23"/>
        <v>-23.253496664211539</v>
      </c>
    </row>
    <row r="36" spans="11:25" x14ac:dyDescent="0.25">
      <c r="K36">
        <f t="shared" si="24"/>
        <v>0.79999999999999993</v>
      </c>
      <c r="L36">
        <v>0.1</v>
      </c>
      <c r="M36">
        <f t="shared" si="17"/>
        <v>0</v>
      </c>
      <c r="N36">
        <f t="shared" si="18"/>
        <v>0</v>
      </c>
      <c r="O36">
        <f t="shared" si="19"/>
        <v>0</v>
      </c>
      <c r="P36" s="3">
        <f t="shared" si="12"/>
        <v>0</v>
      </c>
      <c r="Q36" s="3">
        <f t="shared" si="13"/>
        <v>0</v>
      </c>
      <c r="R36" s="2">
        <f t="shared" si="14"/>
        <v>0</v>
      </c>
      <c r="S36" s="3">
        <f t="shared" si="20"/>
        <v>0</v>
      </c>
      <c r="T36" s="3">
        <f t="shared" si="21"/>
        <v>0</v>
      </c>
      <c r="U36" s="9">
        <f t="shared" si="15"/>
        <v>-23.253496664211539</v>
      </c>
      <c r="V36" s="8">
        <f t="shared" si="22"/>
        <v>-19.931568569324174</v>
      </c>
      <c r="W36" s="8">
        <f t="shared" si="22"/>
        <v>-19.931568569324174</v>
      </c>
      <c r="X36" s="7">
        <f t="shared" si="16"/>
        <v>0</v>
      </c>
      <c r="Y36" s="8">
        <f t="shared" si="23"/>
        <v>-23.253496664211539</v>
      </c>
    </row>
    <row r="37" spans="11:25" x14ac:dyDescent="0.25">
      <c r="K37">
        <f t="shared" si="24"/>
        <v>0.89999999999999991</v>
      </c>
      <c r="L37">
        <v>0.1</v>
      </c>
      <c r="M37">
        <f t="shared" si="17"/>
        <v>0</v>
      </c>
      <c r="N37">
        <f t="shared" si="18"/>
        <v>0</v>
      </c>
      <c r="O37">
        <f t="shared" si="19"/>
        <v>0</v>
      </c>
      <c r="P37" s="3">
        <f t="shared" si="12"/>
        <v>0</v>
      </c>
      <c r="Q37" s="3">
        <f t="shared" si="13"/>
        <v>0</v>
      </c>
      <c r="R37" s="2">
        <f t="shared" si="14"/>
        <v>0</v>
      </c>
      <c r="S37" s="3">
        <f t="shared" si="20"/>
        <v>0</v>
      </c>
      <c r="T37" s="3">
        <f t="shared" si="21"/>
        <v>0</v>
      </c>
      <c r="U37" s="9">
        <f t="shared" si="15"/>
        <v>-23.253496664211539</v>
      </c>
      <c r="V37" s="8">
        <f t="shared" si="22"/>
        <v>-19.931568569324174</v>
      </c>
      <c r="W37" s="8">
        <f t="shared" si="22"/>
        <v>-19.931568569324174</v>
      </c>
      <c r="X37" s="7">
        <f t="shared" si="16"/>
        <v>0</v>
      </c>
      <c r="Y37" s="8">
        <f t="shared" si="23"/>
        <v>-23.253496664211539</v>
      </c>
    </row>
    <row r="38" spans="11:25" x14ac:dyDescent="0.25">
      <c r="K38">
        <f t="shared" si="24"/>
        <v>0.99999999999999989</v>
      </c>
      <c r="L38">
        <v>0.1</v>
      </c>
      <c r="M38">
        <f t="shared" si="17"/>
        <v>0</v>
      </c>
      <c r="N38">
        <f t="shared" si="18"/>
        <v>0</v>
      </c>
      <c r="O38">
        <f t="shared" si="19"/>
        <v>0</v>
      </c>
      <c r="P38" s="3">
        <f t="shared" si="12"/>
        <v>0</v>
      </c>
      <c r="Q38" s="3">
        <f t="shared" si="13"/>
        <v>0</v>
      </c>
      <c r="R38" s="2">
        <f t="shared" si="14"/>
        <v>0</v>
      </c>
      <c r="S38" s="3">
        <f t="shared" si="20"/>
        <v>0</v>
      </c>
      <c r="T38" s="3">
        <f t="shared" si="21"/>
        <v>0</v>
      </c>
      <c r="U38" s="9">
        <f t="shared" si="15"/>
        <v>-23.253496664211539</v>
      </c>
      <c r="V38" s="8">
        <f t="shared" si="22"/>
        <v>-19.931568569324174</v>
      </c>
      <c r="W38" s="8">
        <f t="shared" si="22"/>
        <v>-19.931568569324174</v>
      </c>
      <c r="X38" s="7">
        <f t="shared" si="16"/>
        <v>0</v>
      </c>
      <c r="Y38" s="8">
        <f t="shared" si="23"/>
        <v>-23.253496664211539</v>
      </c>
    </row>
    <row r="39" spans="11:25" x14ac:dyDescent="0.25">
      <c r="K39">
        <v>0.1</v>
      </c>
      <c r="L39">
        <v>0.2</v>
      </c>
      <c r="M39">
        <f t="shared" si="17"/>
        <v>30</v>
      </c>
      <c r="N39">
        <f t="shared" si="18"/>
        <v>0</v>
      </c>
      <c r="O39">
        <f t="shared" si="19"/>
        <v>0</v>
      </c>
      <c r="P39" s="3">
        <f t="shared" si="12"/>
        <v>1</v>
      </c>
      <c r="Q39" s="3">
        <f t="shared" si="13"/>
        <v>0</v>
      </c>
      <c r="R39" s="2">
        <f t="shared" si="14"/>
        <v>0</v>
      </c>
      <c r="S39" s="3">
        <f t="shared" si="20"/>
        <v>0</v>
      </c>
      <c r="T39" s="3">
        <f t="shared" si="21"/>
        <v>0</v>
      </c>
      <c r="U39" s="9">
        <f t="shared" si="15"/>
        <v>-23.253496664211539</v>
      </c>
      <c r="V39" s="8">
        <f t="shared" si="22"/>
        <v>-19.931568569324174</v>
      </c>
      <c r="W39" s="8">
        <f t="shared" si="22"/>
        <v>-19.931568569324174</v>
      </c>
      <c r="X39" s="7">
        <f t="shared" si="16"/>
        <v>0</v>
      </c>
      <c r="Y39" s="8">
        <f t="shared" si="23"/>
        <v>-23.253496664211539</v>
      </c>
    </row>
    <row r="40" spans="11:25" x14ac:dyDescent="0.25">
      <c r="K40">
        <f>+K39+0.1</f>
        <v>0.2</v>
      </c>
      <c r="L40">
        <v>0.2</v>
      </c>
      <c r="M40">
        <f t="shared" si="17"/>
        <v>0</v>
      </c>
      <c r="N40">
        <f t="shared" si="18"/>
        <v>0</v>
      </c>
      <c r="O40">
        <f t="shared" si="19"/>
        <v>0</v>
      </c>
      <c r="P40" s="3">
        <f t="shared" si="12"/>
        <v>0</v>
      </c>
      <c r="Q40" s="3">
        <f t="shared" si="13"/>
        <v>0</v>
      </c>
      <c r="R40" s="2">
        <f t="shared" si="14"/>
        <v>0</v>
      </c>
      <c r="S40" s="3">
        <f t="shared" si="20"/>
        <v>0</v>
      </c>
      <c r="T40" s="3">
        <f t="shared" si="21"/>
        <v>0</v>
      </c>
      <c r="U40" s="9">
        <f t="shared" si="15"/>
        <v>-23.253496664211539</v>
      </c>
      <c r="V40" s="8">
        <f t="shared" si="22"/>
        <v>-19.931568569324174</v>
      </c>
      <c r="W40" s="8">
        <f t="shared" si="22"/>
        <v>-19.931568569324174</v>
      </c>
      <c r="X40" s="7">
        <f t="shared" si="16"/>
        <v>0</v>
      </c>
      <c r="Y40" s="8">
        <f t="shared" si="23"/>
        <v>-23.253496664211539</v>
      </c>
    </row>
    <row r="41" spans="11:25" x14ac:dyDescent="0.25">
      <c r="K41">
        <f t="shared" ref="K41:K48" si="25">+K40+0.1</f>
        <v>0.30000000000000004</v>
      </c>
      <c r="L41">
        <v>0.2</v>
      </c>
      <c r="M41">
        <f t="shared" si="17"/>
        <v>0</v>
      </c>
      <c r="N41">
        <f t="shared" si="18"/>
        <v>0</v>
      </c>
      <c r="O41">
        <f t="shared" si="19"/>
        <v>0</v>
      </c>
      <c r="P41" s="3">
        <f t="shared" si="12"/>
        <v>0</v>
      </c>
      <c r="Q41" s="3">
        <f t="shared" si="13"/>
        <v>0</v>
      </c>
      <c r="R41" s="2">
        <f t="shared" si="14"/>
        <v>0</v>
      </c>
      <c r="S41" s="3">
        <f t="shared" si="20"/>
        <v>0</v>
      </c>
      <c r="T41" s="3">
        <f t="shared" si="21"/>
        <v>0</v>
      </c>
      <c r="U41" s="9">
        <f t="shared" si="15"/>
        <v>-23.253496664211539</v>
      </c>
      <c r="V41" s="8">
        <f t="shared" si="22"/>
        <v>-19.931568569324174</v>
      </c>
      <c r="W41" s="8">
        <f t="shared" si="22"/>
        <v>-19.931568569324174</v>
      </c>
      <c r="X41" s="7">
        <f t="shared" si="16"/>
        <v>0</v>
      </c>
      <c r="Y41" s="8">
        <f t="shared" si="23"/>
        <v>-23.253496664211539</v>
      </c>
    </row>
    <row r="42" spans="11:25" x14ac:dyDescent="0.25">
      <c r="K42">
        <f t="shared" si="25"/>
        <v>0.4</v>
      </c>
      <c r="L42">
        <v>0.2</v>
      </c>
      <c r="M42">
        <f t="shared" si="17"/>
        <v>0</v>
      </c>
      <c r="N42">
        <f t="shared" si="18"/>
        <v>0</v>
      </c>
      <c r="O42">
        <f t="shared" si="19"/>
        <v>0</v>
      </c>
      <c r="P42" s="3">
        <f t="shared" si="12"/>
        <v>0</v>
      </c>
      <c r="Q42" s="3">
        <f t="shared" si="13"/>
        <v>0</v>
      </c>
      <c r="R42" s="2">
        <f t="shared" si="14"/>
        <v>0</v>
      </c>
      <c r="S42" s="3">
        <f t="shared" si="20"/>
        <v>0</v>
      </c>
      <c r="T42" s="3">
        <f t="shared" si="21"/>
        <v>0</v>
      </c>
      <c r="U42" s="9">
        <f t="shared" si="15"/>
        <v>-23.253496664211539</v>
      </c>
      <c r="V42" s="8">
        <f t="shared" si="22"/>
        <v>-19.931568569324174</v>
      </c>
      <c r="W42" s="8">
        <f t="shared" si="22"/>
        <v>-19.931568569324174</v>
      </c>
      <c r="X42" s="7">
        <f t="shared" si="16"/>
        <v>0</v>
      </c>
      <c r="Y42" s="8">
        <f t="shared" si="23"/>
        <v>-23.253496664211539</v>
      </c>
    </row>
    <row r="43" spans="11:25" x14ac:dyDescent="0.25">
      <c r="K43">
        <f t="shared" si="25"/>
        <v>0.5</v>
      </c>
      <c r="L43">
        <v>0.2</v>
      </c>
      <c r="M43">
        <f t="shared" si="17"/>
        <v>0</v>
      </c>
      <c r="N43">
        <f t="shared" si="18"/>
        <v>0</v>
      </c>
      <c r="O43">
        <f t="shared" si="19"/>
        <v>0</v>
      </c>
      <c r="P43" s="3">
        <f t="shared" si="12"/>
        <v>0</v>
      </c>
      <c r="Q43" s="3">
        <f t="shared" si="13"/>
        <v>0</v>
      </c>
      <c r="R43" s="2">
        <f t="shared" si="14"/>
        <v>0</v>
      </c>
      <c r="S43" s="3">
        <f t="shared" si="20"/>
        <v>0</v>
      </c>
      <c r="T43" s="3">
        <f t="shared" si="21"/>
        <v>0</v>
      </c>
      <c r="U43" s="9">
        <f t="shared" si="15"/>
        <v>-23.253496664211539</v>
      </c>
      <c r="V43" s="8">
        <f t="shared" si="22"/>
        <v>-19.931568569324174</v>
      </c>
      <c r="W43" s="8">
        <f t="shared" si="22"/>
        <v>-19.931568569324174</v>
      </c>
      <c r="X43" s="7">
        <f t="shared" si="16"/>
        <v>0</v>
      </c>
      <c r="Y43" s="8">
        <f t="shared" si="23"/>
        <v>-23.253496664211539</v>
      </c>
    </row>
    <row r="44" spans="11:25" x14ac:dyDescent="0.25">
      <c r="K44">
        <f t="shared" si="25"/>
        <v>0.6</v>
      </c>
      <c r="L44">
        <v>0.2</v>
      </c>
      <c r="M44">
        <f t="shared" si="17"/>
        <v>0</v>
      </c>
      <c r="N44">
        <f t="shared" si="18"/>
        <v>0</v>
      </c>
      <c r="O44">
        <f t="shared" si="19"/>
        <v>0</v>
      </c>
      <c r="P44" s="3">
        <f t="shared" si="12"/>
        <v>0</v>
      </c>
      <c r="Q44" s="3">
        <f t="shared" si="13"/>
        <v>0</v>
      </c>
      <c r="R44" s="2">
        <f t="shared" si="14"/>
        <v>0</v>
      </c>
      <c r="S44" s="3">
        <f t="shared" si="20"/>
        <v>0</v>
      </c>
      <c r="T44" s="3">
        <f t="shared" si="21"/>
        <v>0</v>
      </c>
      <c r="U44" s="9">
        <f t="shared" si="15"/>
        <v>-23.253496664211539</v>
      </c>
      <c r="V44" s="8">
        <f t="shared" si="22"/>
        <v>-19.931568569324174</v>
      </c>
      <c r="W44" s="8">
        <f t="shared" si="22"/>
        <v>-19.931568569324174</v>
      </c>
      <c r="X44" s="7">
        <f t="shared" si="16"/>
        <v>0</v>
      </c>
      <c r="Y44" s="8">
        <f t="shared" si="23"/>
        <v>-23.253496664211539</v>
      </c>
    </row>
    <row r="45" spans="11:25" x14ac:dyDescent="0.25">
      <c r="K45">
        <f t="shared" si="25"/>
        <v>0.7</v>
      </c>
      <c r="L45">
        <v>0.2</v>
      </c>
      <c r="M45">
        <f t="shared" si="17"/>
        <v>0</v>
      </c>
      <c r="N45">
        <f t="shared" si="18"/>
        <v>0</v>
      </c>
      <c r="O45">
        <f t="shared" si="19"/>
        <v>0</v>
      </c>
      <c r="P45" s="3">
        <f t="shared" si="12"/>
        <v>0</v>
      </c>
      <c r="Q45" s="3">
        <f t="shared" si="13"/>
        <v>0</v>
      </c>
      <c r="R45" s="2">
        <f t="shared" si="14"/>
        <v>0</v>
      </c>
      <c r="S45" s="3">
        <f t="shared" si="20"/>
        <v>0</v>
      </c>
      <c r="T45" s="3">
        <f t="shared" si="21"/>
        <v>0</v>
      </c>
      <c r="U45" s="9">
        <f t="shared" si="15"/>
        <v>-23.253496664211539</v>
      </c>
      <c r="V45" s="8">
        <f t="shared" si="22"/>
        <v>-19.931568569324174</v>
      </c>
      <c r="W45" s="8">
        <f t="shared" si="22"/>
        <v>-19.931568569324174</v>
      </c>
      <c r="X45" s="7">
        <f t="shared" si="16"/>
        <v>0</v>
      </c>
      <c r="Y45" s="8">
        <f t="shared" si="23"/>
        <v>-23.253496664211539</v>
      </c>
    </row>
    <row r="46" spans="11:25" x14ac:dyDescent="0.25">
      <c r="K46">
        <f t="shared" si="25"/>
        <v>0.79999999999999993</v>
      </c>
      <c r="L46">
        <v>0.2</v>
      </c>
      <c r="M46">
        <f t="shared" si="17"/>
        <v>0</v>
      </c>
      <c r="N46">
        <f t="shared" si="18"/>
        <v>0</v>
      </c>
      <c r="O46">
        <f t="shared" si="19"/>
        <v>0</v>
      </c>
      <c r="P46" s="3">
        <f t="shared" si="12"/>
        <v>0</v>
      </c>
      <c r="Q46" s="3">
        <f t="shared" si="13"/>
        <v>0</v>
      </c>
      <c r="R46" s="2">
        <f t="shared" si="14"/>
        <v>0</v>
      </c>
      <c r="S46" s="3">
        <f t="shared" si="20"/>
        <v>0</v>
      </c>
      <c r="T46" s="3">
        <f t="shared" si="21"/>
        <v>0</v>
      </c>
      <c r="U46" s="9">
        <f t="shared" si="15"/>
        <v>-23.253496664211539</v>
      </c>
      <c r="V46" s="8">
        <f t="shared" si="22"/>
        <v>-19.931568569324174</v>
      </c>
      <c r="W46" s="8">
        <f t="shared" si="22"/>
        <v>-19.931568569324174</v>
      </c>
      <c r="X46" s="7">
        <f t="shared" si="16"/>
        <v>0</v>
      </c>
      <c r="Y46" s="8">
        <f t="shared" si="23"/>
        <v>-23.253496664211539</v>
      </c>
    </row>
    <row r="47" spans="11:25" x14ac:dyDescent="0.25">
      <c r="K47">
        <f t="shared" si="25"/>
        <v>0.89999999999999991</v>
      </c>
      <c r="L47">
        <v>0.2</v>
      </c>
      <c r="M47">
        <f t="shared" si="17"/>
        <v>0</v>
      </c>
      <c r="N47">
        <f t="shared" si="18"/>
        <v>0</v>
      </c>
      <c r="O47">
        <f t="shared" si="19"/>
        <v>0</v>
      </c>
      <c r="P47" s="3">
        <f t="shared" si="12"/>
        <v>0</v>
      </c>
      <c r="Q47" s="3">
        <f t="shared" si="13"/>
        <v>0</v>
      </c>
      <c r="R47" s="2">
        <f t="shared" si="14"/>
        <v>0</v>
      </c>
      <c r="S47" s="3">
        <f t="shared" si="20"/>
        <v>0</v>
      </c>
      <c r="T47" s="3">
        <f t="shared" si="21"/>
        <v>0</v>
      </c>
      <c r="U47" s="9">
        <f t="shared" si="15"/>
        <v>-23.253496664211539</v>
      </c>
      <c r="V47" s="8">
        <f t="shared" si="22"/>
        <v>-19.931568569324174</v>
      </c>
      <c r="W47" s="8">
        <f t="shared" si="22"/>
        <v>-19.931568569324174</v>
      </c>
      <c r="X47" s="7">
        <f t="shared" si="16"/>
        <v>0</v>
      </c>
      <c r="Y47" s="8">
        <f t="shared" si="23"/>
        <v>-23.253496664211539</v>
      </c>
    </row>
    <row r="48" spans="11:25" x14ac:dyDescent="0.25">
      <c r="K48">
        <f t="shared" si="25"/>
        <v>0.99999999999999989</v>
      </c>
      <c r="L48">
        <v>0.2</v>
      </c>
      <c r="M48">
        <f t="shared" si="17"/>
        <v>0</v>
      </c>
      <c r="N48">
        <f t="shared" si="18"/>
        <v>0</v>
      </c>
      <c r="O48">
        <f t="shared" si="19"/>
        <v>0</v>
      </c>
      <c r="P48" s="3">
        <f t="shared" si="12"/>
        <v>0</v>
      </c>
      <c r="Q48" s="3">
        <f t="shared" si="13"/>
        <v>0</v>
      </c>
      <c r="R48" s="2">
        <f t="shared" si="14"/>
        <v>0</v>
      </c>
      <c r="S48" s="3">
        <f t="shared" si="20"/>
        <v>0</v>
      </c>
      <c r="T48" s="3">
        <f t="shared" si="21"/>
        <v>0</v>
      </c>
      <c r="U48" s="9">
        <f t="shared" si="15"/>
        <v>-23.253496664211539</v>
      </c>
      <c r="V48" s="8">
        <f t="shared" si="22"/>
        <v>-19.931568569324174</v>
      </c>
      <c r="W48" s="8">
        <f t="shared" si="22"/>
        <v>-19.931568569324174</v>
      </c>
      <c r="X48" s="7">
        <f t="shared" si="16"/>
        <v>0</v>
      </c>
      <c r="Y48" s="8">
        <f t="shared" si="23"/>
        <v>-23.253496664211539</v>
      </c>
    </row>
    <row r="49" spans="11:25" x14ac:dyDescent="0.25">
      <c r="K49">
        <v>0.1</v>
      </c>
      <c r="L49">
        <v>0.3</v>
      </c>
      <c r="M49">
        <f t="shared" si="17"/>
        <v>30</v>
      </c>
      <c r="N49">
        <f t="shared" si="18"/>
        <v>0</v>
      </c>
      <c r="O49">
        <f t="shared" si="19"/>
        <v>0</v>
      </c>
      <c r="P49" s="3">
        <f t="shared" si="12"/>
        <v>1</v>
      </c>
      <c r="Q49" s="3">
        <f t="shared" si="13"/>
        <v>0</v>
      </c>
      <c r="R49" s="2">
        <f t="shared" si="14"/>
        <v>0</v>
      </c>
      <c r="S49" s="3">
        <f t="shared" si="20"/>
        <v>0</v>
      </c>
      <c r="T49" s="3">
        <f t="shared" si="21"/>
        <v>0</v>
      </c>
      <c r="U49" s="9">
        <f t="shared" si="15"/>
        <v>-23.253496664211539</v>
      </c>
      <c r="V49" s="8">
        <f t="shared" si="22"/>
        <v>-19.931568569324174</v>
      </c>
      <c r="W49" s="8">
        <f t="shared" si="22"/>
        <v>-19.931568569324174</v>
      </c>
      <c r="X49" s="7">
        <f t="shared" si="16"/>
        <v>0</v>
      </c>
      <c r="Y49" s="8">
        <f t="shared" si="23"/>
        <v>-23.253496664211539</v>
      </c>
    </row>
    <row r="50" spans="11:25" x14ac:dyDescent="0.25">
      <c r="K50">
        <f>+K49+0.1</f>
        <v>0.2</v>
      </c>
      <c r="L50">
        <v>0.3</v>
      </c>
      <c r="M50">
        <f t="shared" si="17"/>
        <v>0</v>
      </c>
      <c r="N50">
        <f t="shared" si="18"/>
        <v>0</v>
      </c>
      <c r="O50">
        <f t="shared" si="19"/>
        <v>0</v>
      </c>
      <c r="P50" s="3">
        <f t="shared" si="12"/>
        <v>0</v>
      </c>
      <c r="Q50" s="3">
        <f t="shared" si="13"/>
        <v>0</v>
      </c>
      <c r="R50" s="2">
        <f t="shared" si="14"/>
        <v>0</v>
      </c>
      <c r="S50" s="3">
        <f t="shared" si="20"/>
        <v>0</v>
      </c>
      <c r="T50" s="3">
        <f t="shared" si="21"/>
        <v>0</v>
      </c>
      <c r="U50" s="9">
        <f t="shared" si="15"/>
        <v>-23.253496664211539</v>
      </c>
      <c r="V50" s="8">
        <f t="shared" si="22"/>
        <v>-19.931568569324174</v>
      </c>
      <c r="W50" s="8">
        <f t="shared" si="22"/>
        <v>-19.931568569324174</v>
      </c>
      <c r="X50" s="7">
        <f t="shared" si="16"/>
        <v>0</v>
      </c>
      <c r="Y50" s="8">
        <f t="shared" si="23"/>
        <v>-23.253496664211539</v>
      </c>
    </row>
    <row r="51" spans="11:25" x14ac:dyDescent="0.25">
      <c r="K51">
        <f t="shared" ref="K51:K58" si="26">+K50+0.1</f>
        <v>0.30000000000000004</v>
      </c>
      <c r="L51">
        <v>0.3</v>
      </c>
      <c r="M51">
        <f t="shared" si="17"/>
        <v>0</v>
      </c>
      <c r="N51">
        <f t="shared" si="18"/>
        <v>0</v>
      </c>
      <c r="O51">
        <f t="shared" si="19"/>
        <v>0</v>
      </c>
      <c r="P51" s="3">
        <f t="shared" si="12"/>
        <v>0</v>
      </c>
      <c r="Q51" s="3">
        <f t="shared" si="13"/>
        <v>0</v>
      </c>
      <c r="R51" s="2">
        <f t="shared" si="14"/>
        <v>0</v>
      </c>
      <c r="S51" s="3">
        <f t="shared" si="20"/>
        <v>0</v>
      </c>
      <c r="T51" s="3">
        <f t="shared" si="21"/>
        <v>0</v>
      </c>
      <c r="U51" s="9">
        <f t="shared" si="15"/>
        <v>-23.253496664211539</v>
      </c>
      <c r="V51" s="8">
        <f t="shared" si="22"/>
        <v>-19.931568569324174</v>
      </c>
      <c r="W51" s="8">
        <f t="shared" si="22"/>
        <v>-19.931568569324174</v>
      </c>
      <c r="X51" s="7">
        <f t="shared" si="16"/>
        <v>0</v>
      </c>
      <c r="Y51" s="8">
        <f t="shared" si="23"/>
        <v>-23.253496664211539</v>
      </c>
    </row>
    <row r="52" spans="11:25" x14ac:dyDescent="0.25">
      <c r="K52">
        <f t="shared" si="26"/>
        <v>0.4</v>
      </c>
      <c r="L52">
        <v>0.3</v>
      </c>
      <c r="M52">
        <f t="shared" si="17"/>
        <v>0</v>
      </c>
      <c r="N52">
        <f t="shared" si="18"/>
        <v>0</v>
      </c>
      <c r="O52">
        <f t="shared" si="19"/>
        <v>0</v>
      </c>
      <c r="P52" s="3">
        <f t="shared" si="12"/>
        <v>0</v>
      </c>
      <c r="Q52" s="3">
        <f t="shared" si="13"/>
        <v>0</v>
      </c>
      <c r="R52" s="2">
        <f t="shared" si="14"/>
        <v>0</v>
      </c>
      <c r="S52" s="3">
        <f t="shared" si="20"/>
        <v>0</v>
      </c>
      <c r="T52" s="3">
        <f t="shared" si="21"/>
        <v>0</v>
      </c>
      <c r="U52" s="9">
        <f t="shared" si="15"/>
        <v>-23.253496664211539</v>
      </c>
      <c r="V52" s="8">
        <f t="shared" si="22"/>
        <v>-19.931568569324174</v>
      </c>
      <c r="W52" s="8">
        <f t="shared" si="22"/>
        <v>-19.931568569324174</v>
      </c>
      <c r="X52" s="7">
        <f t="shared" si="16"/>
        <v>0</v>
      </c>
      <c r="Y52" s="8">
        <f t="shared" si="23"/>
        <v>-23.253496664211539</v>
      </c>
    </row>
    <row r="53" spans="11:25" x14ac:dyDescent="0.25">
      <c r="K53">
        <f t="shared" si="26"/>
        <v>0.5</v>
      </c>
      <c r="L53">
        <v>0.3</v>
      </c>
      <c r="M53">
        <f t="shared" si="17"/>
        <v>0</v>
      </c>
      <c r="N53">
        <f t="shared" si="18"/>
        <v>0</v>
      </c>
      <c r="O53">
        <f t="shared" si="19"/>
        <v>0</v>
      </c>
      <c r="P53" s="3">
        <f t="shared" si="12"/>
        <v>0</v>
      </c>
      <c r="Q53" s="3">
        <f t="shared" si="13"/>
        <v>0</v>
      </c>
      <c r="R53" s="2">
        <f t="shared" si="14"/>
        <v>0</v>
      </c>
      <c r="S53" s="3">
        <f t="shared" si="20"/>
        <v>0</v>
      </c>
      <c r="T53" s="3">
        <f t="shared" si="21"/>
        <v>0</v>
      </c>
      <c r="U53" s="9">
        <f t="shared" si="15"/>
        <v>-23.253496664211539</v>
      </c>
      <c r="V53" s="8">
        <f t="shared" si="22"/>
        <v>-19.931568569324174</v>
      </c>
      <c r="W53" s="8">
        <f t="shared" si="22"/>
        <v>-19.931568569324174</v>
      </c>
      <c r="X53" s="7">
        <f t="shared" si="16"/>
        <v>0</v>
      </c>
      <c r="Y53" s="8">
        <f t="shared" si="23"/>
        <v>-23.253496664211539</v>
      </c>
    </row>
    <row r="54" spans="11:25" x14ac:dyDescent="0.25">
      <c r="K54">
        <f t="shared" si="26"/>
        <v>0.6</v>
      </c>
      <c r="L54">
        <v>0.3</v>
      </c>
      <c r="M54">
        <f t="shared" si="17"/>
        <v>0</v>
      </c>
      <c r="N54">
        <f t="shared" si="18"/>
        <v>0</v>
      </c>
      <c r="O54">
        <f t="shared" si="19"/>
        <v>0</v>
      </c>
      <c r="P54" s="3">
        <f t="shared" si="12"/>
        <v>0</v>
      </c>
      <c r="Q54" s="3">
        <f t="shared" si="13"/>
        <v>0</v>
      </c>
      <c r="R54" s="2">
        <f t="shared" si="14"/>
        <v>0</v>
      </c>
      <c r="S54" s="3">
        <f t="shared" si="20"/>
        <v>0</v>
      </c>
      <c r="T54" s="3">
        <f t="shared" si="21"/>
        <v>0</v>
      </c>
      <c r="U54" s="9">
        <f t="shared" si="15"/>
        <v>-23.253496664211539</v>
      </c>
      <c r="V54" s="8">
        <f t="shared" si="22"/>
        <v>-19.931568569324174</v>
      </c>
      <c r="W54" s="8">
        <f t="shared" si="22"/>
        <v>-19.931568569324174</v>
      </c>
      <c r="X54" s="7">
        <f t="shared" si="16"/>
        <v>0</v>
      </c>
      <c r="Y54" s="8">
        <f t="shared" si="23"/>
        <v>-23.253496664211539</v>
      </c>
    </row>
    <row r="55" spans="11:25" x14ac:dyDescent="0.25">
      <c r="K55">
        <f t="shared" si="26"/>
        <v>0.7</v>
      </c>
      <c r="L55">
        <v>0.3</v>
      </c>
      <c r="M55">
        <f t="shared" si="17"/>
        <v>0</v>
      </c>
      <c r="N55">
        <f t="shared" si="18"/>
        <v>0</v>
      </c>
      <c r="O55">
        <f t="shared" si="19"/>
        <v>0</v>
      </c>
      <c r="P55" s="3">
        <f t="shared" si="12"/>
        <v>0</v>
      </c>
      <c r="Q55" s="3">
        <f t="shared" si="13"/>
        <v>0</v>
      </c>
      <c r="R55" s="2">
        <f t="shared" si="14"/>
        <v>0</v>
      </c>
      <c r="S55" s="3">
        <f t="shared" si="20"/>
        <v>0</v>
      </c>
      <c r="T55" s="3">
        <f t="shared" si="21"/>
        <v>0</v>
      </c>
      <c r="U55" s="9">
        <f t="shared" si="15"/>
        <v>-23.253496664211539</v>
      </c>
      <c r="V55" s="8">
        <f t="shared" si="22"/>
        <v>-19.931568569324174</v>
      </c>
      <c r="W55" s="8">
        <f t="shared" si="22"/>
        <v>-19.931568569324174</v>
      </c>
      <c r="X55" s="7">
        <f t="shared" si="16"/>
        <v>0</v>
      </c>
      <c r="Y55" s="8">
        <f t="shared" si="23"/>
        <v>-23.253496664211539</v>
      </c>
    </row>
    <row r="56" spans="11:25" x14ac:dyDescent="0.25">
      <c r="K56">
        <f t="shared" si="26"/>
        <v>0.79999999999999993</v>
      </c>
      <c r="L56">
        <v>0.3</v>
      </c>
      <c r="M56">
        <f t="shared" si="17"/>
        <v>0</v>
      </c>
      <c r="N56">
        <f t="shared" si="18"/>
        <v>0</v>
      </c>
      <c r="O56">
        <f t="shared" si="19"/>
        <v>0</v>
      </c>
      <c r="P56" s="3">
        <f t="shared" si="12"/>
        <v>0</v>
      </c>
      <c r="Q56" s="3">
        <f t="shared" si="13"/>
        <v>0</v>
      </c>
      <c r="R56" s="2">
        <f t="shared" si="14"/>
        <v>0</v>
      </c>
      <c r="S56" s="3">
        <f t="shared" si="20"/>
        <v>0</v>
      </c>
      <c r="T56" s="3">
        <f t="shared" si="21"/>
        <v>0</v>
      </c>
      <c r="U56" s="9">
        <f t="shared" si="15"/>
        <v>-23.253496664211539</v>
      </c>
      <c r="V56" s="8">
        <f t="shared" si="22"/>
        <v>-19.931568569324174</v>
      </c>
      <c r="W56" s="8">
        <f t="shared" si="22"/>
        <v>-19.931568569324174</v>
      </c>
      <c r="X56" s="7">
        <f t="shared" si="16"/>
        <v>0</v>
      </c>
      <c r="Y56" s="8">
        <f t="shared" si="23"/>
        <v>-23.253496664211539</v>
      </c>
    </row>
    <row r="57" spans="11:25" x14ac:dyDescent="0.25">
      <c r="K57">
        <f t="shared" si="26"/>
        <v>0.89999999999999991</v>
      </c>
      <c r="L57">
        <v>0.3</v>
      </c>
      <c r="M57">
        <f t="shared" si="17"/>
        <v>0</v>
      </c>
      <c r="N57">
        <f t="shared" si="18"/>
        <v>0</v>
      </c>
      <c r="O57">
        <f t="shared" si="19"/>
        <v>0</v>
      </c>
      <c r="P57" s="3">
        <f t="shared" si="12"/>
        <v>0</v>
      </c>
      <c r="Q57" s="3">
        <f t="shared" si="13"/>
        <v>0</v>
      </c>
      <c r="R57" s="2">
        <f t="shared" si="14"/>
        <v>0</v>
      </c>
      <c r="S57" s="3">
        <f t="shared" si="20"/>
        <v>0</v>
      </c>
      <c r="T57" s="3">
        <f t="shared" si="21"/>
        <v>0</v>
      </c>
      <c r="U57" s="9">
        <f t="shared" si="15"/>
        <v>-23.253496664211539</v>
      </c>
      <c r="V57" s="8">
        <f t="shared" si="22"/>
        <v>-19.931568569324174</v>
      </c>
      <c r="W57" s="8">
        <f t="shared" si="22"/>
        <v>-19.931568569324174</v>
      </c>
      <c r="X57" s="7">
        <f t="shared" si="16"/>
        <v>0</v>
      </c>
      <c r="Y57" s="8">
        <f t="shared" si="23"/>
        <v>-23.253496664211539</v>
      </c>
    </row>
    <row r="58" spans="11:25" x14ac:dyDescent="0.25">
      <c r="K58">
        <f t="shared" si="26"/>
        <v>0.99999999999999989</v>
      </c>
      <c r="L58">
        <v>0.3</v>
      </c>
      <c r="M58">
        <f t="shared" si="17"/>
        <v>0</v>
      </c>
      <c r="N58">
        <f t="shared" si="18"/>
        <v>0</v>
      </c>
      <c r="O58">
        <f t="shared" si="19"/>
        <v>0</v>
      </c>
      <c r="P58" s="3">
        <f t="shared" si="12"/>
        <v>0</v>
      </c>
      <c r="Q58" s="3">
        <f t="shared" si="13"/>
        <v>0</v>
      </c>
      <c r="R58" s="2">
        <f t="shared" si="14"/>
        <v>0</v>
      </c>
      <c r="S58" s="3">
        <f t="shared" si="20"/>
        <v>0</v>
      </c>
      <c r="T58" s="3">
        <f t="shared" si="21"/>
        <v>0</v>
      </c>
      <c r="U58" s="9">
        <f t="shared" si="15"/>
        <v>-23.253496664211539</v>
      </c>
      <c r="V58" s="8">
        <f t="shared" si="22"/>
        <v>-19.931568569324174</v>
      </c>
      <c r="W58" s="8">
        <f t="shared" si="22"/>
        <v>-19.931568569324174</v>
      </c>
      <c r="X58" s="7">
        <f t="shared" si="16"/>
        <v>0</v>
      </c>
      <c r="Y58" s="8">
        <f t="shared" si="23"/>
        <v>-23.253496664211539</v>
      </c>
    </row>
    <row r="59" spans="11:25" x14ac:dyDescent="0.25">
      <c r="K59">
        <v>0.1</v>
      </c>
      <c r="L59">
        <v>0.4</v>
      </c>
      <c r="M59">
        <f t="shared" si="17"/>
        <v>30</v>
      </c>
      <c r="N59">
        <f t="shared" si="18"/>
        <v>0</v>
      </c>
      <c r="O59">
        <f t="shared" si="19"/>
        <v>0</v>
      </c>
      <c r="P59" s="3">
        <f t="shared" si="12"/>
        <v>1</v>
      </c>
      <c r="Q59" s="3">
        <f t="shared" si="13"/>
        <v>0</v>
      </c>
      <c r="R59" s="2">
        <f t="shared" si="14"/>
        <v>0</v>
      </c>
      <c r="S59" s="3">
        <f t="shared" si="20"/>
        <v>0</v>
      </c>
      <c r="T59" s="3">
        <f t="shared" si="21"/>
        <v>0</v>
      </c>
      <c r="U59" s="9">
        <f t="shared" si="15"/>
        <v>-23.253496664211539</v>
      </c>
      <c r="V59" s="8">
        <f t="shared" si="22"/>
        <v>-19.931568569324174</v>
      </c>
      <c r="W59" s="8">
        <f t="shared" si="22"/>
        <v>-19.931568569324174</v>
      </c>
      <c r="X59" s="7">
        <f t="shared" si="16"/>
        <v>0</v>
      </c>
      <c r="Y59" s="8">
        <f t="shared" si="23"/>
        <v>-23.253496664211539</v>
      </c>
    </row>
    <row r="60" spans="11:25" x14ac:dyDescent="0.25">
      <c r="K60">
        <f>+K59+0.1</f>
        <v>0.2</v>
      </c>
      <c r="L60">
        <v>0.4</v>
      </c>
      <c r="M60">
        <f t="shared" si="17"/>
        <v>0</v>
      </c>
      <c r="N60">
        <f t="shared" si="18"/>
        <v>0</v>
      </c>
      <c r="O60">
        <f t="shared" si="19"/>
        <v>0</v>
      </c>
      <c r="P60" s="3">
        <f t="shared" si="12"/>
        <v>0</v>
      </c>
      <c r="Q60" s="3">
        <f t="shared" si="13"/>
        <v>0</v>
      </c>
      <c r="R60" s="2">
        <f t="shared" si="14"/>
        <v>0</v>
      </c>
      <c r="S60" s="3">
        <f t="shared" si="20"/>
        <v>0</v>
      </c>
      <c r="T60" s="3">
        <f t="shared" si="21"/>
        <v>0</v>
      </c>
      <c r="U60" s="9">
        <f t="shared" si="15"/>
        <v>-23.253496664211539</v>
      </c>
      <c r="V60" s="8">
        <f t="shared" si="22"/>
        <v>-19.931568569324174</v>
      </c>
      <c r="W60" s="8">
        <f t="shared" si="22"/>
        <v>-19.931568569324174</v>
      </c>
      <c r="X60" s="7">
        <f t="shared" si="16"/>
        <v>0</v>
      </c>
      <c r="Y60" s="8">
        <f t="shared" si="23"/>
        <v>-23.253496664211539</v>
      </c>
    </row>
    <row r="61" spans="11:25" x14ac:dyDescent="0.25">
      <c r="K61">
        <f t="shared" ref="K61:K68" si="27">+K60+0.1</f>
        <v>0.30000000000000004</v>
      </c>
      <c r="L61">
        <v>0.4</v>
      </c>
      <c r="M61">
        <f t="shared" si="17"/>
        <v>0</v>
      </c>
      <c r="N61">
        <f t="shared" si="18"/>
        <v>0</v>
      </c>
      <c r="O61">
        <f t="shared" si="19"/>
        <v>0</v>
      </c>
      <c r="P61" s="3">
        <f t="shared" ref="P61:P92" si="28">+M61/$K$15</f>
        <v>0</v>
      </c>
      <c r="Q61" s="3">
        <f t="shared" ref="Q61:Q92" si="29">+N61/$K$15</f>
        <v>0</v>
      </c>
      <c r="R61" s="2">
        <f t="shared" ref="R61:R92" si="30">+O61/$K$15</f>
        <v>0</v>
      </c>
      <c r="S61" s="3">
        <f t="shared" si="20"/>
        <v>0</v>
      </c>
      <c r="T61" s="3">
        <f t="shared" si="21"/>
        <v>0</v>
      </c>
      <c r="U61" s="9">
        <f t="shared" ref="U61:U92" si="31">LOG(R61+0.0000001,2)</f>
        <v>-23.253496664211539</v>
      </c>
      <c r="V61" s="8">
        <f t="shared" si="22"/>
        <v>-19.931568569324174</v>
      </c>
      <c r="W61" s="8">
        <f t="shared" si="22"/>
        <v>-19.931568569324174</v>
      </c>
      <c r="X61" s="7">
        <f t="shared" ref="X61:X92" si="32">+R61/((P61*Q61)+0.000001)</f>
        <v>0</v>
      </c>
      <c r="Y61" s="8">
        <f t="shared" si="23"/>
        <v>-23.253496664211539</v>
      </c>
    </row>
    <row r="62" spans="11:25" x14ac:dyDescent="0.25">
      <c r="K62">
        <f t="shared" si="27"/>
        <v>0.4</v>
      </c>
      <c r="L62">
        <v>0.4</v>
      </c>
      <c r="M62">
        <f t="shared" si="17"/>
        <v>0</v>
      </c>
      <c r="N62">
        <f t="shared" si="18"/>
        <v>0</v>
      </c>
      <c r="O62">
        <f t="shared" si="19"/>
        <v>0</v>
      </c>
      <c r="P62" s="3">
        <f t="shared" si="28"/>
        <v>0</v>
      </c>
      <c r="Q62" s="3">
        <f t="shared" si="29"/>
        <v>0</v>
      </c>
      <c r="R62" s="2">
        <f t="shared" si="30"/>
        <v>0</v>
      </c>
      <c r="S62" s="3">
        <f t="shared" si="20"/>
        <v>0</v>
      </c>
      <c r="T62" s="3">
        <f t="shared" si="21"/>
        <v>0</v>
      </c>
      <c r="U62" s="9">
        <f t="shared" si="31"/>
        <v>-23.253496664211539</v>
      </c>
      <c r="V62" s="8">
        <f t="shared" si="22"/>
        <v>-19.931568569324174</v>
      </c>
      <c r="W62" s="8">
        <f t="shared" si="22"/>
        <v>-19.931568569324174</v>
      </c>
      <c r="X62" s="7">
        <f t="shared" si="32"/>
        <v>0</v>
      </c>
      <c r="Y62" s="8">
        <f t="shared" si="23"/>
        <v>-23.253496664211539</v>
      </c>
    </row>
    <row r="63" spans="11:25" x14ac:dyDescent="0.25">
      <c r="K63">
        <f t="shared" si="27"/>
        <v>0.5</v>
      </c>
      <c r="L63">
        <v>0.4</v>
      </c>
      <c r="M63">
        <f t="shared" si="17"/>
        <v>0</v>
      </c>
      <c r="N63">
        <f t="shared" si="18"/>
        <v>0</v>
      </c>
      <c r="O63">
        <f t="shared" si="19"/>
        <v>0</v>
      </c>
      <c r="P63" s="3">
        <f t="shared" si="28"/>
        <v>0</v>
      </c>
      <c r="Q63" s="3">
        <f t="shared" si="29"/>
        <v>0</v>
      </c>
      <c r="R63" s="2">
        <f t="shared" si="30"/>
        <v>0</v>
      </c>
      <c r="S63" s="3">
        <f t="shared" si="20"/>
        <v>0</v>
      </c>
      <c r="T63" s="3">
        <f t="shared" si="21"/>
        <v>0</v>
      </c>
      <c r="U63" s="9">
        <f t="shared" si="31"/>
        <v>-23.253496664211539</v>
      </c>
      <c r="V63" s="8">
        <f t="shared" si="22"/>
        <v>-19.931568569324174</v>
      </c>
      <c r="W63" s="8">
        <f t="shared" si="22"/>
        <v>-19.931568569324174</v>
      </c>
      <c r="X63" s="7">
        <f t="shared" si="32"/>
        <v>0</v>
      </c>
      <c r="Y63" s="8">
        <f t="shared" si="23"/>
        <v>-23.253496664211539</v>
      </c>
    </row>
    <row r="64" spans="11:25" x14ac:dyDescent="0.25">
      <c r="K64">
        <f t="shared" si="27"/>
        <v>0.6</v>
      </c>
      <c r="L64">
        <v>0.4</v>
      </c>
      <c r="M64">
        <f t="shared" si="17"/>
        <v>0</v>
      </c>
      <c r="N64">
        <f t="shared" si="18"/>
        <v>0</v>
      </c>
      <c r="O64">
        <f t="shared" si="19"/>
        <v>0</v>
      </c>
      <c r="P64" s="3">
        <f t="shared" si="28"/>
        <v>0</v>
      </c>
      <c r="Q64" s="3">
        <f t="shared" si="29"/>
        <v>0</v>
      </c>
      <c r="R64" s="2">
        <f t="shared" si="30"/>
        <v>0</v>
      </c>
      <c r="S64" s="3">
        <f t="shared" si="20"/>
        <v>0</v>
      </c>
      <c r="T64" s="3">
        <f t="shared" si="21"/>
        <v>0</v>
      </c>
      <c r="U64" s="9">
        <f t="shared" si="31"/>
        <v>-23.253496664211539</v>
      </c>
      <c r="V64" s="8">
        <f t="shared" si="22"/>
        <v>-19.931568569324174</v>
      </c>
      <c r="W64" s="8">
        <f t="shared" si="22"/>
        <v>-19.931568569324174</v>
      </c>
      <c r="X64" s="7">
        <f t="shared" si="32"/>
        <v>0</v>
      </c>
      <c r="Y64" s="8">
        <f t="shared" si="23"/>
        <v>-23.253496664211539</v>
      </c>
    </row>
    <row r="65" spans="11:25" x14ac:dyDescent="0.25">
      <c r="K65">
        <f t="shared" si="27"/>
        <v>0.7</v>
      </c>
      <c r="L65">
        <v>0.4</v>
      </c>
      <c r="M65">
        <f t="shared" si="17"/>
        <v>0</v>
      </c>
      <c r="N65">
        <f t="shared" si="18"/>
        <v>0</v>
      </c>
      <c r="O65">
        <f t="shared" si="19"/>
        <v>0</v>
      </c>
      <c r="P65" s="3">
        <f t="shared" si="28"/>
        <v>0</v>
      </c>
      <c r="Q65" s="3">
        <f t="shared" si="29"/>
        <v>0</v>
      </c>
      <c r="R65" s="2">
        <f t="shared" si="30"/>
        <v>0</v>
      </c>
      <c r="S65" s="3">
        <f t="shared" si="20"/>
        <v>0</v>
      </c>
      <c r="T65" s="3">
        <f t="shared" si="21"/>
        <v>0</v>
      </c>
      <c r="U65" s="9">
        <f t="shared" si="31"/>
        <v>-23.253496664211539</v>
      </c>
      <c r="V65" s="8">
        <f t="shared" si="22"/>
        <v>-19.931568569324174</v>
      </c>
      <c r="W65" s="8">
        <f t="shared" si="22"/>
        <v>-19.931568569324174</v>
      </c>
      <c r="X65" s="7">
        <f t="shared" si="32"/>
        <v>0</v>
      </c>
      <c r="Y65" s="8">
        <f t="shared" si="23"/>
        <v>-23.253496664211539</v>
      </c>
    </row>
    <row r="66" spans="11:25" x14ac:dyDescent="0.25">
      <c r="K66">
        <f t="shared" si="27"/>
        <v>0.79999999999999993</v>
      </c>
      <c r="L66">
        <v>0.4</v>
      </c>
      <c r="M66">
        <f t="shared" si="17"/>
        <v>0</v>
      </c>
      <c r="N66">
        <f t="shared" si="18"/>
        <v>0</v>
      </c>
      <c r="O66">
        <f t="shared" si="19"/>
        <v>0</v>
      </c>
      <c r="P66" s="3">
        <f t="shared" si="28"/>
        <v>0</v>
      </c>
      <c r="Q66" s="3">
        <f t="shared" si="29"/>
        <v>0</v>
      </c>
      <c r="R66" s="2">
        <f t="shared" si="30"/>
        <v>0</v>
      </c>
      <c r="S66" s="3">
        <f t="shared" si="20"/>
        <v>0</v>
      </c>
      <c r="T66" s="3">
        <f t="shared" si="21"/>
        <v>0</v>
      </c>
      <c r="U66" s="9">
        <f t="shared" si="31"/>
        <v>-23.253496664211539</v>
      </c>
      <c r="V66" s="8">
        <f t="shared" si="22"/>
        <v>-19.931568569324174</v>
      </c>
      <c r="W66" s="8">
        <f t="shared" si="22"/>
        <v>-19.931568569324174</v>
      </c>
      <c r="X66" s="7">
        <f t="shared" si="32"/>
        <v>0</v>
      </c>
      <c r="Y66" s="8">
        <f t="shared" si="23"/>
        <v>-23.253496664211539</v>
      </c>
    </row>
    <row r="67" spans="11:25" x14ac:dyDescent="0.25">
      <c r="K67">
        <f t="shared" si="27"/>
        <v>0.89999999999999991</v>
      </c>
      <c r="L67">
        <v>0.4</v>
      </c>
      <c r="M67">
        <f t="shared" si="17"/>
        <v>0</v>
      </c>
      <c r="N67">
        <f t="shared" si="18"/>
        <v>0</v>
      </c>
      <c r="O67">
        <f t="shared" si="19"/>
        <v>0</v>
      </c>
      <c r="P67" s="3">
        <f t="shared" si="28"/>
        <v>0</v>
      </c>
      <c r="Q67" s="3">
        <f t="shared" si="29"/>
        <v>0</v>
      </c>
      <c r="R67" s="2">
        <f t="shared" si="30"/>
        <v>0</v>
      </c>
      <c r="S67" s="3">
        <f t="shared" si="20"/>
        <v>0</v>
      </c>
      <c r="T67" s="3">
        <f t="shared" si="21"/>
        <v>0</v>
      </c>
      <c r="U67" s="9">
        <f t="shared" si="31"/>
        <v>-23.253496664211539</v>
      </c>
      <c r="V67" s="8">
        <f t="shared" si="22"/>
        <v>-19.931568569324174</v>
      </c>
      <c r="W67" s="8">
        <f t="shared" si="22"/>
        <v>-19.931568569324174</v>
      </c>
      <c r="X67" s="7">
        <f t="shared" si="32"/>
        <v>0</v>
      </c>
      <c r="Y67" s="8">
        <f t="shared" si="23"/>
        <v>-23.253496664211539</v>
      </c>
    </row>
    <row r="68" spans="11:25" x14ac:dyDescent="0.25">
      <c r="K68">
        <f t="shared" si="27"/>
        <v>0.99999999999999989</v>
      </c>
      <c r="L68">
        <v>0.4</v>
      </c>
      <c r="M68">
        <f t="shared" si="17"/>
        <v>0</v>
      </c>
      <c r="N68">
        <f t="shared" si="18"/>
        <v>0</v>
      </c>
      <c r="O68">
        <f t="shared" si="19"/>
        <v>0</v>
      </c>
      <c r="P68" s="3">
        <f t="shared" si="28"/>
        <v>0</v>
      </c>
      <c r="Q68" s="3">
        <f t="shared" si="29"/>
        <v>0</v>
      </c>
      <c r="R68" s="2">
        <f t="shared" si="30"/>
        <v>0</v>
      </c>
      <c r="S68" s="3">
        <f t="shared" si="20"/>
        <v>0</v>
      </c>
      <c r="T68" s="3">
        <f t="shared" si="21"/>
        <v>0</v>
      </c>
      <c r="U68" s="9">
        <f t="shared" si="31"/>
        <v>-23.253496664211539</v>
      </c>
      <c r="V68" s="8">
        <f t="shared" si="22"/>
        <v>-19.931568569324174</v>
      </c>
      <c r="W68" s="8">
        <f t="shared" si="22"/>
        <v>-19.931568569324174</v>
      </c>
      <c r="X68" s="7">
        <f t="shared" si="32"/>
        <v>0</v>
      </c>
      <c r="Y68" s="8">
        <f t="shared" si="23"/>
        <v>-23.253496664211539</v>
      </c>
    </row>
    <row r="69" spans="11:25" x14ac:dyDescent="0.25">
      <c r="K69">
        <v>0.1</v>
      </c>
      <c r="L69">
        <v>0.5</v>
      </c>
      <c r="M69">
        <f t="shared" si="17"/>
        <v>30</v>
      </c>
      <c r="N69">
        <f t="shared" si="18"/>
        <v>0</v>
      </c>
      <c r="O69">
        <f t="shared" si="19"/>
        <v>0</v>
      </c>
      <c r="P69" s="3">
        <f t="shared" si="28"/>
        <v>1</v>
      </c>
      <c r="Q69" s="3">
        <f t="shared" si="29"/>
        <v>0</v>
      </c>
      <c r="R69" s="2">
        <f t="shared" si="30"/>
        <v>0</v>
      </c>
      <c r="S69" s="3">
        <f t="shared" si="20"/>
        <v>0</v>
      </c>
      <c r="T69" s="3">
        <f t="shared" si="21"/>
        <v>0</v>
      </c>
      <c r="U69" s="9">
        <f t="shared" si="31"/>
        <v>-23.253496664211539</v>
      </c>
      <c r="V69" s="8">
        <f t="shared" si="22"/>
        <v>-19.931568569324174</v>
      </c>
      <c r="W69" s="8">
        <f t="shared" si="22"/>
        <v>-19.931568569324174</v>
      </c>
      <c r="X69" s="7">
        <f t="shared" si="32"/>
        <v>0</v>
      </c>
      <c r="Y69" s="8">
        <f t="shared" si="23"/>
        <v>-23.253496664211539</v>
      </c>
    </row>
    <row r="70" spans="11:25" x14ac:dyDescent="0.25">
      <c r="K70">
        <f>+K69+0.1</f>
        <v>0.2</v>
      </c>
      <c r="L70">
        <v>0.5</v>
      </c>
      <c r="M70">
        <f t="shared" si="17"/>
        <v>0</v>
      </c>
      <c r="N70">
        <f t="shared" si="18"/>
        <v>0</v>
      </c>
      <c r="O70">
        <f t="shared" si="19"/>
        <v>0</v>
      </c>
      <c r="P70" s="3">
        <f t="shared" si="28"/>
        <v>0</v>
      </c>
      <c r="Q70" s="3">
        <f t="shared" si="29"/>
        <v>0</v>
      </c>
      <c r="R70" s="2">
        <f t="shared" si="30"/>
        <v>0</v>
      </c>
      <c r="S70" s="3">
        <f t="shared" si="20"/>
        <v>0</v>
      </c>
      <c r="T70" s="3">
        <f t="shared" si="21"/>
        <v>0</v>
      </c>
      <c r="U70" s="9">
        <f t="shared" si="31"/>
        <v>-23.253496664211539</v>
      </c>
      <c r="V70" s="8">
        <f t="shared" si="22"/>
        <v>-19.931568569324174</v>
      </c>
      <c r="W70" s="8">
        <f t="shared" si="22"/>
        <v>-19.931568569324174</v>
      </c>
      <c r="X70" s="7">
        <f t="shared" si="32"/>
        <v>0</v>
      </c>
      <c r="Y70" s="8">
        <f t="shared" si="23"/>
        <v>-23.253496664211539</v>
      </c>
    </row>
    <row r="71" spans="11:25" x14ac:dyDescent="0.25">
      <c r="K71">
        <f t="shared" ref="K71:K78" si="33">+K70+0.1</f>
        <v>0.30000000000000004</v>
      </c>
      <c r="L71">
        <v>0.5</v>
      </c>
      <c r="M71">
        <f t="shared" si="17"/>
        <v>0</v>
      </c>
      <c r="N71">
        <f t="shared" si="18"/>
        <v>0</v>
      </c>
      <c r="O71">
        <f t="shared" si="19"/>
        <v>0</v>
      </c>
      <c r="P71" s="3">
        <f t="shared" si="28"/>
        <v>0</v>
      </c>
      <c r="Q71" s="3">
        <f t="shared" si="29"/>
        <v>0</v>
      </c>
      <c r="R71" s="2">
        <f t="shared" si="30"/>
        <v>0</v>
      </c>
      <c r="S71" s="3">
        <f t="shared" si="20"/>
        <v>0</v>
      </c>
      <c r="T71" s="3">
        <f t="shared" si="21"/>
        <v>0</v>
      </c>
      <c r="U71" s="9">
        <f t="shared" si="31"/>
        <v>-23.253496664211539</v>
      </c>
      <c r="V71" s="8">
        <f t="shared" si="22"/>
        <v>-19.931568569324174</v>
      </c>
      <c r="W71" s="8">
        <f t="shared" si="22"/>
        <v>-19.931568569324174</v>
      </c>
      <c r="X71" s="7">
        <f t="shared" si="32"/>
        <v>0</v>
      </c>
      <c r="Y71" s="8">
        <f t="shared" si="23"/>
        <v>-23.253496664211539</v>
      </c>
    </row>
    <row r="72" spans="11:25" x14ac:dyDescent="0.25">
      <c r="K72">
        <f t="shared" si="33"/>
        <v>0.4</v>
      </c>
      <c r="L72">
        <v>0.5</v>
      </c>
      <c r="M72">
        <f t="shared" si="17"/>
        <v>0</v>
      </c>
      <c r="N72">
        <f t="shared" si="18"/>
        <v>0</v>
      </c>
      <c r="O72">
        <f t="shared" si="19"/>
        <v>0</v>
      </c>
      <c r="P72" s="3">
        <f t="shared" si="28"/>
        <v>0</v>
      </c>
      <c r="Q72" s="3">
        <f t="shared" si="29"/>
        <v>0</v>
      </c>
      <c r="R72" s="2">
        <f t="shared" si="30"/>
        <v>0</v>
      </c>
      <c r="S72" s="3">
        <f t="shared" si="20"/>
        <v>0</v>
      </c>
      <c r="T72" s="3">
        <f t="shared" si="21"/>
        <v>0</v>
      </c>
      <c r="U72" s="9">
        <f t="shared" si="31"/>
        <v>-23.253496664211539</v>
      </c>
      <c r="V72" s="8">
        <f t="shared" si="22"/>
        <v>-19.931568569324174</v>
      </c>
      <c r="W72" s="8">
        <f t="shared" si="22"/>
        <v>-19.931568569324174</v>
      </c>
      <c r="X72" s="7">
        <f t="shared" si="32"/>
        <v>0</v>
      </c>
      <c r="Y72" s="8">
        <f t="shared" si="23"/>
        <v>-23.253496664211539</v>
      </c>
    </row>
    <row r="73" spans="11:25" x14ac:dyDescent="0.25">
      <c r="K73">
        <f t="shared" si="33"/>
        <v>0.5</v>
      </c>
      <c r="L73">
        <v>0.5</v>
      </c>
      <c r="M73">
        <f t="shared" si="17"/>
        <v>0</v>
      </c>
      <c r="N73">
        <f t="shared" si="18"/>
        <v>0</v>
      </c>
      <c r="O73">
        <f t="shared" si="19"/>
        <v>0</v>
      </c>
      <c r="P73" s="3">
        <f t="shared" si="28"/>
        <v>0</v>
      </c>
      <c r="Q73" s="3">
        <f t="shared" si="29"/>
        <v>0</v>
      </c>
      <c r="R73" s="2">
        <f t="shared" si="30"/>
        <v>0</v>
      </c>
      <c r="S73" s="3">
        <f t="shared" si="20"/>
        <v>0</v>
      </c>
      <c r="T73" s="3">
        <f t="shared" si="21"/>
        <v>0</v>
      </c>
      <c r="U73" s="9">
        <f t="shared" si="31"/>
        <v>-23.253496664211539</v>
      </c>
      <c r="V73" s="8">
        <f t="shared" si="22"/>
        <v>-19.931568569324174</v>
      </c>
      <c r="W73" s="8">
        <f t="shared" si="22"/>
        <v>-19.931568569324174</v>
      </c>
      <c r="X73" s="7">
        <f t="shared" si="32"/>
        <v>0</v>
      </c>
      <c r="Y73" s="8">
        <f t="shared" si="23"/>
        <v>-23.253496664211539</v>
      </c>
    </row>
    <row r="74" spans="11:25" x14ac:dyDescent="0.25">
      <c r="K74">
        <f t="shared" si="33"/>
        <v>0.6</v>
      </c>
      <c r="L74">
        <v>0.5</v>
      </c>
      <c r="M74">
        <f t="shared" si="17"/>
        <v>0</v>
      </c>
      <c r="N74">
        <f t="shared" si="18"/>
        <v>0</v>
      </c>
      <c r="O74">
        <f t="shared" si="19"/>
        <v>0</v>
      </c>
      <c r="P74" s="3">
        <f t="shared" si="28"/>
        <v>0</v>
      </c>
      <c r="Q74" s="3">
        <f t="shared" si="29"/>
        <v>0</v>
      </c>
      <c r="R74" s="2">
        <f t="shared" si="30"/>
        <v>0</v>
      </c>
      <c r="S74" s="3">
        <f t="shared" si="20"/>
        <v>0</v>
      </c>
      <c r="T74" s="3">
        <f t="shared" si="21"/>
        <v>0</v>
      </c>
      <c r="U74" s="9">
        <f t="shared" si="31"/>
        <v>-23.253496664211539</v>
      </c>
      <c r="V74" s="8">
        <f t="shared" si="22"/>
        <v>-19.931568569324174</v>
      </c>
      <c r="W74" s="8">
        <f t="shared" si="22"/>
        <v>-19.931568569324174</v>
      </c>
      <c r="X74" s="7">
        <f t="shared" si="32"/>
        <v>0</v>
      </c>
      <c r="Y74" s="8">
        <f t="shared" si="23"/>
        <v>-23.253496664211539</v>
      </c>
    </row>
    <row r="75" spans="11:25" x14ac:dyDescent="0.25">
      <c r="K75">
        <f t="shared" si="33"/>
        <v>0.7</v>
      </c>
      <c r="L75">
        <v>0.5</v>
      </c>
      <c r="M75">
        <f t="shared" si="17"/>
        <v>0</v>
      </c>
      <c r="N75">
        <f t="shared" si="18"/>
        <v>0</v>
      </c>
      <c r="O75">
        <f t="shared" si="19"/>
        <v>0</v>
      </c>
      <c r="P75" s="3">
        <f t="shared" si="28"/>
        <v>0</v>
      </c>
      <c r="Q75" s="3">
        <f t="shared" si="29"/>
        <v>0</v>
      </c>
      <c r="R75" s="2">
        <f t="shared" si="30"/>
        <v>0</v>
      </c>
      <c r="S75" s="3">
        <f t="shared" si="20"/>
        <v>0</v>
      </c>
      <c r="T75" s="3">
        <f t="shared" si="21"/>
        <v>0</v>
      </c>
      <c r="U75" s="9">
        <f t="shared" si="31"/>
        <v>-23.253496664211539</v>
      </c>
      <c r="V75" s="8">
        <f t="shared" si="22"/>
        <v>-19.931568569324174</v>
      </c>
      <c r="W75" s="8">
        <f t="shared" si="22"/>
        <v>-19.931568569324174</v>
      </c>
      <c r="X75" s="7">
        <f t="shared" si="32"/>
        <v>0</v>
      </c>
      <c r="Y75" s="8">
        <f t="shared" si="23"/>
        <v>-23.253496664211539</v>
      </c>
    </row>
    <row r="76" spans="11:25" x14ac:dyDescent="0.25">
      <c r="K76">
        <f t="shared" si="33"/>
        <v>0.79999999999999993</v>
      </c>
      <c r="L76">
        <v>0.5</v>
      </c>
      <c r="M76">
        <f t="shared" si="17"/>
        <v>0</v>
      </c>
      <c r="N76">
        <f t="shared" si="18"/>
        <v>0</v>
      </c>
      <c r="O76">
        <f t="shared" si="19"/>
        <v>0</v>
      </c>
      <c r="P76" s="3">
        <f t="shared" si="28"/>
        <v>0</v>
      </c>
      <c r="Q76" s="3">
        <f t="shared" si="29"/>
        <v>0</v>
      </c>
      <c r="R76" s="2">
        <f t="shared" si="30"/>
        <v>0</v>
      </c>
      <c r="S76" s="3">
        <f t="shared" si="20"/>
        <v>0</v>
      </c>
      <c r="T76" s="3">
        <f t="shared" si="21"/>
        <v>0</v>
      </c>
      <c r="U76" s="9">
        <f t="shared" si="31"/>
        <v>-23.253496664211539</v>
      </c>
      <c r="V76" s="8">
        <f t="shared" si="22"/>
        <v>-19.931568569324174</v>
      </c>
      <c r="W76" s="8">
        <f t="shared" si="22"/>
        <v>-19.931568569324174</v>
      </c>
      <c r="X76" s="7">
        <f t="shared" si="32"/>
        <v>0</v>
      </c>
      <c r="Y76" s="8">
        <f t="shared" si="23"/>
        <v>-23.253496664211539</v>
      </c>
    </row>
    <row r="77" spans="11:25" x14ac:dyDescent="0.25">
      <c r="K77">
        <f t="shared" si="33"/>
        <v>0.89999999999999991</v>
      </c>
      <c r="L77">
        <v>0.5</v>
      </c>
      <c r="M77">
        <f t="shared" si="17"/>
        <v>0</v>
      </c>
      <c r="N77">
        <f t="shared" si="18"/>
        <v>0</v>
      </c>
      <c r="O77">
        <f t="shared" si="19"/>
        <v>0</v>
      </c>
      <c r="P77" s="3">
        <f t="shared" si="28"/>
        <v>0</v>
      </c>
      <c r="Q77" s="3">
        <f t="shared" si="29"/>
        <v>0</v>
      </c>
      <c r="R77" s="2">
        <f t="shared" si="30"/>
        <v>0</v>
      </c>
      <c r="S77" s="3">
        <f t="shared" si="20"/>
        <v>0</v>
      </c>
      <c r="T77" s="3">
        <f t="shared" si="21"/>
        <v>0</v>
      </c>
      <c r="U77" s="9">
        <f t="shared" si="31"/>
        <v>-23.253496664211539</v>
      </c>
      <c r="V77" s="8">
        <f t="shared" si="22"/>
        <v>-19.931568569324174</v>
      </c>
      <c r="W77" s="8">
        <f t="shared" si="22"/>
        <v>-19.931568569324174</v>
      </c>
      <c r="X77" s="7">
        <f t="shared" si="32"/>
        <v>0</v>
      </c>
      <c r="Y77" s="8">
        <f t="shared" si="23"/>
        <v>-23.253496664211539</v>
      </c>
    </row>
    <row r="78" spans="11:25" x14ac:dyDescent="0.25">
      <c r="K78">
        <f t="shared" si="33"/>
        <v>0.99999999999999989</v>
      </c>
      <c r="L78">
        <v>0.5</v>
      </c>
      <c r="M78">
        <f t="shared" si="17"/>
        <v>0</v>
      </c>
      <c r="N78">
        <f t="shared" si="18"/>
        <v>0</v>
      </c>
      <c r="O78">
        <f t="shared" si="19"/>
        <v>0</v>
      </c>
      <c r="P78" s="3">
        <f t="shared" si="28"/>
        <v>0</v>
      </c>
      <c r="Q78" s="3">
        <f t="shared" si="29"/>
        <v>0</v>
      </c>
      <c r="R78" s="2">
        <f t="shared" si="30"/>
        <v>0</v>
      </c>
      <c r="S78" s="3">
        <f t="shared" si="20"/>
        <v>0</v>
      </c>
      <c r="T78" s="3">
        <f t="shared" si="21"/>
        <v>0</v>
      </c>
      <c r="U78" s="9">
        <f t="shared" si="31"/>
        <v>-23.253496664211539</v>
      </c>
      <c r="V78" s="8">
        <f t="shared" si="22"/>
        <v>-19.931568569324174</v>
      </c>
      <c r="W78" s="8">
        <f t="shared" si="22"/>
        <v>-19.931568569324174</v>
      </c>
      <c r="X78" s="7">
        <f t="shared" si="32"/>
        <v>0</v>
      </c>
      <c r="Y78" s="8">
        <f t="shared" si="23"/>
        <v>-23.253496664211539</v>
      </c>
    </row>
    <row r="79" spans="11:25" x14ac:dyDescent="0.25">
      <c r="K79">
        <v>0.1</v>
      </c>
      <c r="L79">
        <v>0.6</v>
      </c>
      <c r="M79">
        <f t="shared" si="17"/>
        <v>30</v>
      </c>
      <c r="N79">
        <f t="shared" si="18"/>
        <v>30</v>
      </c>
      <c r="O79">
        <f t="shared" si="19"/>
        <v>30</v>
      </c>
      <c r="P79" s="3">
        <f t="shared" si="28"/>
        <v>1</v>
      </c>
      <c r="Q79" s="3">
        <f t="shared" si="29"/>
        <v>1</v>
      </c>
      <c r="R79" s="2">
        <f t="shared" si="30"/>
        <v>1</v>
      </c>
      <c r="S79" s="3">
        <f t="shared" si="20"/>
        <v>0.99999900000100006</v>
      </c>
      <c r="T79" s="3">
        <f t="shared" si="21"/>
        <v>0.99999900000100006</v>
      </c>
      <c r="U79" s="9">
        <f t="shared" si="31"/>
        <v>1.4426949695965583E-7</v>
      </c>
      <c r="V79" s="8">
        <f t="shared" si="22"/>
        <v>1.4428232973175177E-12</v>
      </c>
      <c r="W79" s="8">
        <f t="shared" si="22"/>
        <v>1.4428232973175177E-12</v>
      </c>
      <c r="X79" s="7">
        <f t="shared" si="32"/>
        <v>0.99999900000100006</v>
      </c>
      <c r="Y79" s="8">
        <f t="shared" si="23"/>
        <v>-1.2984246783847362E-6</v>
      </c>
    </row>
    <row r="80" spans="11:25" x14ac:dyDescent="0.25">
      <c r="K80">
        <f>+K79+0.1</f>
        <v>0.2</v>
      </c>
      <c r="L80">
        <v>0.6</v>
      </c>
      <c r="M80">
        <f t="shared" si="17"/>
        <v>0</v>
      </c>
      <c r="N80">
        <f t="shared" si="18"/>
        <v>30</v>
      </c>
      <c r="O80">
        <f t="shared" si="19"/>
        <v>0</v>
      </c>
      <c r="P80" s="3">
        <f t="shared" si="28"/>
        <v>0</v>
      </c>
      <c r="Q80" s="3">
        <f t="shared" si="29"/>
        <v>1</v>
      </c>
      <c r="R80" s="2">
        <f t="shared" si="30"/>
        <v>0</v>
      </c>
      <c r="S80" s="3">
        <f t="shared" si="20"/>
        <v>0</v>
      </c>
      <c r="T80" s="3">
        <f t="shared" si="21"/>
        <v>0</v>
      </c>
      <c r="U80" s="9">
        <f t="shared" si="31"/>
        <v>-23.253496664211539</v>
      </c>
      <c r="V80" s="8">
        <f t="shared" si="22"/>
        <v>-19.931568569324174</v>
      </c>
      <c r="W80" s="8">
        <f t="shared" si="22"/>
        <v>-19.931568569324174</v>
      </c>
      <c r="X80" s="7">
        <f t="shared" si="32"/>
        <v>0</v>
      </c>
      <c r="Y80" s="8">
        <f t="shared" si="23"/>
        <v>-23.253496664211539</v>
      </c>
    </row>
    <row r="81" spans="11:25" x14ac:dyDescent="0.25">
      <c r="K81">
        <f t="shared" ref="K81:K88" si="34">+K80+0.1</f>
        <v>0.30000000000000004</v>
      </c>
      <c r="L81">
        <v>0.6</v>
      </c>
      <c r="M81">
        <f t="shared" si="17"/>
        <v>0</v>
      </c>
      <c r="N81">
        <f t="shared" si="18"/>
        <v>30</v>
      </c>
      <c r="O81">
        <f t="shared" si="19"/>
        <v>0</v>
      </c>
      <c r="P81" s="3">
        <f t="shared" si="28"/>
        <v>0</v>
      </c>
      <c r="Q81" s="3">
        <f t="shared" si="29"/>
        <v>1</v>
      </c>
      <c r="R81" s="2">
        <f t="shared" si="30"/>
        <v>0</v>
      </c>
      <c r="S81" s="3">
        <f t="shared" si="20"/>
        <v>0</v>
      </c>
      <c r="T81" s="3">
        <f t="shared" si="21"/>
        <v>0</v>
      </c>
      <c r="U81" s="9">
        <f t="shared" si="31"/>
        <v>-23.253496664211539</v>
      </c>
      <c r="V81" s="8">
        <f t="shared" si="22"/>
        <v>-19.931568569324174</v>
      </c>
      <c r="W81" s="8">
        <f t="shared" si="22"/>
        <v>-19.931568569324174</v>
      </c>
      <c r="X81" s="7">
        <f t="shared" si="32"/>
        <v>0</v>
      </c>
      <c r="Y81" s="8">
        <f t="shared" si="23"/>
        <v>-23.253496664211539</v>
      </c>
    </row>
    <row r="82" spans="11:25" x14ac:dyDescent="0.25">
      <c r="K82">
        <f t="shared" si="34"/>
        <v>0.4</v>
      </c>
      <c r="L82">
        <v>0.6</v>
      </c>
      <c r="M82">
        <f t="shared" si="17"/>
        <v>0</v>
      </c>
      <c r="N82">
        <f t="shared" si="18"/>
        <v>30</v>
      </c>
      <c r="O82">
        <f t="shared" si="19"/>
        <v>0</v>
      </c>
      <c r="P82" s="3">
        <f t="shared" si="28"/>
        <v>0</v>
      </c>
      <c r="Q82" s="3">
        <f t="shared" si="29"/>
        <v>1</v>
      </c>
      <c r="R82" s="2">
        <f t="shared" si="30"/>
        <v>0</v>
      </c>
      <c r="S82" s="3">
        <f t="shared" si="20"/>
        <v>0</v>
      </c>
      <c r="T82" s="3">
        <f t="shared" si="21"/>
        <v>0</v>
      </c>
      <c r="U82" s="9">
        <f t="shared" si="31"/>
        <v>-23.253496664211539</v>
      </c>
      <c r="V82" s="8">
        <f t="shared" si="22"/>
        <v>-19.931568569324174</v>
      </c>
      <c r="W82" s="8">
        <f t="shared" si="22"/>
        <v>-19.931568569324174</v>
      </c>
      <c r="X82" s="7">
        <f t="shared" si="32"/>
        <v>0</v>
      </c>
      <c r="Y82" s="8">
        <f t="shared" si="23"/>
        <v>-23.253496664211539</v>
      </c>
    </row>
    <row r="83" spans="11:25" x14ac:dyDescent="0.25">
      <c r="K83">
        <f t="shared" si="34"/>
        <v>0.5</v>
      </c>
      <c r="L83">
        <v>0.6</v>
      </c>
      <c r="M83">
        <f t="shared" si="17"/>
        <v>0</v>
      </c>
      <c r="N83">
        <f t="shared" si="18"/>
        <v>30</v>
      </c>
      <c r="O83">
        <f t="shared" si="19"/>
        <v>0</v>
      </c>
      <c r="P83" s="3">
        <f t="shared" si="28"/>
        <v>0</v>
      </c>
      <c r="Q83" s="3">
        <f t="shared" si="29"/>
        <v>1</v>
      </c>
      <c r="R83" s="2">
        <f t="shared" si="30"/>
        <v>0</v>
      </c>
      <c r="S83" s="3">
        <f t="shared" si="20"/>
        <v>0</v>
      </c>
      <c r="T83" s="3">
        <f t="shared" si="21"/>
        <v>0</v>
      </c>
      <c r="U83" s="9">
        <f t="shared" si="31"/>
        <v>-23.253496664211539</v>
      </c>
      <c r="V83" s="8">
        <f t="shared" si="22"/>
        <v>-19.931568569324174</v>
      </c>
      <c r="W83" s="8">
        <f t="shared" si="22"/>
        <v>-19.931568569324174</v>
      </c>
      <c r="X83" s="7">
        <f t="shared" si="32"/>
        <v>0</v>
      </c>
      <c r="Y83" s="8">
        <f t="shared" si="23"/>
        <v>-23.253496664211539</v>
      </c>
    </row>
    <row r="84" spans="11:25" x14ac:dyDescent="0.25">
      <c r="K84">
        <f t="shared" si="34"/>
        <v>0.6</v>
      </c>
      <c r="L84">
        <v>0.6</v>
      </c>
      <c r="M84">
        <f t="shared" si="17"/>
        <v>0</v>
      </c>
      <c r="N84">
        <f t="shared" si="18"/>
        <v>30</v>
      </c>
      <c r="O84">
        <f t="shared" si="19"/>
        <v>0</v>
      </c>
      <c r="P84" s="3">
        <f t="shared" si="28"/>
        <v>0</v>
      </c>
      <c r="Q84" s="3">
        <f t="shared" si="29"/>
        <v>1</v>
      </c>
      <c r="R84" s="2">
        <f t="shared" si="30"/>
        <v>0</v>
      </c>
      <c r="S84" s="3">
        <f t="shared" si="20"/>
        <v>0</v>
      </c>
      <c r="T84" s="3">
        <f t="shared" si="21"/>
        <v>0</v>
      </c>
      <c r="U84" s="9">
        <f t="shared" si="31"/>
        <v>-23.253496664211539</v>
      </c>
      <c r="V84" s="8">
        <f t="shared" si="22"/>
        <v>-19.931568569324174</v>
      </c>
      <c r="W84" s="8">
        <f t="shared" si="22"/>
        <v>-19.931568569324174</v>
      </c>
      <c r="X84" s="7">
        <f t="shared" si="32"/>
        <v>0</v>
      </c>
      <c r="Y84" s="8">
        <f t="shared" si="23"/>
        <v>-23.253496664211539</v>
      </c>
    </row>
    <row r="85" spans="11:25" x14ac:dyDescent="0.25">
      <c r="K85">
        <f t="shared" si="34"/>
        <v>0.7</v>
      </c>
      <c r="L85">
        <v>0.6</v>
      </c>
      <c r="M85">
        <f t="shared" si="17"/>
        <v>0</v>
      </c>
      <c r="N85">
        <f t="shared" si="18"/>
        <v>30</v>
      </c>
      <c r="O85">
        <f t="shared" si="19"/>
        <v>0</v>
      </c>
      <c r="P85" s="3">
        <f t="shared" si="28"/>
        <v>0</v>
      </c>
      <c r="Q85" s="3">
        <f t="shared" si="29"/>
        <v>1</v>
      </c>
      <c r="R85" s="2">
        <f t="shared" si="30"/>
        <v>0</v>
      </c>
      <c r="S85" s="3">
        <f t="shared" si="20"/>
        <v>0</v>
      </c>
      <c r="T85" s="3">
        <f t="shared" si="21"/>
        <v>0</v>
      </c>
      <c r="U85" s="9">
        <f t="shared" si="31"/>
        <v>-23.253496664211539</v>
      </c>
      <c r="V85" s="8">
        <f t="shared" si="22"/>
        <v>-19.931568569324174</v>
      </c>
      <c r="W85" s="8">
        <f t="shared" si="22"/>
        <v>-19.931568569324174</v>
      </c>
      <c r="X85" s="7">
        <f t="shared" si="32"/>
        <v>0</v>
      </c>
      <c r="Y85" s="8">
        <f t="shared" si="23"/>
        <v>-23.253496664211539</v>
      </c>
    </row>
    <row r="86" spans="11:25" x14ac:dyDescent="0.25">
      <c r="K86">
        <f t="shared" si="34"/>
        <v>0.79999999999999993</v>
      </c>
      <c r="L86">
        <v>0.6</v>
      </c>
      <c r="M86">
        <f t="shared" si="17"/>
        <v>0</v>
      </c>
      <c r="N86">
        <f t="shared" si="18"/>
        <v>30</v>
      </c>
      <c r="O86">
        <f t="shared" si="19"/>
        <v>0</v>
      </c>
      <c r="P86" s="3">
        <f t="shared" si="28"/>
        <v>0</v>
      </c>
      <c r="Q86" s="3">
        <f t="shared" si="29"/>
        <v>1</v>
      </c>
      <c r="R86" s="2">
        <f t="shared" si="30"/>
        <v>0</v>
      </c>
      <c r="S86" s="3">
        <f t="shared" si="20"/>
        <v>0</v>
      </c>
      <c r="T86" s="3">
        <f t="shared" si="21"/>
        <v>0</v>
      </c>
      <c r="U86" s="9">
        <f t="shared" si="31"/>
        <v>-23.253496664211539</v>
      </c>
      <c r="V86" s="8">
        <f t="shared" si="22"/>
        <v>-19.931568569324174</v>
      </c>
      <c r="W86" s="8">
        <f t="shared" si="22"/>
        <v>-19.931568569324174</v>
      </c>
      <c r="X86" s="7">
        <f t="shared" si="32"/>
        <v>0</v>
      </c>
      <c r="Y86" s="8">
        <f t="shared" si="23"/>
        <v>-23.253496664211539</v>
      </c>
    </row>
    <row r="87" spans="11:25" x14ac:dyDescent="0.25">
      <c r="K87">
        <f t="shared" si="34"/>
        <v>0.89999999999999991</v>
      </c>
      <c r="L87">
        <v>0.6</v>
      </c>
      <c r="M87">
        <f t="shared" si="17"/>
        <v>0</v>
      </c>
      <c r="N87">
        <f t="shared" si="18"/>
        <v>30</v>
      </c>
      <c r="O87">
        <f t="shared" si="19"/>
        <v>0</v>
      </c>
      <c r="P87" s="3">
        <f t="shared" si="28"/>
        <v>0</v>
      </c>
      <c r="Q87" s="3">
        <f t="shared" si="29"/>
        <v>1</v>
      </c>
      <c r="R87" s="2">
        <f t="shared" si="30"/>
        <v>0</v>
      </c>
      <c r="S87" s="3">
        <f t="shared" si="20"/>
        <v>0</v>
      </c>
      <c r="T87" s="3">
        <f t="shared" si="21"/>
        <v>0</v>
      </c>
      <c r="U87" s="9">
        <f t="shared" si="31"/>
        <v>-23.253496664211539</v>
      </c>
      <c r="V87" s="8">
        <f t="shared" si="22"/>
        <v>-19.931568569324174</v>
      </c>
      <c r="W87" s="8">
        <f t="shared" si="22"/>
        <v>-19.931568569324174</v>
      </c>
      <c r="X87" s="7">
        <f t="shared" si="32"/>
        <v>0</v>
      </c>
      <c r="Y87" s="8">
        <f t="shared" si="23"/>
        <v>-23.253496664211539</v>
      </c>
    </row>
    <row r="88" spans="11:25" x14ac:dyDescent="0.25">
      <c r="K88">
        <f t="shared" si="34"/>
        <v>0.99999999999999989</v>
      </c>
      <c r="L88">
        <v>0.6</v>
      </c>
      <c r="M88">
        <f t="shared" si="17"/>
        <v>0</v>
      </c>
      <c r="N88">
        <f t="shared" si="18"/>
        <v>30</v>
      </c>
      <c r="O88">
        <f t="shared" si="19"/>
        <v>0</v>
      </c>
      <c r="P88" s="3">
        <f t="shared" si="28"/>
        <v>0</v>
      </c>
      <c r="Q88" s="3">
        <f t="shared" si="29"/>
        <v>1</v>
      </c>
      <c r="R88" s="2">
        <f t="shared" si="30"/>
        <v>0</v>
      </c>
      <c r="S88" s="3">
        <f t="shared" si="20"/>
        <v>0</v>
      </c>
      <c r="T88" s="3">
        <f t="shared" si="21"/>
        <v>0</v>
      </c>
      <c r="U88" s="9">
        <f t="shared" si="31"/>
        <v>-23.253496664211539</v>
      </c>
      <c r="V88" s="8">
        <f t="shared" si="22"/>
        <v>-19.931568569324174</v>
      </c>
      <c r="W88" s="8">
        <f t="shared" si="22"/>
        <v>-19.931568569324174</v>
      </c>
      <c r="X88" s="7">
        <f t="shared" si="32"/>
        <v>0</v>
      </c>
      <c r="Y88" s="8">
        <f t="shared" si="23"/>
        <v>-23.253496664211539</v>
      </c>
    </row>
    <row r="89" spans="11:25" x14ac:dyDescent="0.25">
      <c r="K89">
        <v>0.1</v>
      </c>
      <c r="L89">
        <v>0.7</v>
      </c>
      <c r="M89">
        <f t="shared" si="17"/>
        <v>30</v>
      </c>
      <c r="N89">
        <f t="shared" si="18"/>
        <v>0</v>
      </c>
      <c r="O89">
        <f t="shared" si="19"/>
        <v>0</v>
      </c>
      <c r="P89" s="3">
        <f t="shared" si="28"/>
        <v>1</v>
      </c>
      <c r="Q89" s="3">
        <f t="shared" si="29"/>
        <v>0</v>
      </c>
      <c r="R89" s="2">
        <f t="shared" si="30"/>
        <v>0</v>
      </c>
      <c r="S89" s="3">
        <f t="shared" si="20"/>
        <v>0</v>
      </c>
      <c r="T89" s="3">
        <f t="shared" si="21"/>
        <v>0</v>
      </c>
      <c r="U89" s="9">
        <f t="shared" si="31"/>
        <v>-23.253496664211539</v>
      </c>
      <c r="V89" s="8">
        <f t="shared" si="22"/>
        <v>-19.931568569324174</v>
      </c>
      <c r="W89" s="8">
        <f t="shared" si="22"/>
        <v>-19.931568569324174</v>
      </c>
      <c r="X89" s="7">
        <f t="shared" si="32"/>
        <v>0</v>
      </c>
      <c r="Y89" s="8">
        <f t="shared" si="23"/>
        <v>-23.253496664211539</v>
      </c>
    </row>
    <row r="90" spans="11:25" x14ac:dyDescent="0.25">
      <c r="K90">
        <f>+K89+0.1</f>
        <v>0.2</v>
      </c>
      <c r="L90">
        <v>0.7</v>
      </c>
      <c r="M90">
        <f t="shared" si="17"/>
        <v>0</v>
      </c>
      <c r="N90">
        <f t="shared" si="18"/>
        <v>0</v>
      </c>
      <c r="O90">
        <f t="shared" si="19"/>
        <v>0</v>
      </c>
      <c r="P90" s="3">
        <f t="shared" si="28"/>
        <v>0</v>
      </c>
      <c r="Q90" s="3">
        <f t="shared" si="29"/>
        <v>0</v>
      </c>
      <c r="R90" s="2">
        <f t="shared" si="30"/>
        <v>0</v>
      </c>
      <c r="S90" s="3">
        <f t="shared" si="20"/>
        <v>0</v>
      </c>
      <c r="T90" s="3">
        <f t="shared" si="21"/>
        <v>0</v>
      </c>
      <c r="U90" s="9">
        <f t="shared" si="31"/>
        <v>-23.253496664211539</v>
      </c>
      <c r="V90" s="8">
        <f t="shared" si="22"/>
        <v>-19.931568569324174</v>
      </c>
      <c r="W90" s="8">
        <f t="shared" si="22"/>
        <v>-19.931568569324174</v>
      </c>
      <c r="X90" s="7">
        <f t="shared" si="32"/>
        <v>0</v>
      </c>
      <c r="Y90" s="8">
        <f t="shared" si="23"/>
        <v>-23.253496664211539</v>
      </c>
    </row>
    <row r="91" spans="11:25" x14ac:dyDescent="0.25">
      <c r="K91">
        <f t="shared" ref="K91:K98" si="35">+K90+0.1</f>
        <v>0.30000000000000004</v>
      </c>
      <c r="L91">
        <v>0.7</v>
      </c>
      <c r="M91">
        <f t="shared" si="17"/>
        <v>0</v>
      </c>
      <c r="N91">
        <f t="shared" si="18"/>
        <v>0</v>
      </c>
      <c r="O91">
        <f t="shared" si="19"/>
        <v>0</v>
      </c>
      <c r="P91" s="3">
        <f t="shared" si="28"/>
        <v>0</v>
      </c>
      <c r="Q91" s="3">
        <f t="shared" si="29"/>
        <v>0</v>
      </c>
      <c r="R91" s="2">
        <f t="shared" si="30"/>
        <v>0</v>
      </c>
      <c r="S91" s="3">
        <f t="shared" si="20"/>
        <v>0</v>
      </c>
      <c r="T91" s="3">
        <f t="shared" si="21"/>
        <v>0</v>
      </c>
      <c r="U91" s="9">
        <f t="shared" si="31"/>
        <v>-23.253496664211539</v>
      </c>
      <c r="V91" s="8">
        <f t="shared" si="22"/>
        <v>-19.931568569324174</v>
      </c>
      <c r="W91" s="8">
        <f t="shared" si="22"/>
        <v>-19.931568569324174</v>
      </c>
      <c r="X91" s="7">
        <f t="shared" si="32"/>
        <v>0</v>
      </c>
      <c r="Y91" s="8">
        <f t="shared" si="23"/>
        <v>-23.253496664211539</v>
      </c>
    </row>
    <row r="92" spans="11:25" x14ac:dyDescent="0.25">
      <c r="K92">
        <f t="shared" si="35"/>
        <v>0.4</v>
      </c>
      <c r="L92">
        <v>0.7</v>
      </c>
      <c r="M92">
        <f t="shared" si="17"/>
        <v>0</v>
      </c>
      <c r="N92">
        <f t="shared" si="18"/>
        <v>0</v>
      </c>
      <c r="O92">
        <f t="shared" si="19"/>
        <v>0</v>
      </c>
      <c r="P92" s="3">
        <f t="shared" si="28"/>
        <v>0</v>
      </c>
      <c r="Q92" s="3">
        <f t="shared" si="29"/>
        <v>0</v>
      </c>
      <c r="R92" s="2">
        <f t="shared" si="30"/>
        <v>0</v>
      </c>
      <c r="S92" s="3">
        <f t="shared" si="20"/>
        <v>0</v>
      </c>
      <c r="T92" s="3">
        <f t="shared" si="21"/>
        <v>0</v>
      </c>
      <c r="U92" s="9">
        <f t="shared" si="31"/>
        <v>-23.253496664211539</v>
      </c>
      <c r="V92" s="8">
        <f t="shared" si="22"/>
        <v>-19.931568569324174</v>
      </c>
      <c r="W92" s="8">
        <f t="shared" si="22"/>
        <v>-19.931568569324174</v>
      </c>
      <c r="X92" s="7">
        <f t="shared" si="32"/>
        <v>0</v>
      </c>
      <c r="Y92" s="8">
        <f t="shared" si="23"/>
        <v>-23.253496664211539</v>
      </c>
    </row>
    <row r="93" spans="11:25" x14ac:dyDescent="0.25">
      <c r="K93">
        <f t="shared" si="35"/>
        <v>0.5</v>
      </c>
      <c r="L93">
        <v>0.7</v>
      </c>
      <c r="M93">
        <f t="shared" si="17"/>
        <v>0</v>
      </c>
      <c r="N93">
        <f t="shared" si="18"/>
        <v>0</v>
      </c>
      <c r="O93">
        <f t="shared" si="19"/>
        <v>0</v>
      </c>
      <c r="P93" s="3">
        <f t="shared" ref="P93:P128" si="36">+M93/$K$15</f>
        <v>0</v>
      </c>
      <c r="Q93" s="3">
        <f t="shared" ref="Q93:Q128" si="37">+N93/$K$15</f>
        <v>0</v>
      </c>
      <c r="R93" s="2">
        <f t="shared" ref="R93:R128" si="38">+O93/$K$15</f>
        <v>0</v>
      </c>
      <c r="S93" s="3">
        <f t="shared" si="20"/>
        <v>0</v>
      </c>
      <c r="T93" s="3">
        <f t="shared" si="21"/>
        <v>0</v>
      </c>
      <c r="U93" s="9">
        <f t="shared" ref="U93:U128" si="39">LOG(R93+0.0000001,2)</f>
        <v>-23.253496664211539</v>
      </c>
      <c r="V93" s="8">
        <f t="shared" si="22"/>
        <v>-19.931568569324174</v>
      </c>
      <c r="W93" s="8">
        <f t="shared" si="22"/>
        <v>-19.931568569324174</v>
      </c>
      <c r="X93" s="7">
        <f t="shared" ref="X93:X128" si="40">+R93/((P93*Q93)+0.000001)</f>
        <v>0</v>
      </c>
      <c r="Y93" s="8">
        <f t="shared" si="23"/>
        <v>-23.253496664211539</v>
      </c>
    </row>
    <row r="94" spans="11:25" x14ac:dyDescent="0.25">
      <c r="K94">
        <f t="shared" si="35"/>
        <v>0.6</v>
      </c>
      <c r="L94">
        <v>0.7</v>
      </c>
      <c r="M94">
        <f t="shared" ref="M94:M128" si="41">COUNTIF($C$2:$C$31,K94)</f>
        <v>0</v>
      </c>
      <c r="N94">
        <f t="shared" ref="N94:N128" si="42">COUNTIF($G$2:$G$31,L94)</f>
        <v>0</v>
      </c>
      <c r="O94">
        <f t="shared" ref="O94:O128" si="43">COUNTIFS($C$2:$C$31,K94,$G$2:$G$31,L94)</f>
        <v>0</v>
      </c>
      <c r="P94" s="3">
        <f t="shared" si="36"/>
        <v>0</v>
      </c>
      <c r="Q94" s="3">
        <f t="shared" si="37"/>
        <v>0</v>
      </c>
      <c r="R94" s="2">
        <f t="shared" si="38"/>
        <v>0</v>
      </c>
      <c r="S94" s="3">
        <f t="shared" ref="S94:S128" si="44">R94/(Q94+0.000001)</f>
        <v>0</v>
      </c>
      <c r="T94" s="3">
        <f t="shared" ref="T94:T128" si="45">+R94/(P94+0.000001)</f>
        <v>0</v>
      </c>
      <c r="U94" s="9">
        <f t="shared" si="39"/>
        <v>-23.253496664211539</v>
      </c>
      <c r="V94" s="8">
        <f t="shared" ref="V94:W128" si="46">+LOG(S94+0.000001,2)</f>
        <v>-19.931568569324174</v>
      </c>
      <c r="W94" s="8">
        <f t="shared" si="46"/>
        <v>-19.931568569324174</v>
      </c>
      <c r="X94" s="7">
        <f t="shared" si="40"/>
        <v>0</v>
      </c>
      <c r="Y94" s="8">
        <f t="shared" ref="Y94:Y128" si="47">+LOG(X94+0.0000001,2)</f>
        <v>-23.253496664211539</v>
      </c>
    </row>
    <row r="95" spans="11:25" x14ac:dyDescent="0.25">
      <c r="K95">
        <f t="shared" si="35"/>
        <v>0.7</v>
      </c>
      <c r="L95">
        <v>0.7</v>
      </c>
      <c r="M95">
        <f t="shared" si="41"/>
        <v>0</v>
      </c>
      <c r="N95">
        <f t="shared" si="42"/>
        <v>0</v>
      </c>
      <c r="O95">
        <f t="shared" si="43"/>
        <v>0</v>
      </c>
      <c r="P95" s="3">
        <f t="shared" si="36"/>
        <v>0</v>
      </c>
      <c r="Q95" s="3">
        <f t="shared" si="37"/>
        <v>0</v>
      </c>
      <c r="R95" s="2">
        <f t="shared" si="38"/>
        <v>0</v>
      </c>
      <c r="S95" s="3">
        <f t="shared" si="44"/>
        <v>0</v>
      </c>
      <c r="T95" s="3">
        <f t="shared" si="45"/>
        <v>0</v>
      </c>
      <c r="U95" s="9">
        <f t="shared" si="39"/>
        <v>-23.253496664211539</v>
      </c>
      <c r="V95" s="8">
        <f t="shared" si="46"/>
        <v>-19.931568569324174</v>
      </c>
      <c r="W95" s="8">
        <f t="shared" si="46"/>
        <v>-19.931568569324174</v>
      </c>
      <c r="X95" s="7">
        <f t="shared" si="40"/>
        <v>0</v>
      </c>
      <c r="Y95" s="8">
        <f t="shared" si="47"/>
        <v>-23.253496664211539</v>
      </c>
    </row>
    <row r="96" spans="11:25" x14ac:dyDescent="0.25">
      <c r="K96">
        <f t="shared" si="35"/>
        <v>0.79999999999999993</v>
      </c>
      <c r="L96">
        <v>0.7</v>
      </c>
      <c r="M96">
        <f t="shared" si="41"/>
        <v>0</v>
      </c>
      <c r="N96">
        <f t="shared" si="42"/>
        <v>0</v>
      </c>
      <c r="O96">
        <f t="shared" si="43"/>
        <v>0</v>
      </c>
      <c r="P96" s="3">
        <f t="shared" si="36"/>
        <v>0</v>
      </c>
      <c r="Q96" s="3">
        <f t="shared" si="37"/>
        <v>0</v>
      </c>
      <c r="R96" s="2">
        <f t="shared" si="38"/>
        <v>0</v>
      </c>
      <c r="S96" s="3">
        <f t="shared" si="44"/>
        <v>0</v>
      </c>
      <c r="T96" s="3">
        <f t="shared" si="45"/>
        <v>0</v>
      </c>
      <c r="U96" s="9">
        <f t="shared" si="39"/>
        <v>-23.253496664211539</v>
      </c>
      <c r="V96" s="8">
        <f t="shared" si="46"/>
        <v>-19.931568569324174</v>
      </c>
      <c r="W96" s="8">
        <f t="shared" si="46"/>
        <v>-19.931568569324174</v>
      </c>
      <c r="X96" s="7">
        <f t="shared" si="40"/>
        <v>0</v>
      </c>
      <c r="Y96" s="8">
        <f t="shared" si="47"/>
        <v>-23.253496664211539</v>
      </c>
    </row>
    <row r="97" spans="11:25" x14ac:dyDescent="0.25">
      <c r="K97">
        <f t="shared" si="35"/>
        <v>0.89999999999999991</v>
      </c>
      <c r="L97">
        <v>0.7</v>
      </c>
      <c r="M97">
        <f t="shared" si="41"/>
        <v>0</v>
      </c>
      <c r="N97">
        <f t="shared" si="42"/>
        <v>0</v>
      </c>
      <c r="O97">
        <f t="shared" si="43"/>
        <v>0</v>
      </c>
      <c r="P97" s="3">
        <f t="shared" si="36"/>
        <v>0</v>
      </c>
      <c r="Q97" s="3">
        <f t="shared" si="37"/>
        <v>0</v>
      </c>
      <c r="R97" s="2">
        <f t="shared" si="38"/>
        <v>0</v>
      </c>
      <c r="S97" s="3">
        <f t="shared" si="44"/>
        <v>0</v>
      </c>
      <c r="T97" s="3">
        <f t="shared" si="45"/>
        <v>0</v>
      </c>
      <c r="U97" s="9">
        <f t="shared" si="39"/>
        <v>-23.253496664211539</v>
      </c>
      <c r="V97" s="8">
        <f t="shared" si="46"/>
        <v>-19.931568569324174</v>
      </c>
      <c r="W97" s="8">
        <f t="shared" si="46"/>
        <v>-19.931568569324174</v>
      </c>
      <c r="X97" s="7">
        <f t="shared" si="40"/>
        <v>0</v>
      </c>
      <c r="Y97" s="8">
        <f t="shared" si="47"/>
        <v>-23.253496664211539</v>
      </c>
    </row>
    <row r="98" spans="11:25" x14ac:dyDescent="0.25">
      <c r="K98">
        <f t="shared" si="35"/>
        <v>0.99999999999999989</v>
      </c>
      <c r="L98">
        <v>0.7</v>
      </c>
      <c r="M98">
        <f t="shared" si="41"/>
        <v>0</v>
      </c>
      <c r="N98">
        <f t="shared" si="42"/>
        <v>0</v>
      </c>
      <c r="O98">
        <f t="shared" si="43"/>
        <v>0</v>
      </c>
      <c r="P98" s="3">
        <f t="shared" si="36"/>
        <v>0</v>
      </c>
      <c r="Q98" s="3">
        <f t="shared" si="37"/>
        <v>0</v>
      </c>
      <c r="R98" s="2">
        <f t="shared" si="38"/>
        <v>0</v>
      </c>
      <c r="S98" s="3">
        <f t="shared" si="44"/>
        <v>0</v>
      </c>
      <c r="T98" s="3">
        <f t="shared" si="45"/>
        <v>0</v>
      </c>
      <c r="U98" s="9">
        <f t="shared" si="39"/>
        <v>-23.253496664211539</v>
      </c>
      <c r="V98" s="8">
        <f t="shared" si="46"/>
        <v>-19.931568569324174</v>
      </c>
      <c r="W98" s="8">
        <f t="shared" si="46"/>
        <v>-19.931568569324174</v>
      </c>
      <c r="X98" s="7">
        <f t="shared" si="40"/>
        <v>0</v>
      </c>
      <c r="Y98" s="8">
        <f t="shared" si="47"/>
        <v>-23.253496664211539</v>
      </c>
    </row>
    <row r="99" spans="11:25" x14ac:dyDescent="0.25">
      <c r="K99">
        <v>0.1</v>
      </c>
      <c r="L99">
        <v>0.8</v>
      </c>
      <c r="M99">
        <f t="shared" si="41"/>
        <v>30</v>
      </c>
      <c r="N99">
        <f t="shared" si="42"/>
        <v>0</v>
      </c>
      <c r="O99">
        <f t="shared" si="43"/>
        <v>0</v>
      </c>
      <c r="P99" s="3">
        <f t="shared" si="36"/>
        <v>1</v>
      </c>
      <c r="Q99" s="3">
        <f t="shared" si="37"/>
        <v>0</v>
      </c>
      <c r="R99" s="2">
        <f t="shared" si="38"/>
        <v>0</v>
      </c>
      <c r="S99" s="3">
        <f t="shared" si="44"/>
        <v>0</v>
      </c>
      <c r="T99" s="3">
        <f t="shared" si="45"/>
        <v>0</v>
      </c>
      <c r="U99" s="9">
        <f t="shared" si="39"/>
        <v>-23.253496664211539</v>
      </c>
      <c r="V99" s="8">
        <f t="shared" si="46"/>
        <v>-19.931568569324174</v>
      </c>
      <c r="W99" s="8">
        <f t="shared" si="46"/>
        <v>-19.931568569324174</v>
      </c>
      <c r="X99" s="7">
        <f t="shared" si="40"/>
        <v>0</v>
      </c>
      <c r="Y99" s="8">
        <f t="shared" si="47"/>
        <v>-23.253496664211539</v>
      </c>
    </row>
    <row r="100" spans="11:25" x14ac:dyDescent="0.25">
      <c r="K100">
        <f>+K99+0.1</f>
        <v>0.2</v>
      </c>
      <c r="L100">
        <v>0.8</v>
      </c>
      <c r="M100">
        <f t="shared" si="41"/>
        <v>0</v>
      </c>
      <c r="N100">
        <f t="shared" si="42"/>
        <v>0</v>
      </c>
      <c r="O100">
        <f t="shared" si="43"/>
        <v>0</v>
      </c>
      <c r="P100" s="3">
        <f t="shared" si="36"/>
        <v>0</v>
      </c>
      <c r="Q100" s="3">
        <f t="shared" si="37"/>
        <v>0</v>
      </c>
      <c r="R100" s="2">
        <f t="shared" si="38"/>
        <v>0</v>
      </c>
      <c r="S100" s="3">
        <f t="shared" si="44"/>
        <v>0</v>
      </c>
      <c r="T100" s="3">
        <f t="shared" si="45"/>
        <v>0</v>
      </c>
      <c r="U100" s="9">
        <f t="shared" si="39"/>
        <v>-23.253496664211539</v>
      </c>
      <c r="V100" s="8">
        <f t="shared" si="46"/>
        <v>-19.931568569324174</v>
      </c>
      <c r="W100" s="8">
        <f t="shared" si="46"/>
        <v>-19.931568569324174</v>
      </c>
      <c r="X100" s="7">
        <f t="shared" si="40"/>
        <v>0</v>
      </c>
      <c r="Y100" s="8">
        <f t="shared" si="47"/>
        <v>-23.253496664211539</v>
      </c>
    </row>
    <row r="101" spans="11:25" x14ac:dyDescent="0.25">
      <c r="K101">
        <f t="shared" ref="K101:K108" si="48">+K100+0.1</f>
        <v>0.30000000000000004</v>
      </c>
      <c r="L101">
        <v>0.8</v>
      </c>
      <c r="M101">
        <f t="shared" si="41"/>
        <v>0</v>
      </c>
      <c r="N101">
        <f t="shared" si="42"/>
        <v>0</v>
      </c>
      <c r="O101">
        <f t="shared" si="43"/>
        <v>0</v>
      </c>
      <c r="P101" s="3">
        <f t="shared" si="36"/>
        <v>0</v>
      </c>
      <c r="Q101" s="3">
        <f t="shared" si="37"/>
        <v>0</v>
      </c>
      <c r="R101" s="2">
        <f t="shared" si="38"/>
        <v>0</v>
      </c>
      <c r="S101" s="3">
        <f t="shared" si="44"/>
        <v>0</v>
      </c>
      <c r="T101" s="3">
        <f t="shared" si="45"/>
        <v>0</v>
      </c>
      <c r="U101" s="9">
        <f t="shared" si="39"/>
        <v>-23.253496664211539</v>
      </c>
      <c r="V101" s="8">
        <f t="shared" si="46"/>
        <v>-19.931568569324174</v>
      </c>
      <c r="W101" s="8">
        <f t="shared" si="46"/>
        <v>-19.931568569324174</v>
      </c>
      <c r="X101" s="7">
        <f t="shared" si="40"/>
        <v>0</v>
      </c>
      <c r="Y101" s="8">
        <f t="shared" si="47"/>
        <v>-23.253496664211539</v>
      </c>
    </row>
    <row r="102" spans="11:25" x14ac:dyDescent="0.25">
      <c r="K102">
        <f t="shared" si="48"/>
        <v>0.4</v>
      </c>
      <c r="L102">
        <v>0.8</v>
      </c>
      <c r="M102">
        <f t="shared" si="41"/>
        <v>0</v>
      </c>
      <c r="N102">
        <f t="shared" si="42"/>
        <v>0</v>
      </c>
      <c r="O102">
        <f t="shared" si="43"/>
        <v>0</v>
      </c>
      <c r="P102" s="3">
        <f t="shared" si="36"/>
        <v>0</v>
      </c>
      <c r="Q102" s="3">
        <f t="shared" si="37"/>
        <v>0</v>
      </c>
      <c r="R102" s="2">
        <f t="shared" si="38"/>
        <v>0</v>
      </c>
      <c r="S102" s="3">
        <f t="shared" si="44"/>
        <v>0</v>
      </c>
      <c r="T102" s="3">
        <f t="shared" si="45"/>
        <v>0</v>
      </c>
      <c r="U102" s="9">
        <f t="shared" si="39"/>
        <v>-23.253496664211539</v>
      </c>
      <c r="V102" s="8">
        <f t="shared" si="46"/>
        <v>-19.931568569324174</v>
      </c>
      <c r="W102" s="8">
        <f t="shared" si="46"/>
        <v>-19.931568569324174</v>
      </c>
      <c r="X102" s="7">
        <f t="shared" si="40"/>
        <v>0</v>
      </c>
      <c r="Y102" s="8">
        <f t="shared" si="47"/>
        <v>-23.253496664211539</v>
      </c>
    </row>
    <row r="103" spans="11:25" x14ac:dyDescent="0.25">
      <c r="K103">
        <f t="shared" si="48"/>
        <v>0.5</v>
      </c>
      <c r="L103">
        <v>0.8</v>
      </c>
      <c r="M103">
        <f t="shared" si="41"/>
        <v>0</v>
      </c>
      <c r="N103">
        <f t="shared" si="42"/>
        <v>0</v>
      </c>
      <c r="O103">
        <f t="shared" si="43"/>
        <v>0</v>
      </c>
      <c r="P103" s="3">
        <f t="shared" si="36"/>
        <v>0</v>
      </c>
      <c r="Q103" s="3">
        <f t="shared" si="37"/>
        <v>0</v>
      </c>
      <c r="R103" s="2">
        <f t="shared" si="38"/>
        <v>0</v>
      </c>
      <c r="S103" s="3">
        <f t="shared" si="44"/>
        <v>0</v>
      </c>
      <c r="T103" s="3">
        <f t="shared" si="45"/>
        <v>0</v>
      </c>
      <c r="U103" s="9">
        <f t="shared" si="39"/>
        <v>-23.253496664211539</v>
      </c>
      <c r="V103" s="8">
        <f t="shared" si="46"/>
        <v>-19.931568569324174</v>
      </c>
      <c r="W103" s="8">
        <f t="shared" si="46"/>
        <v>-19.931568569324174</v>
      </c>
      <c r="X103" s="7">
        <f t="shared" si="40"/>
        <v>0</v>
      </c>
      <c r="Y103" s="8">
        <f t="shared" si="47"/>
        <v>-23.253496664211539</v>
      </c>
    </row>
    <row r="104" spans="11:25" x14ac:dyDescent="0.25">
      <c r="K104">
        <f t="shared" si="48"/>
        <v>0.6</v>
      </c>
      <c r="L104">
        <v>0.8</v>
      </c>
      <c r="M104">
        <f t="shared" si="41"/>
        <v>0</v>
      </c>
      <c r="N104">
        <f t="shared" si="42"/>
        <v>0</v>
      </c>
      <c r="O104">
        <f t="shared" si="43"/>
        <v>0</v>
      </c>
      <c r="P104" s="3">
        <f t="shared" si="36"/>
        <v>0</v>
      </c>
      <c r="Q104" s="3">
        <f t="shared" si="37"/>
        <v>0</v>
      </c>
      <c r="R104" s="2">
        <f t="shared" si="38"/>
        <v>0</v>
      </c>
      <c r="S104" s="3">
        <f t="shared" si="44"/>
        <v>0</v>
      </c>
      <c r="T104" s="3">
        <f t="shared" si="45"/>
        <v>0</v>
      </c>
      <c r="U104" s="9">
        <f t="shared" si="39"/>
        <v>-23.253496664211539</v>
      </c>
      <c r="V104" s="8">
        <f t="shared" si="46"/>
        <v>-19.931568569324174</v>
      </c>
      <c r="W104" s="8">
        <f t="shared" si="46"/>
        <v>-19.931568569324174</v>
      </c>
      <c r="X104" s="7">
        <f t="shared" si="40"/>
        <v>0</v>
      </c>
      <c r="Y104" s="8">
        <f t="shared" si="47"/>
        <v>-23.253496664211539</v>
      </c>
    </row>
    <row r="105" spans="11:25" x14ac:dyDescent="0.25">
      <c r="K105">
        <f t="shared" si="48"/>
        <v>0.7</v>
      </c>
      <c r="L105">
        <v>0.8</v>
      </c>
      <c r="M105">
        <f t="shared" si="41"/>
        <v>0</v>
      </c>
      <c r="N105">
        <f t="shared" si="42"/>
        <v>0</v>
      </c>
      <c r="O105">
        <f t="shared" si="43"/>
        <v>0</v>
      </c>
      <c r="P105" s="3">
        <f t="shared" si="36"/>
        <v>0</v>
      </c>
      <c r="Q105" s="3">
        <f t="shared" si="37"/>
        <v>0</v>
      </c>
      <c r="R105" s="2">
        <f t="shared" si="38"/>
        <v>0</v>
      </c>
      <c r="S105" s="3">
        <f t="shared" si="44"/>
        <v>0</v>
      </c>
      <c r="T105" s="3">
        <f t="shared" si="45"/>
        <v>0</v>
      </c>
      <c r="U105" s="9">
        <f t="shared" si="39"/>
        <v>-23.253496664211539</v>
      </c>
      <c r="V105" s="8">
        <f t="shared" si="46"/>
        <v>-19.931568569324174</v>
      </c>
      <c r="W105" s="8">
        <f t="shared" si="46"/>
        <v>-19.931568569324174</v>
      </c>
      <c r="X105" s="7">
        <f t="shared" si="40"/>
        <v>0</v>
      </c>
      <c r="Y105" s="8">
        <f t="shared" si="47"/>
        <v>-23.253496664211539</v>
      </c>
    </row>
    <row r="106" spans="11:25" x14ac:dyDescent="0.25">
      <c r="K106">
        <f t="shared" si="48"/>
        <v>0.79999999999999993</v>
      </c>
      <c r="L106">
        <v>0.8</v>
      </c>
      <c r="M106">
        <f t="shared" si="41"/>
        <v>0</v>
      </c>
      <c r="N106">
        <f t="shared" si="42"/>
        <v>0</v>
      </c>
      <c r="O106">
        <f t="shared" si="43"/>
        <v>0</v>
      </c>
      <c r="P106" s="3">
        <f t="shared" si="36"/>
        <v>0</v>
      </c>
      <c r="Q106" s="3">
        <f t="shared" si="37"/>
        <v>0</v>
      </c>
      <c r="R106" s="2">
        <f t="shared" si="38"/>
        <v>0</v>
      </c>
      <c r="S106" s="3">
        <f t="shared" si="44"/>
        <v>0</v>
      </c>
      <c r="T106" s="3">
        <f t="shared" si="45"/>
        <v>0</v>
      </c>
      <c r="U106" s="9">
        <f t="shared" si="39"/>
        <v>-23.253496664211539</v>
      </c>
      <c r="V106" s="8">
        <f t="shared" si="46"/>
        <v>-19.931568569324174</v>
      </c>
      <c r="W106" s="8">
        <f t="shared" si="46"/>
        <v>-19.931568569324174</v>
      </c>
      <c r="X106" s="7">
        <f t="shared" si="40"/>
        <v>0</v>
      </c>
      <c r="Y106" s="8">
        <f t="shared" si="47"/>
        <v>-23.253496664211539</v>
      </c>
    </row>
    <row r="107" spans="11:25" x14ac:dyDescent="0.25">
      <c r="K107">
        <f t="shared" si="48"/>
        <v>0.89999999999999991</v>
      </c>
      <c r="L107">
        <v>0.8</v>
      </c>
      <c r="M107">
        <f t="shared" si="41"/>
        <v>0</v>
      </c>
      <c r="N107">
        <f t="shared" si="42"/>
        <v>0</v>
      </c>
      <c r="O107">
        <f t="shared" si="43"/>
        <v>0</v>
      </c>
      <c r="P107" s="3">
        <f t="shared" si="36"/>
        <v>0</v>
      </c>
      <c r="Q107" s="3">
        <f t="shared" si="37"/>
        <v>0</v>
      </c>
      <c r="R107" s="2">
        <f t="shared" si="38"/>
        <v>0</v>
      </c>
      <c r="S107" s="3">
        <f t="shared" si="44"/>
        <v>0</v>
      </c>
      <c r="T107" s="3">
        <f t="shared" si="45"/>
        <v>0</v>
      </c>
      <c r="U107" s="9">
        <f t="shared" si="39"/>
        <v>-23.253496664211539</v>
      </c>
      <c r="V107" s="8">
        <f t="shared" si="46"/>
        <v>-19.931568569324174</v>
      </c>
      <c r="W107" s="8">
        <f t="shared" si="46"/>
        <v>-19.931568569324174</v>
      </c>
      <c r="X107" s="7">
        <f t="shared" si="40"/>
        <v>0</v>
      </c>
      <c r="Y107" s="8">
        <f t="shared" si="47"/>
        <v>-23.253496664211539</v>
      </c>
    </row>
    <row r="108" spans="11:25" x14ac:dyDescent="0.25">
      <c r="K108">
        <f t="shared" si="48"/>
        <v>0.99999999999999989</v>
      </c>
      <c r="L108">
        <v>0.8</v>
      </c>
      <c r="M108">
        <f t="shared" si="41"/>
        <v>0</v>
      </c>
      <c r="N108">
        <f t="shared" si="42"/>
        <v>0</v>
      </c>
      <c r="O108">
        <f t="shared" si="43"/>
        <v>0</v>
      </c>
      <c r="P108" s="3">
        <f t="shared" si="36"/>
        <v>0</v>
      </c>
      <c r="Q108" s="3">
        <f t="shared" si="37"/>
        <v>0</v>
      </c>
      <c r="R108" s="2">
        <f t="shared" si="38"/>
        <v>0</v>
      </c>
      <c r="S108" s="3">
        <f t="shared" si="44"/>
        <v>0</v>
      </c>
      <c r="T108" s="3">
        <f t="shared" si="45"/>
        <v>0</v>
      </c>
      <c r="U108" s="9">
        <f t="shared" si="39"/>
        <v>-23.253496664211539</v>
      </c>
      <c r="V108" s="8">
        <f t="shared" si="46"/>
        <v>-19.931568569324174</v>
      </c>
      <c r="W108" s="8">
        <f t="shared" si="46"/>
        <v>-19.931568569324174</v>
      </c>
      <c r="X108" s="7">
        <f t="shared" si="40"/>
        <v>0</v>
      </c>
      <c r="Y108" s="8">
        <f t="shared" si="47"/>
        <v>-23.253496664211539</v>
      </c>
    </row>
    <row r="109" spans="11:25" x14ac:dyDescent="0.25">
      <c r="K109">
        <v>0.1</v>
      </c>
      <c r="L109">
        <v>0.9</v>
      </c>
      <c r="M109">
        <f t="shared" si="41"/>
        <v>30</v>
      </c>
      <c r="N109">
        <f t="shared" si="42"/>
        <v>0</v>
      </c>
      <c r="O109">
        <f t="shared" si="43"/>
        <v>0</v>
      </c>
      <c r="P109" s="3">
        <f t="shared" si="36"/>
        <v>1</v>
      </c>
      <c r="Q109" s="3">
        <f t="shared" si="37"/>
        <v>0</v>
      </c>
      <c r="R109" s="2">
        <f t="shared" si="38"/>
        <v>0</v>
      </c>
      <c r="S109" s="3">
        <f t="shared" si="44"/>
        <v>0</v>
      </c>
      <c r="T109" s="3">
        <f t="shared" si="45"/>
        <v>0</v>
      </c>
      <c r="U109" s="9">
        <f t="shared" si="39"/>
        <v>-23.253496664211539</v>
      </c>
      <c r="V109" s="8">
        <f t="shared" si="46"/>
        <v>-19.931568569324174</v>
      </c>
      <c r="W109" s="8">
        <f t="shared" si="46"/>
        <v>-19.931568569324174</v>
      </c>
      <c r="X109" s="7">
        <f t="shared" si="40"/>
        <v>0</v>
      </c>
      <c r="Y109" s="8">
        <f t="shared" si="47"/>
        <v>-23.253496664211539</v>
      </c>
    </row>
    <row r="110" spans="11:25" x14ac:dyDescent="0.25">
      <c r="K110">
        <f>+K109+0.1</f>
        <v>0.2</v>
      </c>
      <c r="L110">
        <v>0.9</v>
      </c>
      <c r="M110">
        <f t="shared" si="41"/>
        <v>0</v>
      </c>
      <c r="N110">
        <f t="shared" si="42"/>
        <v>0</v>
      </c>
      <c r="O110">
        <f t="shared" si="43"/>
        <v>0</v>
      </c>
      <c r="P110" s="3">
        <f t="shared" si="36"/>
        <v>0</v>
      </c>
      <c r="Q110" s="3">
        <f t="shared" si="37"/>
        <v>0</v>
      </c>
      <c r="R110" s="2">
        <f t="shared" si="38"/>
        <v>0</v>
      </c>
      <c r="S110" s="3">
        <f t="shared" si="44"/>
        <v>0</v>
      </c>
      <c r="T110" s="3">
        <f t="shared" si="45"/>
        <v>0</v>
      </c>
      <c r="U110" s="9">
        <f t="shared" si="39"/>
        <v>-23.253496664211539</v>
      </c>
      <c r="V110" s="8">
        <f t="shared" si="46"/>
        <v>-19.931568569324174</v>
      </c>
      <c r="W110" s="8">
        <f t="shared" si="46"/>
        <v>-19.931568569324174</v>
      </c>
      <c r="X110" s="7">
        <f t="shared" si="40"/>
        <v>0</v>
      </c>
      <c r="Y110" s="8">
        <f t="shared" si="47"/>
        <v>-23.253496664211539</v>
      </c>
    </row>
    <row r="111" spans="11:25" x14ac:dyDescent="0.25">
      <c r="K111">
        <f t="shared" ref="K111:K118" si="49">+K110+0.1</f>
        <v>0.30000000000000004</v>
      </c>
      <c r="L111">
        <v>0.9</v>
      </c>
      <c r="M111">
        <f t="shared" si="41"/>
        <v>0</v>
      </c>
      <c r="N111">
        <f t="shared" si="42"/>
        <v>0</v>
      </c>
      <c r="O111">
        <f t="shared" si="43"/>
        <v>0</v>
      </c>
      <c r="P111" s="3">
        <f t="shared" si="36"/>
        <v>0</v>
      </c>
      <c r="Q111" s="3">
        <f t="shared" si="37"/>
        <v>0</v>
      </c>
      <c r="R111" s="2">
        <f t="shared" si="38"/>
        <v>0</v>
      </c>
      <c r="S111" s="3">
        <f t="shared" si="44"/>
        <v>0</v>
      </c>
      <c r="T111" s="3">
        <f t="shared" si="45"/>
        <v>0</v>
      </c>
      <c r="U111" s="9">
        <f t="shared" si="39"/>
        <v>-23.253496664211539</v>
      </c>
      <c r="V111" s="8">
        <f t="shared" si="46"/>
        <v>-19.931568569324174</v>
      </c>
      <c r="W111" s="8">
        <f t="shared" si="46"/>
        <v>-19.931568569324174</v>
      </c>
      <c r="X111" s="7">
        <f t="shared" si="40"/>
        <v>0</v>
      </c>
      <c r="Y111" s="8">
        <f t="shared" si="47"/>
        <v>-23.253496664211539</v>
      </c>
    </row>
    <row r="112" spans="11:25" x14ac:dyDescent="0.25">
      <c r="K112">
        <f t="shared" si="49"/>
        <v>0.4</v>
      </c>
      <c r="L112">
        <v>0.9</v>
      </c>
      <c r="M112">
        <f t="shared" si="41"/>
        <v>0</v>
      </c>
      <c r="N112">
        <f t="shared" si="42"/>
        <v>0</v>
      </c>
      <c r="O112">
        <f t="shared" si="43"/>
        <v>0</v>
      </c>
      <c r="P112" s="3">
        <f t="shared" si="36"/>
        <v>0</v>
      </c>
      <c r="Q112" s="3">
        <f t="shared" si="37"/>
        <v>0</v>
      </c>
      <c r="R112" s="2">
        <f t="shared" si="38"/>
        <v>0</v>
      </c>
      <c r="S112" s="3">
        <f t="shared" si="44"/>
        <v>0</v>
      </c>
      <c r="T112" s="3">
        <f t="shared" si="45"/>
        <v>0</v>
      </c>
      <c r="U112" s="9">
        <f t="shared" si="39"/>
        <v>-23.253496664211539</v>
      </c>
      <c r="V112" s="8">
        <f t="shared" si="46"/>
        <v>-19.931568569324174</v>
      </c>
      <c r="W112" s="8">
        <f t="shared" si="46"/>
        <v>-19.931568569324174</v>
      </c>
      <c r="X112" s="7">
        <f t="shared" si="40"/>
        <v>0</v>
      </c>
      <c r="Y112" s="8">
        <f t="shared" si="47"/>
        <v>-23.253496664211539</v>
      </c>
    </row>
    <row r="113" spans="11:25" x14ac:dyDescent="0.25">
      <c r="K113">
        <f t="shared" si="49"/>
        <v>0.5</v>
      </c>
      <c r="L113">
        <v>0.9</v>
      </c>
      <c r="M113">
        <f t="shared" si="41"/>
        <v>0</v>
      </c>
      <c r="N113">
        <f t="shared" si="42"/>
        <v>0</v>
      </c>
      <c r="O113">
        <f t="shared" si="43"/>
        <v>0</v>
      </c>
      <c r="P113" s="3">
        <f t="shared" si="36"/>
        <v>0</v>
      </c>
      <c r="Q113" s="3">
        <f t="shared" si="37"/>
        <v>0</v>
      </c>
      <c r="R113" s="2">
        <f t="shared" si="38"/>
        <v>0</v>
      </c>
      <c r="S113" s="3">
        <f t="shared" si="44"/>
        <v>0</v>
      </c>
      <c r="T113" s="3">
        <f t="shared" si="45"/>
        <v>0</v>
      </c>
      <c r="U113" s="9">
        <f t="shared" si="39"/>
        <v>-23.253496664211539</v>
      </c>
      <c r="V113" s="8">
        <f t="shared" si="46"/>
        <v>-19.931568569324174</v>
      </c>
      <c r="W113" s="8">
        <f t="shared" si="46"/>
        <v>-19.931568569324174</v>
      </c>
      <c r="X113" s="7">
        <f t="shared" si="40"/>
        <v>0</v>
      </c>
      <c r="Y113" s="8">
        <f t="shared" si="47"/>
        <v>-23.253496664211539</v>
      </c>
    </row>
    <row r="114" spans="11:25" x14ac:dyDescent="0.25">
      <c r="K114">
        <f t="shared" si="49"/>
        <v>0.6</v>
      </c>
      <c r="L114">
        <v>0.9</v>
      </c>
      <c r="M114">
        <f t="shared" si="41"/>
        <v>0</v>
      </c>
      <c r="N114">
        <f t="shared" si="42"/>
        <v>0</v>
      </c>
      <c r="O114">
        <f t="shared" si="43"/>
        <v>0</v>
      </c>
      <c r="P114" s="3">
        <f t="shared" si="36"/>
        <v>0</v>
      </c>
      <c r="Q114" s="3">
        <f t="shared" si="37"/>
        <v>0</v>
      </c>
      <c r="R114" s="2">
        <f t="shared" si="38"/>
        <v>0</v>
      </c>
      <c r="S114" s="3">
        <f t="shared" si="44"/>
        <v>0</v>
      </c>
      <c r="T114" s="3">
        <f t="shared" si="45"/>
        <v>0</v>
      </c>
      <c r="U114" s="9">
        <f t="shared" si="39"/>
        <v>-23.253496664211539</v>
      </c>
      <c r="V114" s="8">
        <f t="shared" si="46"/>
        <v>-19.931568569324174</v>
      </c>
      <c r="W114" s="8">
        <f t="shared" si="46"/>
        <v>-19.931568569324174</v>
      </c>
      <c r="X114" s="7">
        <f t="shared" si="40"/>
        <v>0</v>
      </c>
      <c r="Y114" s="8">
        <f t="shared" si="47"/>
        <v>-23.253496664211539</v>
      </c>
    </row>
    <row r="115" spans="11:25" x14ac:dyDescent="0.25">
      <c r="K115">
        <f t="shared" si="49"/>
        <v>0.7</v>
      </c>
      <c r="L115">
        <v>0.9</v>
      </c>
      <c r="M115">
        <f t="shared" si="41"/>
        <v>0</v>
      </c>
      <c r="N115">
        <f t="shared" si="42"/>
        <v>0</v>
      </c>
      <c r="O115">
        <f t="shared" si="43"/>
        <v>0</v>
      </c>
      <c r="P115" s="3">
        <f t="shared" si="36"/>
        <v>0</v>
      </c>
      <c r="Q115" s="3">
        <f t="shared" si="37"/>
        <v>0</v>
      </c>
      <c r="R115" s="2">
        <f t="shared" si="38"/>
        <v>0</v>
      </c>
      <c r="S115" s="3">
        <f t="shared" si="44"/>
        <v>0</v>
      </c>
      <c r="T115" s="3">
        <f t="shared" si="45"/>
        <v>0</v>
      </c>
      <c r="U115" s="9">
        <f t="shared" si="39"/>
        <v>-23.253496664211539</v>
      </c>
      <c r="V115" s="8">
        <f t="shared" si="46"/>
        <v>-19.931568569324174</v>
      </c>
      <c r="W115" s="8">
        <f t="shared" si="46"/>
        <v>-19.931568569324174</v>
      </c>
      <c r="X115" s="7">
        <f t="shared" si="40"/>
        <v>0</v>
      </c>
      <c r="Y115" s="8">
        <f t="shared" si="47"/>
        <v>-23.253496664211539</v>
      </c>
    </row>
    <row r="116" spans="11:25" x14ac:dyDescent="0.25">
      <c r="K116">
        <f t="shared" si="49"/>
        <v>0.79999999999999993</v>
      </c>
      <c r="L116">
        <v>0.9</v>
      </c>
      <c r="M116">
        <f t="shared" si="41"/>
        <v>0</v>
      </c>
      <c r="N116">
        <f t="shared" si="42"/>
        <v>0</v>
      </c>
      <c r="O116">
        <f t="shared" si="43"/>
        <v>0</v>
      </c>
      <c r="P116" s="3">
        <f t="shared" si="36"/>
        <v>0</v>
      </c>
      <c r="Q116" s="3">
        <f t="shared" si="37"/>
        <v>0</v>
      </c>
      <c r="R116" s="2">
        <f t="shared" si="38"/>
        <v>0</v>
      </c>
      <c r="S116" s="3">
        <f t="shared" si="44"/>
        <v>0</v>
      </c>
      <c r="T116" s="3">
        <f t="shared" si="45"/>
        <v>0</v>
      </c>
      <c r="U116" s="9">
        <f t="shared" si="39"/>
        <v>-23.253496664211539</v>
      </c>
      <c r="V116" s="8">
        <f t="shared" si="46"/>
        <v>-19.931568569324174</v>
      </c>
      <c r="W116" s="8">
        <f t="shared" si="46"/>
        <v>-19.931568569324174</v>
      </c>
      <c r="X116" s="7">
        <f t="shared" si="40"/>
        <v>0</v>
      </c>
      <c r="Y116" s="8">
        <f t="shared" si="47"/>
        <v>-23.253496664211539</v>
      </c>
    </row>
    <row r="117" spans="11:25" x14ac:dyDescent="0.25">
      <c r="K117">
        <f t="shared" si="49"/>
        <v>0.89999999999999991</v>
      </c>
      <c r="L117">
        <v>0.9</v>
      </c>
      <c r="M117">
        <f t="shared" si="41"/>
        <v>0</v>
      </c>
      <c r="N117">
        <f t="shared" si="42"/>
        <v>0</v>
      </c>
      <c r="O117">
        <f t="shared" si="43"/>
        <v>0</v>
      </c>
      <c r="P117" s="3">
        <f t="shared" si="36"/>
        <v>0</v>
      </c>
      <c r="Q117" s="3">
        <f t="shared" si="37"/>
        <v>0</v>
      </c>
      <c r="R117" s="2">
        <f t="shared" si="38"/>
        <v>0</v>
      </c>
      <c r="S117" s="3">
        <f t="shared" si="44"/>
        <v>0</v>
      </c>
      <c r="T117" s="3">
        <f t="shared" si="45"/>
        <v>0</v>
      </c>
      <c r="U117" s="9">
        <f t="shared" si="39"/>
        <v>-23.253496664211539</v>
      </c>
      <c r="V117" s="8">
        <f t="shared" si="46"/>
        <v>-19.931568569324174</v>
      </c>
      <c r="W117" s="8">
        <f t="shared" si="46"/>
        <v>-19.931568569324174</v>
      </c>
      <c r="X117" s="7">
        <f t="shared" si="40"/>
        <v>0</v>
      </c>
      <c r="Y117" s="8">
        <f t="shared" si="47"/>
        <v>-23.253496664211539</v>
      </c>
    </row>
    <row r="118" spans="11:25" x14ac:dyDescent="0.25">
      <c r="K118">
        <f t="shared" si="49"/>
        <v>0.99999999999999989</v>
      </c>
      <c r="L118">
        <v>0.9</v>
      </c>
      <c r="M118">
        <f t="shared" si="41"/>
        <v>0</v>
      </c>
      <c r="N118">
        <f t="shared" si="42"/>
        <v>0</v>
      </c>
      <c r="O118">
        <f t="shared" si="43"/>
        <v>0</v>
      </c>
      <c r="P118" s="3">
        <f t="shared" si="36"/>
        <v>0</v>
      </c>
      <c r="Q118" s="3">
        <f t="shared" si="37"/>
        <v>0</v>
      </c>
      <c r="R118" s="2">
        <f t="shared" si="38"/>
        <v>0</v>
      </c>
      <c r="S118" s="3">
        <f t="shared" si="44"/>
        <v>0</v>
      </c>
      <c r="T118" s="3">
        <f t="shared" si="45"/>
        <v>0</v>
      </c>
      <c r="U118" s="9">
        <f t="shared" si="39"/>
        <v>-23.253496664211539</v>
      </c>
      <c r="V118" s="8">
        <f t="shared" si="46"/>
        <v>-19.931568569324174</v>
      </c>
      <c r="W118" s="8">
        <f t="shared" si="46"/>
        <v>-19.931568569324174</v>
      </c>
      <c r="X118" s="7">
        <f t="shared" si="40"/>
        <v>0</v>
      </c>
      <c r="Y118" s="8">
        <f t="shared" si="47"/>
        <v>-23.253496664211539</v>
      </c>
    </row>
    <row r="119" spans="11:25" x14ac:dyDescent="0.25">
      <c r="K119">
        <v>0.1</v>
      </c>
      <c r="L119">
        <v>1</v>
      </c>
      <c r="M119">
        <f t="shared" si="41"/>
        <v>30</v>
      </c>
      <c r="N119">
        <f t="shared" si="42"/>
        <v>0</v>
      </c>
      <c r="O119">
        <f t="shared" si="43"/>
        <v>0</v>
      </c>
      <c r="P119" s="3">
        <f t="shared" si="36"/>
        <v>1</v>
      </c>
      <c r="Q119" s="3">
        <f t="shared" si="37"/>
        <v>0</v>
      </c>
      <c r="R119" s="2">
        <f t="shared" si="38"/>
        <v>0</v>
      </c>
      <c r="S119" s="3">
        <f t="shared" si="44"/>
        <v>0</v>
      </c>
      <c r="T119" s="3">
        <f t="shared" si="45"/>
        <v>0</v>
      </c>
      <c r="U119" s="9">
        <f t="shared" si="39"/>
        <v>-23.253496664211539</v>
      </c>
      <c r="V119" s="8">
        <f t="shared" si="46"/>
        <v>-19.931568569324174</v>
      </c>
      <c r="W119" s="8">
        <f t="shared" si="46"/>
        <v>-19.931568569324174</v>
      </c>
      <c r="X119" s="7">
        <f t="shared" si="40"/>
        <v>0</v>
      </c>
      <c r="Y119" s="8">
        <f t="shared" si="47"/>
        <v>-23.253496664211539</v>
      </c>
    </row>
    <row r="120" spans="11:25" x14ac:dyDescent="0.25">
      <c r="K120">
        <f>+K119+0.1</f>
        <v>0.2</v>
      </c>
      <c r="L120">
        <v>1</v>
      </c>
      <c r="M120">
        <f t="shared" si="41"/>
        <v>0</v>
      </c>
      <c r="N120">
        <f t="shared" si="42"/>
        <v>0</v>
      </c>
      <c r="O120">
        <f t="shared" si="43"/>
        <v>0</v>
      </c>
      <c r="P120" s="3">
        <f t="shared" si="36"/>
        <v>0</v>
      </c>
      <c r="Q120" s="3">
        <f t="shared" si="37"/>
        <v>0</v>
      </c>
      <c r="R120" s="2">
        <f t="shared" si="38"/>
        <v>0</v>
      </c>
      <c r="S120" s="3">
        <f t="shared" si="44"/>
        <v>0</v>
      </c>
      <c r="T120" s="3">
        <f t="shared" si="45"/>
        <v>0</v>
      </c>
      <c r="U120" s="9">
        <f t="shared" si="39"/>
        <v>-23.253496664211539</v>
      </c>
      <c r="V120" s="8">
        <f t="shared" si="46"/>
        <v>-19.931568569324174</v>
      </c>
      <c r="W120" s="8">
        <f t="shared" si="46"/>
        <v>-19.931568569324174</v>
      </c>
      <c r="X120" s="7">
        <f t="shared" si="40"/>
        <v>0</v>
      </c>
      <c r="Y120" s="8">
        <f t="shared" si="47"/>
        <v>-23.253496664211539</v>
      </c>
    </row>
    <row r="121" spans="11:25" x14ac:dyDescent="0.25">
      <c r="K121">
        <f t="shared" ref="K121:K128" si="50">+K120+0.1</f>
        <v>0.30000000000000004</v>
      </c>
      <c r="L121">
        <v>1</v>
      </c>
      <c r="M121">
        <f t="shared" si="41"/>
        <v>0</v>
      </c>
      <c r="N121">
        <f t="shared" si="42"/>
        <v>0</v>
      </c>
      <c r="O121">
        <f t="shared" si="43"/>
        <v>0</v>
      </c>
      <c r="P121" s="3">
        <f t="shared" si="36"/>
        <v>0</v>
      </c>
      <c r="Q121" s="3">
        <f t="shared" si="37"/>
        <v>0</v>
      </c>
      <c r="R121" s="2">
        <f t="shared" si="38"/>
        <v>0</v>
      </c>
      <c r="S121" s="3">
        <f t="shared" si="44"/>
        <v>0</v>
      </c>
      <c r="T121" s="3">
        <f t="shared" si="45"/>
        <v>0</v>
      </c>
      <c r="U121" s="9">
        <f t="shared" si="39"/>
        <v>-23.253496664211539</v>
      </c>
      <c r="V121" s="8">
        <f t="shared" si="46"/>
        <v>-19.931568569324174</v>
      </c>
      <c r="W121" s="8">
        <f t="shared" si="46"/>
        <v>-19.931568569324174</v>
      </c>
      <c r="X121" s="7">
        <f t="shared" si="40"/>
        <v>0</v>
      </c>
      <c r="Y121" s="8">
        <f t="shared" si="47"/>
        <v>-23.253496664211539</v>
      </c>
    </row>
    <row r="122" spans="11:25" x14ac:dyDescent="0.25">
      <c r="K122">
        <f t="shared" si="50"/>
        <v>0.4</v>
      </c>
      <c r="L122">
        <v>1</v>
      </c>
      <c r="M122">
        <f t="shared" si="41"/>
        <v>0</v>
      </c>
      <c r="N122">
        <f t="shared" si="42"/>
        <v>0</v>
      </c>
      <c r="O122">
        <f t="shared" si="43"/>
        <v>0</v>
      </c>
      <c r="P122" s="3">
        <f t="shared" si="36"/>
        <v>0</v>
      </c>
      <c r="Q122" s="3">
        <f t="shared" si="37"/>
        <v>0</v>
      </c>
      <c r="R122" s="2">
        <f t="shared" si="38"/>
        <v>0</v>
      </c>
      <c r="S122" s="3">
        <f t="shared" si="44"/>
        <v>0</v>
      </c>
      <c r="T122" s="3">
        <f t="shared" si="45"/>
        <v>0</v>
      </c>
      <c r="U122" s="9">
        <f t="shared" si="39"/>
        <v>-23.253496664211539</v>
      </c>
      <c r="V122" s="8">
        <f t="shared" si="46"/>
        <v>-19.931568569324174</v>
      </c>
      <c r="W122" s="8">
        <f t="shared" si="46"/>
        <v>-19.931568569324174</v>
      </c>
      <c r="X122" s="7">
        <f t="shared" si="40"/>
        <v>0</v>
      </c>
      <c r="Y122" s="8">
        <f t="shared" si="47"/>
        <v>-23.253496664211539</v>
      </c>
    </row>
    <row r="123" spans="11:25" x14ac:dyDescent="0.25">
      <c r="K123">
        <f t="shared" si="50"/>
        <v>0.5</v>
      </c>
      <c r="L123">
        <v>1</v>
      </c>
      <c r="M123">
        <f t="shared" si="41"/>
        <v>0</v>
      </c>
      <c r="N123">
        <f t="shared" si="42"/>
        <v>0</v>
      </c>
      <c r="O123">
        <f t="shared" si="43"/>
        <v>0</v>
      </c>
      <c r="P123" s="3">
        <f t="shared" si="36"/>
        <v>0</v>
      </c>
      <c r="Q123" s="3">
        <f t="shared" si="37"/>
        <v>0</v>
      </c>
      <c r="R123" s="2">
        <f t="shared" si="38"/>
        <v>0</v>
      </c>
      <c r="S123" s="3">
        <f t="shared" si="44"/>
        <v>0</v>
      </c>
      <c r="T123" s="3">
        <f t="shared" si="45"/>
        <v>0</v>
      </c>
      <c r="U123" s="9">
        <f t="shared" si="39"/>
        <v>-23.253496664211539</v>
      </c>
      <c r="V123" s="8">
        <f t="shared" si="46"/>
        <v>-19.931568569324174</v>
      </c>
      <c r="W123" s="8">
        <f t="shared" si="46"/>
        <v>-19.931568569324174</v>
      </c>
      <c r="X123" s="7">
        <f t="shared" si="40"/>
        <v>0</v>
      </c>
      <c r="Y123" s="8">
        <f t="shared" si="47"/>
        <v>-23.253496664211539</v>
      </c>
    </row>
    <row r="124" spans="11:25" x14ac:dyDescent="0.25">
      <c r="K124">
        <f t="shared" si="50"/>
        <v>0.6</v>
      </c>
      <c r="L124">
        <v>1</v>
      </c>
      <c r="M124">
        <f t="shared" si="41"/>
        <v>0</v>
      </c>
      <c r="N124">
        <f t="shared" si="42"/>
        <v>0</v>
      </c>
      <c r="O124">
        <f t="shared" si="43"/>
        <v>0</v>
      </c>
      <c r="P124" s="3">
        <f t="shared" si="36"/>
        <v>0</v>
      </c>
      <c r="Q124" s="3">
        <f t="shared" si="37"/>
        <v>0</v>
      </c>
      <c r="R124" s="2">
        <f t="shared" si="38"/>
        <v>0</v>
      </c>
      <c r="S124" s="3">
        <f t="shared" si="44"/>
        <v>0</v>
      </c>
      <c r="T124" s="3">
        <f t="shared" si="45"/>
        <v>0</v>
      </c>
      <c r="U124" s="9">
        <f t="shared" si="39"/>
        <v>-23.253496664211539</v>
      </c>
      <c r="V124" s="8">
        <f t="shared" si="46"/>
        <v>-19.931568569324174</v>
      </c>
      <c r="W124" s="8">
        <f t="shared" si="46"/>
        <v>-19.931568569324174</v>
      </c>
      <c r="X124" s="7">
        <f t="shared" si="40"/>
        <v>0</v>
      </c>
      <c r="Y124" s="8">
        <f t="shared" si="47"/>
        <v>-23.253496664211539</v>
      </c>
    </row>
    <row r="125" spans="11:25" x14ac:dyDescent="0.25">
      <c r="K125">
        <f t="shared" si="50"/>
        <v>0.7</v>
      </c>
      <c r="L125">
        <v>1</v>
      </c>
      <c r="M125">
        <f t="shared" si="41"/>
        <v>0</v>
      </c>
      <c r="N125">
        <f t="shared" si="42"/>
        <v>0</v>
      </c>
      <c r="O125">
        <f t="shared" si="43"/>
        <v>0</v>
      </c>
      <c r="P125" s="3">
        <f t="shared" si="36"/>
        <v>0</v>
      </c>
      <c r="Q125" s="3">
        <f t="shared" si="37"/>
        <v>0</v>
      </c>
      <c r="R125" s="2">
        <f t="shared" si="38"/>
        <v>0</v>
      </c>
      <c r="S125" s="3">
        <f t="shared" si="44"/>
        <v>0</v>
      </c>
      <c r="T125" s="3">
        <f t="shared" si="45"/>
        <v>0</v>
      </c>
      <c r="U125" s="9">
        <f t="shared" si="39"/>
        <v>-23.253496664211539</v>
      </c>
      <c r="V125" s="8">
        <f t="shared" si="46"/>
        <v>-19.931568569324174</v>
      </c>
      <c r="W125" s="8">
        <f t="shared" si="46"/>
        <v>-19.931568569324174</v>
      </c>
      <c r="X125" s="7">
        <f t="shared" si="40"/>
        <v>0</v>
      </c>
      <c r="Y125" s="8">
        <f t="shared" si="47"/>
        <v>-23.253496664211539</v>
      </c>
    </row>
    <row r="126" spans="11:25" x14ac:dyDescent="0.25">
      <c r="K126">
        <f t="shared" si="50"/>
        <v>0.79999999999999993</v>
      </c>
      <c r="L126">
        <v>1</v>
      </c>
      <c r="M126">
        <f t="shared" si="41"/>
        <v>0</v>
      </c>
      <c r="N126">
        <f t="shared" si="42"/>
        <v>0</v>
      </c>
      <c r="O126">
        <f t="shared" si="43"/>
        <v>0</v>
      </c>
      <c r="P126" s="3">
        <f t="shared" si="36"/>
        <v>0</v>
      </c>
      <c r="Q126" s="3">
        <f t="shared" si="37"/>
        <v>0</v>
      </c>
      <c r="R126" s="2">
        <f t="shared" si="38"/>
        <v>0</v>
      </c>
      <c r="S126" s="3">
        <f t="shared" si="44"/>
        <v>0</v>
      </c>
      <c r="T126" s="3">
        <f t="shared" si="45"/>
        <v>0</v>
      </c>
      <c r="U126" s="9">
        <f t="shared" si="39"/>
        <v>-23.253496664211539</v>
      </c>
      <c r="V126" s="8">
        <f t="shared" si="46"/>
        <v>-19.931568569324174</v>
      </c>
      <c r="W126" s="8">
        <f t="shared" si="46"/>
        <v>-19.931568569324174</v>
      </c>
      <c r="X126" s="7">
        <f t="shared" si="40"/>
        <v>0</v>
      </c>
      <c r="Y126" s="8">
        <f t="shared" si="47"/>
        <v>-23.253496664211539</v>
      </c>
    </row>
    <row r="127" spans="11:25" x14ac:dyDescent="0.25">
      <c r="K127">
        <f t="shared" si="50"/>
        <v>0.89999999999999991</v>
      </c>
      <c r="L127">
        <v>1</v>
      </c>
      <c r="M127">
        <f t="shared" si="41"/>
        <v>0</v>
      </c>
      <c r="N127">
        <f t="shared" si="42"/>
        <v>0</v>
      </c>
      <c r="O127">
        <f t="shared" si="43"/>
        <v>0</v>
      </c>
      <c r="P127" s="3">
        <f t="shared" si="36"/>
        <v>0</v>
      </c>
      <c r="Q127" s="3">
        <f t="shared" si="37"/>
        <v>0</v>
      </c>
      <c r="R127" s="2">
        <f t="shared" si="38"/>
        <v>0</v>
      </c>
      <c r="S127" s="3">
        <f t="shared" si="44"/>
        <v>0</v>
      </c>
      <c r="T127" s="3">
        <f t="shared" si="45"/>
        <v>0</v>
      </c>
      <c r="U127" s="9">
        <f t="shared" si="39"/>
        <v>-23.253496664211539</v>
      </c>
      <c r="V127" s="8">
        <f t="shared" si="46"/>
        <v>-19.931568569324174</v>
      </c>
      <c r="W127" s="8">
        <f t="shared" si="46"/>
        <v>-19.931568569324174</v>
      </c>
      <c r="X127" s="7">
        <f t="shared" si="40"/>
        <v>0</v>
      </c>
      <c r="Y127" s="8">
        <f t="shared" si="47"/>
        <v>-23.253496664211539</v>
      </c>
    </row>
    <row r="128" spans="11:25" x14ac:dyDescent="0.25">
      <c r="K128">
        <f t="shared" si="50"/>
        <v>0.99999999999999989</v>
      </c>
      <c r="L128">
        <v>1</v>
      </c>
      <c r="M128">
        <f t="shared" si="41"/>
        <v>0</v>
      </c>
      <c r="N128">
        <f t="shared" si="42"/>
        <v>0</v>
      </c>
      <c r="O128">
        <f t="shared" si="43"/>
        <v>0</v>
      </c>
      <c r="P128" s="3">
        <f t="shared" si="36"/>
        <v>0</v>
      </c>
      <c r="Q128" s="3">
        <f t="shared" si="37"/>
        <v>0</v>
      </c>
      <c r="R128" s="2">
        <f t="shared" si="38"/>
        <v>0</v>
      </c>
      <c r="S128" s="3">
        <f t="shared" si="44"/>
        <v>0</v>
      </c>
      <c r="T128" s="3">
        <f t="shared" si="45"/>
        <v>0</v>
      </c>
      <c r="U128" s="9">
        <f t="shared" si="39"/>
        <v>-23.253496664211539</v>
      </c>
      <c r="V128" s="8">
        <f t="shared" si="46"/>
        <v>-19.931568569324174</v>
      </c>
      <c r="W128" s="8">
        <f t="shared" si="46"/>
        <v>-19.931568569324174</v>
      </c>
      <c r="X128" s="7">
        <f t="shared" si="40"/>
        <v>0</v>
      </c>
      <c r="Y128" s="8">
        <f t="shared" si="47"/>
        <v>-23.253496664211539</v>
      </c>
    </row>
    <row r="129" spans="12:18" x14ac:dyDescent="0.25">
      <c r="L129" s="2"/>
      <c r="M129" s="2"/>
      <c r="N129" s="2"/>
      <c r="O129" s="2"/>
      <c r="P129" s="2"/>
      <c r="Q129" s="2"/>
      <c r="R129" s="3"/>
    </row>
    <row r="130" spans="12:18" x14ac:dyDescent="0.25">
      <c r="L130" s="2"/>
      <c r="M130" s="2"/>
      <c r="N130" s="2"/>
      <c r="O130" s="2"/>
      <c r="P130" s="2"/>
      <c r="Q130" s="2"/>
      <c r="R130" s="3"/>
    </row>
    <row r="131" spans="12:18" x14ac:dyDescent="0.25">
      <c r="L131" s="2"/>
      <c r="M131" s="2"/>
      <c r="N131" s="2"/>
      <c r="O131" s="2"/>
      <c r="P131" s="2"/>
      <c r="Q131" s="2"/>
      <c r="R131" s="3"/>
    </row>
    <row r="132" spans="12:18" x14ac:dyDescent="0.25">
      <c r="L132" s="2"/>
      <c r="M132" s="2"/>
      <c r="N132" s="2"/>
      <c r="O132" s="2"/>
      <c r="P132" s="2"/>
      <c r="Q132" s="2"/>
      <c r="R132" s="3"/>
    </row>
    <row r="133" spans="12:18" x14ac:dyDescent="0.25">
      <c r="L133" s="2"/>
      <c r="M133" s="2"/>
      <c r="N133" s="2"/>
      <c r="O133" s="2"/>
      <c r="P133" s="2"/>
      <c r="Q133" s="2"/>
      <c r="R133" s="3"/>
    </row>
    <row r="134" spans="12:18" x14ac:dyDescent="0.25">
      <c r="L134" s="2"/>
      <c r="M134" s="2"/>
      <c r="N134" s="2"/>
      <c r="O134" s="2"/>
      <c r="P134" s="2"/>
      <c r="Q134" s="2"/>
      <c r="R134" s="3"/>
    </row>
    <row r="135" spans="12:18" x14ac:dyDescent="0.25">
      <c r="L135" s="2"/>
      <c r="M135" s="2"/>
      <c r="N135" s="2"/>
      <c r="O135" s="2"/>
      <c r="P135" s="2"/>
      <c r="Q135" s="2"/>
      <c r="R135" s="3"/>
    </row>
    <row r="136" spans="12:18" x14ac:dyDescent="0.25">
      <c r="L136" s="2"/>
      <c r="M136" s="2"/>
      <c r="N136" s="2"/>
      <c r="O136" s="2"/>
      <c r="P136" s="2"/>
      <c r="Q136" s="2"/>
      <c r="R136" s="3"/>
    </row>
    <row r="137" spans="12:18" x14ac:dyDescent="0.25">
      <c r="L137" s="2"/>
      <c r="M137" s="2"/>
      <c r="N137" s="2"/>
      <c r="O137" s="2"/>
      <c r="P137" s="2"/>
      <c r="Q137" s="2"/>
      <c r="R137" s="3"/>
    </row>
    <row r="138" spans="12:18" x14ac:dyDescent="0.25">
      <c r="L138" s="2"/>
      <c r="M138" s="2"/>
      <c r="N138" s="2"/>
      <c r="O138" s="2"/>
      <c r="P138" s="2"/>
      <c r="Q138" s="2"/>
      <c r="R138" s="3"/>
    </row>
    <row r="139" spans="12:18" x14ac:dyDescent="0.25">
      <c r="L139" s="2"/>
      <c r="M139" s="2"/>
      <c r="N139" s="2"/>
      <c r="O139" s="2"/>
      <c r="P139" s="2"/>
      <c r="Q139" s="2"/>
      <c r="R139" s="3"/>
    </row>
    <row r="140" spans="12:18" x14ac:dyDescent="0.25">
      <c r="L140" s="2"/>
      <c r="M140" s="2"/>
      <c r="N140" s="2"/>
      <c r="O140" s="2"/>
      <c r="P140" s="2"/>
      <c r="Q140" s="2"/>
      <c r="R140" s="3"/>
    </row>
    <row r="141" spans="12:18" x14ac:dyDescent="0.25">
      <c r="L141" s="2"/>
      <c r="M141" s="2"/>
      <c r="N141" s="2"/>
      <c r="O141" s="2"/>
      <c r="P141" s="2"/>
      <c r="Q141" s="2"/>
      <c r="R14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topLeftCell="A30" workbookViewId="0">
      <selection activeCell="E55" sqref="E55"/>
    </sheetView>
  </sheetViews>
  <sheetFormatPr defaultRowHeight="15" x14ac:dyDescent="0.25"/>
  <cols>
    <col min="3" max="3" width="14.5703125" customWidth="1"/>
    <col min="4" max="4" width="17.85546875" bestFit="1" customWidth="1"/>
    <col min="5" max="5" width="27" customWidth="1"/>
    <col min="6" max="6" width="19" bestFit="1" customWidth="1"/>
    <col min="7" max="7" width="21.140625" bestFit="1" customWidth="1"/>
    <col min="8" max="8" width="27.140625" bestFit="1" customWidth="1"/>
    <col min="9" max="9" width="41.140625" bestFit="1" customWidth="1"/>
    <col min="10" max="10" width="17.42578125" bestFit="1" customWidth="1"/>
    <col min="11" max="12" width="12.7109375" bestFit="1" customWidth="1"/>
    <col min="13" max="13" width="17" bestFit="1" customWidth="1"/>
    <col min="14" max="14" width="19.85546875" bestFit="1" customWidth="1"/>
    <col min="15" max="15" width="6.140625" bestFit="1" customWidth="1"/>
    <col min="16" max="16" width="12.7109375" bestFit="1" customWidth="1"/>
  </cols>
  <sheetData>
    <row r="2" spans="2:19" x14ac:dyDescent="0.25">
      <c r="B2" t="s">
        <v>110</v>
      </c>
      <c r="C2" s="31" t="s">
        <v>80</v>
      </c>
      <c r="D2" t="s">
        <v>81</v>
      </c>
      <c r="E2" t="s">
        <v>82</v>
      </c>
      <c r="F2" s="14" t="s">
        <v>83</v>
      </c>
      <c r="O2" s="14" t="s">
        <v>56</v>
      </c>
      <c r="P2" s="14" t="s">
        <v>57</v>
      </c>
    </row>
    <row r="3" spans="2:19" x14ac:dyDescent="0.25">
      <c r="B3">
        <v>1</v>
      </c>
      <c r="C3" s="31" t="s">
        <v>84</v>
      </c>
      <c r="D3" t="s">
        <v>86</v>
      </c>
      <c r="E3" t="s">
        <v>88</v>
      </c>
      <c r="F3" s="14" t="s">
        <v>90</v>
      </c>
      <c r="J3" t="s">
        <v>92</v>
      </c>
      <c r="M3" t="s">
        <v>93</v>
      </c>
      <c r="N3" t="s">
        <v>94</v>
      </c>
      <c r="O3" t="s">
        <v>95</v>
      </c>
      <c r="P3" t="s">
        <v>97</v>
      </c>
      <c r="Q3" s="14" t="s">
        <v>58</v>
      </c>
    </row>
    <row r="4" spans="2:19" x14ac:dyDescent="0.25">
      <c r="B4">
        <v>2</v>
      </c>
      <c r="C4" t="s">
        <v>84</v>
      </c>
      <c r="D4" t="s">
        <v>86</v>
      </c>
      <c r="E4" t="s">
        <v>88</v>
      </c>
      <c r="F4" s="14" t="s">
        <v>91</v>
      </c>
      <c r="J4" s="8">
        <f>-SUM(Q4:Q5)</f>
        <v>0.98869940828849745</v>
      </c>
      <c r="M4" s="33" t="s">
        <v>90</v>
      </c>
      <c r="N4">
        <f>COUNTIF(F3:F18,M4)</f>
        <v>9</v>
      </c>
      <c r="O4" s="13">
        <f>+N4/N6</f>
        <v>0.5625</v>
      </c>
      <c r="P4">
        <f>LOG(O4,2)</f>
        <v>-0.83007499855768763</v>
      </c>
      <c r="Q4">
        <f>+O4*P4</f>
        <v>-0.4669171866886993</v>
      </c>
    </row>
    <row r="5" spans="2:19" x14ac:dyDescent="0.25">
      <c r="B5">
        <v>3</v>
      </c>
      <c r="C5" t="s">
        <v>85</v>
      </c>
      <c r="D5" t="s">
        <v>86</v>
      </c>
      <c r="E5" t="s">
        <v>89</v>
      </c>
      <c r="F5" s="14" t="s">
        <v>90</v>
      </c>
      <c r="M5" s="33" t="s">
        <v>91</v>
      </c>
      <c r="N5">
        <f>COUNTIF(F4:F19,M5)</f>
        <v>7</v>
      </c>
      <c r="O5" s="13">
        <f>+N5/N6</f>
        <v>0.4375</v>
      </c>
      <c r="P5">
        <f>LOG(O5,2)</f>
        <v>-1.1926450779423958</v>
      </c>
      <c r="Q5">
        <f>+O5*P5</f>
        <v>-0.52178222159979815</v>
      </c>
    </row>
    <row r="6" spans="2:19" x14ac:dyDescent="0.25">
      <c r="B6">
        <v>4</v>
      </c>
      <c r="C6" t="s">
        <v>85</v>
      </c>
      <c r="D6" t="s">
        <v>87</v>
      </c>
      <c r="E6" t="s">
        <v>89</v>
      </c>
      <c r="F6" s="14" t="s">
        <v>91</v>
      </c>
      <c r="M6" t="s">
        <v>96</v>
      </c>
      <c r="N6">
        <f>SUM(N4:N5)</f>
        <v>16</v>
      </c>
    </row>
    <row r="7" spans="2:19" x14ac:dyDescent="0.25">
      <c r="B7">
        <v>5</v>
      </c>
      <c r="C7" s="31" t="s">
        <v>84</v>
      </c>
      <c r="D7" t="s">
        <v>87</v>
      </c>
      <c r="E7" t="s">
        <v>88</v>
      </c>
      <c r="F7" s="14" t="s">
        <v>90</v>
      </c>
    </row>
    <row r="8" spans="2:19" x14ac:dyDescent="0.25">
      <c r="B8">
        <v>6</v>
      </c>
      <c r="C8" t="s">
        <v>84</v>
      </c>
      <c r="D8" t="s">
        <v>86</v>
      </c>
      <c r="E8" t="s">
        <v>88</v>
      </c>
      <c r="F8" s="14" t="s">
        <v>90</v>
      </c>
      <c r="O8" s="14" t="s">
        <v>56</v>
      </c>
      <c r="P8" s="14" t="s">
        <v>57</v>
      </c>
    </row>
    <row r="9" spans="2:19" x14ac:dyDescent="0.25">
      <c r="B9">
        <v>7</v>
      </c>
      <c r="C9" s="31" t="s">
        <v>84</v>
      </c>
      <c r="D9" t="s">
        <v>86</v>
      </c>
      <c r="E9" t="s">
        <v>88</v>
      </c>
      <c r="F9" s="14" t="s">
        <v>90</v>
      </c>
      <c r="J9" t="s">
        <v>113</v>
      </c>
      <c r="M9" t="s">
        <v>93</v>
      </c>
      <c r="N9" t="s">
        <v>94</v>
      </c>
      <c r="O9" t="s">
        <v>95</v>
      </c>
      <c r="P9" t="s">
        <v>97</v>
      </c>
      <c r="Q9" s="14" t="s">
        <v>58</v>
      </c>
    </row>
    <row r="10" spans="2:19" x14ac:dyDescent="0.25">
      <c r="B10">
        <v>8</v>
      </c>
      <c r="C10" t="s">
        <v>84</v>
      </c>
      <c r="D10" t="s">
        <v>86</v>
      </c>
      <c r="E10" t="s">
        <v>88</v>
      </c>
      <c r="F10" s="14" t="s">
        <v>90</v>
      </c>
      <c r="J10" s="8">
        <f>-SUM(Q10:Q11)</f>
        <v>1</v>
      </c>
      <c r="M10" s="33" t="s">
        <v>86</v>
      </c>
      <c r="N10">
        <f>COUNTIF(D3:D18,M10)</f>
        <v>8</v>
      </c>
      <c r="O10" s="13">
        <f>+N10/N12</f>
        <v>0.5</v>
      </c>
      <c r="P10">
        <f>LOG(O10,2)</f>
        <v>-1</v>
      </c>
      <c r="Q10">
        <f>+O10*P10</f>
        <v>-0.5</v>
      </c>
    </row>
    <row r="11" spans="2:19" x14ac:dyDescent="0.25">
      <c r="B11">
        <v>9</v>
      </c>
      <c r="C11" s="31" t="s">
        <v>85</v>
      </c>
      <c r="D11" t="s">
        <v>86</v>
      </c>
      <c r="E11" t="s">
        <v>88</v>
      </c>
      <c r="F11" s="14" t="s">
        <v>91</v>
      </c>
      <c r="M11" s="33" t="s">
        <v>87</v>
      </c>
      <c r="N11">
        <f>COUNTIF(D3:D18,M11)</f>
        <v>8</v>
      </c>
      <c r="O11" s="13">
        <f>+N11/N12</f>
        <v>0.5</v>
      </c>
      <c r="P11">
        <f>LOG(O11,2)</f>
        <v>-1</v>
      </c>
      <c r="Q11">
        <f>+O11*P11</f>
        <v>-0.5</v>
      </c>
    </row>
    <row r="12" spans="2:19" x14ac:dyDescent="0.25">
      <c r="B12">
        <v>10</v>
      </c>
      <c r="C12" t="s">
        <v>84</v>
      </c>
      <c r="D12" t="s">
        <v>87</v>
      </c>
      <c r="E12" t="s">
        <v>88</v>
      </c>
      <c r="F12" s="14" t="s">
        <v>91</v>
      </c>
      <c r="M12" t="s">
        <v>96</v>
      </c>
      <c r="N12">
        <f>SUM(N10:N11)</f>
        <v>16</v>
      </c>
      <c r="S12" s="32"/>
    </row>
    <row r="13" spans="2:19" x14ac:dyDescent="0.25">
      <c r="B13">
        <v>11</v>
      </c>
      <c r="C13" t="s">
        <v>84</v>
      </c>
      <c r="D13" t="s">
        <v>87</v>
      </c>
      <c r="E13" t="s">
        <v>88</v>
      </c>
      <c r="F13" s="14" t="s">
        <v>90</v>
      </c>
    </row>
    <row r="14" spans="2:19" x14ac:dyDescent="0.25">
      <c r="B14">
        <v>12</v>
      </c>
      <c r="C14" t="s">
        <v>84</v>
      </c>
      <c r="D14" t="s">
        <v>87</v>
      </c>
      <c r="E14" t="s">
        <v>88</v>
      </c>
      <c r="F14" s="14" t="s">
        <v>91</v>
      </c>
      <c r="J14" t="s">
        <v>114</v>
      </c>
    </row>
    <row r="15" spans="2:19" x14ac:dyDescent="0.25">
      <c r="B15">
        <v>13</v>
      </c>
      <c r="C15" t="s">
        <v>84</v>
      </c>
      <c r="D15" t="s">
        <v>87</v>
      </c>
      <c r="E15" t="s">
        <v>88</v>
      </c>
      <c r="F15" s="14" t="s">
        <v>91</v>
      </c>
      <c r="J15" s="8">
        <f>-16*(1/16)*LOG(1/16,2)</f>
        <v>4</v>
      </c>
      <c r="K15" t="s">
        <v>115</v>
      </c>
    </row>
    <row r="16" spans="2:19" x14ac:dyDescent="0.25">
      <c r="B16">
        <v>14</v>
      </c>
      <c r="C16" t="s">
        <v>84</v>
      </c>
      <c r="D16" t="s">
        <v>87</v>
      </c>
      <c r="E16" t="s">
        <v>88</v>
      </c>
      <c r="F16" s="14" t="s">
        <v>91</v>
      </c>
    </row>
    <row r="17" spans="2:12" x14ac:dyDescent="0.25">
      <c r="B17">
        <v>15</v>
      </c>
      <c r="C17" t="s">
        <v>84</v>
      </c>
      <c r="D17" t="s">
        <v>86</v>
      </c>
      <c r="E17" t="s">
        <v>89</v>
      </c>
      <c r="F17" s="14" t="s">
        <v>90</v>
      </c>
    </row>
    <row r="18" spans="2:12" x14ac:dyDescent="0.25">
      <c r="B18">
        <v>16</v>
      </c>
      <c r="C18" t="s">
        <v>84</v>
      </c>
      <c r="D18" t="s">
        <v>87</v>
      </c>
      <c r="E18" t="s">
        <v>89</v>
      </c>
      <c r="F18" s="14" t="s">
        <v>90</v>
      </c>
    </row>
    <row r="20" spans="2:12" x14ac:dyDescent="0.25">
      <c r="C20" t="s">
        <v>98</v>
      </c>
    </row>
    <row r="22" spans="2:12" x14ac:dyDescent="0.25">
      <c r="B22" t="s">
        <v>110</v>
      </c>
      <c r="C22" s="31" t="s">
        <v>80</v>
      </c>
      <c r="D22" t="s">
        <v>81</v>
      </c>
      <c r="E22" t="s">
        <v>82</v>
      </c>
      <c r="F22" s="14" t="s">
        <v>83</v>
      </c>
      <c r="H22" t="s">
        <v>110</v>
      </c>
      <c r="I22" s="31" t="s">
        <v>80</v>
      </c>
      <c r="J22" t="s">
        <v>81</v>
      </c>
      <c r="K22" t="s">
        <v>82</v>
      </c>
      <c r="L22" s="14" t="s">
        <v>83</v>
      </c>
    </row>
    <row r="23" spans="2:12" x14ac:dyDescent="0.25">
      <c r="B23">
        <v>4</v>
      </c>
      <c r="C23" t="s">
        <v>85</v>
      </c>
      <c r="D23" t="s">
        <v>87</v>
      </c>
      <c r="E23" t="s">
        <v>89</v>
      </c>
      <c r="F23" s="14" t="s">
        <v>91</v>
      </c>
      <c r="H23">
        <v>2</v>
      </c>
      <c r="I23" t="s">
        <v>84</v>
      </c>
      <c r="J23" t="s">
        <v>86</v>
      </c>
      <c r="K23" t="s">
        <v>88</v>
      </c>
      <c r="L23" s="14" t="s">
        <v>91</v>
      </c>
    </row>
    <row r="24" spans="2:12" x14ac:dyDescent="0.25">
      <c r="B24">
        <v>10</v>
      </c>
      <c r="C24" t="s">
        <v>84</v>
      </c>
      <c r="D24" t="s">
        <v>87</v>
      </c>
      <c r="E24" t="s">
        <v>88</v>
      </c>
      <c r="F24" s="14" t="s">
        <v>91</v>
      </c>
      <c r="H24">
        <v>9</v>
      </c>
      <c r="I24" s="31" t="s">
        <v>85</v>
      </c>
      <c r="J24" t="s">
        <v>86</v>
      </c>
      <c r="K24" t="s">
        <v>88</v>
      </c>
      <c r="L24" s="14" t="s">
        <v>91</v>
      </c>
    </row>
    <row r="25" spans="2:12" x14ac:dyDescent="0.25">
      <c r="B25">
        <v>12</v>
      </c>
      <c r="C25" t="s">
        <v>84</v>
      </c>
      <c r="D25" t="s">
        <v>87</v>
      </c>
      <c r="E25" t="s">
        <v>88</v>
      </c>
      <c r="F25" s="14" t="s">
        <v>91</v>
      </c>
      <c r="H25">
        <v>1</v>
      </c>
      <c r="I25" s="31" t="s">
        <v>84</v>
      </c>
      <c r="J25" t="s">
        <v>86</v>
      </c>
      <c r="K25" t="s">
        <v>88</v>
      </c>
      <c r="L25" s="14" t="s">
        <v>90</v>
      </c>
    </row>
    <row r="26" spans="2:12" x14ac:dyDescent="0.25">
      <c r="B26">
        <v>13</v>
      </c>
      <c r="C26" t="s">
        <v>84</v>
      </c>
      <c r="D26" t="s">
        <v>87</v>
      </c>
      <c r="E26" t="s">
        <v>88</v>
      </c>
      <c r="F26" s="14" t="s">
        <v>91</v>
      </c>
      <c r="H26">
        <v>3</v>
      </c>
      <c r="I26" t="s">
        <v>85</v>
      </c>
      <c r="J26" t="s">
        <v>86</v>
      </c>
      <c r="K26" t="s">
        <v>89</v>
      </c>
      <c r="L26" s="14" t="s">
        <v>90</v>
      </c>
    </row>
    <row r="27" spans="2:12" x14ac:dyDescent="0.25">
      <c r="B27">
        <v>14</v>
      </c>
      <c r="C27" t="s">
        <v>84</v>
      </c>
      <c r="D27" t="s">
        <v>87</v>
      </c>
      <c r="E27" t="s">
        <v>88</v>
      </c>
      <c r="F27" s="14" t="s">
        <v>91</v>
      </c>
      <c r="H27">
        <v>6</v>
      </c>
      <c r="I27" t="s">
        <v>84</v>
      </c>
      <c r="J27" t="s">
        <v>86</v>
      </c>
      <c r="K27" t="s">
        <v>88</v>
      </c>
      <c r="L27" s="14" t="s">
        <v>90</v>
      </c>
    </row>
    <row r="28" spans="2:12" x14ac:dyDescent="0.25">
      <c r="B28">
        <v>5</v>
      </c>
      <c r="C28" s="31" t="s">
        <v>84</v>
      </c>
      <c r="D28" t="s">
        <v>87</v>
      </c>
      <c r="E28" t="s">
        <v>88</v>
      </c>
      <c r="F28" s="14" t="s">
        <v>90</v>
      </c>
      <c r="H28">
        <v>7</v>
      </c>
      <c r="I28" s="31" t="s">
        <v>84</v>
      </c>
      <c r="J28" t="s">
        <v>86</v>
      </c>
      <c r="K28" t="s">
        <v>88</v>
      </c>
      <c r="L28" s="14" t="s">
        <v>90</v>
      </c>
    </row>
    <row r="29" spans="2:12" x14ac:dyDescent="0.25">
      <c r="B29">
        <v>11</v>
      </c>
      <c r="C29" t="s">
        <v>84</v>
      </c>
      <c r="D29" t="s">
        <v>87</v>
      </c>
      <c r="E29" t="s">
        <v>88</v>
      </c>
      <c r="F29" s="14" t="s">
        <v>90</v>
      </c>
      <c r="H29">
        <v>8</v>
      </c>
      <c r="I29" t="s">
        <v>84</v>
      </c>
      <c r="J29" t="s">
        <v>86</v>
      </c>
      <c r="K29" t="s">
        <v>88</v>
      </c>
      <c r="L29" s="14" t="s">
        <v>90</v>
      </c>
    </row>
    <row r="30" spans="2:12" x14ac:dyDescent="0.25">
      <c r="B30">
        <v>16</v>
      </c>
      <c r="C30" t="s">
        <v>84</v>
      </c>
      <c r="D30" t="s">
        <v>87</v>
      </c>
      <c r="E30" t="s">
        <v>89</v>
      </c>
      <c r="F30" s="14" t="s">
        <v>90</v>
      </c>
      <c r="H30">
        <v>15</v>
      </c>
      <c r="I30" t="s">
        <v>84</v>
      </c>
      <c r="J30" t="s">
        <v>86</v>
      </c>
      <c r="K30" t="s">
        <v>89</v>
      </c>
      <c r="L30" s="14" t="s">
        <v>90</v>
      </c>
    </row>
    <row r="33" spans="2:12" x14ac:dyDescent="0.25">
      <c r="D33" s="14" t="s">
        <v>56</v>
      </c>
      <c r="E33" s="14" t="s">
        <v>57</v>
      </c>
      <c r="J33" s="14" t="s">
        <v>56</v>
      </c>
      <c r="K33" s="14" t="s">
        <v>57</v>
      </c>
    </row>
    <row r="34" spans="2:12" x14ac:dyDescent="0.25">
      <c r="B34" t="s">
        <v>93</v>
      </c>
      <c r="C34" t="s">
        <v>94</v>
      </c>
      <c r="D34" t="s">
        <v>95</v>
      </c>
      <c r="E34" t="s">
        <v>97</v>
      </c>
      <c r="F34" s="14" t="s">
        <v>58</v>
      </c>
      <c r="H34" t="s">
        <v>93</v>
      </c>
      <c r="I34" t="s">
        <v>94</v>
      </c>
      <c r="J34" t="s">
        <v>95</v>
      </c>
      <c r="K34" t="s">
        <v>97</v>
      </c>
      <c r="L34" s="14" t="s">
        <v>58</v>
      </c>
    </row>
    <row r="35" spans="2:12" x14ac:dyDescent="0.25">
      <c r="B35" s="33" t="s">
        <v>90</v>
      </c>
      <c r="C35">
        <f>COUNTIF(F23:F30,B35)</f>
        <v>3</v>
      </c>
      <c r="D35" s="13">
        <f>+C35/C37</f>
        <v>0.375</v>
      </c>
      <c r="E35">
        <f>LOG(D35,2)</f>
        <v>-1.4150374992788437</v>
      </c>
      <c r="F35">
        <f>+D35*E35</f>
        <v>-0.53063906222956636</v>
      </c>
      <c r="H35" s="33" t="s">
        <v>90</v>
      </c>
      <c r="I35">
        <f>COUNTIF(L23:L30,H35)</f>
        <v>6</v>
      </c>
      <c r="J35" s="13">
        <f>+I35/I37</f>
        <v>0.75</v>
      </c>
      <c r="K35">
        <f>LOG(J35,2)</f>
        <v>-0.41503749927884381</v>
      </c>
      <c r="L35">
        <f>+J35*K35</f>
        <v>-0.31127812445913283</v>
      </c>
    </row>
    <row r="36" spans="2:12" x14ac:dyDescent="0.25">
      <c r="B36" s="33" t="s">
        <v>91</v>
      </c>
      <c r="C36">
        <f>COUNTIF(F23:F30,B36)</f>
        <v>5</v>
      </c>
      <c r="D36" s="13">
        <f>+C36/C37</f>
        <v>0.625</v>
      </c>
      <c r="E36">
        <f>LOG(D36,2)</f>
        <v>-0.67807190511263771</v>
      </c>
      <c r="F36">
        <f>+D36*E36</f>
        <v>-0.42379494069539858</v>
      </c>
      <c r="H36" s="33" t="s">
        <v>91</v>
      </c>
      <c r="I36">
        <f>COUNTIF(L23:L30,H36)</f>
        <v>2</v>
      </c>
      <c r="J36" s="13">
        <f>+I36/I37</f>
        <v>0.25</v>
      </c>
      <c r="K36">
        <f>LOG(J36,2)</f>
        <v>-2</v>
      </c>
      <c r="L36">
        <f>+J36*K36</f>
        <v>-0.5</v>
      </c>
    </row>
    <row r="37" spans="2:12" x14ac:dyDescent="0.25">
      <c r="B37" t="s">
        <v>96</v>
      </c>
      <c r="C37">
        <f>SUM(C35:C36)</f>
        <v>8</v>
      </c>
      <c r="H37" t="s">
        <v>96</v>
      </c>
      <c r="I37">
        <f>SUM(I35:I36)</f>
        <v>8</v>
      </c>
    </row>
    <row r="39" spans="2:12" x14ac:dyDescent="0.25">
      <c r="C39" t="s">
        <v>99</v>
      </c>
      <c r="I39" t="s">
        <v>100</v>
      </c>
    </row>
    <row r="40" spans="2:12" x14ac:dyDescent="0.25">
      <c r="C40" s="8">
        <f>-SUM(F35:F36)</f>
        <v>0.95443400292496494</v>
      </c>
      <c r="I40" s="8">
        <f>-SUM(L35:L36)</f>
        <v>0.81127812445913283</v>
      </c>
    </row>
    <row r="42" spans="2:12" x14ac:dyDescent="0.25">
      <c r="C42" t="s">
        <v>102</v>
      </c>
      <c r="I42" t="s">
        <v>101</v>
      </c>
    </row>
    <row r="45" spans="2:12" x14ac:dyDescent="0.25">
      <c r="C45" t="s">
        <v>103</v>
      </c>
    </row>
    <row r="46" spans="2:12" x14ac:dyDescent="0.25">
      <c r="D46" s="7">
        <f>+(C37/N6)*C40+(I37/N6)*I40</f>
        <v>0.88285606369204883</v>
      </c>
    </row>
    <row r="47" spans="2:12" x14ac:dyDescent="0.25">
      <c r="K47" s="14"/>
    </row>
    <row r="48" spans="2:12" x14ac:dyDescent="0.25">
      <c r="C48" s="34" t="s">
        <v>104</v>
      </c>
      <c r="D48" s="34"/>
    </row>
    <row r="49" spans="3:14" x14ac:dyDescent="0.25">
      <c r="C49" s="34" t="s">
        <v>105</v>
      </c>
      <c r="D49" s="35">
        <f>J4-D46</f>
        <v>0.10584334459644862</v>
      </c>
      <c r="K49" s="13"/>
    </row>
    <row r="50" spans="3:14" x14ac:dyDescent="0.25">
      <c r="K50" s="13"/>
      <c r="N50" s="14"/>
    </row>
    <row r="51" spans="3:14" x14ac:dyDescent="0.25">
      <c r="K51" s="13"/>
    </row>
    <row r="52" spans="3:14" x14ac:dyDescent="0.25">
      <c r="C52" t="s">
        <v>111</v>
      </c>
    </row>
    <row r="54" spans="3:14" x14ac:dyDescent="0.25">
      <c r="C54" t="s">
        <v>112</v>
      </c>
    </row>
    <row r="56" spans="3:14" x14ac:dyDescent="0.25">
      <c r="D56" s="7">
        <f>D49/J10</f>
        <v>0.10584334459644862</v>
      </c>
    </row>
  </sheetData>
  <sortState ref="B23:F38">
    <sortCondition ref="D23:D38"/>
    <sortCondition ref="F23:F38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 entropia</vt:lpstr>
      <vt:lpstr>ejemplos de entropia</vt:lpstr>
      <vt:lpstr>ejemplo variables dep no-lineal</vt:lpstr>
      <vt:lpstr>ejemplo variables dep lineales</vt:lpstr>
      <vt:lpstr>ejemplo vars indep unif</vt:lpstr>
      <vt:lpstr>ejemplo "variables" constantes</vt:lpstr>
      <vt:lpstr>information gain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2017-05-24T22:31:11Z</dcterms:created>
  <dcterms:modified xsi:type="dcterms:W3CDTF">2017-06-02T20:54:19Z</dcterms:modified>
</cp:coreProperties>
</file>